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ernerm\Desktop\"/>
    </mc:Choice>
  </mc:AlternateContent>
  <bookViews>
    <workbookView xWindow="28680" yWindow="-120" windowWidth="29040" windowHeight="15840" activeTab="1"/>
  </bookViews>
  <sheets>
    <sheet name="Rekapitulace stavby" sheetId="1" r:id="rId1"/>
    <sheet name="SO 101 - Rekonstrukce  ko..." sheetId="2" r:id="rId2"/>
    <sheet name="SO 901 - Sadové a parkové..." sheetId="3" r:id="rId3"/>
    <sheet name="SO 302 - Kanalizace dešťová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Rekonstrukce  ko...'!$C$89:$K$673</definedName>
    <definedName name="_xlnm._FilterDatabase" localSheetId="3" hidden="1">'SO 302 - Kanalizace dešťová'!$C$85:$K$280</definedName>
    <definedName name="_xlnm._FilterDatabase" localSheetId="2" hidden="1">'SO 901 - Sadové a parkové...'!$C$81:$K$180</definedName>
    <definedName name="_xlnm._FilterDatabase" localSheetId="4" hidden="1">'VON - Vedlejší a ostatní ...'!$C$79:$K$125</definedName>
    <definedName name="_xlnm.Print_Titles" localSheetId="0">'Rekapitulace stavby'!$52:$52</definedName>
    <definedName name="_xlnm.Print_Titles" localSheetId="1">'SO 101 - Rekonstrukce  ko...'!$89:$89</definedName>
    <definedName name="_xlnm.Print_Titles" localSheetId="3">'SO 302 - Kanalizace dešťová'!$85:$85</definedName>
    <definedName name="_xlnm.Print_Titles" localSheetId="2">'SO 901 - Sadové a parkové...'!$81:$81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101 - Rekonstrukce  ko...'!$C$4:$J$39,'SO 101 - Rekonstrukce  ko...'!$C$45:$J$71,'SO 101 - Rekonstrukce  ko...'!$C$77:$K$673</definedName>
    <definedName name="_xlnm.Print_Area" localSheetId="3">'SO 302 - Kanalizace dešťová'!$C$4:$J$39,'SO 302 - Kanalizace dešťová'!$C$45:$J$67,'SO 302 - Kanalizace dešťová'!$C$73:$K$280</definedName>
    <definedName name="_xlnm.Print_Area" localSheetId="2">'SO 901 - Sadové a parkové...'!$C$4:$J$39,'SO 901 - Sadové a parkové...'!$C$45:$J$63,'SO 901 - Sadové a parkové...'!$C$69:$K$180</definedName>
    <definedName name="_xlnm.Print_Area" localSheetId="4">'VON - Vedlejší a ostatní ...'!$C$4:$J$39,'VON - Vedlejší a ostatní ...'!$C$45:$J$61,'VON - Vedlejší a ostatní ...'!$C$67:$K$125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0" i="4" l="1"/>
  <c r="J150" i="4" s="1"/>
  <c r="H148" i="4"/>
  <c r="J148" i="4"/>
  <c r="H317" i="2"/>
  <c r="H224" i="2"/>
  <c r="H170" i="2"/>
  <c r="H88" i="3"/>
  <c r="J37" i="5" l="1"/>
  <c r="J36" i="5"/>
  <c r="AY58" i="1" s="1"/>
  <c r="J35" i="5"/>
  <c r="AX58" i="1" s="1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6" i="5"/>
  <c r="BH86" i="5"/>
  <c r="BG86" i="5"/>
  <c r="BF86" i="5"/>
  <c r="T86" i="5"/>
  <c r="R86" i="5"/>
  <c r="P86" i="5"/>
  <c r="BI82" i="5"/>
  <c r="BH82" i="5"/>
  <c r="BG82" i="5"/>
  <c r="BF82" i="5"/>
  <c r="T82" i="5"/>
  <c r="R82" i="5"/>
  <c r="P82" i="5"/>
  <c r="J77" i="5"/>
  <c r="J76" i="5"/>
  <c r="F74" i="5"/>
  <c r="E72" i="5"/>
  <c r="J55" i="5"/>
  <c r="J54" i="5"/>
  <c r="F52" i="5"/>
  <c r="E50" i="5"/>
  <c r="J18" i="5"/>
  <c r="E18" i="5"/>
  <c r="F77" i="5"/>
  <c r="J17" i="5"/>
  <c r="J15" i="5"/>
  <c r="E15" i="5"/>
  <c r="F76" i="5" s="1"/>
  <c r="J14" i="5"/>
  <c r="J12" i="5"/>
  <c r="J74" i="5"/>
  <c r="E7" i="5"/>
  <c r="E70" i="5"/>
  <c r="J37" i="4"/>
  <c r="J36" i="4"/>
  <c r="AY57" i="1" s="1"/>
  <c r="J35" i="4"/>
  <c r="AX57" i="1" s="1"/>
  <c r="BI278" i="4"/>
  <c r="BH278" i="4"/>
  <c r="BG278" i="4"/>
  <c r="BF278" i="4"/>
  <c r="T278" i="4"/>
  <c r="T277" i="4" s="1"/>
  <c r="R278" i="4"/>
  <c r="R277" i="4" s="1"/>
  <c r="P278" i="4"/>
  <c r="P277" i="4"/>
  <c r="BI273" i="4"/>
  <c r="BH273" i="4"/>
  <c r="BG273" i="4"/>
  <c r="BF273" i="4"/>
  <c r="T273" i="4"/>
  <c r="T272" i="4" s="1"/>
  <c r="R273" i="4"/>
  <c r="R272" i="4"/>
  <c r="P273" i="4"/>
  <c r="P272" i="4" s="1"/>
  <c r="BI266" i="4"/>
  <c r="BH266" i="4"/>
  <c r="BG266" i="4"/>
  <c r="BF266" i="4"/>
  <c r="T266" i="4"/>
  <c r="R266" i="4"/>
  <c r="P266" i="4"/>
  <c r="BI259" i="4"/>
  <c r="BH259" i="4"/>
  <c r="BG259" i="4"/>
  <c r="BF259" i="4"/>
  <c r="T259" i="4"/>
  <c r="R259" i="4"/>
  <c r="P259" i="4"/>
  <c r="BI252" i="4"/>
  <c r="BH252" i="4"/>
  <c r="BG252" i="4"/>
  <c r="BF252" i="4"/>
  <c r="T252" i="4"/>
  <c r="R252" i="4"/>
  <c r="P252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2" i="4"/>
  <c r="BH232" i="4"/>
  <c r="BG232" i="4"/>
  <c r="BF232" i="4"/>
  <c r="T232" i="4"/>
  <c r="R232" i="4"/>
  <c r="P232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86" i="4"/>
  <c r="BH186" i="4"/>
  <c r="BG186" i="4"/>
  <c r="BF186" i="4"/>
  <c r="T186" i="4"/>
  <c r="T185" i="4" s="1"/>
  <c r="R186" i="4"/>
  <c r="R185" i="4" s="1"/>
  <c r="P186" i="4"/>
  <c r="P185" i="4" s="1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4" i="4"/>
  <c r="BH124" i="4"/>
  <c r="BG124" i="4"/>
  <c r="BF124" i="4"/>
  <c r="T124" i="4"/>
  <c r="R124" i="4"/>
  <c r="P124" i="4"/>
  <c r="BI118" i="4"/>
  <c r="BH118" i="4"/>
  <c r="BG118" i="4"/>
  <c r="BF118" i="4"/>
  <c r="T118" i="4"/>
  <c r="R118" i="4"/>
  <c r="P118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J82" i="4"/>
  <c r="F80" i="4"/>
  <c r="E78" i="4"/>
  <c r="J55" i="4"/>
  <c r="J54" i="4"/>
  <c r="F52" i="4"/>
  <c r="E50" i="4"/>
  <c r="J18" i="4"/>
  <c r="E18" i="4"/>
  <c r="F83" i="4" s="1"/>
  <c r="J17" i="4"/>
  <c r="J15" i="4"/>
  <c r="E15" i="4"/>
  <c r="F82" i="4" s="1"/>
  <c r="J14" i="4"/>
  <c r="J12" i="4"/>
  <c r="J52" i="4" s="1"/>
  <c r="E7" i="4"/>
  <c r="E76" i="4" s="1"/>
  <c r="J37" i="3"/>
  <c r="J36" i="3"/>
  <c r="AY56" i="1"/>
  <c r="J35" i="3"/>
  <c r="AX56" i="1"/>
  <c r="BI179" i="3"/>
  <c r="BH179" i="3"/>
  <c r="BG179" i="3"/>
  <c r="BF179" i="3"/>
  <c r="T179" i="3"/>
  <c r="T178" i="3"/>
  <c r="R179" i="3"/>
  <c r="R178" i="3"/>
  <c r="P179" i="3"/>
  <c r="P178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28" i="3"/>
  <c r="BH128" i="3"/>
  <c r="BG128" i="3"/>
  <c r="BF128" i="3"/>
  <c r="T128" i="3"/>
  <c r="R128" i="3"/>
  <c r="P128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9" i="3"/>
  <c r="J78" i="3"/>
  <c r="F76" i="3"/>
  <c r="E74" i="3"/>
  <c r="J55" i="3"/>
  <c r="J54" i="3"/>
  <c r="F52" i="3"/>
  <c r="E50" i="3"/>
  <c r="J18" i="3"/>
  <c r="E18" i="3"/>
  <c r="F79" i="3"/>
  <c r="J17" i="3"/>
  <c r="J15" i="3"/>
  <c r="E15" i="3"/>
  <c r="F78" i="3" s="1"/>
  <c r="J14" i="3"/>
  <c r="J12" i="3"/>
  <c r="J76" i="3"/>
  <c r="E7" i="3"/>
  <c r="E72" i="3"/>
  <c r="J37" i="2"/>
  <c r="J36" i="2"/>
  <c r="AY55" i="1" s="1"/>
  <c r="J35" i="2"/>
  <c r="AX55" i="1" s="1"/>
  <c r="BI665" i="2"/>
  <c r="BH665" i="2"/>
  <c r="BG665" i="2"/>
  <c r="BF665" i="2"/>
  <c r="T665" i="2"/>
  <c r="R665" i="2"/>
  <c r="P665" i="2"/>
  <c r="BI657" i="2"/>
  <c r="BH657" i="2"/>
  <c r="BG657" i="2"/>
  <c r="BF657" i="2"/>
  <c r="T657" i="2"/>
  <c r="R657" i="2"/>
  <c r="P657" i="2"/>
  <c r="BI652" i="2"/>
  <c r="BH652" i="2"/>
  <c r="BG652" i="2"/>
  <c r="BF652" i="2"/>
  <c r="T652" i="2"/>
  <c r="T651" i="2" s="1"/>
  <c r="R652" i="2"/>
  <c r="R651" i="2" s="1"/>
  <c r="P652" i="2"/>
  <c r="P651" i="2" s="1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3" i="2"/>
  <c r="BH633" i="2"/>
  <c r="BG633" i="2"/>
  <c r="BF633" i="2"/>
  <c r="T633" i="2"/>
  <c r="R633" i="2"/>
  <c r="P633" i="2"/>
  <c r="BI626" i="2"/>
  <c r="BH626" i="2"/>
  <c r="BG626" i="2"/>
  <c r="BF626" i="2"/>
  <c r="T626" i="2"/>
  <c r="R626" i="2"/>
  <c r="P626" i="2"/>
  <c r="BI622" i="2"/>
  <c r="BH622" i="2"/>
  <c r="BG622" i="2"/>
  <c r="BF622" i="2"/>
  <c r="T622" i="2"/>
  <c r="R622" i="2"/>
  <c r="P622" i="2"/>
  <c r="BI617" i="2"/>
  <c r="BH617" i="2"/>
  <c r="BG617" i="2"/>
  <c r="BF617" i="2"/>
  <c r="T617" i="2"/>
  <c r="R617" i="2"/>
  <c r="P617" i="2"/>
  <c r="BI609" i="2"/>
  <c r="BH609" i="2"/>
  <c r="BG609" i="2"/>
  <c r="BF609" i="2"/>
  <c r="T609" i="2"/>
  <c r="R609" i="2"/>
  <c r="P609" i="2"/>
  <c r="BI601" i="2"/>
  <c r="BH601" i="2"/>
  <c r="BG601" i="2"/>
  <c r="BF601" i="2"/>
  <c r="T601" i="2"/>
  <c r="R601" i="2"/>
  <c r="P601" i="2"/>
  <c r="BI593" i="2"/>
  <c r="BH593" i="2"/>
  <c r="BG593" i="2"/>
  <c r="BF593" i="2"/>
  <c r="T593" i="2"/>
  <c r="R593" i="2"/>
  <c r="P593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6" i="2"/>
  <c r="BH566" i="2"/>
  <c r="BG566" i="2"/>
  <c r="BF566" i="2"/>
  <c r="T566" i="2"/>
  <c r="R566" i="2"/>
  <c r="P566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0" i="2"/>
  <c r="BH550" i="2"/>
  <c r="BG550" i="2"/>
  <c r="BF550" i="2"/>
  <c r="T550" i="2"/>
  <c r="R550" i="2"/>
  <c r="P550" i="2"/>
  <c r="BI545" i="2"/>
  <c r="BH545" i="2"/>
  <c r="BG545" i="2"/>
  <c r="BF545" i="2"/>
  <c r="T545" i="2"/>
  <c r="R545" i="2"/>
  <c r="P545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58" i="2"/>
  <c r="BH458" i="2"/>
  <c r="BG458" i="2"/>
  <c r="BF458" i="2"/>
  <c r="T458" i="2"/>
  <c r="R458" i="2"/>
  <c r="P458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35" i="2"/>
  <c r="BH435" i="2"/>
  <c r="BG435" i="2"/>
  <c r="BF435" i="2"/>
  <c r="T435" i="2"/>
  <c r="R435" i="2"/>
  <c r="P435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398" i="2"/>
  <c r="BH398" i="2"/>
  <c r="BG398" i="2"/>
  <c r="BF398" i="2"/>
  <c r="T398" i="2"/>
  <c r="R398" i="2"/>
  <c r="P398" i="2"/>
  <c r="BI391" i="2"/>
  <c r="BH391" i="2"/>
  <c r="BG391" i="2"/>
  <c r="BF391" i="2"/>
  <c r="T391" i="2"/>
  <c r="R391" i="2"/>
  <c r="P391" i="2"/>
  <c r="BI381" i="2"/>
  <c r="BH381" i="2"/>
  <c r="BG381" i="2"/>
  <c r="BF381" i="2"/>
  <c r="T381" i="2"/>
  <c r="R381" i="2"/>
  <c r="P381" i="2"/>
  <c r="BI369" i="2"/>
  <c r="BH369" i="2"/>
  <c r="BG369" i="2"/>
  <c r="BF369" i="2"/>
  <c r="T369" i="2"/>
  <c r="R369" i="2"/>
  <c r="P369" i="2"/>
  <c r="BI351" i="2"/>
  <c r="BH351" i="2"/>
  <c r="BG351" i="2"/>
  <c r="BF351" i="2"/>
  <c r="T351" i="2"/>
  <c r="R351" i="2"/>
  <c r="P351" i="2"/>
  <c r="BI342" i="2"/>
  <c r="BH342" i="2"/>
  <c r="BG342" i="2"/>
  <c r="BF342" i="2"/>
  <c r="T342" i="2"/>
  <c r="R342" i="2"/>
  <c r="P342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64" i="2"/>
  <c r="BH264" i="2"/>
  <c r="BG264" i="2"/>
  <c r="BF264" i="2"/>
  <c r="T264" i="2"/>
  <c r="R264" i="2"/>
  <c r="P264" i="2"/>
  <c r="BI249" i="2"/>
  <c r="BH249" i="2"/>
  <c r="BG249" i="2"/>
  <c r="BF249" i="2"/>
  <c r="T249" i="2"/>
  <c r="R249" i="2"/>
  <c r="P24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T208" i="2" s="1"/>
  <c r="R209" i="2"/>
  <c r="R208" i="2" s="1"/>
  <c r="P209" i="2"/>
  <c r="P208" i="2" s="1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7" i="2"/>
  <c r="J86" i="2"/>
  <c r="F84" i="2"/>
  <c r="E82" i="2"/>
  <c r="J55" i="2"/>
  <c r="J54" i="2"/>
  <c r="F52" i="2"/>
  <c r="E50" i="2"/>
  <c r="J18" i="2"/>
  <c r="E18" i="2"/>
  <c r="F55" i="2" s="1"/>
  <c r="J17" i="2"/>
  <c r="J15" i="2"/>
  <c r="E15" i="2"/>
  <c r="F54" i="2" s="1"/>
  <c r="J14" i="2"/>
  <c r="J12" i="2"/>
  <c r="J52" i="2" s="1"/>
  <c r="E7" i="2"/>
  <c r="E80" i="2" s="1"/>
  <c r="L50" i="1"/>
  <c r="AM50" i="1"/>
  <c r="AM49" i="1"/>
  <c r="L49" i="1"/>
  <c r="AM47" i="1"/>
  <c r="L47" i="1"/>
  <c r="L45" i="1"/>
  <c r="L44" i="1"/>
  <c r="BK622" i="2"/>
  <c r="BK236" i="2"/>
  <c r="BK176" i="2"/>
  <c r="AS54" i="1"/>
  <c r="J233" i="2"/>
  <c r="BK110" i="2"/>
  <c r="J566" i="2"/>
  <c r="BK286" i="2"/>
  <c r="BK168" i="2"/>
  <c r="J593" i="2"/>
  <c r="J391" i="2"/>
  <c r="BK155" i="3"/>
  <c r="BK147" i="3"/>
  <c r="J147" i="3"/>
  <c r="J92" i="3"/>
  <c r="J153" i="4"/>
  <c r="BK118" i="4"/>
  <c r="J181" i="4"/>
  <c r="BK153" i="4"/>
  <c r="J95" i="5"/>
  <c r="BK86" i="5"/>
  <c r="BK458" i="2"/>
  <c r="BK231" i="2"/>
  <c r="J123" i="2"/>
  <c r="J573" i="2"/>
  <c r="BK511" i="2"/>
  <c r="J292" i="2"/>
  <c r="J168" i="2"/>
  <c r="J578" i="2"/>
  <c r="BK398" i="2"/>
  <c r="J218" i="2"/>
  <c r="BK172" i="2"/>
  <c r="BK609" i="2"/>
  <c r="BK422" i="2"/>
  <c r="BK218" i="2"/>
  <c r="J102" i="2"/>
  <c r="J128" i="3"/>
  <c r="J108" i="3"/>
  <c r="BK142" i="4"/>
  <c r="J132" i="4"/>
  <c r="BK195" i="4"/>
  <c r="J195" i="4"/>
  <c r="BK116" i="5"/>
  <c r="BK488" i="2"/>
  <c r="J228" i="2"/>
  <c r="J112" i="2"/>
  <c r="J515" i="2"/>
  <c r="BK317" i="2"/>
  <c r="J158" i="2"/>
  <c r="J520" i="2"/>
  <c r="BK381" i="2"/>
  <c r="BK200" i="2"/>
  <c r="J114" i="2"/>
  <c r="J531" i="2"/>
  <c r="J351" i="2"/>
  <c r="J163" i="2"/>
  <c r="BK168" i="3"/>
  <c r="J143" i="3"/>
  <c r="BK115" i="3"/>
  <c r="BK168" i="4"/>
  <c r="BK181" i="4"/>
  <c r="J247" i="4"/>
  <c r="J186" i="4"/>
  <c r="BK104" i="4"/>
  <c r="BK121" i="5"/>
  <c r="J601" i="2"/>
  <c r="J404" i="2"/>
  <c r="BK220" i="2"/>
  <c r="J110" i="2"/>
  <c r="J652" i="2"/>
  <c r="BK550" i="2"/>
  <c r="J410" i="2"/>
  <c r="J95" i="2"/>
  <c r="J535" i="2"/>
  <c r="BK228" i="2"/>
  <c r="BK193" i="2"/>
  <c r="J108" i="2"/>
  <c r="BK515" i="2"/>
  <c r="J236" i="2"/>
  <c r="J121" i="2"/>
  <c r="J104" i="3"/>
  <c r="J155" i="3"/>
  <c r="J100" i="3"/>
  <c r="BK216" i="4"/>
  <c r="BK221" i="4"/>
  <c r="J259" i="4"/>
  <c r="J121" i="5"/>
  <c r="BK82" i="5"/>
  <c r="J507" i="2"/>
  <c r="J451" i="2"/>
  <c r="J138" i="2"/>
  <c r="J626" i="2"/>
  <c r="BK535" i="2"/>
  <c r="J369" i="2"/>
  <c r="BK174" i="2"/>
  <c r="BK116" i="2"/>
  <c r="BK531" i="2"/>
  <c r="BK351" i="2"/>
  <c r="J195" i="2"/>
  <c r="J511" i="2"/>
  <c r="BK233" i="2"/>
  <c r="J179" i="3"/>
  <c r="BK108" i="3"/>
  <c r="J221" i="4"/>
  <c r="J278" i="4"/>
  <c r="BK273" i="4"/>
  <c r="J110" i="4"/>
  <c r="BK89" i="4"/>
  <c r="J642" i="2"/>
  <c r="J479" i="2"/>
  <c r="J297" i="2"/>
  <c r="J172" i="2"/>
  <c r="BK652" i="2"/>
  <c r="J617" i="2"/>
  <c r="J488" i="2"/>
  <c r="BK224" i="2"/>
  <c r="J129" i="2"/>
  <c r="BK617" i="2"/>
  <c r="BK479" i="2"/>
  <c r="BK226" i="2"/>
  <c r="J191" i="2"/>
  <c r="BK106" i="2"/>
  <c r="BK524" i="2"/>
  <c r="J286" i="2"/>
  <c r="BK125" i="2"/>
  <c r="BK165" i="3"/>
  <c r="BK162" i="3"/>
  <c r="J88" i="3"/>
  <c r="J89" i="4"/>
  <c r="J104" i="4"/>
  <c r="J159" i="4"/>
  <c r="BK94" i="4"/>
  <c r="J609" i="2"/>
  <c r="BK417" i="2"/>
  <c r="BK204" i="2"/>
  <c r="BK102" i="2"/>
  <c r="BK642" i="2"/>
  <c r="J502" i="2"/>
  <c r="J231" i="2"/>
  <c r="BK119" i="2"/>
  <c r="J583" i="2"/>
  <c r="J458" i="2"/>
  <c r="BK222" i="2"/>
  <c r="BK100" i="2"/>
  <c r="BK451" i="2"/>
  <c r="J222" i="2"/>
  <c r="BK127" i="2"/>
  <c r="J159" i="3"/>
  <c r="J115" i="3"/>
  <c r="J207" i="4"/>
  <c r="J237" i="4"/>
  <c r="BK237" i="4"/>
  <c r="BK266" i="4"/>
  <c r="J116" i="5"/>
  <c r="J99" i="5"/>
  <c r="J493" i="2"/>
  <c r="J317" i="2"/>
  <c r="J193" i="2"/>
  <c r="BK95" i="2"/>
  <c r="J622" i="2"/>
  <c r="BK484" i="2"/>
  <c r="J226" i="2"/>
  <c r="BK121" i="2"/>
  <c r="J497" i="2"/>
  <c r="BK311" i="2"/>
  <c r="BK209" i="2"/>
  <c r="BK134" i="2"/>
  <c r="BK539" i="2"/>
  <c r="BK335" i="2"/>
  <c r="J131" i="2"/>
  <c r="J168" i="3"/>
  <c r="BK118" i="3"/>
  <c r="J164" i="4"/>
  <c r="J168" i="4"/>
  <c r="BK201" i="4"/>
  <c r="BK164" i="4"/>
  <c r="J110" i="5"/>
  <c r="BK280" i="2"/>
  <c r="J119" i="2"/>
  <c r="BK497" i="2"/>
  <c r="J311" i="2"/>
  <c r="J153" i="2"/>
  <c r="BK93" i="2"/>
  <c r="BK493" i="2"/>
  <c r="J417" i="2"/>
  <c r="BK216" i="2"/>
  <c r="BK123" i="2"/>
  <c r="BK410" i="2"/>
  <c r="BK214" i="2"/>
  <c r="BK129" i="2"/>
  <c r="J96" i="3"/>
  <c r="J165" i="3"/>
  <c r="J112" i="3"/>
  <c r="BK124" i="4"/>
  <c r="BK176" i="4"/>
  <c r="J216" i="4"/>
  <c r="J201" i="4"/>
  <c r="BK95" i="5"/>
  <c r="BK626" i="2"/>
  <c r="BK426" i="2"/>
  <c r="J209" i="2"/>
  <c r="BK108" i="2"/>
  <c r="J648" i="2"/>
  <c r="J539" i="2"/>
  <c r="J335" i="2"/>
  <c r="BK179" i="2"/>
  <c r="J106" i="2"/>
  <c r="BK502" i="2"/>
  <c r="J280" i="2"/>
  <c r="BK158" i="2"/>
  <c r="J550" i="2"/>
  <c r="BK466" i="2"/>
  <c r="J179" i="2"/>
  <c r="J162" i="3"/>
  <c r="BK179" i="3"/>
  <c r="J139" i="3"/>
  <c r="J176" i="4"/>
  <c r="BK186" i="4"/>
  <c r="BK252" i="4"/>
  <c r="J99" i="4"/>
  <c r="BK648" i="2"/>
  <c r="J446" i="2"/>
  <c r="BK264" i="2"/>
  <c r="J174" i="2"/>
  <c r="J657" i="2"/>
  <c r="J545" i="2"/>
  <c r="BK391" i="2"/>
  <c r="J100" i="2"/>
  <c r="J484" i="2"/>
  <c r="J264" i="2"/>
  <c r="BK170" i="2"/>
  <c r="BK601" i="2"/>
  <c r="BK404" i="2"/>
  <c r="BK195" i="2"/>
  <c r="BK104" i="2"/>
  <c r="BK151" i="3"/>
  <c r="BK96" i="3"/>
  <c r="BK132" i="4"/>
  <c r="J142" i="4"/>
  <c r="BK211" i="4"/>
  <c r="BK207" i="4"/>
  <c r="BK110" i="5"/>
  <c r="BK633" i="2"/>
  <c r="J435" i="2"/>
  <c r="J665" i="2"/>
  <c r="J588" i="2"/>
  <c r="BK507" i="2"/>
  <c r="BK249" i="2"/>
  <c r="J134" i="2"/>
  <c r="BK593" i="2"/>
  <c r="J475" i="2"/>
  <c r="BK369" i="2"/>
  <c r="J176" i="2"/>
  <c r="J398" i="2"/>
  <c r="BK159" i="3"/>
  <c r="BK104" i="3"/>
  <c r="BK88" i="3"/>
  <c r="J211" i="4"/>
  <c r="J266" i="4"/>
  <c r="BK259" i="4"/>
  <c r="J226" i="4"/>
  <c r="J82" i="5"/>
  <c r="BK105" i="5"/>
  <c r="J470" i="2"/>
  <c r="J381" i="2"/>
  <c r="J200" i="2"/>
  <c r="J104" i="2"/>
  <c r="BK561" i="2"/>
  <c r="BK446" i="2"/>
  <c r="J214" i="2"/>
  <c r="J127" i="2"/>
  <c r="BK588" i="2"/>
  <c r="BK470" i="2"/>
  <c r="J224" i="2"/>
  <c r="BK136" i="2"/>
  <c r="BK545" i="2"/>
  <c r="BK297" i="2"/>
  <c r="J116" i="2"/>
  <c r="BK100" i="3"/>
  <c r="BK128" i="3"/>
  <c r="BK172" i="4"/>
  <c r="BK226" i="4"/>
  <c r="J242" i="4"/>
  <c r="BK242" i="4"/>
  <c r="J105" i="5"/>
  <c r="J91" i="5"/>
  <c r="BK583" i="2"/>
  <c r="BK342" i="2"/>
  <c r="BK191" i="2"/>
  <c r="BK657" i="2"/>
  <c r="J633" i="2"/>
  <c r="J422" i="2"/>
  <c r="BK114" i="2"/>
  <c r="BK557" i="2"/>
  <c r="J329" i="2"/>
  <c r="J204" i="2"/>
  <c r="J125" i="2"/>
  <c r="J342" i="2"/>
  <c r="BK138" i="2"/>
  <c r="BK143" i="3"/>
  <c r="BK112" i="3"/>
  <c r="BK247" i="4"/>
  <c r="J252" i="4"/>
  <c r="J232" i="4"/>
  <c r="BK232" i="4"/>
  <c r="BK99" i="5"/>
  <c r="J524" i="2"/>
  <c r="BK322" i="2"/>
  <c r="J170" i="2"/>
  <c r="BK665" i="2"/>
  <c r="BK578" i="2"/>
  <c r="BK475" i="2"/>
  <c r="BK212" i="2"/>
  <c r="BK131" i="2"/>
  <c r="J561" i="2"/>
  <c r="J322" i="2"/>
  <c r="J212" i="2"/>
  <c r="BK153" i="2"/>
  <c r="J557" i="2"/>
  <c r="BK292" i="2"/>
  <c r="J118" i="3"/>
  <c r="BK92" i="3"/>
  <c r="BK85" i="3"/>
  <c r="J273" i="4"/>
  <c r="BK99" i="4"/>
  <c r="BK278" i="4"/>
  <c r="J118" i="4"/>
  <c r="BK159" i="4"/>
  <c r="J86" i="5"/>
  <c r="J645" i="2"/>
  <c r="J466" i="2"/>
  <c r="J249" i="2"/>
  <c r="J136" i="2"/>
  <c r="BK645" i="2"/>
  <c r="BK520" i="2"/>
  <c r="BK329" i="2"/>
  <c r="BK112" i="2"/>
  <c r="BK573" i="2"/>
  <c r="J426" i="2"/>
  <c r="J220" i="2"/>
  <c r="BK163" i="2"/>
  <c r="BK566" i="2"/>
  <c r="BK435" i="2"/>
  <c r="J216" i="2"/>
  <c r="J93" i="2"/>
  <c r="J151" i="3"/>
  <c r="BK139" i="3"/>
  <c r="J85" i="3"/>
  <c r="J94" i="4"/>
  <c r="BK110" i="4"/>
  <c r="J172" i="4"/>
  <c r="J124" i="4"/>
  <c r="BK91" i="5"/>
  <c r="R656" i="2" l="1"/>
  <c r="R655" i="2" s="1"/>
  <c r="T656" i="2"/>
  <c r="T655" i="2" s="1"/>
  <c r="P656" i="2"/>
  <c r="P655" i="2" s="1"/>
  <c r="BK92" i="2"/>
  <c r="J92" i="2" s="1"/>
  <c r="J61" i="2" s="1"/>
  <c r="R178" i="2"/>
  <c r="P211" i="2"/>
  <c r="R416" i="2"/>
  <c r="P556" i="2"/>
  <c r="BK641" i="2"/>
  <c r="J641" i="2" s="1"/>
  <c r="J67" i="2" s="1"/>
  <c r="R84" i="3"/>
  <c r="R83" i="3" s="1"/>
  <c r="R82" i="3" s="1"/>
  <c r="BK88" i="4"/>
  <c r="T88" i="4"/>
  <c r="T152" i="4"/>
  <c r="T194" i="4"/>
  <c r="P92" i="2"/>
  <c r="P178" i="2"/>
  <c r="R211" i="2"/>
  <c r="T416" i="2"/>
  <c r="BK556" i="2"/>
  <c r="J556" i="2" s="1"/>
  <c r="J66" i="2" s="1"/>
  <c r="P641" i="2"/>
  <c r="BK84" i="3"/>
  <c r="J84" i="3" s="1"/>
  <c r="J61" i="3" s="1"/>
  <c r="P81" i="5"/>
  <c r="P80" i="5" s="1"/>
  <c r="AU58" i="1" s="1"/>
  <c r="T92" i="2"/>
  <c r="BK178" i="2"/>
  <c r="J178" i="2" s="1"/>
  <c r="J62" i="2" s="1"/>
  <c r="BK211" i="2"/>
  <c r="J211" i="2" s="1"/>
  <c r="J64" i="2" s="1"/>
  <c r="P416" i="2"/>
  <c r="R556" i="2"/>
  <c r="R641" i="2"/>
  <c r="T84" i="3"/>
  <c r="T83" i="3" s="1"/>
  <c r="T82" i="3" s="1"/>
  <c r="P88" i="4"/>
  <c r="BK152" i="4"/>
  <c r="J152" i="4" s="1"/>
  <c r="J62" i="4" s="1"/>
  <c r="R152" i="4"/>
  <c r="P194" i="4"/>
  <c r="R81" i="5"/>
  <c r="R80" i="5"/>
  <c r="R92" i="2"/>
  <c r="T178" i="2"/>
  <c r="T211" i="2"/>
  <c r="BK416" i="2"/>
  <c r="J416" i="2" s="1"/>
  <c r="J65" i="2" s="1"/>
  <c r="T556" i="2"/>
  <c r="T641" i="2"/>
  <c r="P84" i="3"/>
  <c r="P83" i="3" s="1"/>
  <c r="P82" i="3" s="1"/>
  <c r="AU56" i="1" s="1"/>
  <c r="R88" i="4"/>
  <c r="P152" i="4"/>
  <c r="BK194" i="4"/>
  <c r="J194" i="4" s="1"/>
  <c r="J64" i="4" s="1"/>
  <c r="R194" i="4"/>
  <c r="BK81" i="5"/>
  <c r="J81" i="5"/>
  <c r="J60" i="5" s="1"/>
  <c r="T81" i="5"/>
  <c r="T80" i="5"/>
  <c r="BK651" i="2"/>
  <c r="J651" i="2" s="1"/>
  <c r="J68" i="2" s="1"/>
  <c r="BK656" i="2"/>
  <c r="J656" i="2" s="1"/>
  <c r="J70" i="2" s="1"/>
  <c r="BK185" i="4"/>
  <c r="J185" i="4"/>
  <c r="J63" i="4" s="1"/>
  <c r="BK208" i="2"/>
  <c r="J208" i="2" s="1"/>
  <c r="J63" i="2" s="1"/>
  <c r="BK178" i="3"/>
  <c r="J178" i="3" s="1"/>
  <c r="J62" i="3" s="1"/>
  <c r="BK272" i="4"/>
  <c r="J272" i="4" s="1"/>
  <c r="J65" i="4" s="1"/>
  <c r="BK277" i="4"/>
  <c r="J277" i="4"/>
  <c r="J66" i="4"/>
  <c r="J88" i="4"/>
  <c r="J61" i="4"/>
  <c r="J52" i="5"/>
  <c r="F55" i="5"/>
  <c r="E48" i="5"/>
  <c r="F54" i="5"/>
  <c r="BE82" i="5"/>
  <c r="BE86" i="5"/>
  <c r="BE91" i="5"/>
  <c r="BE95" i="5"/>
  <c r="BE110" i="5"/>
  <c r="BE99" i="5"/>
  <c r="BE116" i="5"/>
  <c r="BE105" i="5"/>
  <c r="BE121" i="5"/>
  <c r="E48" i="4"/>
  <c r="J80" i="4"/>
  <c r="BE110" i="4"/>
  <c r="BE132" i="4"/>
  <c r="BE172" i="4"/>
  <c r="BE176" i="4"/>
  <c r="BE186" i="4"/>
  <c r="BE211" i="4"/>
  <c r="BE216" i="4"/>
  <c r="BE221" i="4"/>
  <c r="BE247" i="4"/>
  <c r="BE273" i="4"/>
  <c r="F55" i="4"/>
  <c r="BE124" i="4"/>
  <c r="BE142" i="4"/>
  <c r="BE164" i="4"/>
  <c r="BE266" i="4"/>
  <c r="BE278" i="4"/>
  <c r="F54" i="4"/>
  <c r="BE89" i="4"/>
  <c r="BE94" i="4"/>
  <c r="BE99" i="4"/>
  <c r="BE118" i="4"/>
  <c r="BE153" i="4"/>
  <c r="BE159" i="4"/>
  <c r="BE168" i="4"/>
  <c r="BE201" i="4"/>
  <c r="BE207" i="4"/>
  <c r="BE237" i="4"/>
  <c r="BE242" i="4"/>
  <c r="BE252" i="4"/>
  <c r="BE104" i="4"/>
  <c r="BE181" i="4"/>
  <c r="BE195" i="4"/>
  <c r="BE226" i="4"/>
  <c r="BE232" i="4"/>
  <c r="BE259" i="4"/>
  <c r="F54" i="3"/>
  <c r="BE139" i="3"/>
  <c r="F55" i="3"/>
  <c r="BE92" i="3"/>
  <c r="BE96" i="3"/>
  <c r="BE100" i="3"/>
  <c r="BE118" i="3"/>
  <c r="BE143" i="3"/>
  <c r="BE108" i="3"/>
  <c r="BE115" i="3"/>
  <c r="BE162" i="3"/>
  <c r="BE168" i="3"/>
  <c r="E48" i="3"/>
  <c r="J52" i="3"/>
  <c r="BE85" i="3"/>
  <c r="BE88" i="3"/>
  <c r="BE104" i="3"/>
  <c r="BE112" i="3"/>
  <c r="BE128" i="3"/>
  <c r="BE147" i="3"/>
  <c r="BE151" i="3"/>
  <c r="BE155" i="3"/>
  <c r="BE159" i="3"/>
  <c r="BE165" i="3"/>
  <c r="BE179" i="3"/>
  <c r="J84" i="2"/>
  <c r="BE95" i="2"/>
  <c r="BE106" i="2"/>
  <c r="BE108" i="2"/>
  <c r="BE112" i="2"/>
  <c r="BE121" i="2"/>
  <c r="BE131" i="2"/>
  <c r="BE134" i="2"/>
  <c r="BE138" i="2"/>
  <c r="BE153" i="2"/>
  <c r="BE168" i="2"/>
  <c r="BE172" i="2"/>
  <c r="BE174" i="2"/>
  <c r="BE176" i="2"/>
  <c r="BE179" i="2"/>
  <c r="BE200" i="2"/>
  <c r="BE209" i="2"/>
  <c r="BE222" i="2"/>
  <c r="BE226" i="2"/>
  <c r="BE228" i="2"/>
  <c r="BE249" i="2"/>
  <c r="BE311" i="2"/>
  <c r="BE317" i="2"/>
  <c r="BE322" i="2"/>
  <c r="BE369" i="2"/>
  <c r="BE470" i="2"/>
  <c r="BE475" i="2"/>
  <c r="BE484" i="2"/>
  <c r="BE488" i="2"/>
  <c r="BE493" i="2"/>
  <c r="BE502" i="2"/>
  <c r="BE573" i="2"/>
  <c r="BE578" i="2"/>
  <c r="BE583" i="2"/>
  <c r="BE617" i="2"/>
  <c r="F86" i="2"/>
  <c r="BE93" i="2"/>
  <c r="BE102" i="2"/>
  <c r="BE110" i="2"/>
  <c r="BE116" i="2"/>
  <c r="BE119" i="2"/>
  <c r="BE127" i="2"/>
  <c r="BE212" i="2"/>
  <c r="BE231" i="2"/>
  <c r="BE233" i="2"/>
  <c r="BE236" i="2"/>
  <c r="BE292" i="2"/>
  <c r="BE335" i="2"/>
  <c r="BE381" i="2"/>
  <c r="BE404" i="2"/>
  <c r="BE422" i="2"/>
  <c r="BE446" i="2"/>
  <c r="BE511" i="2"/>
  <c r="BE520" i="2"/>
  <c r="BE539" i="2"/>
  <c r="BE593" i="2"/>
  <c r="BE609" i="2"/>
  <c r="E48" i="2"/>
  <c r="F87" i="2"/>
  <c r="BE100" i="2"/>
  <c r="BE123" i="2"/>
  <c r="BE136" i="2"/>
  <c r="BE158" i="2"/>
  <c r="BE170" i="2"/>
  <c r="BE191" i="2"/>
  <c r="BE193" i="2"/>
  <c r="BE204" i="2"/>
  <c r="BE214" i="2"/>
  <c r="BE218" i="2"/>
  <c r="BE220" i="2"/>
  <c r="BE264" i="2"/>
  <c r="BE280" i="2"/>
  <c r="BE297" i="2"/>
  <c r="BE342" i="2"/>
  <c r="BE398" i="2"/>
  <c r="BE417" i="2"/>
  <c r="BE426" i="2"/>
  <c r="BE435" i="2"/>
  <c r="BE451" i="2"/>
  <c r="BE458" i="2"/>
  <c r="BE466" i="2"/>
  <c r="BE524" i="2"/>
  <c r="BE588" i="2"/>
  <c r="BE601" i="2"/>
  <c r="BE642" i="2"/>
  <c r="BE645" i="2"/>
  <c r="BE648" i="2"/>
  <c r="BE652" i="2"/>
  <c r="BE657" i="2"/>
  <c r="BE665" i="2"/>
  <c r="BE104" i="2"/>
  <c r="BE114" i="2"/>
  <c r="BE125" i="2"/>
  <c r="BE129" i="2"/>
  <c r="BE163" i="2"/>
  <c r="BE195" i="2"/>
  <c r="BE216" i="2"/>
  <c r="BE224" i="2"/>
  <c r="BE286" i="2"/>
  <c r="BE329" i="2"/>
  <c r="BE351" i="2"/>
  <c r="BE391" i="2"/>
  <c r="BE410" i="2"/>
  <c r="BE479" i="2"/>
  <c r="BE497" i="2"/>
  <c r="BE507" i="2"/>
  <c r="BE515" i="2"/>
  <c r="BE531" i="2"/>
  <c r="BE535" i="2"/>
  <c r="BE545" i="2"/>
  <c r="BE550" i="2"/>
  <c r="BE557" i="2"/>
  <c r="BE561" i="2"/>
  <c r="BE566" i="2"/>
  <c r="BE622" i="2"/>
  <c r="BE626" i="2"/>
  <c r="BE633" i="2"/>
  <c r="F37" i="4"/>
  <c r="BD57" i="1" s="1"/>
  <c r="J34" i="2"/>
  <c r="AW55" i="1" s="1"/>
  <c r="F34" i="2"/>
  <c r="BA55" i="1" s="1"/>
  <c r="J34" i="4"/>
  <c r="AW57" i="1" s="1"/>
  <c r="F36" i="5"/>
  <c r="BC58" i="1" s="1"/>
  <c r="F36" i="2"/>
  <c r="BC55" i="1" s="1"/>
  <c r="F36" i="4"/>
  <c r="BC57" i="1" s="1"/>
  <c r="F37" i="3"/>
  <c r="BD56" i="1" s="1"/>
  <c r="F34" i="3"/>
  <c r="BA56" i="1" s="1"/>
  <c r="J34" i="5"/>
  <c r="AW58" i="1" s="1"/>
  <c r="F35" i="4"/>
  <c r="BB57" i="1" s="1"/>
  <c r="F37" i="2"/>
  <c r="BD55" i="1" s="1"/>
  <c r="F34" i="5"/>
  <c r="BA58" i="1" s="1"/>
  <c r="F35" i="3"/>
  <c r="BB56" i="1" s="1"/>
  <c r="F36" i="3"/>
  <c r="BC56" i="1" s="1"/>
  <c r="F35" i="5"/>
  <c r="BB58" i="1" s="1"/>
  <c r="F35" i="2"/>
  <c r="BB55" i="1" s="1"/>
  <c r="J34" i="3"/>
  <c r="AW56" i="1" s="1"/>
  <c r="F34" i="4"/>
  <c r="BA57" i="1" s="1"/>
  <c r="F37" i="5"/>
  <c r="BD58" i="1" s="1"/>
  <c r="R91" i="2" l="1"/>
  <c r="R90" i="2" s="1"/>
  <c r="BK87" i="4"/>
  <c r="J87" i="4"/>
  <c r="J60" i="4"/>
  <c r="P91" i="2"/>
  <c r="P90" i="2" s="1"/>
  <c r="AU55" i="1" s="1"/>
  <c r="R87" i="4"/>
  <c r="R86" i="4"/>
  <c r="P87" i="4"/>
  <c r="P86" i="4"/>
  <c r="AU57" i="1"/>
  <c r="T91" i="2"/>
  <c r="T90" i="2" s="1"/>
  <c r="T87" i="4"/>
  <c r="T86" i="4"/>
  <c r="BK655" i="2"/>
  <c r="J655" i="2" s="1"/>
  <c r="J69" i="2" s="1"/>
  <c r="BK83" i="3"/>
  <c r="J83" i="3"/>
  <c r="J60" i="3" s="1"/>
  <c r="BK80" i="5"/>
  <c r="J80" i="5"/>
  <c r="J30" i="5" s="1"/>
  <c r="AG58" i="1" s="1"/>
  <c r="BK91" i="2"/>
  <c r="J91" i="2" s="1"/>
  <c r="J60" i="2" s="1"/>
  <c r="F33" i="3"/>
  <c r="AZ56" i="1" s="1"/>
  <c r="J33" i="3"/>
  <c r="AV56" i="1" s="1"/>
  <c r="AT56" i="1" s="1"/>
  <c r="BA54" i="1"/>
  <c r="W30" i="1" s="1"/>
  <c r="J33" i="4"/>
  <c r="AV57" i="1" s="1"/>
  <c r="AT57" i="1" s="1"/>
  <c r="J33" i="5"/>
  <c r="AV58" i="1"/>
  <c r="AT58" i="1" s="1"/>
  <c r="J33" i="2"/>
  <c r="AV55" i="1" s="1"/>
  <c r="AT55" i="1" s="1"/>
  <c r="F33" i="2"/>
  <c r="AZ55" i="1" s="1"/>
  <c r="BB54" i="1"/>
  <c r="W31" i="1" s="1"/>
  <c r="BD54" i="1"/>
  <c r="W33" i="1" s="1"/>
  <c r="F33" i="5"/>
  <c r="AZ58" i="1"/>
  <c r="F33" i="4"/>
  <c r="AZ57" i="1" s="1"/>
  <c r="BC54" i="1"/>
  <c r="AY54" i="1" s="1"/>
  <c r="AN58" i="1" l="1"/>
  <c r="BK82" i="3"/>
  <c r="J82" i="3" s="1"/>
  <c r="J59" i="3" s="1"/>
  <c r="BK86" i="4"/>
  <c r="J86" i="4"/>
  <c r="J30" i="4" s="1"/>
  <c r="AG57" i="1" s="1"/>
  <c r="J59" i="5"/>
  <c r="BK90" i="2"/>
  <c r="J90" i="2" s="1"/>
  <c r="J59" i="2" s="1"/>
  <c r="J39" i="5"/>
  <c r="W32" i="1"/>
  <c r="AZ54" i="1"/>
  <c r="AV54" i="1" s="1"/>
  <c r="AK29" i="1" s="1"/>
  <c r="AX54" i="1"/>
  <c r="AU54" i="1"/>
  <c r="AW54" i="1"/>
  <c r="AK30" i="1" s="1"/>
  <c r="J39" i="4" l="1"/>
  <c r="J59" i="4"/>
  <c r="AN57" i="1"/>
  <c r="J30" i="3"/>
  <c r="AG56" i="1" s="1"/>
  <c r="J30" i="2"/>
  <c r="AG55" i="1" s="1"/>
  <c r="W29" i="1"/>
  <c r="AT54" i="1"/>
  <c r="J39" i="3" l="1"/>
  <c r="J39" i="2"/>
  <c r="AN56" i="1"/>
  <c r="AN55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<sst xmlns="http://schemas.openxmlformats.org/spreadsheetml/2006/main" count="9331" uniqueCount="1333">
  <si>
    <t>Export Komplet</t>
  </si>
  <si>
    <t>VZ</t>
  </si>
  <si>
    <t>2.0</t>
  </si>
  <si>
    <t/>
  </si>
  <si>
    <t>False</t>
  </si>
  <si>
    <t>{8f17c09e-6a69-4f6d-9f03-8ee042975321}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</si>
  <si>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</si>
  <si>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</si>
  <si>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</si>
  <si>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</si>
  <si>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</si>
  <si>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</si>
  <si>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</si>
  <si>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</si>
  <si>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13/2022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</si>
  <si>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</si>
  <si>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</si>
  <si>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místních komunikací Poříčany</t>
  </si>
  <si>
    <t>KSO:</t>
  </si>
  <si>
    <t>822 2</t>
  </si>
  <si>
    <t>CC-CZ:</t>
  </si>
  <si>
    <t>211</t>
  </si>
  <si>
    <t>Místo:</t>
  </si>
  <si>
    <t>Poříčany</t>
  </si>
  <si>
    <t>Datum:</t>
  </si>
  <si>
    <t>9. 6. 2022</t>
  </si>
  <si>
    <t>CZ-CPV:</t>
  </si>
  <si>
    <t>45000000-7</t>
  </si>
  <si>
    <t>CZ-CPA:</t>
  </si>
  <si>
    <t>42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</si>
  <si>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</si>
  <si>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</si>
  <si>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</si>
  <si>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</si>
  <si>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</si>
  <si>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</si>
  <si>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</si>
  <si>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</si>
  <si>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</si>
  <si>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</si>
  <si>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25935721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</si>
  <si>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</si>
  <si>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</si>
  <si>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</si>
  <si>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</si>
  <si>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</si>
  <si>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</si>
  <si>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</si>
  <si>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</si>
  <si>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</si>
  <si>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</si>
  <si>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</si>
  <si>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</si>
  <si>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</si>
  <si>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</si>
  <si>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</si>
  <si>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</si>
  <si>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</si>
  <si>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</si>
  <si>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</si>
  <si>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</si>
  <si>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</si>
  <si>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</si>
  <si>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</si>
  <si>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</si>
  <si>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</si>
  <si>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</si>
  <si>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</si>
  <si>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</si>
  <si>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</si>
  <si>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</si>
  <si>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</si>
  <si>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</si>
  <si>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</si>
  <si>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</si>
  <si>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</si>
  <si>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</si>
  <si>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</si>
  <si>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</si>
  <si>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</si>
  <si>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</si>
  <si>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</si>
  <si>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</si>
  <si>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Rekonstrukce  komunikací  Přednádraží</t>
  </si>
  <si>
    <t>STA</t>
  </si>
  <si>
    <t>1</t>
  </si>
  <si>
    <t>{00a2f1ef-81ca-45ef-a1b0-f2052f89d9b0}</t>
  </si>
  <si>
    <t>2</t>
  </si>
  <si>
    <t>SO 901</t>
  </si>
  <si>
    <t>Sadové a parkové úpravy přednádraží</t>
  </si>
  <si>
    <t>{e533664a-fe16-4cdb-994b-b570efad5745}</t>
  </si>
  <si>
    <t>SO 302</t>
  </si>
  <si>
    <t>Kanalizace dešťová</t>
  </si>
  <si>
    <t>{218df11b-44d9-4f67-ba03-bc5a86090a64}</t>
  </si>
  <si>
    <t>822 27 73</t>
  </si>
  <si>
    <t>VON</t>
  </si>
  <si>
    <t>Vedlejší a ostatní náklady</t>
  </si>
  <si>
    <t>{f15eb2f1-0a8f-439f-a0b2-4194900ab3d5}</t>
  </si>
  <si>
    <t>822 29 3</t>
  </si>
  <si>
    <t>KRYCÍ LIST SOUPISU PRACÍ</t>
  </si>
  <si>
    <t>Objekt:</t>
  </si>
  <si>
    <t>SO 101 - Rekonstrukce  komunikací  Přednádraží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</si>
  <si>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</si>
  <si>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</si>
  <si>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</si>
  <si>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</si>
  <si>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</si>
  <si>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</si>
  <si>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</si>
  <si>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</si>
  <si>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</si>
  <si>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</si>
  <si>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</si>
  <si>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</si>
  <si>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</si>
  <si>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</si>
  <si>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</si>
  <si>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</si>
  <si>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</si>
  <si>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</si>
  <si>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</si>
  <si>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</si>
  <si>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</si>
  <si>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</si>
  <si>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</si>
  <si>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</si>
  <si>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</si>
  <si>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</si>
  <si>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</si>
  <si>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</si>
  <si>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</si>
  <si>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</si>
  <si>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</si>
  <si>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</si>
  <si>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</si>
  <si>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</si>
  <si>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</si>
  <si>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</si>
  <si>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</si>
  <si>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300640393</t>
  </si>
  <si>
    <t>PP</t>
  </si>
  <si>
    <t>112155315</t>
  </si>
  <si>
    <t>Štěpkování keřového porostu hustého s naložením</t>
  </si>
  <si>
    <t>m2</t>
  </si>
  <si>
    <t>CS ÚRS 2022 01</t>
  </si>
  <si>
    <t>-533495274</t>
  </si>
  <si>
    <t>Štěpkování s naložením na dopravní prostředek a odvozem do 20 km keřového porostu hustého</t>
  </si>
  <si>
    <t>Online PSC</t>
  </si>
  <si>
    <t>https://podminky.urs.cz/item/CS_URS_2022_01/112155315</t>
  </si>
  <si>
    <t>VV</t>
  </si>
  <si>
    <t>Odstranění keřů a stromů</t>
  </si>
  <si>
    <t>275</t>
  </si>
  <si>
    <t>3</t>
  </si>
  <si>
    <t>113106123</t>
  </si>
  <si>
    <t>Rozebrání dlažeb ze zámkových dlaždic komunikací pro pěší ručně</t>
  </si>
  <si>
    <t>-1550237707</t>
  </si>
  <si>
    <t>11352A</t>
  </si>
  <si>
    <t>ODSTRANĚNÍ CHODNÍKOVÝCH A SILNIČNÍCH OBRUBNÍKŮ BETONOVÝCH - BEZ DOPRAVY</t>
  </si>
  <si>
    <t>M</t>
  </si>
  <si>
    <t>-357748940</t>
  </si>
  <si>
    <t>5</t>
  </si>
  <si>
    <t>113728</t>
  </si>
  <si>
    <t>FRÉZOVÁNÍ ZPEVNĚNÝCH PLOCH ASFALTOVÝCH, ODVOZ DO 20KM</t>
  </si>
  <si>
    <t>M3</t>
  </si>
  <si>
    <t>121193451</t>
  </si>
  <si>
    <t>6</t>
  </si>
  <si>
    <t>12373</t>
  </si>
  <si>
    <t>ODKOP PRO SPOD STAVBU SILNIC A ŽELEZNIC TŘ. I</t>
  </si>
  <si>
    <t>1869898706</t>
  </si>
  <si>
    <t>7</t>
  </si>
  <si>
    <t>13273A</t>
  </si>
  <si>
    <t>HLOUBENÍ RÝH ŠÍŘ DO 2M PAŽ I NEPAŽ TŘ. I - BEZ DOPRAVY</t>
  </si>
  <si>
    <t>866478643</t>
  </si>
  <si>
    <t>8</t>
  </si>
  <si>
    <t>13373A</t>
  </si>
  <si>
    <t>HLOUBENÍ ŠACHET ZAPAŽ I NEPAŽ TŘ. I - BEZ DOPRAVY</t>
  </si>
  <si>
    <t>-878820472</t>
  </si>
  <si>
    <t>9</t>
  </si>
  <si>
    <t>162301101</t>
  </si>
  <si>
    <t>Vodorovné přemístění do 500 m výkopku/sypaniny z horniny tř. 1 až 4</t>
  </si>
  <si>
    <t>22831692</t>
  </si>
  <si>
    <t>10</t>
  </si>
  <si>
    <t>17110</t>
  </si>
  <si>
    <t>ULOŽENÍ SYPANINY DO NÁSYPŮ SE ZHUTNĚNÍM</t>
  </si>
  <si>
    <t>416941301</t>
  </si>
  <si>
    <t>11</t>
  </si>
  <si>
    <t>171201201</t>
  </si>
  <si>
    <t>Uložení sypaniny na skládky nebo meziskládky</t>
  </si>
  <si>
    <t>m3</t>
  </si>
  <si>
    <t>323526591</t>
  </si>
  <si>
    <t>Uložení sypaniny na skládky nebo meziskládky bez hutnění s upravením uložené sypaniny do předepsaného tvaru</t>
  </si>
  <si>
    <t>https://podminky.urs.cz/item/CS_URS_2022_01/171201201</t>
  </si>
  <si>
    <t>12</t>
  </si>
  <si>
    <t>174101101</t>
  </si>
  <si>
    <t>Zásyp sypaninou z jakékoliv horniny s uložením výkopku ve vrstvách se zhutněním jam, šachet, rýh nebo kolem objektů v těchto vykopávkách</t>
  </si>
  <si>
    <t>108343279</t>
  </si>
  <si>
    <t>13</t>
  </si>
  <si>
    <t>58337344</t>
  </si>
  <si>
    <t>štěrkopísek frakce 0/32</t>
  </si>
  <si>
    <t>t</t>
  </si>
  <si>
    <t>CS ÚRS 2020 01</t>
  </si>
  <si>
    <t>1737220031</t>
  </si>
  <si>
    <t>14</t>
  </si>
  <si>
    <t>17581</t>
  </si>
  <si>
    <t>OBSYP POTRUBÍ A OBJEKTŮ Z NAKUPOVANÝCH MATERIÁLŮ</t>
  </si>
  <si>
    <t>1527625004</t>
  </si>
  <si>
    <t>18110</t>
  </si>
  <si>
    <t>ÚPRAVA PLÁNĚ SE ZHUTNĚNÍM V HORNINĚ TŘ. I</t>
  </si>
  <si>
    <t>-1654405159</t>
  </si>
  <si>
    <t>16</t>
  </si>
  <si>
    <t>181301102</t>
  </si>
  <si>
    <t>Rozprostření ornice tl vrstvy do 150 mm pl do 500 m2 v rovině nebo ve svahu do 1:5</t>
  </si>
  <si>
    <t>-1435714213</t>
  </si>
  <si>
    <t>17</t>
  </si>
  <si>
    <t>181411141</t>
  </si>
  <si>
    <t>Založení trávníku na půdě předem připravené plochy do 1000 m2 výsevem včetně utažení parterového v rovině nebo na svahu do 1:5</t>
  </si>
  <si>
    <t>-1295292329</t>
  </si>
  <si>
    <t>18</t>
  </si>
  <si>
    <t>00572470</t>
  </si>
  <si>
    <t>osivo směs travní univerzál</t>
  </si>
  <si>
    <t>kg</t>
  </si>
  <si>
    <t>1784828879</t>
  </si>
  <si>
    <t>1700*0,02 'Přepočtené koeficientem množství</t>
  </si>
  <si>
    <t>19</t>
  </si>
  <si>
    <t>96615</t>
  </si>
  <si>
    <t>BOURÁNÍ KONSTRUKCÍ Z PROSTÉHO BETONU</t>
  </si>
  <si>
    <t>1523115335</t>
  </si>
  <si>
    <t>20</t>
  </si>
  <si>
    <t>969234</t>
  </si>
  <si>
    <t>VYBOURÁNÍ POTRUBÍ DN DO 200MM KANALIZAČ</t>
  </si>
  <si>
    <t>-1550744912</t>
  </si>
  <si>
    <t>58331200</t>
  </si>
  <si>
    <t>štěrkopísek netříděný</t>
  </si>
  <si>
    <t>-1026752877</t>
  </si>
  <si>
    <t>Zásypy rýh šp nt</t>
  </si>
  <si>
    <t>k=1,9</t>
  </si>
  <si>
    <t xml:space="preserve">Přípojky od  UV a FF </t>
  </si>
  <si>
    <t>přednádraží</t>
  </si>
  <si>
    <t>(7+6+3+12+4+165+2+4+4+14+2+2+2)*0,6*0,95</t>
  </si>
  <si>
    <t>Ostatní+napojení na st. kanalizaci - gajgry</t>
  </si>
  <si>
    <t>100*0,6*0,95</t>
  </si>
  <si>
    <t>kolem UV</t>
  </si>
  <si>
    <t>14*2</t>
  </si>
  <si>
    <t>ostatní</t>
  </si>
  <si>
    <t>Součet</t>
  </si>
  <si>
    <t>221,39*1,9 'Přepočtené koeficientem množství</t>
  </si>
  <si>
    <t>22</t>
  </si>
  <si>
    <t>1036410R</t>
  </si>
  <si>
    <t xml:space="preserve">zemina pro terénní úpravy - tříděná </t>
  </si>
  <si>
    <t>-1480165083</t>
  </si>
  <si>
    <t>k=1,6</t>
  </si>
  <si>
    <t>Zemina pro rozprostření z odkopávek  - z výzisku</t>
  </si>
  <si>
    <t>227*0,2</t>
  </si>
  <si>
    <t>23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</si>
  <si>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</si>
  <si>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</si>
  <si>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</si>
  <si>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</si>
  <si>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https://podminky.urs.cz/item/CS_URS_2022_01/183403153</t>
  </si>
  <si>
    <t>Osetí zpětně zúrodněné plochy  kolem stavby</t>
  </si>
  <si>
    <t>1700</t>
  </si>
  <si>
    <t>24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</si>
  <si>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</si>
  <si>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</si>
  <si>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</si>
  <si>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</si>
  <si>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https://podminky.urs.cz/item/CS_URS_2022_01/183403114</t>
  </si>
  <si>
    <t>25</t>
  </si>
  <si>
    <t>R015111</t>
  </si>
  <si>
    <t>LIKVIDACE ODPADŮ NEKONTAMINOVANÝCH - 17 05 04 VYTĚŽENÉ ZEMINY A HORNINY - I. TŘÍDA TĚŽITELNOSTI včetně dopravy</t>
  </si>
  <si>
    <t>T</t>
  </si>
  <si>
    <t>-270916776</t>
  </si>
  <si>
    <t>26</t>
  </si>
  <si>
    <t>R015130</t>
  </si>
  <si>
    <t>LIKVIDACE ODPADŮ NEKONTAMINOVANÝCH - 17 03 02 VYBOURANÝ ASFALTOVÝ BETON BEZ DEHTU včetně dopravy</t>
  </si>
  <si>
    <t>1009543314</t>
  </si>
  <si>
    <t>27</t>
  </si>
  <si>
    <t>R015160</t>
  </si>
  <si>
    <t>LIKVIDACE ODPADŮ NEKONTAMINOVANÝCH - 02 01 03 SMÝCENÉ STROMY A KEŘE včetně dopravy</t>
  </si>
  <si>
    <t>-898519972</t>
  </si>
  <si>
    <t>28</t>
  </si>
  <si>
    <t>29</t>
  </si>
  <si>
    <t>R12932</t>
  </si>
  <si>
    <t>ČIŠTĚNÍ PŘÍKOPŮ OD NÁNOSU DO 0,5M3/M</t>
  </si>
  <si>
    <t>-1912592037</t>
  </si>
  <si>
    <t>30</t>
  </si>
  <si>
    <t>R997013801</t>
  </si>
  <si>
    <t>Likvidace odpadu betonového kód odpadu 170 101 vč. dopravy</t>
  </si>
  <si>
    <t>669852512</t>
  </si>
  <si>
    <t>31</t>
  </si>
  <si>
    <t>32</t>
  </si>
  <si>
    <t>33</t>
  </si>
  <si>
    <t>Zakládání</t>
  </si>
  <si>
    <t>34</t>
  </si>
  <si>
    <t>28611223</t>
  </si>
  <si>
    <t>trubka drenážní flexibilní celoperforovaná PVC-U SN 4 DN 100 pro meliorace, dočasné nebo odlehčovací drenáže</t>
  </si>
  <si>
    <t>m</t>
  </si>
  <si>
    <t>-868735421</t>
  </si>
  <si>
    <t>Flexibil DN 100</t>
  </si>
  <si>
    <t>k=1,1</t>
  </si>
  <si>
    <t>zásyp drenáže KHD fr  4/16</t>
  </si>
  <si>
    <t>drenáž a odvodnění komunikací</t>
  </si>
  <si>
    <t>207</t>
  </si>
  <si>
    <t>40</t>
  </si>
  <si>
    <t>56</t>
  </si>
  <si>
    <t>343*1,1 'Přepočtené koeficientem množství</t>
  </si>
  <si>
    <t>35</t>
  </si>
  <si>
    <t>211531111</t>
  </si>
  <si>
    <t>Výplň odvodňovacích žeber nebo trativodů kamenivem hrubým drceným frakce 16 až 63 mm</t>
  </si>
  <si>
    <t>476117877</t>
  </si>
  <si>
    <t>36</t>
  </si>
  <si>
    <t>21263</t>
  </si>
  <si>
    <t>TRATIVODY KOMPLET Z TRUB Z PLAST HMOT DN DO 150MM</t>
  </si>
  <si>
    <t>-1815458242</t>
  </si>
  <si>
    <t>37</t>
  </si>
  <si>
    <t>877260320</t>
  </si>
  <si>
    <t>Montáž odboček na kanalizačním potrubí z PP trub hladkých plnostěnných DN 100</t>
  </si>
  <si>
    <t>kus</t>
  </si>
  <si>
    <t>-311618973</t>
  </si>
  <si>
    <t>Montáž tvarovek na kanalizačním plastovém potrubí z polypropylenu PP hladkého plnostěnného odboček DN 100</t>
  </si>
  <si>
    <t>https://podminky.urs.cz/item/CS_URS_2022_01/877260320</t>
  </si>
  <si>
    <t>tvarovky  drenáže</t>
  </si>
  <si>
    <t>38</t>
  </si>
  <si>
    <t>28610435</t>
  </si>
  <si>
    <t>odbočka drenážního systému budov potrubí 45° PP DN 160</t>
  </si>
  <si>
    <t>460329335</t>
  </si>
  <si>
    <t>39</t>
  </si>
  <si>
    <t>28610440</t>
  </si>
  <si>
    <t>redukční PP spojka systému budov DN 160/100</t>
  </si>
  <si>
    <t>1966573144</t>
  </si>
  <si>
    <t>Vodorovné konstrukce</t>
  </si>
  <si>
    <t>21461</t>
  </si>
  <si>
    <t>SEPARAČNÍ GEOTEXTILIE</t>
  </si>
  <si>
    <t>587699472</t>
  </si>
  <si>
    <t>Komunikace</t>
  </si>
  <si>
    <t>41</t>
  </si>
  <si>
    <t>501410</t>
  </si>
  <si>
    <t>ZŘÍZENÍ KONSTRUKČNÍ VRSTVY TĚLESA ŽELEZNIČNÍHO SPODKU ZE ZEMINY ZLEPŠENÉ (STABILIZOVANÉ) CEMENTEM</t>
  </si>
  <si>
    <t>1048987233</t>
  </si>
  <si>
    <t>56333</t>
  </si>
  <si>
    <t>VOZOVKOVÉ VRSTVY ZE ŠTĚRKODRTI TL. DO 150MM</t>
  </si>
  <si>
    <t>-1587692053</t>
  </si>
  <si>
    <t>43</t>
  </si>
  <si>
    <t>56932</t>
  </si>
  <si>
    <t>ZPEVNĚNÍ KRAJNIC ZE ŠTĚRKODRTI TL. DO 100MM</t>
  </si>
  <si>
    <t>1561106709</t>
  </si>
  <si>
    <t>44</t>
  </si>
  <si>
    <t>572222</t>
  </si>
  <si>
    <t>SPOJOVACÍ POSTŘIK Z MODIFIK ASFALTU DO 1,0KG/M2</t>
  </si>
  <si>
    <t>984847800</t>
  </si>
  <si>
    <t>45</t>
  </si>
  <si>
    <t>574B44</t>
  </si>
  <si>
    <t>ASFALTOVÝ BETON PRO OBRUSNÉ VRSTVY MODIFIK ACO 11+, 11S TL. 50MM</t>
  </si>
  <si>
    <t>-1686543592</t>
  </si>
  <si>
    <t>46</t>
  </si>
  <si>
    <t>574D56</t>
  </si>
  <si>
    <t>ASFALTOVÝ BETON PRO LOŽNÍ VRSTVY MODIFIK ACL 16+, 16S TL. 60MM</t>
  </si>
  <si>
    <t>1205484433</t>
  </si>
  <si>
    <t>47</t>
  </si>
  <si>
    <t>596211210</t>
  </si>
  <si>
    <t>Kladení dlažby z betonových zámkových dlaždic komunikací pro pěší s ložem z kameniva těženého nebo drceného tl, do 40 mm, s vyplněním spár s dvojitým hutněním,</t>
  </si>
  <si>
    <t>-1736501627</t>
  </si>
  <si>
    <t>48</t>
  </si>
  <si>
    <t>915111</t>
  </si>
  <si>
    <t>VODOROVNÉ DOPRAVNÍ ZNAČENÍ BARVOU HLADKÉ - DODÁVKA A POKLÁDKA</t>
  </si>
  <si>
    <t>-1973289134</t>
  </si>
  <si>
    <t>49</t>
  </si>
  <si>
    <t>916231213</t>
  </si>
  <si>
    <t>Osazení chodníkového obrubníku betonového stojatého s boční opěrou do lože z betonu prostého</t>
  </si>
  <si>
    <t>157020086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</si>
  <si>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</si>
  <si>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</si>
  <si>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50</t>
  </si>
  <si>
    <t>59217023</t>
  </si>
  <si>
    <t>obrubník betonový chodníkový 100x15x25cm</t>
  </si>
  <si>
    <t>-1610171092</t>
  </si>
  <si>
    <t>51</t>
  </si>
  <si>
    <t>919735113</t>
  </si>
  <si>
    <t>Řezání stávajícího živičného krytu hl přes 100 do 150 mm</t>
  </si>
  <si>
    <t>870889124</t>
  </si>
  <si>
    <t>Řezání stávajícího živičného krytu nebo podkladu hloubky přes 100 do 150 mm</t>
  </si>
  <si>
    <t>https://podminky.urs.cz/item/CS_URS_2022_01/919735113</t>
  </si>
  <si>
    <t>52</t>
  </si>
  <si>
    <t>591141111</t>
  </si>
  <si>
    <t>Kladení dlažby z kostek velkých z kamene na MC tl 50 mm</t>
  </si>
  <si>
    <t>-373256567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</si>
  <si>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</si>
  <si>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https://podminky.urs.cz/item/CS_URS_2022_01/591141111</t>
  </si>
  <si>
    <t>nájezdy zvýšench ploch křižovatek</t>
  </si>
  <si>
    <t>nájezd k parkovušti</t>
  </si>
  <si>
    <t>zastávka a střed plochy</t>
  </si>
  <si>
    <t>148</t>
  </si>
  <si>
    <t>58</t>
  </si>
  <si>
    <t>53</t>
  </si>
  <si>
    <t>58381008-10/12</t>
  </si>
  <si>
    <t>kostka dlažební žula velká 10/12</t>
  </si>
  <si>
    <t>-440127655</t>
  </si>
  <si>
    <t>k=1,03</t>
  </si>
  <si>
    <t>dlažba z kostek 12 do betonu</t>
  </si>
  <si>
    <t>nájezd k parkovišti</t>
  </si>
  <si>
    <t>264*1,03 'Přepočtené koeficientem množství</t>
  </si>
  <si>
    <t>54</t>
  </si>
  <si>
    <t>599111111</t>
  </si>
  <si>
    <t>Zálivka živičná spár dlažby z velkých kostek hl 50 mm</t>
  </si>
  <si>
    <t>1636843685</t>
  </si>
  <si>
    <t>Zálivka živičná spár dlažby hloubky do 50 mm, s vyčištěním spár z velkých kostek</t>
  </si>
  <si>
    <t>https://podminky.urs.cz/item/CS_URS_2022_01/599111111</t>
  </si>
  <si>
    <t>zálivka ze živice dlažby z kostek 12 do betonu</t>
  </si>
  <si>
    <t>55</t>
  </si>
  <si>
    <t>59245018</t>
  </si>
  <si>
    <t>dlažba tvar obdélník betonová 200x100x60mm přírodní</t>
  </si>
  <si>
    <t>1720702001</t>
  </si>
  <si>
    <t>Chodníky  dl. 60</t>
  </si>
  <si>
    <t>k=1,02</t>
  </si>
  <si>
    <t>1007</t>
  </si>
  <si>
    <t>1007*1,02 'Přepočtené koeficientem množství</t>
  </si>
  <si>
    <t>59245006</t>
  </si>
  <si>
    <t>dlažba tvar obdélník betonová pro nevidomé 200x100x60mm barevná</t>
  </si>
  <si>
    <t>-1646050744</t>
  </si>
  <si>
    <t>slepecká dlažba 60 mm</t>
  </si>
  <si>
    <t>26*1,02 'Přepočtené koeficientem množství</t>
  </si>
  <si>
    <t>57</t>
  </si>
  <si>
    <t>596211124</t>
  </si>
  <si>
    <t>Příplatek za kombinaci dvou barev u kladení betonových dlažeb komunikací pro pěší ručně tl 60 mm skupiny B</t>
  </si>
  <si>
    <t>-1095725231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</si>
  <si>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</si>
  <si>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https://podminky.urs.cz/item/CS_URS_2022_01/596211124</t>
  </si>
  <si>
    <t>59245005</t>
  </si>
  <si>
    <t>dlažba tvar obdélník betonová 200x100x80mm barevná</t>
  </si>
  <si>
    <t>-1636780137</t>
  </si>
  <si>
    <t xml:space="preserve">Zámková dlažba 80 mm </t>
  </si>
  <si>
    <t xml:space="preserve">sjezdy </t>
  </si>
  <si>
    <t>68</t>
  </si>
  <si>
    <t>reliéfní dl. 80</t>
  </si>
  <si>
    <t>parkoviště  kola</t>
  </si>
  <si>
    <t xml:space="preserve">parkoviště celá kce </t>
  </si>
  <si>
    <t>744</t>
  </si>
  <si>
    <t>867*1,02 'Přepočtené koeficientem množství</t>
  </si>
  <si>
    <t>59</t>
  </si>
  <si>
    <t>59245226</t>
  </si>
  <si>
    <t>dlažba tvar obdélník betonová pro nevidomé 200x100x80mm barevná</t>
  </si>
  <si>
    <t>-754079040</t>
  </si>
  <si>
    <t>Slepecká dlažba reliéfní 80mm</t>
  </si>
  <si>
    <t>28*1,02 'Přepočtené koeficientem množství</t>
  </si>
  <si>
    <t>60</t>
  </si>
  <si>
    <t>916132113</t>
  </si>
  <si>
    <t>Osazení obruby z betonové přídlažby s boční opěrou do lože z betonu prostého</t>
  </si>
  <si>
    <t>-6335416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</si>
  <si>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</si>
  <si>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https://podminky.urs.cz/item/CS_URS_2022_01/916132113</t>
  </si>
  <si>
    <t>Přídlažba  100 mm 250*500</t>
  </si>
  <si>
    <t>539</t>
  </si>
  <si>
    <t>61</t>
  </si>
  <si>
    <t>59218002</t>
  </si>
  <si>
    <t>krajník betonový silniční 500x250x100mm</t>
  </si>
  <si>
    <t>-882050355</t>
  </si>
  <si>
    <t>Přídlažba  100 mm</t>
  </si>
  <si>
    <t>539*1,02 'Přepočtené koeficientem množství</t>
  </si>
  <si>
    <t>62</t>
  </si>
  <si>
    <t>59217017</t>
  </si>
  <si>
    <t>obrubník betonový chodníkový 1000x100x250mm</t>
  </si>
  <si>
    <t>-627812803</t>
  </si>
  <si>
    <t xml:space="preserve">obrubník chodníkový po trase </t>
  </si>
  <si>
    <t>521</t>
  </si>
  <si>
    <t>521*1,02 'Přepočtené koeficientem množství</t>
  </si>
  <si>
    <t>63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</si>
  <si>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</si>
  <si>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</si>
  <si>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</si>
  <si>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</si>
  <si>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</si>
  <si>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obrubník zapuštěný po  trase  a na zvýšenách pochách</t>
  </si>
  <si>
    <t>12*4</t>
  </si>
  <si>
    <t>12+18</t>
  </si>
  <si>
    <t>64</t>
  </si>
  <si>
    <t>59217029</t>
  </si>
  <si>
    <t>obrubník betonový silniční nájezdový 1000x150x150mm</t>
  </si>
  <si>
    <t>-1508794804</t>
  </si>
  <si>
    <t xml:space="preserve">obrubník zapuštěný po  celé trase </t>
  </si>
  <si>
    <t>78*1,02 'Přepočtené koeficientem množství</t>
  </si>
  <si>
    <t>65</t>
  </si>
  <si>
    <t>916241213</t>
  </si>
  <si>
    <t>Osazení obrubníku kamenného stojatého s boční opěrou do lože z betonu prostého</t>
  </si>
  <si>
    <t>450806968</t>
  </si>
  <si>
    <t>Osazení obrubníku kamenného se zřízením lože, s vyplněním a zatřením spár cementovou maltou stojatého s boční opěrou z betonu prostého, do lože z betonu prostého</t>
  </si>
  <si>
    <t>https://podminky.urs.cz/item/CS_URS_2022_01/916241213</t>
  </si>
  <si>
    <t>obrubník žulový  OP3</t>
  </si>
  <si>
    <t>přímý</t>
  </si>
  <si>
    <t>368</t>
  </si>
  <si>
    <t>rádius</t>
  </si>
  <si>
    <t>93</t>
  </si>
  <si>
    <t>přímá snížená</t>
  </si>
  <si>
    <t>rádius snížená</t>
  </si>
  <si>
    <t>přímý přechodový</t>
  </si>
  <si>
    <t>obrubník HK</t>
  </si>
  <si>
    <t>2+2</t>
  </si>
  <si>
    <t>66</t>
  </si>
  <si>
    <t>58380004</t>
  </si>
  <si>
    <t>obrubník kamenný žulový přímý 1000x250x200mm</t>
  </si>
  <si>
    <t>1873645012</t>
  </si>
  <si>
    <t>obrubník žulový  OP3 přímý</t>
  </si>
  <si>
    <t>447*1,03 'Přepočtené koeficientem množství</t>
  </si>
  <si>
    <t>67</t>
  </si>
  <si>
    <t>58380434</t>
  </si>
  <si>
    <t>obrubník kamenný žulový obloukový R 3-5m 250x200mm</t>
  </si>
  <si>
    <t>2046515234</t>
  </si>
  <si>
    <t>128*1,03 'Přepočtené koeficientem množství</t>
  </si>
  <si>
    <t>916431112</t>
  </si>
  <si>
    <t>Osazení bezbariérového betonového obrubníku do betonového lože tl 150 mm s boční opěrou</t>
  </si>
  <si>
    <t>-1174765343</t>
  </si>
  <si>
    <t>Osazení betonového bezbariérového obrubníku s ložem betonovým tl. 150 mm úložná šířka do 400 mm s boční opěrou</t>
  </si>
  <si>
    <t>https://podminky.urs.cz/item/CS_URS_2022_01/916431112</t>
  </si>
  <si>
    <t>69</t>
  </si>
  <si>
    <t>CSB.0019978.URS</t>
  </si>
  <si>
    <t>Obrubník HK přímý (290/1006/400)</t>
  </si>
  <si>
    <t>-1439254929</t>
  </si>
  <si>
    <t>Obrubník zastávkový HK</t>
  </si>
  <si>
    <t>49*1,02 'Přepočtené koeficientem množství</t>
  </si>
  <si>
    <t>70</t>
  </si>
  <si>
    <t>CSB.0019961L.URS</t>
  </si>
  <si>
    <t>Obrubník HK náběhový levý (130-190/1006/400)</t>
  </si>
  <si>
    <t>2076654316</t>
  </si>
  <si>
    <t>HK náběhový</t>
  </si>
  <si>
    <t>2*1,02 'Přepočtené koeficientem množství</t>
  </si>
  <si>
    <t>71</t>
  </si>
  <si>
    <t>CSB.0019961P.URS</t>
  </si>
  <si>
    <t>Obrubník HK náběhový pravý (130-190/1006/400)</t>
  </si>
  <si>
    <t>-301534603</t>
  </si>
  <si>
    <t>Trubní vedení</t>
  </si>
  <si>
    <t>72</t>
  </si>
  <si>
    <t>452112112</t>
  </si>
  <si>
    <t>Osazení betonových prstenců nebo rámů v do 100 mm</t>
  </si>
  <si>
    <t>56910844</t>
  </si>
  <si>
    <t>Osazení betonových dílců prstenců nebo rámů pod poklopy a mříže, výšky do 100 mm</t>
  </si>
  <si>
    <t>https://podminky.urs.cz/item/CS_URS_2022_01/452112112</t>
  </si>
  <si>
    <t>Díly k UV</t>
  </si>
  <si>
    <t>73</t>
  </si>
  <si>
    <t>59223864</t>
  </si>
  <si>
    <t>prstenec pro uliční vpusť vyrovnávací betonový 390x60x130mm</t>
  </si>
  <si>
    <t>129595760</t>
  </si>
  <si>
    <t>74</t>
  </si>
  <si>
    <t>871313121</t>
  </si>
  <si>
    <t>Montáž kanalizačního potrubí z PVC těsněné gumovým kroužkem otevřený výkop sklon do 20 % DN 160</t>
  </si>
  <si>
    <t>1452702499</t>
  </si>
  <si>
    <t>Montáž kanalizačního potrubí z plastů z tvrdého PVC těsněných gumovým kroužkem v otevřeném výkopu ve sklonu do 20 % DN 160</t>
  </si>
  <si>
    <t>https://podminky.urs.cz/item/CS_URS_2022_01/871313121</t>
  </si>
  <si>
    <t>(7+6+3+12+4+165+2+4+4+14+2+2+2)</t>
  </si>
  <si>
    <t>100</t>
  </si>
  <si>
    <t>75</t>
  </si>
  <si>
    <t>28611164</t>
  </si>
  <si>
    <t>trubka kanalizační PVC DN 160x1000mm SN8</t>
  </si>
  <si>
    <t>1109683760</t>
  </si>
  <si>
    <t>PVC 160</t>
  </si>
  <si>
    <t>Přípojky od  UV a FF 160</t>
  </si>
  <si>
    <t>327*1,02 'Přepočtené koeficientem množství</t>
  </si>
  <si>
    <t>76</t>
  </si>
  <si>
    <t>877315211</t>
  </si>
  <si>
    <t>Montáž tvarovek z tvrdého PVC-systém KG nebo z polypropylenu-systém KG 2000 jednoosé DN 160</t>
  </si>
  <si>
    <t>81087718</t>
  </si>
  <si>
    <t>Montáž tvarovek na kanalizačním potrubí z trub z plastu z tvrdého PVC nebo z polypropylenu v otevřeném výkopu jednoosých DN 160</t>
  </si>
  <si>
    <t>https://podminky.urs.cz/item/CS_URS_2022_01/877315211</t>
  </si>
  <si>
    <t>tvarovky</t>
  </si>
  <si>
    <t>27*4</t>
  </si>
  <si>
    <t>77</t>
  </si>
  <si>
    <t>28611361</t>
  </si>
  <si>
    <t>koleno kanalizační PVC KG 160x45°</t>
  </si>
  <si>
    <t>-1408272615</t>
  </si>
  <si>
    <t>16*4</t>
  </si>
  <si>
    <t>5*4</t>
  </si>
  <si>
    <t>6*4</t>
  </si>
  <si>
    <t>78</t>
  </si>
  <si>
    <t>877375121</t>
  </si>
  <si>
    <t>Výřez a montáž tvarovek odbočných na potrubí z kanalizačních trub z PVC DN 300</t>
  </si>
  <si>
    <t>-1191167676</t>
  </si>
  <si>
    <t>Výřez a montáž odbočné tvarovky na potrubí z trub z tvrdého PVC DN 300</t>
  </si>
  <si>
    <t>https://podminky.urs.cz/item/CS_URS_2022_01/877375121</t>
  </si>
  <si>
    <t>Napojení UV na  kanalizaci</t>
  </si>
  <si>
    <t>79</t>
  </si>
  <si>
    <t>ELM.HSSA3015</t>
  </si>
  <si>
    <t>Odbočka kanalizační ULTRA SOLID BP DN/OD 315/160/45°</t>
  </si>
  <si>
    <t>-91193143</t>
  </si>
  <si>
    <t>Napojení  přípojek  na  kanalizaci</t>
  </si>
  <si>
    <t>80</t>
  </si>
  <si>
    <t>895941341</t>
  </si>
  <si>
    <t>Osazení vpusti uliční DN 500 z betonových dílců dno s výtokem</t>
  </si>
  <si>
    <t>-82757555</t>
  </si>
  <si>
    <t>Osazení vpusti uliční z betonových dílců DN 500 dno s výtokem</t>
  </si>
  <si>
    <t>https://podminky.urs.cz/item/CS_URS_2022_01/895941341</t>
  </si>
  <si>
    <t>81</t>
  </si>
  <si>
    <t>59223850</t>
  </si>
  <si>
    <t>dno pro uliční vpusť s výtokovým otvorem betonové 450x330x50mm</t>
  </si>
  <si>
    <t>986530906</t>
  </si>
  <si>
    <t>82</t>
  </si>
  <si>
    <t>895941351</t>
  </si>
  <si>
    <t>Osazení vpusti uliční DN 500 z betonových dílců skruž horní pro čtvercovou vtokovou mříž</t>
  </si>
  <si>
    <t>330178323</t>
  </si>
  <si>
    <t>Osazení vpusti uliční z betonových dílců DN 500 skruž horní pro čtvercovou vtokovou mříž</t>
  </si>
  <si>
    <t>https://podminky.urs.cz/item/CS_URS_2022_01/895941351</t>
  </si>
  <si>
    <t>83</t>
  </si>
  <si>
    <t>59224460</t>
  </si>
  <si>
    <t>vpusť uliční DN 500 betonová 500x190x65mm čtvercový poklop</t>
  </si>
  <si>
    <t>-1361364737</t>
  </si>
  <si>
    <t>84</t>
  </si>
  <si>
    <t>895941362</t>
  </si>
  <si>
    <t>Osazení vpusti uliční DN 500 z betonových dílců skruž středová 590 mm</t>
  </si>
  <si>
    <t>-1700304961</t>
  </si>
  <si>
    <t>Osazení vpusti uliční z betonových dílců DN 500 skruž středová 590 mm</t>
  </si>
  <si>
    <t>https://podminky.urs.cz/item/CS_URS_2022_01/895941362</t>
  </si>
  <si>
    <t>85</t>
  </si>
  <si>
    <t>59224462</t>
  </si>
  <si>
    <t>vpusť uliční DN 500 skruž průběžná vysoká betonová 500/590x65mm</t>
  </si>
  <si>
    <t>2145418811</t>
  </si>
  <si>
    <t>86</t>
  </si>
  <si>
    <t>899202211</t>
  </si>
  <si>
    <t>Demontáž mříží litinových včetně rámů hmotnosti přes 50 do 100 kg</t>
  </si>
  <si>
    <t>209006407</t>
  </si>
  <si>
    <t>Demontáž mříží litinových včetně rámů, hmotnosti jednotlivě přes 50 do 100 Kg</t>
  </si>
  <si>
    <t>https://podminky.urs.cz/item/CS_URS_2022_01/899202211</t>
  </si>
  <si>
    <t xml:space="preserve">Bourání starých UV </t>
  </si>
  <si>
    <t>87</t>
  </si>
  <si>
    <t>899204112</t>
  </si>
  <si>
    <t>Osazení mříží litinových včetně rámů a košů na bahno pro třídu zatížení D400, E600</t>
  </si>
  <si>
    <t>-215177760</t>
  </si>
  <si>
    <t>https://podminky.urs.cz/item/CS_URS_2022_01/899204112</t>
  </si>
  <si>
    <t>88</t>
  </si>
  <si>
    <t>59223871</t>
  </si>
  <si>
    <t>koš vysoký pro uliční vpusti žárově Pz plech pro rám 500/500mm</t>
  </si>
  <si>
    <t>340955598</t>
  </si>
  <si>
    <t>89</t>
  </si>
  <si>
    <t>59224481</t>
  </si>
  <si>
    <t>mříž vtoková s rámem pro uliční vpusť 500x500, zatížení 40 tun</t>
  </si>
  <si>
    <t>1780561751</t>
  </si>
  <si>
    <t>90</t>
  </si>
  <si>
    <t>899331111</t>
  </si>
  <si>
    <t>Výšková úprava uličního vstupu nebo vpusti do 200 mm zvýšením poklopu</t>
  </si>
  <si>
    <t>-1875728821</t>
  </si>
  <si>
    <t>https://podminky.urs.cz/item/CS_URS_2022_01/899331111</t>
  </si>
  <si>
    <t>poklop kanalizační</t>
  </si>
  <si>
    <t>91</t>
  </si>
  <si>
    <t>55241406</t>
  </si>
  <si>
    <t>poklop šachtový s rámem DN 600 třída D400 s odvětráním</t>
  </si>
  <si>
    <t>-1561117361</t>
  </si>
  <si>
    <t>nový kus k zabudování</t>
  </si>
  <si>
    <t>92</t>
  </si>
  <si>
    <t>899431111</t>
  </si>
  <si>
    <t>Výšková úprava uličního vstupu nebo vpusti do 200 mm zvýšením krycího hrnce, šoupěte nebo hydrantu</t>
  </si>
  <si>
    <t>1007772019</t>
  </si>
  <si>
    <t>Výšková úprava uličního vstupu nebo vpusti do 200 mm zvýšením krycího hrnce, šoupěte nebo hydrantu bez úpravy armatur</t>
  </si>
  <si>
    <t>https://podminky.urs.cz/item/CS_URS_2022_01/899431111</t>
  </si>
  <si>
    <t xml:space="preserve">hrnec litinový </t>
  </si>
  <si>
    <t>42291402</t>
  </si>
  <si>
    <t>poklop litinový ventilový</t>
  </si>
  <si>
    <t>331235903</t>
  </si>
  <si>
    <t>94</t>
  </si>
  <si>
    <t>42291452</t>
  </si>
  <si>
    <t>poklop litinový hydrantový DN 80</t>
  </si>
  <si>
    <t>1429644594</t>
  </si>
  <si>
    <t>95</t>
  </si>
  <si>
    <t>935113111</t>
  </si>
  <si>
    <t>Osazení odvodňovacího polymerbetonového žlabu s krycím roštem šířky do 200 mm</t>
  </si>
  <si>
    <t>1255842763</t>
  </si>
  <si>
    <t>Osazení odvodňovacího žlabu s krycím roštem polymerbetonového šířky do 200 mm</t>
  </si>
  <si>
    <t>https://podminky.urs.cz/item/CS_URS_2022_01/935113111</t>
  </si>
  <si>
    <t>Odvodňovací žlaby typu např. Faserfix DN 200  - D400  včetně litinovvého roštu a s 2 ks napojovací jímky s poklopem</t>
  </si>
  <si>
    <t>96</t>
  </si>
  <si>
    <t>56241027</t>
  </si>
  <si>
    <t>žlab PE vyztužený skelnými vlákny zátěž A15-D 400kN světlá š 200mm</t>
  </si>
  <si>
    <t>1310543653</t>
  </si>
  <si>
    <t>Odvodňovací žlaby typu např. Faserfix DN 200  - D400  včetně litinovvého roštu a napojovací jímky s poklpem</t>
  </si>
  <si>
    <t>97</t>
  </si>
  <si>
    <t>56241035</t>
  </si>
  <si>
    <t>rošt mřížkový D400 litina dl 0,5m pro žlab PE š 200mm</t>
  </si>
  <si>
    <t>-533540031</t>
  </si>
  <si>
    <t>Odvodňovací žlaby typu např. Faserfix DN 200  - D400  včetně litinovvého roštu a napojovací jímky 3 ks s poklpem</t>
  </si>
  <si>
    <t>Ostatní konstrukce a práce, bourání</t>
  </si>
  <si>
    <t>98</t>
  </si>
  <si>
    <t>899102211</t>
  </si>
  <si>
    <t>Demontáž poklopů litinových nebo ocelových včetně rámů hmotnosti přes 50 do 100 kg</t>
  </si>
  <si>
    <t>481292948</t>
  </si>
  <si>
    <t>Demontáž poklopů litinových a ocelových včetně rámů, hmotnosti jednotlivě přes 50 do 100 Kg</t>
  </si>
  <si>
    <t>https://podminky.urs.cz/item/CS_URS_2022_01/899102211</t>
  </si>
  <si>
    <t>99</t>
  </si>
  <si>
    <t>911111111</t>
  </si>
  <si>
    <t>Montáž zábradlí ocelového zabetonovaného</t>
  </si>
  <si>
    <t>992859457</t>
  </si>
  <si>
    <t>https://podminky.urs.cz/item/CS_URS_2022_01/911111111</t>
  </si>
  <si>
    <t>zpětná montáž zábradlí  +  jeho repase - otryskání a nátěr</t>
  </si>
  <si>
    <t>914111111</t>
  </si>
  <si>
    <t>Montáž svislé dopravní značky do velikosti 1 m2 objímkami na sloupek nebo konzolu</t>
  </si>
  <si>
    <t>-943961691</t>
  </si>
  <si>
    <t>Montáž svislé dopravní značky základní velikosti do 1 m2 objímkami na sloupky nebo konzoly</t>
  </si>
  <si>
    <t>https://podminky.urs.cz/item/CS_URS_2022_01/914111111</t>
  </si>
  <si>
    <t>Nové značky</t>
  </si>
  <si>
    <t>101</t>
  </si>
  <si>
    <t>40445240</t>
  </si>
  <si>
    <t>patka pro sloupek Al D 60mm</t>
  </si>
  <si>
    <t>139806337</t>
  </si>
  <si>
    <t>102</t>
  </si>
  <si>
    <t>40445225</t>
  </si>
  <si>
    <t>sloupek pro dopravní značku Zn D 60mm v 3,5m</t>
  </si>
  <si>
    <t>1556280704</t>
  </si>
  <si>
    <t>103</t>
  </si>
  <si>
    <t>40445621sdz</t>
  </si>
  <si>
    <t>informativní značky provozní, b 500x500mm</t>
  </si>
  <si>
    <t>-1431273174</t>
  </si>
  <si>
    <t>informativní značky provozní 500x500mm</t>
  </si>
  <si>
    <t>104</t>
  </si>
  <si>
    <t>40445622sdz</t>
  </si>
  <si>
    <t>informativní značky provozní  b 750x750mm</t>
  </si>
  <si>
    <t>580825725</t>
  </si>
  <si>
    <t>informativní značky provozní, b 750x750mm dle SDZ</t>
  </si>
  <si>
    <t>105</t>
  </si>
  <si>
    <t>915611111</t>
  </si>
  <si>
    <t>Předznačení vodorovného liniového značení</t>
  </si>
  <si>
    <t>771285677</t>
  </si>
  <si>
    <t>Předznačení pro vodorovné značení stříkané barvou nebo prováděné z nátěrových hmot liniové dělicí čáry, vodicí proužky</t>
  </si>
  <si>
    <t>https://podminky.urs.cz/item/CS_URS_2022_01/915611111</t>
  </si>
  <si>
    <t>čáry bílé</t>
  </si>
  <si>
    <t>278</t>
  </si>
  <si>
    <t>138</t>
  </si>
  <si>
    <t>106</t>
  </si>
  <si>
    <t>915341111</t>
  </si>
  <si>
    <t>Předformátované vodorovné dopravní značení šipka délky 0,4 m</t>
  </si>
  <si>
    <t>1570828557</t>
  </si>
  <si>
    <t>Vodorovné značení předformovaným termoplastem šipky velikosti 1 m</t>
  </si>
  <si>
    <t>https://podminky.urs.cz/item/CS_URS_2022_01/915341111</t>
  </si>
  <si>
    <t>bílé symoly invalidi</t>
  </si>
  <si>
    <t>šipky</t>
  </si>
  <si>
    <t>4*4</t>
  </si>
  <si>
    <t>107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</si>
  <si>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</si>
  <si>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</si>
  <si>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</si>
  <si>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</si>
  <si>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https://podminky.urs.cz/item/CS_URS_2022_01/919732221</t>
  </si>
  <si>
    <t xml:space="preserve">Napojení na silnice </t>
  </si>
  <si>
    <t>napojení na sjezdy</t>
  </si>
  <si>
    <t>110</t>
  </si>
  <si>
    <t>961044111</t>
  </si>
  <si>
    <t>Bourání základů z betonu prostého</t>
  </si>
  <si>
    <t>-38485210</t>
  </si>
  <si>
    <t>Bourání základů z betonu prostého</t>
  </si>
  <si>
    <t>https://podminky.urs.cz/item/CS_URS_2022_01/961044111</t>
  </si>
  <si>
    <t>betonové konstrukce v trase</t>
  </si>
  <si>
    <t>2,7</t>
  </si>
  <si>
    <t>111</t>
  </si>
  <si>
    <t>966005111</t>
  </si>
  <si>
    <t>Rozebrání a odstranění silničního zábradlí se sloupky osazenými s betonovými patkami</t>
  </si>
  <si>
    <t>207195195</t>
  </si>
  <si>
    <t>Rozebrání a odstranění silničního zábradlí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</si>
  <si>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https://podminky.urs.cz/item/CS_URS_2022_01/966005111</t>
  </si>
  <si>
    <t>112</t>
  </si>
  <si>
    <t>966006132</t>
  </si>
  <si>
    <t>Odstranění značek dopravních nebo orientačních se sloupky s betonovými patkami</t>
  </si>
  <si>
    <t>-319713745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</si>
  <si>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</si>
  <si>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</si>
  <si>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>Odstranění původního dopravního značení</t>
  </si>
  <si>
    <t>113</t>
  </si>
  <si>
    <t>388995215R</t>
  </si>
  <si>
    <t>Chránička kabelů a potrubí   DN 160-200</t>
  </si>
  <si>
    <t>-29846397</t>
  </si>
  <si>
    <t>Chránička kabelů v římse z trub HDPE přes DN 160 do DN 200</t>
  </si>
  <si>
    <t xml:space="preserve">D+M orientační délka  dodaných chrániček  dotčených sítí </t>
  </si>
  <si>
    <t>voda</t>
  </si>
  <si>
    <t>stl plyn</t>
  </si>
  <si>
    <t>997</t>
  </si>
  <si>
    <t>Přesun sutě</t>
  </si>
  <si>
    <t>114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</si>
  <si>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</si>
  <si>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</si>
  <si>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</si>
  <si>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</si>
  <si>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https://podminky.urs.cz/item/CS_URS_2022_01/997002611</t>
  </si>
  <si>
    <t>115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</si>
  <si>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</si>
  <si>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</si>
  <si>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</si>
  <si>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</si>
  <si>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https://podminky.urs.cz/item/CS_URS_2022_01/997211511</t>
  </si>
  <si>
    <t>116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</si>
  <si>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</si>
  <si>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</si>
  <si>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</si>
  <si>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</si>
  <si>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</si>
  <si>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998</t>
  </si>
  <si>
    <t>Přesun hmot</t>
  </si>
  <si>
    <t>118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</si>
  <si>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</si>
  <si>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</si>
  <si>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</si>
  <si>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</si>
  <si>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</si>
  <si>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</si>
  <si>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</si>
  <si>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</si>
  <si>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</si>
  <si>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119</t>
  </si>
  <si>
    <t>711161112</t>
  </si>
  <si>
    <t>Izolace proti zemní vlhkosti nopovou fólií vodorovná, nopek v 8,0 mm, tl do 0,6 mm</t>
  </si>
  <si>
    <t>334948698</t>
  </si>
  <si>
    <t>Izolace proti zemní vlhkosti a beztlakové vodě nopovými fóliemi na ploše vodorovné V vrstva ochranná, odvětrávací a drenážní výška nopku 8,0 mm, tl. fólie do 0,6 mm</t>
  </si>
  <si>
    <t>https://podminky.urs.cz/item/CS_URS_2022_01/711161112</t>
  </si>
  <si>
    <t>folie u nemovitostí a podezdívek plotů</t>
  </si>
  <si>
    <t>nopová folie</t>
  </si>
  <si>
    <t>Nádražní budova</t>
  </si>
  <si>
    <t>55*0,6</t>
  </si>
  <si>
    <t>120</t>
  </si>
  <si>
    <t>28323005</t>
  </si>
  <si>
    <t>fólie profilovaná (nopová) drenážní HDPE s výškou nopů 8mm</t>
  </si>
  <si>
    <t>228201828</t>
  </si>
  <si>
    <t>nopová folie u nemovitostí</t>
  </si>
  <si>
    <t>33*1,1 'Přepočtené koeficientem množství</t>
  </si>
  <si>
    <t>SO 901 - Sadové a parkové úpravy přednádraží</t>
  </si>
  <si>
    <t>111151231</t>
  </si>
  <si>
    <t>Pokosení trávníku lučního plochy do 10000 m2 s odvozem do 20 km v rovině a svahu do 1:5</t>
  </si>
  <si>
    <t>1292729694</t>
  </si>
  <si>
    <t>Pokosení trávníku při souvislé ploše přes 1000 do 10000 m2 lučního v rovině nebo svahu do 1:5</t>
  </si>
  <si>
    <t>183101113</t>
  </si>
  <si>
    <t>Hloubení jamek bez výměny půdy zeminy tř 1 až 4 objem do 0,05 m3 v rovině a svahu do 1:5</t>
  </si>
  <si>
    <t>517183373</t>
  </si>
  <si>
    <t>Hloubení jamek pro vysazování rostlin v zemině tř.1 až 4 bez výměny půdy v rovině nebo na svahu do 1:5, objemu přes 0,02 do 0,05 m3</t>
  </si>
  <si>
    <t xml:space="preserve">"keře" </t>
  </si>
  <si>
    <t>44+39+38+27</t>
  </si>
  <si>
    <t>183101114</t>
  </si>
  <si>
    <t>Hloubení jamek bez výměny půdy zeminy tř 1 až 4 objem do 0,125 m3 v rovině a svahu do 1:5</t>
  </si>
  <si>
    <t>629109553</t>
  </si>
  <si>
    <t>Hloubení jamek pro vysazování rostlin v zemině tř.1 až 4 bez výměny půdy v rovině nebo na svahu do 1:5, objemu přes 0,05 do 0,125 m3</t>
  </si>
  <si>
    <t xml:space="preserve">"stromy" </t>
  </si>
  <si>
    <t>02650360</t>
  </si>
  <si>
    <t>Dub letní /Quercus robur/ 150-180cm</t>
  </si>
  <si>
    <t>909757741</t>
  </si>
  <si>
    <t>strom  velikost obvodu  kmene  6-8  cm,  výška 150-200 cm, se zapěstovanou korunkou</t>
  </si>
  <si>
    <t>02650300</t>
  </si>
  <si>
    <t>Javor klen /Acer platanoides/ 20-50cm</t>
  </si>
  <si>
    <t>-150740192</t>
  </si>
  <si>
    <t>184102112</t>
  </si>
  <si>
    <t>Výsadba dřeviny s balem D do 0,3 m do jamky se zalitím v rovině a svahu do 1:5</t>
  </si>
  <si>
    <t>-1194336921</t>
  </si>
  <si>
    <t>Výsadba dřeviny s balem do předem vyhloubené jamky se zalitím v rovině nebo na svahu do 1:5, při průměru balu přes 200 do 300 mm</t>
  </si>
  <si>
    <t>184215133</t>
  </si>
  <si>
    <t>Ukotvení kmene dřevin třemi kůly D do 0,1 m délky do 3 m</t>
  </si>
  <si>
    <t>-193115217</t>
  </si>
  <si>
    <t>Ukotvení dřeviny kůly třemi kůly, délky přes 2 do 3 m</t>
  </si>
  <si>
    <t>"stromy)"</t>
  </si>
  <si>
    <t>60591255</t>
  </si>
  <si>
    <t>kůl vyvazovací dřevěný impregnovaný D 8cm dl 2,5m</t>
  </si>
  <si>
    <t>1468286087</t>
  </si>
  <si>
    <t>11*3</t>
  </si>
  <si>
    <t>60599001-R</t>
  </si>
  <si>
    <t>Příčka spojovací ke kůlům impregnovaná 50 x 8 cm</t>
  </si>
  <si>
    <t>-2032746492</t>
  </si>
  <si>
    <t>11*3*2</t>
  </si>
  <si>
    <t>185851121</t>
  </si>
  <si>
    <t>Dovoz vody pro zálivku rostlin za vzdálenost do 1000 m</t>
  </si>
  <si>
    <t>964559072</t>
  </si>
  <si>
    <t>Dovoz vody pro zálivku rostlin na vzdálenost do 1000 m</t>
  </si>
  <si>
    <t>zalití dřevin dle potřeby 3x za sezonu</t>
  </si>
  <si>
    <t xml:space="preserve">stromy </t>
  </si>
  <si>
    <t>3 x /sezónu v množství 50l/ks</t>
  </si>
  <si>
    <t>3*11*50/1000</t>
  </si>
  <si>
    <t>keře</t>
  </si>
  <si>
    <t>3 x /sezónu v množství 20l/ks</t>
  </si>
  <si>
    <t>3*148*20/1000</t>
  </si>
  <si>
    <t>185851129</t>
  </si>
  <si>
    <t>Příplatek k dovozu vody pro zálivku rostlin do 1000 m ZKD 1000 m</t>
  </si>
  <si>
    <t>1787709946</t>
  </si>
  <si>
    <t>Dovoz vody pro zálivku rostlin Příplatek k ceně za každých dalších i započatých 1000 m</t>
  </si>
  <si>
    <t>vzdálenost 4 km</t>
  </si>
  <si>
    <t>026700R4</t>
  </si>
  <si>
    <t>trnka obecná/Prunus spinosa</t>
  </si>
  <si>
    <t>-515198514</t>
  </si>
  <si>
    <t>keř kontejnerovaný 60-100cm</t>
  </si>
  <si>
    <t>02652024</t>
  </si>
  <si>
    <t>růže /Rosa/canina</t>
  </si>
  <si>
    <t>-1465324706</t>
  </si>
  <si>
    <t>keř kontejnerovaný 60-100 cm</t>
  </si>
  <si>
    <t>02652024R3</t>
  </si>
  <si>
    <t>Zimolez obecný Lonicera xilosteum</t>
  </si>
  <si>
    <t>-2082320534</t>
  </si>
  <si>
    <t>184215112</t>
  </si>
  <si>
    <t>Ukotvení kmene dřevin jedním kůlem D do 0,1 m délky do 2 m</t>
  </si>
  <si>
    <t>-1705121453</t>
  </si>
  <si>
    <t>Ukotvení dřeviny kůly jedním kůlem, délky přes 1 do 2 m</t>
  </si>
  <si>
    <t>60599010-R</t>
  </si>
  <si>
    <t>Kolíky ke keřům - označník smrkový impregnovaný dl. 130 cm, průměr 4-10 cm</t>
  </si>
  <si>
    <t>ks</t>
  </si>
  <si>
    <t>1251200737</t>
  </si>
  <si>
    <t>184802111</t>
  </si>
  <si>
    <t>Chemické odplevelení před založením kultury nad 20 m2 postřikem na široko v rovině a svahu do 1:5</t>
  </si>
  <si>
    <t>1540903410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</si>
  <si>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</si>
  <si>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</si>
  <si>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</si>
  <si>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</si>
  <si>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-233966589</t>
  </si>
  <si>
    <t>2300*0,003</t>
  </si>
  <si>
    <t>184816111</t>
  </si>
  <si>
    <t>Hnojení sazenic  průmyslovými hnojivy v množství do 0,25 kg k jedné sazenici</t>
  </si>
  <si>
    <t>-549241961</t>
  </si>
  <si>
    <t>Hnojení sazenic průmyslovými hnojivy v množství do 0,25 kg k jedné sazenici</t>
  </si>
  <si>
    <t>148+11</t>
  </si>
  <si>
    <t>08113910</t>
  </si>
  <si>
    <t>voda povrchová pro jinou potřebu průmyslu a služeb</t>
  </si>
  <si>
    <t>-960518401</t>
  </si>
  <si>
    <t>3*1487*20/1000</t>
  </si>
  <si>
    <t>998231311</t>
  </si>
  <si>
    <t>Přesun hmot pro sadovnické a krajinářské úpravy vodorovně do 5000 m</t>
  </si>
  <si>
    <t>252122078</t>
  </si>
  <si>
    <t>Přesun hmot pro sadovnické a krajinářské úpravy - strojně dopravní vzdálenost do 5000 m</t>
  </si>
  <si>
    <t>SO 302 - Kanalizace dešťová</t>
  </si>
  <si>
    <t xml:space="preserve">    99 - Přesun hmot a manipulace se sutí</t>
  </si>
  <si>
    <t>119002411</t>
  </si>
  <si>
    <t>Pojezdový ocelový plech pro zabezpečení výkopu zřízení</t>
  </si>
  <si>
    <t>-1420219457</t>
  </si>
  <si>
    <t>Pomocné konstrukce při zabezpečení výkopu vodorovné pojízdné z tlustého ocelového plechu šířky výkopu do 1 m zřízení</t>
  </si>
  <si>
    <t>https://podminky.urs.cz/item/CS_URS_2022_01/119002411</t>
  </si>
  <si>
    <t>zajištění výkopu po 1/2</t>
  </si>
  <si>
    <t>119002412</t>
  </si>
  <si>
    <t>Pojezdový ocelový plech pro zabezpečení výkopu odstranění</t>
  </si>
  <si>
    <t>-836239497</t>
  </si>
  <si>
    <t>Pomocné konstrukce při zabezpečení výkopu vodorovné pojízdné z tlustého ocelového plechu šířky výkopu do 1 m odstranění</t>
  </si>
  <si>
    <t>https://podminky.urs.cz/item/CS_URS_2022_01/119002412</t>
  </si>
  <si>
    <t>129001101</t>
  </si>
  <si>
    <t>Příplatek za ztížení odkopávky nebo prokopávky v blízkosti inženýrských sítí</t>
  </si>
  <si>
    <t>-1075611689</t>
  </si>
  <si>
    <t>Příplatek k cenám vykopávek za ztížení vykopávky v blízkosti podzemního vedení nebo výbušnin v horninách jakékoliv třídy</t>
  </si>
  <si>
    <t>https://podminky.urs.cz/item/CS_URS_2022_01/129001101</t>
  </si>
  <si>
    <t>Souběh vodovodu a kanalizace s DK</t>
  </si>
  <si>
    <t>107*0,25</t>
  </si>
  <si>
    <t>151811131</t>
  </si>
  <si>
    <t>Osazení pažicího boxu hl výkopu do 4 m š do 1,2 m</t>
  </si>
  <si>
    <t>-2037727299</t>
  </si>
  <si>
    <t>Zřízení pažicích boxů pro pažení a rozepření stěn rýh podzemního vedení hloubka výkopu do 4 m, šířka do 1,2 m</t>
  </si>
  <si>
    <t>https://podminky.urs.cz/item/CS_URS_2022_01/151811131</t>
  </si>
  <si>
    <t>Pažení rýhy pro dešťovou kanalizaci DN 315</t>
  </si>
  <si>
    <t>Sběrač A1+A</t>
  </si>
  <si>
    <t>2*2,2*119</t>
  </si>
  <si>
    <t>151811132</t>
  </si>
  <si>
    <t>Osazení pažicího boxu hl výkopu do 4 m š přes 1,2 do 2,5 m</t>
  </si>
  <si>
    <t>-643417265</t>
  </si>
  <si>
    <t>Zřízení pažicích boxů pro pažení a rozepření stěn rýh podzemního vedení hloubka výkopu do 4 m, šířka přes 1,2 do 2,5 m</t>
  </si>
  <si>
    <t>https://podminky.urs.cz/item/CS_URS_2022_01/151811132</t>
  </si>
  <si>
    <t>šachty pro DK DN 315</t>
  </si>
  <si>
    <t>Sběrač A+A1</t>
  </si>
  <si>
    <t>4*2,2*2,5*4</t>
  </si>
  <si>
    <t>4*2,2*3,5*2</t>
  </si>
  <si>
    <t>151811231</t>
  </si>
  <si>
    <t>Odstranění pažicího boxu hl výkopu do 4 m š do 1,2 m</t>
  </si>
  <si>
    <t>-1042432015</t>
  </si>
  <si>
    <t>Odstranění pažicích boxů pro pažení a rozepření stěn rýh podzemního vedení hloubka výkopu do 4 m, šířka do 1,2 m</t>
  </si>
  <si>
    <t>https://podminky.urs.cz/item/CS_URS_2022_01/151811231</t>
  </si>
  <si>
    <t>151811232</t>
  </si>
  <si>
    <t>Odstranění pažicího boxu hl výkopu do 4 m š přes 1,2 do 2,5 m</t>
  </si>
  <si>
    <t>-1391453109</t>
  </si>
  <si>
    <t>Odstranění pažicích boxů pro pažení a rozepření stěn rýh podzemního vedení hloubka výkopu do 4 m, šířka přes 1,2 do 2,5 m</t>
  </si>
  <si>
    <t>https://podminky.urs.cz/item/CS_URS_2022_01/151811232</t>
  </si>
  <si>
    <t>167151111</t>
  </si>
  <si>
    <t>Nakládání výkopku z hornin třídy těžitelnosti I, skupiny 1 až 3 přes 100 m3</t>
  </si>
  <si>
    <t>-916834656</t>
  </si>
  <si>
    <t>Nakládání, skládání a překládání neulehlého výkopku nebo sypaniny strojně nakládání, množství přes 100 m3, z hornin třídy těžitelnosti I, skupiny 1 až 3</t>
  </si>
  <si>
    <t>Rýhy pro DK DN 315</t>
  </si>
  <si>
    <t>1,1*2,2*107</t>
  </si>
  <si>
    <t>2,2*2,2*3,5*2</t>
  </si>
  <si>
    <t>2,2*2,2*2,35*4</t>
  </si>
  <si>
    <t>175151101</t>
  </si>
  <si>
    <t>Obsypání potrubí strojně sypaninou bez prohození, uloženou do 3 m</t>
  </si>
  <si>
    <t>1970062522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</si>
  <si>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</si>
  <si>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</si>
  <si>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Obsyp potrubí</t>
  </si>
  <si>
    <t>1,1*0,65*107</t>
  </si>
  <si>
    <t>451573111</t>
  </si>
  <si>
    <t>Lože pod potrubí otevřený výkop ze štěrkopísku</t>
  </si>
  <si>
    <t>384457340</t>
  </si>
  <si>
    <t>Lože pod potrubí, stoky a drobné objekty v otevřeném výkopu z písku a štěrkopísku do 63 mm</t>
  </si>
  <si>
    <t>https://podminky.urs.cz/item/CS_URS_2022_01/451573111</t>
  </si>
  <si>
    <t>Lože potrubí</t>
  </si>
  <si>
    <t>1,1*0,15*107</t>
  </si>
  <si>
    <t>452112111</t>
  </si>
  <si>
    <t>-1389348997</t>
  </si>
  <si>
    <t>https://podminky.urs.cz/item/CS_URS_2022_01/452112111</t>
  </si>
  <si>
    <t>1+3+10</t>
  </si>
  <si>
    <t>59224184</t>
  </si>
  <si>
    <t>prstenec šachtový vyrovnávací betonový 625x120x40mm</t>
  </si>
  <si>
    <t>941403513</t>
  </si>
  <si>
    <t>40 mm</t>
  </si>
  <si>
    <t>59224176</t>
  </si>
  <si>
    <t>prstenec šachtový vyrovnávací betonový 625x120x80mm</t>
  </si>
  <si>
    <t>648683603</t>
  </si>
  <si>
    <t>80 mm</t>
  </si>
  <si>
    <t>59224187</t>
  </si>
  <si>
    <t>prstenec šachtový vyrovnávací betonový 625x120x100mm</t>
  </si>
  <si>
    <t>-1458403579</t>
  </si>
  <si>
    <t>100 mm</t>
  </si>
  <si>
    <t>7+3</t>
  </si>
  <si>
    <t>452112121</t>
  </si>
  <si>
    <t>Osazení betonových prstenců nebo rámů v do 200 mm</t>
  </si>
  <si>
    <t>-2082172623</t>
  </si>
  <si>
    <t>Osazení betonových dílců prstenců nebo rámů pod poklopy a mříže, výšky přes 100 do 200 mm</t>
  </si>
  <si>
    <t>https://podminky.urs.cz/item/CS_URS_2022_01/452112121</t>
  </si>
  <si>
    <t>120mm</t>
  </si>
  <si>
    <t>1+2</t>
  </si>
  <si>
    <t>59224188</t>
  </si>
  <si>
    <t>prstenec šachtový vyrovnávací betonový 625x120x120mm</t>
  </si>
  <si>
    <t>-653999586</t>
  </si>
  <si>
    <t>120 mm</t>
  </si>
  <si>
    <t>564851011</t>
  </si>
  <si>
    <t>Podklad ze štěrkodrtě ŠD plochy do 100 m2 tl 150 mm</t>
  </si>
  <si>
    <t>-711070573</t>
  </si>
  <si>
    <t>Podklad ze štěrkodrti ŠD s rozprostřením a zhutněním plochy jednotlivě do 100 m2, po zhutnění tl. 150 mm</t>
  </si>
  <si>
    <t>https://podminky.urs.cz/item/CS_URS_2022_01/564851011</t>
  </si>
  <si>
    <t>podklad komunikace po odfrézování</t>
  </si>
  <si>
    <t>Trasa A+A1</t>
  </si>
  <si>
    <t>107*1,4</t>
  </si>
  <si>
    <t>871375241</t>
  </si>
  <si>
    <t>Kanalizační potrubí z tvrdého PVC vícevrstvé tuhost třídy SN12 DN 315</t>
  </si>
  <si>
    <t>2127835405</t>
  </si>
  <si>
    <t>Kanalizační potrubí z tvrdého PVC v otevřeném výkopu ve sklonu do 20 %, hladkého plnostěnného vícevrstvého, tuhost třídy SN 12 DN 315</t>
  </si>
  <si>
    <t>https://podminky.urs.cz/item/CS_URS_2022_01/871375241</t>
  </si>
  <si>
    <t>DK PVC-U DN 315</t>
  </si>
  <si>
    <t>Sběrač A</t>
  </si>
  <si>
    <t>28611109</t>
  </si>
  <si>
    <t>trubka kanalizační PVC-U DN 315x6000mm SN12</t>
  </si>
  <si>
    <t>-1417526504</t>
  </si>
  <si>
    <t>892381111</t>
  </si>
  <si>
    <t>Tlaková zkouška vodou potrubí DN 250, DN 300 nebo 350</t>
  </si>
  <si>
    <t>297571421</t>
  </si>
  <si>
    <t>Tlakové zkoušky vodou na potrubí DN 250, 300 nebo 350</t>
  </si>
  <si>
    <t>https://podminky.urs.cz/item/CS_URS_2022_01/892381111</t>
  </si>
  <si>
    <t>892383121</t>
  </si>
  <si>
    <t>Proplach potrubí  DN 300 nebo 350</t>
  </si>
  <si>
    <t>CS ÚRS 2012 01</t>
  </si>
  <si>
    <t>784441053</t>
  </si>
  <si>
    <t>Proplach potrubí DN 300 nebo 350</t>
  </si>
  <si>
    <t>894118001</t>
  </si>
  <si>
    <t>Příplatek ZKD 0,60 m výšky vstupu</t>
  </si>
  <si>
    <t>-2017225901</t>
  </si>
  <si>
    <t>Šachty kanalizační Příplatek k cenám za každých dalších 0,60 m výšky vstupu</t>
  </si>
  <si>
    <t>https://podminky.urs.cz/item/CS_URS_2022_01/894118001</t>
  </si>
  <si>
    <t>prefabrikované betonové šachty 1000 mm</t>
  </si>
  <si>
    <t>4+2</t>
  </si>
  <si>
    <t>894411131</t>
  </si>
  <si>
    <t>Zřízení šachet kanalizačních z betonových dílců na potrubí DN přes 300 do 400 dno beton tř. C 25/30</t>
  </si>
  <si>
    <t>-1364392930</t>
  </si>
  <si>
    <t>Zřízení šachet kanalizačních z betonových dílců výšky vstupu do 1,50 m s obložením dna betonem tř. C 25/30, na potrubí DN přes 300 do 400</t>
  </si>
  <si>
    <t>https://podminky.urs.cz/item/CS_URS_2022_01/894411131</t>
  </si>
  <si>
    <t>592243480</t>
  </si>
  <si>
    <t>těsnění elastomerové pro spojení šachetních dílů DN 1000</t>
  </si>
  <si>
    <t>1621573732</t>
  </si>
  <si>
    <t>A+A1</t>
  </si>
  <si>
    <t>59224167</t>
  </si>
  <si>
    <t>skruž betonová přechodová 62,5/100x60x12cm, stupadla poplastovaná</t>
  </si>
  <si>
    <t>479132908</t>
  </si>
  <si>
    <t>A</t>
  </si>
  <si>
    <t>59224050</t>
  </si>
  <si>
    <t>skruž pro kanalizační šachty se zabudovanými stupadly 100x25x12cm</t>
  </si>
  <si>
    <t>-443799869</t>
  </si>
  <si>
    <t>59224051</t>
  </si>
  <si>
    <t>skruž pro kanalizační šachty se zabudovanými stupadly 100x50x12cm</t>
  </si>
  <si>
    <t>1553038130</t>
  </si>
  <si>
    <t>59224029</t>
  </si>
  <si>
    <t>dno betonové šachtové DN 300 betonový žlab i nástupnice 100x78,5x15cm</t>
  </si>
  <si>
    <t>1780050113</t>
  </si>
  <si>
    <t>899104112</t>
  </si>
  <si>
    <t>Osazení poklopů litinových nebo ocelových včetně rámů pro třídu zatížení D400, E600</t>
  </si>
  <si>
    <t>-1121455019</t>
  </si>
  <si>
    <t>Osazení poklopů litinových a ocelových včetně rámů pro třídu zatížení D400, E600</t>
  </si>
  <si>
    <t>https://podminky.urs.cz/item/CS_URS_2022_01/899104112</t>
  </si>
  <si>
    <t>28661935</t>
  </si>
  <si>
    <t>poklop šachtový litinový  DN 600 pro třídu zatížení D400</t>
  </si>
  <si>
    <t>-1062026550</t>
  </si>
  <si>
    <t>poklop litinov vč. rámu</t>
  </si>
  <si>
    <t>899722113</t>
  </si>
  <si>
    <t>Krytí potrubí z plastů výstražnou fólií z PVC 34cm</t>
  </si>
  <si>
    <t>1951318868</t>
  </si>
  <si>
    <t>Krytí potrubí z plastů výstražnou fólií z PVC šířky 34 cm</t>
  </si>
  <si>
    <t>https://podminky.urs.cz/item/CS_URS_2022_01/899722113</t>
  </si>
  <si>
    <t>107*2</t>
  </si>
  <si>
    <t>156535713</t>
  </si>
  <si>
    <t>Přesun hmot a manipulace se sutí</t>
  </si>
  <si>
    <t>998276101</t>
  </si>
  <si>
    <t>Přesun hmot pro trubní vedení z trub z plastických hmot otevřený výkop</t>
  </si>
  <si>
    <t>-482845197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</si>
  <si>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</si>
  <si>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</si>
  <si>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VON - Vedlejší a ostatní náklady</t>
  </si>
  <si>
    <t>VRN - Vedlejší rozpočtové náklady</t>
  </si>
  <si>
    <t>VRN</t>
  </si>
  <si>
    <t>Vedlejší rozpočtové náklady</t>
  </si>
  <si>
    <t>011503000</t>
  </si>
  <si>
    <t>Stavební průzkum bez rozlišení   -  Zajištění všech nezbytných průzkumů nutných pro řádné pprovedení díla a dokončení díla</t>
  </si>
  <si>
    <t>soubor</t>
  </si>
  <si>
    <t>CS ÚRS 2017 01</t>
  </si>
  <si>
    <t>1024</t>
  </si>
  <si>
    <t>-219951097</t>
  </si>
  <si>
    <t>Průzkumné, geodetické a projektové práce průzkumné práce stavební průzkum bez rozlišení</t>
  </si>
  <si>
    <t>Archeologický průzkum,  ZAV, významější nálezy se neočekávají</t>
  </si>
  <si>
    <t>012103000</t>
  </si>
  <si>
    <t>Geodetické práce před výstavbou</t>
  </si>
  <si>
    <t>358370988</t>
  </si>
  <si>
    <t>Průzkumné, geodetické a projektové práce geodetické práce před výstavbou</t>
  </si>
  <si>
    <t>Délka úseku</t>
  </si>
  <si>
    <t>300 m</t>
  </si>
  <si>
    <t>012303000</t>
  </si>
  <si>
    <t>Geodetické práce po výstavbě</t>
  </si>
  <si>
    <t>-1969365081</t>
  </si>
  <si>
    <t>Průzkumné, geodetické a projektové práce geodetické práce po výstavbě</t>
  </si>
  <si>
    <t>Geodetické zaměření skutečně provedeného díla, vč. případných geometrických plánů pro kolaudační řízení</t>
  </si>
  <si>
    <t>013254000</t>
  </si>
  <si>
    <t>Dokumentace skutečného provedení stavby</t>
  </si>
  <si>
    <t>91772674</t>
  </si>
  <si>
    <t>Průzkumné, geodetické a projektové práce projektové práce dokumentace stavby (výkresová a textová) skutečného provedení stavby</t>
  </si>
  <si>
    <t>3x tištěná dokumentace, 1x na CD</t>
  </si>
  <si>
    <t>032903000</t>
  </si>
  <si>
    <t>Náklady na provoz a údržbu vybavení staveniště</t>
  </si>
  <si>
    <t>-1239326552</t>
  </si>
  <si>
    <t>Zařízení staveniště vybavení staveniště náklady na provoz a údržbu vybavení staveniště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</si>
  <si>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</si>
  <si>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</si>
  <si>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</si>
  <si>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</si>
  <si>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</si>
  <si>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244947169</t>
  </si>
  <si>
    <t>Zařízení staveniště zabezpečení staveniště dopravní značení na staveništi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</si>
  <si>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</si>
  <si>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</si>
  <si>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</si>
  <si>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</si>
  <si>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-10306042</t>
  </si>
  <si>
    <t>Inženýrská činnost zkoušky a ostatní měření zkoušky ostatní zkoušky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</si>
  <si>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</si>
  <si>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</si>
  <si>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</si>
  <si>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</t>
  </si>
  <si>
    <t>Jiná ochranná pásma</t>
  </si>
  <si>
    <t>676037496</t>
  </si>
  <si>
    <t>Provozní vlivy ochranná pásma jiná</t>
  </si>
  <si>
    <t>Zajištění ochrany a vytýčení podzemních inženýrských sítí uvedených v projektové dokumentaci dle podmínek v aktualizované  dokladové části.</t>
  </si>
  <si>
    <t>Dle vyjádření  správců byla v době zpracování  dotčena síť - dle vyjádření složka doklady.</t>
  </si>
  <si>
    <t>091504000</t>
  </si>
  <si>
    <t>Náklady související s publikační činností</t>
  </si>
  <si>
    <t>256518066</t>
  </si>
  <si>
    <t>Ostatní náklady související s objektem náklady související s publikační činností</t>
  </si>
  <si>
    <t>Prezentační tabule</t>
  </si>
  <si>
    <t>Zhotovení a osazení prezentační tabule dle požadavku investora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</si>
  <si>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</si>
  <si>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</si>
  <si>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</si>
  <si>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</si>
  <si>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</si>
  <si>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</si>
  <si>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</si>
  <si>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</si>
  <si>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</si>
  <si>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</si>
  <si>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</si>
  <si>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</si>
  <si>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</si>
  <si>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</si>
  <si>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</si>
  <si>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</si>
  <si>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</si>
  <si>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</si>
  <si>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</si>
  <si>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</si>
  <si>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</si>
  <si>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</si>
  <si>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</si>
  <si>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</si>
  <si>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</si>
  <si>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</si>
  <si>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</si>
  <si>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</si>
  <si>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</si>
  <si>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</si>
  <si>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</si>
  <si>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</si>
  <si>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</si>
  <si>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</si>
  <si>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</si>
  <si>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</si>
  <si>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</si>
  <si>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</si>
  <si>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</si>
  <si>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</si>
  <si>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</si>
  <si>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</si>
  <si>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</si>
  <si>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</si>
  <si>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</si>
  <si>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</si>
  <si>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</si>
  <si>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</si>
  <si>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</si>
  <si>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</si>
  <si>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</si>
  <si>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</si>
  <si>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</si>
  <si>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</si>
  <si>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</si>
  <si>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</si>
  <si>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</si>
  <si>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</si>
  <si>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</si>
  <si>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</si>
  <si>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</si>
  <si>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</si>
  <si>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</si>
  <si>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</si>
  <si>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</si>
  <si>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</si>
  <si>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</si>
  <si>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</si>
  <si>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</si>
  <si>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</si>
  <si>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</si>
  <si>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</si>
  <si>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</si>
  <si>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</si>
  <si>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</si>
  <si>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</si>
  <si>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</si>
  <si>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</si>
  <si>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</si>
  <si>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</si>
  <si>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</si>
  <si>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</si>
  <si>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</si>
  <si>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</si>
  <si>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</si>
  <si>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</si>
  <si>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</si>
  <si>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</si>
  <si>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</si>
  <si>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</si>
  <si>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</si>
  <si>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</si>
  <si>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</si>
  <si>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</si>
  <si>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</si>
  <si>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</si>
  <si>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</si>
  <si>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</si>
  <si>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</si>
  <si>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</si>
  <si>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</si>
  <si>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</si>
  <si>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</si>
  <si>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</si>
  <si>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</si>
  <si>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</si>
  <si>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</si>
  <si>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</si>
  <si>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</si>
  <si>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</si>
  <si>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</si>
  <si>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</si>
  <si>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</si>
  <si>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</si>
  <si>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</si>
  <si>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</si>
  <si>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</si>
  <si>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</si>
  <si>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</si>
  <si>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</si>
  <si>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</si>
  <si>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</si>
  <si>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</si>
  <si>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</si>
  <si>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</si>
  <si>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</si>
  <si>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</si>
  <si>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</si>
  <si>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</si>
  <si>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</si>
  <si>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</si>
  <si>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</si>
  <si>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</si>
  <si>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</si>
  <si>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</si>
  <si>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</si>
  <si>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</si>
  <si>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</si>
  <si>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</si>
  <si>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</si>
  <si>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</si>
  <si>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</si>
  <si>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</si>
  <si>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</si>
  <si>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</si>
  <si>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</si>
  <si>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</si>
  <si>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</si>
  <si>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</si>
  <si>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</si>
  <si>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</si>
  <si>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</si>
  <si>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</si>
  <si>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</si>
  <si>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</si>
  <si>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</si>
  <si>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</si>
  <si>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</si>
  <si>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</si>
  <si>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</si>
  <si>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</si>
  <si>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</si>
  <si>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</si>
  <si>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</si>
  <si>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</si>
  <si>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</si>
  <si>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</si>
  <si>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</si>
  <si>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</si>
  <si>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</si>
  <si>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</si>
  <si>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</si>
  <si>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</si>
  <si>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</si>
  <si>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</si>
  <si>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</si>
  <si>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</si>
  <si>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</si>
  <si>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</si>
  <si>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</si>
  <si>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</si>
  <si>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</si>
  <si>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</si>
  <si>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44+39+77</t>
  </si>
  <si>
    <t>539 + 521</t>
  </si>
  <si>
    <t>REKAPITULACE STAVBY - 03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</si>
</sst>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  <fill>
      <patternFill patternType="solid">
        <fgColor rgb="FFFFD27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6" borderId="23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  <protection locked="0"/>
    </xf>
    <xf numFmtId="0" fontId="37" fillId="6" borderId="2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91141111" TargetMode="External"/><Relationship Id="rId13" Type="http://schemas.openxmlformats.org/officeDocument/2006/relationships/hyperlink" Target="https://podminky.urs.cz/item/CS_URS_2022_01/916241213" TargetMode="External"/><Relationship Id="rId18" Type="http://schemas.openxmlformats.org/officeDocument/2006/relationships/hyperlink" Target="https://podminky.urs.cz/item/CS_URS_2022_01/877375121" TargetMode="External"/><Relationship Id="rId26" Type="http://schemas.openxmlformats.org/officeDocument/2006/relationships/hyperlink" Target="https://podminky.urs.cz/item/CS_URS_2022_01/935113111" TargetMode="External"/><Relationship Id="rId39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83403153" TargetMode="External"/><Relationship Id="rId21" Type="http://schemas.openxmlformats.org/officeDocument/2006/relationships/hyperlink" Target="https://podminky.urs.cz/item/CS_URS_2022_01/895941362" TargetMode="External"/><Relationship Id="rId34" Type="http://schemas.openxmlformats.org/officeDocument/2006/relationships/hyperlink" Target="https://podminky.urs.cz/item/CS_URS_2022_01/966005111" TargetMode="External"/><Relationship Id="rId7" Type="http://schemas.openxmlformats.org/officeDocument/2006/relationships/hyperlink" Target="https://podminky.urs.cz/item/CS_URS_2022_01/919735113" TargetMode="External"/><Relationship Id="rId12" Type="http://schemas.openxmlformats.org/officeDocument/2006/relationships/hyperlink" Target="https://podminky.urs.cz/item/CS_URS_2022_01/916131213" TargetMode="External"/><Relationship Id="rId17" Type="http://schemas.openxmlformats.org/officeDocument/2006/relationships/hyperlink" Target="https://podminky.urs.cz/item/CS_URS_2022_01/877315211" TargetMode="External"/><Relationship Id="rId25" Type="http://schemas.openxmlformats.org/officeDocument/2006/relationships/hyperlink" Target="https://podminky.urs.cz/item/CS_URS_2022_01/899431111" TargetMode="External"/><Relationship Id="rId33" Type="http://schemas.openxmlformats.org/officeDocument/2006/relationships/hyperlink" Target="https://podminky.urs.cz/item/CS_URS_2022_01/961044111" TargetMode="External"/><Relationship Id="rId38" Type="http://schemas.openxmlformats.org/officeDocument/2006/relationships/hyperlink" Target="https://podminky.urs.cz/item/CS_URS_2022_01/997211519" TargetMode="External"/><Relationship Id="rId2" Type="http://schemas.openxmlformats.org/officeDocument/2006/relationships/hyperlink" Target="https://podminky.urs.cz/item/CS_URS_2022_01/171201201" TargetMode="External"/><Relationship Id="rId16" Type="http://schemas.openxmlformats.org/officeDocument/2006/relationships/hyperlink" Target="https://podminky.urs.cz/item/CS_URS_2022_01/871313121" TargetMode="External"/><Relationship Id="rId20" Type="http://schemas.openxmlformats.org/officeDocument/2006/relationships/hyperlink" Target="https://podminky.urs.cz/item/CS_URS_2022_01/895941351" TargetMode="External"/><Relationship Id="rId29" Type="http://schemas.openxmlformats.org/officeDocument/2006/relationships/hyperlink" Target="https://podminky.urs.cz/item/CS_URS_2022_01/914111111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2_01/112155315" TargetMode="External"/><Relationship Id="rId6" Type="http://schemas.openxmlformats.org/officeDocument/2006/relationships/hyperlink" Target="https://podminky.urs.cz/item/CS_URS_2022_01/916231213" TargetMode="External"/><Relationship Id="rId11" Type="http://schemas.openxmlformats.org/officeDocument/2006/relationships/hyperlink" Target="https://podminky.urs.cz/item/CS_URS_2022_01/916132113" TargetMode="External"/><Relationship Id="rId24" Type="http://schemas.openxmlformats.org/officeDocument/2006/relationships/hyperlink" Target="https://podminky.urs.cz/item/CS_URS_2022_01/899331111" TargetMode="External"/><Relationship Id="rId32" Type="http://schemas.openxmlformats.org/officeDocument/2006/relationships/hyperlink" Target="https://podminky.urs.cz/item/CS_URS_2022_01/919732221" TargetMode="External"/><Relationship Id="rId37" Type="http://schemas.openxmlformats.org/officeDocument/2006/relationships/hyperlink" Target="https://podminky.urs.cz/item/CS_URS_2022_01/997211511" TargetMode="External"/><Relationship Id="rId40" Type="http://schemas.openxmlformats.org/officeDocument/2006/relationships/hyperlink" Target="https://podminky.urs.cz/item/CS_URS_2022_01/711161112" TargetMode="External"/><Relationship Id="rId5" Type="http://schemas.openxmlformats.org/officeDocument/2006/relationships/hyperlink" Target="https://podminky.urs.cz/item/CS_URS_2022_01/877260320" TargetMode="External"/><Relationship Id="rId15" Type="http://schemas.openxmlformats.org/officeDocument/2006/relationships/hyperlink" Target="https://podminky.urs.cz/item/CS_URS_2022_01/452112112" TargetMode="External"/><Relationship Id="rId23" Type="http://schemas.openxmlformats.org/officeDocument/2006/relationships/hyperlink" Target="https://podminky.urs.cz/item/CS_URS_2022_01/899204112" TargetMode="External"/><Relationship Id="rId28" Type="http://schemas.openxmlformats.org/officeDocument/2006/relationships/hyperlink" Target="https://podminky.urs.cz/item/CS_URS_2022_01/911111111" TargetMode="External"/><Relationship Id="rId36" Type="http://schemas.openxmlformats.org/officeDocument/2006/relationships/hyperlink" Target="https://podminky.urs.cz/item/CS_URS_2022_01/997002611" TargetMode="External"/><Relationship Id="rId10" Type="http://schemas.openxmlformats.org/officeDocument/2006/relationships/hyperlink" Target="https://podminky.urs.cz/item/CS_URS_2022_01/596211124" TargetMode="External"/><Relationship Id="rId19" Type="http://schemas.openxmlformats.org/officeDocument/2006/relationships/hyperlink" Target="https://podminky.urs.cz/item/CS_URS_2022_01/895941341" TargetMode="External"/><Relationship Id="rId31" Type="http://schemas.openxmlformats.org/officeDocument/2006/relationships/hyperlink" Target="https://podminky.urs.cz/item/CS_URS_2022_01/915341111" TargetMode="External"/><Relationship Id="rId4" Type="http://schemas.openxmlformats.org/officeDocument/2006/relationships/hyperlink" Target="https://podminky.urs.cz/item/CS_URS_2022_01/183403114" TargetMode="External"/><Relationship Id="rId9" Type="http://schemas.openxmlformats.org/officeDocument/2006/relationships/hyperlink" Target="https://podminky.urs.cz/item/CS_URS_2022_01/599111111" TargetMode="External"/><Relationship Id="rId14" Type="http://schemas.openxmlformats.org/officeDocument/2006/relationships/hyperlink" Target="https://podminky.urs.cz/item/CS_URS_2022_01/916431112" TargetMode="External"/><Relationship Id="rId22" Type="http://schemas.openxmlformats.org/officeDocument/2006/relationships/hyperlink" Target="https://podminky.urs.cz/item/CS_URS_2022_01/899202211" TargetMode="External"/><Relationship Id="rId27" Type="http://schemas.openxmlformats.org/officeDocument/2006/relationships/hyperlink" Target="https://podminky.urs.cz/item/CS_URS_2022_01/899102211" TargetMode="External"/><Relationship Id="rId30" Type="http://schemas.openxmlformats.org/officeDocument/2006/relationships/hyperlink" Target="https://podminky.urs.cz/item/CS_URS_2022_01/915611111" TargetMode="External"/><Relationship Id="rId35" Type="http://schemas.openxmlformats.org/officeDocument/2006/relationships/hyperlink" Target="https://podminky.urs.cz/item/CS_URS_2022_01/9660061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5151101" TargetMode="External"/><Relationship Id="rId13" Type="http://schemas.openxmlformats.org/officeDocument/2006/relationships/hyperlink" Target="https://podminky.urs.cz/item/CS_URS_2022_01/871375241" TargetMode="External"/><Relationship Id="rId18" Type="http://schemas.openxmlformats.org/officeDocument/2006/relationships/hyperlink" Target="https://podminky.urs.cz/item/CS_URS_2022_01/899722113" TargetMode="External"/><Relationship Id="rId3" Type="http://schemas.openxmlformats.org/officeDocument/2006/relationships/hyperlink" Target="https://podminky.urs.cz/item/CS_URS_2022_01/129001101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podminky.urs.cz/item/CS_URS_2022_01/151811232" TargetMode="External"/><Relationship Id="rId12" Type="http://schemas.openxmlformats.org/officeDocument/2006/relationships/hyperlink" Target="https://podminky.urs.cz/item/CS_URS_2022_01/564851011" TargetMode="External"/><Relationship Id="rId17" Type="http://schemas.openxmlformats.org/officeDocument/2006/relationships/hyperlink" Target="https://podminky.urs.cz/item/CS_URS_2022_01/899104112" TargetMode="External"/><Relationship Id="rId2" Type="http://schemas.openxmlformats.org/officeDocument/2006/relationships/hyperlink" Target="https://podminky.urs.cz/item/CS_URS_2022_01/119002412" TargetMode="External"/><Relationship Id="rId16" Type="http://schemas.openxmlformats.org/officeDocument/2006/relationships/hyperlink" Target="https://podminky.urs.cz/item/CS_URS_2022_01/894411131" TargetMode="External"/><Relationship Id="rId20" Type="http://schemas.openxmlformats.org/officeDocument/2006/relationships/hyperlink" Target="https://podminky.urs.cz/item/CS_URS_2022_01/998276101" TargetMode="External"/><Relationship Id="rId1" Type="http://schemas.openxmlformats.org/officeDocument/2006/relationships/hyperlink" Target="https://podminky.urs.cz/item/CS_URS_2022_01/119002411" TargetMode="External"/><Relationship Id="rId6" Type="http://schemas.openxmlformats.org/officeDocument/2006/relationships/hyperlink" Target="https://podminky.urs.cz/item/CS_URS_2022_01/151811231" TargetMode="External"/><Relationship Id="rId11" Type="http://schemas.openxmlformats.org/officeDocument/2006/relationships/hyperlink" Target="https://podminky.urs.cz/item/CS_URS_2022_01/452112121" TargetMode="External"/><Relationship Id="rId5" Type="http://schemas.openxmlformats.org/officeDocument/2006/relationships/hyperlink" Target="https://podminky.urs.cz/item/CS_URS_2022_01/151811132" TargetMode="External"/><Relationship Id="rId15" Type="http://schemas.openxmlformats.org/officeDocument/2006/relationships/hyperlink" Target="https://podminky.urs.cz/item/CS_URS_2022_01/894118001" TargetMode="External"/><Relationship Id="rId10" Type="http://schemas.openxmlformats.org/officeDocument/2006/relationships/hyperlink" Target="https://podminky.urs.cz/item/CS_URS_2022_01/452112111" TargetMode="External"/><Relationship Id="rId19" Type="http://schemas.openxmlformats.org/officeDocument/2006/relationships/hyperlink" Target="https://podminky.urs.cz/item/CS_URS_2022_01/899102211" TargetMode="External"/><Relationship Id="rId4" Type="http://schemas.openxmlformats.org/officeDocument/2006/relationships/hyperlink" Target="https://podminky.urs.cz/item/CS_URS_2022_01/151811131" TargetMode="External"/><Relationship Id="rId9" Type="http://schemas.openxmlformats.org/officeDocument/2006/relationships/hyperlink" Target="https://podminky.urs.cz/item/CS_URS_2022_01/451573111" TargetMode="External"/><Relationship Id="rId14" Type="http://schemas.openxmlformats.org/officeDocument/2006/relationships/hyperlink" Target="https://podminky.urs.cz/item/CS_URS_2022_01/892381111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D5" sqref="D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11" t="s">
        <v>6</v>
      </c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7</v>
      </c>
      <c r="BT2" s="18" t="s">
        <v>8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>
      <c r="B4" s="21"/>
      <c r="D4" s="22" t="s">
        <v>1332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320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R5" s="21"/>
      <c r="BE5" s="317" t="s">
        <v>15</v>
      </c>
      <c r="BS5" s="18" t="s">
        <v>7</v>
      </c>
    </row>
    <row r="6" spans="1:74" s="1" customFormat="1" ht="36.9" customHeight="1">
      <c r="B6" s="21"/>
      <c r="D6" s="27" t="s">
        <v>16</v>
      </c>
      <c r="K6" s="321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R6" s="21"/>
      <c r="BE6" s="318"/>
      <c r="BS6" s="18" t="s">
        <v>7</v>
      </c>
    </row>
    <row r="7" spans="1:74" s="1" customFormat="1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18"/>
      <c r="BS7" s="18" t="s">
        <v>7</v>
      </c>
    </row>
    <row r="8" spans="1:74" s="1" customFormat="1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18"/>
      <c r="BS8" s="18" t="s">
        <v>7</v>
      </c>
    </row>
    <row r="9" spans="1:74" s="1" customFormat="1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318"/>
      <c r="BS9" s="18" t="s">
        <v>7</v>
      </c>
    </row>
    <row r="10" spans="1:74" s="1" customFormat="1" ht="12" customHeight="1">
      <c r="B10" s="21"/>
      <c r="D10" s="28" t="s">
        <v>30</v>
      </c>
      <c r="AK10" s="28" t="s">
        <v>31</v>
      </c>
      <c r="AN10" s="26" t="s">
        <v>3</v>
      </c>
      <c r="AR10" s="21"/>
      <c r="BE10" s="318"/>
      <c r="BS10" s="18" t="s">
        <v>7</v>
      </c>
    </row>
    <row r="11" spans="1:74" s="1" customFormat="1" ht="18.45" customHeight="1">
      <c r="B11" s="21"/>
      <c r="E11" s="26" t="s">
        <v>32</v>
      </c>
      <c r="AK11" s="28" t="s">
        <v>33</v>
      </c>
      <c r="AN11" s="26" t="s">
        <v>3</v>
      </c>
      <c r="AR11" s="21"/>
      <c r="BE11" s="318"/>
      <c r="BS11" s="18" t="s">
        <v>7</v>
      </c>
    </row>
    <row r="12" spans="1:74" s="1" customFormat="1" ht="6.9" customHeight="1">
      <c r="B12" s="21"/>
      <c r="AR12" s="21"/>
      <c r="BE12" s="318"/>
      <c r="BS12" s="18" t="s">
        <v>7</v>
      </c>
    </row>
    <row r="13" spans="1:74" s="1" customFormat="1" ht="12" customHeight="1">
      <c r="B13" s="21"/>
      <c r="D13" s="28" t="s">
        <v>34</v>
      </c>
      <c r="AK13" s="28" t="s">
        <v>31</v>
      </c>
      <c r="AN13" s="31" t="s">
        <v>35</v>
      </c>
      <c r="AR13" s="21"/>
      <c r="BE13" s="318"/>
      <c r="BS13" s="18" t="s">
        <v>7</v>
      </c>
    </row>
    <row r="14" spans="1:74" ht="13.2">
      <c r="B14" s="21"/>
      <c r="E14" s="322" t="s">
        <v>35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8" t="s">
        <v>33</v>
      </c>
      <c r="AN14" s="31" t="s">
        <v>35</v>
      </c>
      <c r="AR14" s="21"/>
      <c r="BE14" s="318"/>
      <c r="BS14" s="18" t="s">
        <v>7</v>
      </c>
    </row>
    <row r="15" spans="1:74" s="1" customFormat="1" ht="6.9" customHeight="1">
      <c r="B15" s="21"/>
      <c r="AR15" s="21"/>
      <c r="BE15" s="318"/>
      <c r="BS15" s="18" t="s">
        <v>4</v>
      </c>
    </row>
    <row r="16" spans="1:74" s="1" customFormat="1" ht="12" customHeight="1">
      <c r="B16" s="21"/>
      <c r="D16" s="28" t="s">
        <v>36</v>
      </c>
      <c r="AK16" s="28" t="s">
        <v>31</v>
      </c>
      <c r="AN16" s="26" t="s">
        <v>3</v>
      </c>
      <c r="AR16" s="21"/>
      <c r="BE16" s="318"/>
      <c r="BS16" s="18" t="s">
        <v>4</v>
      </c>
    </row>
    <row r="17" spans="1:71" s="1" customFormat="1" ht="18.45" customHeight="1">
      <c r="B17" s="21"/>
      <c r="E17" s="26" t="s">
        <v>37</v>
      </c>
      <c r="AK17" s="28" t="s">
        <v>33</v>
      </c>
      <c r="AN17" s="26" t="s">
        <v>3</v>
      </c>
      <c r="AR17" s="21"/>
      <c r="BE17" s="318"/>
      <c r="BS17" s="18" t="s">
        <v>38</v>
      </c>
    </row>
    <row r="18" spans="1:71" s="1" customFormat="1" ht="6.9" customHeight="1">
      <c r="B18" s="21"/>
      <c r="AR18" s="21"/>
      <c r="BE18" s="318"/>
      <c r="BS18" s="18" t="s">
        <v>7</v>
      </c>
    </row>
    <row r="19" spans="1:71" s="1" customFormat="1" ht="12" customHeight="1">
      <c r="B19" s="21"/>
      <c r="D19" s="28" t="s">
        <v>39</v>
      </c>
      <c r="AK19" s="28" t="s">
        <v>31</v>
      </c>
      <c r="AN19" s="26" t="s">
        <v>40</v>
      </c>
      <c r="AR19" s="21"/>
      <c r="BE19" s="318"/>
      <c r="BS19" s="18" t="s">
        <v>7</v>
      </c>
    </row>
    <row r="20" spans="1:71" s="1" customFormat="1" ht="18.45" customHeight="1">
      <c r="B20" s="21"/>
      <c r="E20" s="26" t="s">
        <v>37</v>
      </c>
      <c r="AK20" s="28" t="s">
        <v>33</v>
      </c>
      <c r="AN20" s="26" t="s">
        <v>3</v>
      </c>
      <c r="AR20" s="21"/>
      <c r="BE20" s="318"/>
      <c r="BS20" s="18" t="s">
        <v>38</v>
      </c>
    </row>
    <row r="21" spans="1:71" s="1" customFormat="1" ht="6.9" customHeight="1">
      <c r="B21" s="21"/>
      <c r="AR21" s="21"/>
      <c r="BE21" s="318"/>
    </row>
    <row r="22" spans="1:71" s="1" customFormat="1" ht="12" customHeight="1">
      <c r="B22" s="21"/>
      <c r="D22" s="28" t="s">
        <v>41</v>
      </c>
      <c r="AR22" s="21"/>
      <c r="BE22" s="318"/>
    </row>
    <row r="23" spans="1:71" s="1" customFormat="1" ht="47.25" customHeight="1">
      <c r="B23" s="21"/>
      <c r="E23" s="324" t="s">
        <v>42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1"/>
      <c r="BE23" s="318"/>
    </row>
    <row r="24" spans="1:71" s="1" customFormat="1" ht="6.9" customHeight="1">
      <c r="B24" s="21"/>
      <c r="AR24" s="21"/>
      <c r="BE24" s="318"/>
    </row>
    <row r="25" spans="1:71" s="1" customFormat="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18"/>
    </row>
    <row r="26" spans="1:71" s="2" customFormat="1" ht="25.95" customHeight="1">
      <c r="A26" s="34"/>
      <c r="B26" s="35"/>
      <c r="C26" s="34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4"/>
      <c r="AQ26" s="34"/>
      <c r="AR26" s="35"/>
      <c r="BE26" s="318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10" t="s">
        <v>44</v>
      </c>
      <c r="M28" s="310"/>
      <c r="N28" s="310"/>
      <c r="O28" s="310"/>
      <c r="P28" s="310"/>
      <c r="Q28" s="34"/>
      <c r="R28" s="34"/>
      <c r="S28" s="34"/>
      <c r="T28" s="34"/>
      <c r="U28" s="34"/>
      <c r="V28" s="34"/>
      <c r="W28" s="310" t="s">
        <v>45</v>
      </c>
      <c r="X28" s="310"/>
      <c r="Y28" s="310"/>
      <c r="Z28" s="310"/>
      <c r="AA28" s="310"/>
      <c r="AB28" s="310"/>
      <c r="AC28" s="310"/>
      <c r="AD28" s="310"/>
      <c r="AE28" s="310"/>
      <c r="AF28" s="34"/>
      <c r="AG28" s="34"/>
      <c r="AH28" s="34"/>
      <c r="AI28" s="34"/>
      <c r="AJ28" s="34"/>
      <c r="AK28" s="310" t="s">
        <v>46</v>
      </c>
      <c r="AL28" s="310"/>
      <c r="AM28" s="310"/>
      <c r="AN28" s="310"/>
      <c r="AO28" s="310"/>
      <c r="AP28" s="34"/>
      <c r="AQ28" s="34"/>
      <c r="AR28" s="35"/>
      <c r="BE28" s="318"/>
    </row>
    <row r="29" spans="1:71" s="3" customFormat="1" ht="14.4" customHeight="1">
      <c r="B29" s="39"/>
      <c r="D29" s="28" t="s">
        <v>47</v>
      </c>
      <c r="F29" s="28" t="s">
        <v>48</v>
      </c>
      <c r="L29" s="302">
        <v>0.21</v>
      </c>
      <c r="M29" s="301"/>
      <c r="N29" s="301"/>
      <c r="O29" s="301"/>
      <c r="P29" s="301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K29" s="300">
        <f>ROUND(AV54, 2)</f>
        <v>0</v>
      </c>
      <c r="AL29" s="301"/>
      <c r="AM29" s="301"/>
      <c r="AN29" s="301"/>
      <c r="AO29" s="301"/>
      <c r="AR29" s="39"/>
      <c r="BE29" s="319"/>
    </row>
    <row r="30" spans="1:71" s="3" customFormat="1" ht="14.4" customHeight="1">
      <c r="B30" s="39"/>
      <c r="F30" s="28" t="s">
        <v>49</v>
      </c>
      <c r="L30" s="302">
        <v>0.15</v>
      </c>
      <c r="M30" s="301"/>
      <c r="N30" s="301"/>
      <c r="O30" s="301"/>
      <c r="P30" s="301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K30" s="300">
        <f>ROUND(AW54, 2)</f>
        <v>0</v>
      </c>
      <c r="AL30" s="301"/>
      <c r="AM30" s="301"/>
      <c r="AN30" s="301"/>
      <c r="AO30" s="301"/>
      <c r="AR30" s="39"/>
      <c r="BE30" s="319"/>
    </row>
    <row r="31" spans="1:71" s="3" customFormat="1" ht="14.4" hidden="1" customHeight="1">
      <c r="B31" s="39"/>
      <c r="F31" s="28" t="s">
        <v>50</v>
      </c>
      <c r="L31" s="302">
        <v>0.21</v>
      </c>
      <c r="M31" s="301"/>
      <c r="N31" s="301"/>
      <c r="O31" s="301"/>
      <c r="P31" s="301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v>0</v>
      </c>
      <c r="AL31" s="301"/>
      <c r="AM31" s="301"/>
      <c r="AN31" s="301"/>
      <c r="AO31" s="301"/>
      <c r="AR31" s="39"/>
      <c r="BE31" s="319"/>
    </row>
    <row r="32" spans="1:71" s="3" customFormat="1" ht="14.4" hidden="1" customHeight="1">
      <c r="B32" s="39"/>
      <c r="F32" s="28" t="s">
        <v>51</v>
      </c>
      <c r="L32" s="302">
        <v>0.15</v>
      </c>
      <c r="M32" s="301"/>
      <c r="N32" s="301"/>
      <c r="O32" s="301"/>
      <c r="P32" s="301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v>0</v>
      </c>
      <c r="AL32" s="301"/>
      <c r="AM32" s="301"/>
      <c r="AN32" s="301"/>
      <c r="AO32" s="301"/>
      <c r="AR32" s="39"/>
      <c r="BE32" s="319"/>
    </row>
    <row r="33" spans="1:57" s="3" customFormat="1" ht="14.4" hidden="1" customHeight="1">
      <c r="B33" s="39"/>
      <c r="F33" s="28" t="s">
        <v>52</v>
      </c>
      <c r="L33" s="302">
        <v>0</v>
      </c>
      <c r="M33" s="301"/>
      <c r="N33" s="301"/>
      <c r="O33" s="301"/>
      <c r="P33" s="301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9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5" customHeight="1">
      <c r="A35" s="34"/>
      <c r="B35" s="35"/>
      <c r="C35" s="40"/>
      <c r="D35" s="41" t="s">
        <v>53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54</v>
      </c>
      <c r="U35" s="42"/>
      <c r="V35" s="42"/>
      <c r="W35" s="42"/>
      <c r="X35" s="316" t="s">
        <v>55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3">
        <f>SUM(AK26:AK33)</f>
        <v>0</v>
      </c>
      <c r="AL35" s="314"/>
      <c r="AM35" s="314"/>
      <c r="AN35" s="314"/>
      <c r="AO35" s="315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" customHeight="1">
      <c r="A42" s="34"/>
      <c r="B42" s="35"/>
      <c r="C42" s="22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8" t="s">
        <v>13</v>
      </c>
      <c r="L44" s="4" t="str">
        <f>K5</f>
        <v>13/2022</v>
      </c>
      <c r="AR44" s="48"/>
    </row>
    <row r="45" spans="1:57" s="5" customFormat="1" ht="36.9" customHeight="1">
      <c r="B45" s="49"/>
      <c r="C45" s="50" t="s">
        <v>16</v>
      </c>
      <c r="L45" s="303" t="str">
        <f>K6</f>
        <v>Rekonstrukce místních komunikací Poříčany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R45" s="49"/>
    </row>
    <row r="46" spans="1:57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Poříčany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305" t="str">
        <f>IF(AN8= "","",AN8)</f>
        <v>9. 6. 2022</v>
      </c>
      <c r="AN47" s="305"/>
      <c r="AO47" s="34"/>
      <c r="AP47" s="34"/>
      <c r="AQ47" s="34"/>
      <c r="AR47" s="35"/>
      <c r="BE47" s="34"/>
    </row>
    <row r="48" spans="1:57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15" customHeight="1">
      <c r="A49" s="34"/>
      <c r="B49" s="35"/>
      <c r="C49" s="28" t="s">
        <v>30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36</v>
      </c>
      <c r="AJ49" s="34"/>
      <c r="AK49" s="34"/>
      <c r="AL49" s="34"/>
      <c r="AM49" s="291" t="str">
        <f>IF(E17="","",E17)</f>
        <v>SELLA&amp;AGRETA s.r.o.</v>
      </c>
      <c r="AN49" s="292"/>
      <c r="AO49" s="292"/>
      <c r="AP49" s="292"/>
      <c r="AQ49" s="34"/>
      <c r="AR49" s="35"/>
      <c r="AS49" s="287" t="s">
        <v>57</v>
      </c>
      <c r="AT49" s="288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15" customHeight="1">
      <c r="A50" s="34"/>
      <c r="B50" s="35"/>
      <c r="C50" s="28" t="s">
        <v>34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39</v>
      </c>
      <c r="AJ50" s="34"/>
      <c r="AK50" s="34"/>
      <c r="AL50" s="34"/>
      <c r="AM50" s="291" t="str">
        <f>IF(E20="","",E20)</f>
        <v>SELLA&amp;AGRETA s.r.o.</v>
      </c>
      <c r="AN50" s="292"/>
      <c r="AO50" s="292"/>
      <c r="AP50" s="292"/>
      <c r="AQ50" s="34"/>
      <c r="AR50" s="35"/>
      <c r="AS50" s="289"/>
      <c r="AT50" s="290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289"/>
      <c r="AT51" s="290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3" t="s">
        <v>58</v>
      </c>
      <c r="D52" s="294"/>
      <c r="E52" s="294"/>
      <c r="F52" s="294"/>
      <c r="G52" s="294"/>
      <c r="H52" s="57"/>
      <c r="I52" s="296" t="s">
        <v>59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5" t="s">
        <v>60</v>
      </c>
      <c r="AH52" s="294"/>
      <c r="AI52" s="294"/>
      <c r="AJ52" s="294"/>
      <c r="AK52" s="294"/>
      <c r="AL52" s="294"/>
      <c r="AM52" s="294"/>
      <c r="AN52" s="296" t="s">
        <v>61</v>
      </c>
      <c r="AO52" s="294"/>
      <c r="AP52" s="294"/>
      <c r="AQ52" s="58" t="s">
        <v>62</v>
      </c>
      <c r="AR52" s="35"/>
      <c r="AS52" s="59" t="s">
        <v>63</v>
      </c>
      <c r="AT52" s="60" t="s">
        <v>64</v>
      </c>
      <c r="AU52" s="60" t="s">
        <v>65</v>
      </c>
      <c r="AV52" s="60" t="s">
        <v>66</v>
      </c>
      <c r="AW52" s="60" t="s">
        <v>67</v>
      </c>
      <c r="AX52" s="60" t="s">
        <v>68</v>
      </c>
      <c r="AY52" s="60" t="s">
        <v>69</v>
      </c>
      <c r="AZ52" s="60" t="s">
        <v>70</v>
      </c>
      <c r="BA52" s="60" t="s">
        <v>71</v>
      </c>
      <c r="BB52" s="60" t="s">
        <v>72</v>
      </c>
      <c r="BC52" s="60" t="s">
        <v>73</v>
      </c>
      <c r="BD52" s="61" t="s">
        <v>74</v>
      </c>
      <c r="BE52" s="34"/>
    </row>
    <row r="53" spans="1:91" s="2" customFormat="1" ht="10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" customHeight="1">
      <c r="B54" s="65"/>
      <c r="C54" s="66" t="s">
        <v>75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06">
        <f>ROUND(SUM(AG55:AG58),2)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69" t="s">
        <v>3</v>
      </c>
      <c r="AR54" s="65"/>
      <c r="AS54" s="70">
        <f>ROUND(SUM(AS55:AS58),2)</f>
        <v>0</v>
      </c>
      <c r="AT54" s="71">
        <f>ROUND(SUM(AV54:AW54),2)</f>
        <v>0</v>
      </c>
      <c r="AU54" s="72">
        <f>ROUND(SUM(AU55:AU58),5)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ROUND(SUM(AZ55:AZ58),2)</f>
        <v>0</v>
      </c>
      <c r="BA54" s="71">
        <f>ROUND(SUM(BA55:BA58),2)</f>
        <v>0</v>
      </c>
      <c r="BB54" s="71">
        <f>ROUND(SUM(BB55:BB58),2)</f>
        <v>0</v>
      </c>
      <c r="BC54" s="71">
        <f>ROUND(SUM(BC55:BC58),2)</f>
        <v>0</v>
      </c>
      <c r="BD54" s="73">
        <f>ROUND(SUM(BD55:BD58),2)</f>
        <v>0</v>
      </c>
      <c r="BS54" s="74" t="s">
        <v>76</v>
      </c>
      <c r="BT54" s="74" t="s">
        <v>77</v>
      </c>
      <c r="BU54" s="75" t="s">
        <v>78</v>
      </c>
      <c r="BV54" s="74" t="s">
        <v>79</v>
      </c>
      <c r="BW54" s="74" t="s">
        <v>5</v>
      </c>
      <c r="BX54" s="74" t="s">
        <v>80</v>
      </c>
      <c r="CL54" s="74" t="s">
        <v>19</v>
      </c>
    </row>
    <row r="55" spans="1:91" s="7" customFormat="1" ht="16.5" customHeight="1">
      <c r="A55" s="76" t="s">
        <v>81</v>
      </c>
      <c r="B55" s="77"/>
      <c r="C55" s="78"/>
      <c r="D55" s="297" t="s">
        <v>82</v>
      </c>
      <c r="E55" s="297"/>
      <c r="F55" s="297"/>
      <c r="G55" s="297"/>
      <c r="H55" s="297"/>
      <c r="I55" s="79"/>
      <c r="J55" s="297" t="s">
        <v>83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8">
        <f>'SO 101 - Rekonstrukce  ko...'!J30</f>
        <v>0</v>
      </c>
      <c r="AH55" s="299"/>
      <c r="AI55" s="299"/>
      <c r="AJ55" s="299"/>
      <c r="AK55" s="299"/>
      <c r="AL55" s="299"/>
      <c r="AM55" s="299"/>
      <c r="AN55" s="298">
        <f>SUM(AG55,AT55)</f>
        <v>0</v>
      </c>
      <c r="AO55" s="299"/>
      <c r="AP55" s="299"/>
      <c r="AQ55" s="80" t="s">
        <v>84</v>
      </c>
      <c r="AR55" s="77"/>
      <c r="AS55" s="81">
        <v>0</v>
      </c>
      <c r="AT55" s="82">
        <f>ROUND(SUM(AV55:AW55),2)</f>
        <v>0</v>
      </c>
      <c r="AU55" s="83">
        <f>'SO 101 - Rekonstrukce  ko...'!P90</f>
        <v>0</v>
      </c>
      <c r="AV55" s="82">
        <f>'SO 101 - Rekonstrukce  ko...'!J33</f>
        <v>0</v>
      </c>
      <c r="AW55" s="82">
        <f>'SO 101 - Rekonstrukce  ko...'!J34</f>
        <v>0</v>
      </c>
      <c r="AX55" s="82">
        <f>'SO 101 - Rekonstrukce  ko...'!J35</f>
        <v>0</v>
      </c>
      <c r="AY55" s="82">
        <f>'SO 101 - Rekonstrukce  ko...'!J36</f>
        <v>0</v>
      </c>
      <c r="AZ55" s="82">
        <f>'SO 101 - Rekonstrukce  ko...'!F33</f>
        <v>0</v>
      </c>
      <c r="BA55" s="82">
        <f>'SO 101 - Rekonstrukce  ko...'!F34</f>
        <v>0</v>
      </c>
      <c r="BB55" s="82">
        <f>'SO 101 - Rekonstrukce  ko...'!F35</f>
        <v>0</v>
      </c>
      <c r="BC55" s="82">
        <f>'SO 101 - Rekonstrukce  ko...'!F36</f>
        <v>0</v>
      </c>
      <c r="BD55" s="84">
        <f>'SO 101 - Rekonstrukce  ko...'!F37</f>
        <v>0</v>
      </c>
      <c r="BT55" s="85" t="s">
        <v>85</v>
      </c>
      <c r="BV55" s="85" t="s">
        <v>79</v>
      </c>
      <c r="BW55" s="85" t="s">
        <v>86</v>
      </c>
      <c r="BX55" s="85" t="s">
        <v>5</v>
      </c>
      <c r="CL55" s="85" t="s">
        <v>3</v>
      </c>
      <c r="CM55" s="85" t="s">
        <v>87</v>
      </c>
    </row>
    <row r="56" spans="1:91" s="7" customFormat="1" ht="16.5" customHeight="1">
      <c r="A56" s="76" t="s">
        <v>81</v>
      </c>
      <c r="B56" s="77"/>
      <c r="C56" s="78"/>
      <c r="D56" s="297" t="s">
        <v>88</v>
      </c>
      <c r="E56" s="297"/>
      <c r="F56" s="297"/>
      <c r="G56" s="297"/>
      <c r="H56" s="297"/>
      <c r="I56" s="79"/>
      <c r="J56" s="297" t="s">
        <v>89</v>
      </c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8">
        <f>'SO 901 - Sadové a parkové...'!J30</f>
        <v>0</v>
      </c>
      <c r="AH56" s="299"/>
      <c r="AI56" s="299"/>
      <c r="AJ56" s="299"/>
      <c r="AK56" s="299"/>
      <c r="AL56" s="299"/>
      <c r="AM56" s="299"/>
      <c r="AN56" s="298">
        <f>SUM(AG56,AT56)</f>
        <v>0</v>
      </c>
      <c r="AO56" s="299"/>
      <c r="AP56" s="299"/>
      <c r="AQ56" s="80" t="s">
        <v>84</v>
      </c>
      <c r="AR56" s="77"/>
      <c r="AS56" s="81">
        <v>0</v>
      </c>
      <c r="AT56" s="82">
        <f>ROUND(SUM(AV56:AW56),2)</f>
        <v>0</v>
      </c>
      <c r="AU56" s="83">
        <f>'SO 901 - Sadové a parkové...'!P82</f>
        <v>0</v>
      </c>
      <c r="AV56" s="82">
        <f>'SO 901 - Sadové a parkové...'!J33</f>
        <v>0</v>
      </c>
      <c r="AW56" s="82">
        <f>'SO 901 - Sadové a parkové...'!J34</f>
        <v>0</v>
      </c>
      <c r="AX56" s="82">
        <f>'SO 901 - Sadové a parkové...'!J35</f>
        <v>0</v>
      </c>
      <c r="AY56" s="82">
        <f>'SO 901 - Sadové a parkové...'!J36</f>
        <v>0</v>
      </c>
      <c r="AZ56" s="82">
        <f>'SO 901 - Sadové a parkové...'!F33</f>
        <v>0</v>
      </c>
      <c r="BA56" s="82">
        <f>'SO 901 - Sadové a parkové...'!F34</f>
        <v>0</v>
      </c>
      <c r="BB56" s="82">
        <f>'SO 901 - Sadové a parkové...'!F35</f>
        <v>0</v>
      </c>
      <c r="BC56" s="82">
        <f>'SO 901 - Sadové a parkové...'!F36</f>
        <v>0</v>
      </c>
      <c r="BD56" s="84">
        <f>'SO 901 - Sadové a parkové...'!F37</f>
        <v>0</v>
      </c>
      <c r="BT56" s="85" t="s">
        <v>85</v>
      </c>
      <c r="BV56" s="85" t="s">
        <v>79</v>
      </c>
      <c r="BW56" s="85" t="s">
        <v>90</v>
      </c>
      <c r="BX56" s="85" t="s">
        <v>5</v>
      </c>
      <c r="CL56" s="85" t="s">
        <v>3</v>
      </c>
      <c r="CM56" s="85" t="s">
        <v>87</v>
      </c>
    </row>
    <row r="57" spans="1:91" s="7" customFormat="1" ht="16.5" customHeight="1">
      <c r="A57" s="76" t="s">
        <v>81</v>
      </c>
      <c r="B57" s="77"/>
      <c r="C57" s="78"/>
      <c r="D57" s="297" t="s">
        <v>91</v>
      </c>
      <c r="E57" s="297"/>
      <c r="F57" s="297"/>
      <c r="G57" s="297"/>
      <c r="H57" s="297"/>
      <c r="I57" s="79"/>
      <c r="J57" s="297" t="s">
        <v>92</v>
      </c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  <c r="AA57" s="297"/>
      <c r="AB57" s="297"/>
      <c r="AC57" s="297"/>
      <c r="AD57" s="297"/>
      <c r="AE57" s="297"/>
      <c r="AF57" s="297"/>
      <c r="AG57" s="298">
        <f>'SO 302 - Kanalizace dešťová'!J30</f>
        <v>0</v>
      </c>
      <c r="AH57" s="299"/>
      <c r="AI57" s="299"/>
      <c r="AJ57" s="299"/>
      <c r="AK57" s="299"/>
      <c r="AL57" s="299"/>
      <c r="AM57" s="299"/>
      <c r="AN57" s="298">
        <f>SUM(AG57,AT57)</f>
        <v>0</v>
      </c>
      <c r="AO57" s="299"/>
      <c r="AP57" s="299"/>
      <c r="AQ57" s="80" t="s">
        <v>84</v>
      </c>
      <c r="AR57" s="77"/>
      <c r="AS57" s="81">
        <v>0</v>
      </c>
      <c r="AT57" s="82">
        <f>ROUND(SUM(AV57:AW57),2)</f>
        <v>0</v>
      </c>
      <c r="AU57" s="83">
        <f>'SO 302 - Kanalizace dešťová'!P86</f>
        <v>0</v>
      </c>
      <c r="AV57" s="82">
        <f>'SO 302 - Kanalizace dešťová'!J33</f>
        <v>0</v>
      </c>
      <c r="AW57" s="82">
        <f>'SO 302 - Kanalizace dešťová'!J34</f>
        <v>0</v>
      </c>
      <c r="AX57" s="82">
        <f>'SO 302 - Kanalizace dešťová'!J35</f>
        <v>0</v>
      </c>
      <c r="AY57" s="82">
        <f>'SO 302 - Kanalizace dešťová'!J36</f>
        <v>0</v>
      </c>
      <c r="AZ57" s="82">
        <f>'SO 302 - Kanalizace dešťová'!F33</f>
        <v>0</v>
      </c>
      <c r="BA57" s="82">
        <f>'SO 302 - Kanalizace dešťová'!F34</f>
        <v>0</v>
      </c>
      <c r="BB57" s="82">
        <f>'SO 302 - Kanalizace dešťová'!F35</f>
        <v>0</v>
      </c>
      <c r="BC57" s="82">
        <f>'SO 302 - Kanalizace dešťová'!F36</f>
        <v>0</v>
      </c>
      <c r="BD57" s="84">
        <f>'SO 302 - Kanalizace dešťová'!F37</f>
        <v>0</v>
      </c>
      <c r="BT57" s="85" t="s">
        <v>85</v>
      </c>
      <c r="BV57" s="85" t="s">
        <v>79</v>
      </c>
      <c r="BW57" s="85" t="s">
        <v>93</v>
      </c>
      <c r="BX57" s="85" t="s">
        <v>5</v>
      </c>
      <c r="CL57" s="85" t="s">
        <v>94</v>
      </c>
      <c r="CM57" s="85" t="s">
        <v>87</v>
      </c>
    </row>
    <row r="58" spans="1:91" s="7" customFormat="1" ht="16.5" customHeight="1">
      <c r="A58" s="76" t="s">
        <v>81</v>
      </c>
      <c r="B58" s="77"/>
      <c r="C58" s="78"/>
      <c r="D58" s="297" t="s">
        <v>95</v>
      </c>
      <c r="E58" s="297"/>
      <c r="F58" s="297"/>
      <c r="G58" s="297"/>
      <c r="H58" s="297"/>
      <c r="I58" s="79"/>
      <c r="J58" s="297" t="s">
        <v>96</v>
      </c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8">
        <f>'VON - Vedlejší a ostatní ...'!J30</f>
        <v>0</v>
      </c>
      <c r="AH58" s="299"/>
      <c r="AI58" s="299"/>
      <c r="AJ58" s="299"/>
      <c r="AK58" s="299"/>
      <c r="AL58" s="299"/>
      <c r="AM58" s="299"/>
      <c r="AN58" s="298">
        <f>SUM(AG58,AT58)</f>
        <v>0</v>
      </c>
      <c r="AO58" s="299"/>
      <c r="AP58" s="299"/>
      <c r="AQ58" s="80" t="s">
        <v>95</v>
      </c>
      <c r="AR58" s="77"/>
      <c r="AS58" s="86">
        <v>0</v>
      </c>
      <c r="AT58" s="87">
        <f>ROUND(SUM(AV58:AW58),2)</f>
        <v>0</v>
      </c>
      <c r="AU58" s="88">
        <f>'VON - Vedlejší a ostatní ...'!P80</f>
        <v>0</v>
      </c>
      <c r="AV58" s="87">
        <f>'VON - Vedlejší a ostatní ...'!J33</f>
        <v>0</v>
      </c>
      <c r="AW58" s="87">
        <f>'VON - Vedlejší a ostatní ...'!J34</f>
        <v>0</v>
      </c>
      <c r="AX58" s="87">
        <f>'VON - Vedlejší a ostatní ...'!J35</f>
        <v>0</v>
      </c>
      <c r="AY58" s="87">
        <f>'VON - Vedlejší a ostatní ...'!J36</f>
        <v>0</v>
      </c>
      <c r="AZ58" s="87">
        <f>'VON - Vedlejší a ostatní ...'!F33</f>
        <v>0</v>
      </c>
      <c r="BA58" s="87">
        <f>'VON - Vedlejší a ostatní ...'!F34</f>
        <v>0</v>
      </c>
      <c r="BB58" s="87">
        <f>'VON - Vedlejší a ostatní ...'!F35</f>
        <v>0</v>
      </c>
      <c r="BC58" s="87">
        <f>'VON - Vedlejší a ostatní ...'!F36</f>
        <v>0</v>
      </c>
      <c r="BD58" s="89">
        <f>'VON - Vedlejší a ostatní ...'!F37</f>
        <v>0</v>
      </c>
      <c r="BT58" s="85" t="s">
        <v>85</v>
      </c>
      <c r="BV58" s="85" t="s">
        <v>79</v>
      </c>
      <c r="BW58" s="85" t="s">
        <v>97</v>
      </c>
      <c r="BX58" s="85" t="s">
        <v>5</v>
      </c>
      <c r="CL58" s="85" t="s">
        <v>98</v>
      </c>
      <c r="CM58" s="85" t="s">
        <v>87</v>
      </c>
    </row>
    <row r="59" spans="1:91" s="2" customFormat="1" ht="30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" customHeight="1">
      <c r="A60" s="3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SO 101 - Rekonstrukce  ko...'!C2" display="/"/>
    <hyperlink ref="A56" location="'SO 901 - Sadové a parkové...'!C2" display="/"/>
    <hyperlink ref="A57" location="'SO 302 - Kanalizace dešťová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4"/>
  <sheetViews>
    <sheetView showGridLines="0" tabSelected="1" topLeftCell="A626" workbookViewId="0">
      <selection activeCell="F649" sqref="F64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3" t="s">
        <v>101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ROUND(J90,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ROUND((SUM(BE90:BE673)),  2)</f>
        <v>0</v>
      </c>
      <c r="G33" s="34"/>
      <c r="H33" s="34"/>
      <c r="I33" s="98">
        <v>0.21</v>
      </c>
      <c r="J33" s="97">
        <f>ROUND(((SUM(BE90:BE673))*I33),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ROUND((SUM(BF90:BF673)),  2)</f>
        <v>0</v>
      </c>
      <c r="G34" s="34"/>
      <c r="H34" s="34"/>
      <c r="I34" s="98">
        <v>0.15</v>
      </c>
      <c r="J34" s="97">
        <f>ROUND(((SUM(BF90:BF673))*I34),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ROUND((SUM(BG90:BG673)),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ROUND((SUM(BH90:BH673)),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ROUND((SUM(BI90:BI673)),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3" t="str">
        <f>E9</f>
        <v>SO 101 - Rekonstrukce  komunikací  Přednádraží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J90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J91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J92</f>
        <v>0</v>
      </c>
      <c r="L61" s="112"/>
    </row>
    <row r="62" spans="1:47" s="10" customFormat="1" ht="19.95" customHeight="1">
      <c r="B62" s="112"/>
      <c r="D62" s="113" t="s">
        <v>108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10" customFormat="1" ht="19.95" customHeight="1">
      <c r="B63" s="112"/>
      <c r="D63" s="113" t="s">
        <v>109</v>
      </c>
      <c r="E63" s="114"/>
      <c r="F63" s="114"/>
      <c r="G63" s="114"/>
      <c r="H63" s="114"/>
      <c r="I63" s="114"/>
      <c r="J63" s="115">
        <f>J208</f>
        <v>0</v>
      </c>
      <c r="L63" s="112"/>
    </row>
    <row r="64" spans="1:47" s="10" customFormat="1" ht="19.95" customHeight="1">
      <c r="B64" s="112"/>
      <c r="D64" s="113" t="s">
        <v>110</v>
      </c>
      <c r="E64" s="114"/>
      <c r="F64" s="114"/>
      <c r="G64" s="114"/>
      <c r="H64" s="114"/>
      <c r="I64" s="114"/>
      <c r="J64" s="115">
        <f>J211</f>
        <v>0</v>
      </c>
      <c r="L64" s="112"/>
    </row>
    <row r="65" spans="1:31" s="10" customFormat="1" ht="19.95" customHeight="1">
      <c r="B65" s="112"/>
      <c r="D65" s="113" t="s">
        <v>111</v>
      </c>
      <c r="E65" s="114"/>
      <c r="F65" s="114"/>
      <c r="G65" s="114"/>
      <c r="H65" s="114"/>
      <c r="I65" s="114"/>
      <c r="J65" s="115">
        <f>J416</f>
        <v>0</v>
      </c>
      <c r="L65" s="112"/>
    </row>
    <row r="66" spans="1:31" s="10" customFormat="1" ht="19.95" customHeight="1">
      <c r="B66" s="112"/>
      <c r="D66" s="113" t="s">
        <v>112</v>
      </c>
      <c r="E66" s="114"/>
      <c r="F66" s="114"/>
      <c r="G66" s="114"/>
      <c r="H66" s="114"/>
      <c r="I66" s="114"/>
      <c r="J66" s="115">
        <f>J556</f>
        <v>0</v>
      </c>
      <c r="L66" s="112"/>
    </row>
    <row r="67" spans="1:31" s="10" customFormat="1" ht="19.95" customHeight="1">
      <c r="B67" s="112"/>
      <c r="D67" s="113" t="s">
        <v>113</v>
      </c>
      <c r="E67" s="114"/>
      <c r="F67" s="114"/>
      <c r="G67" s="114"/>
      <c r="H67" s="114"/>
      <c r="I67" s="114"/>
      <c r="J67" s="115">
        <f>J641</f>
        <v>0</v>
      </c>
      <c r="L67" s="112"/>
    </row>
    <row r="68" spans="1:31" s="10" customFormat="1" ht="19.95" customHeight="1">
      <c r="B68" s="112"/>
      <c r="D68" s="113" t="s">
        <v>114</v>
      </c>
      <c r="E68" s="114"/>
      <c r="F68" s="114"/>
      <c r="G68" s="114"/>
      <c r="H68" s="114"/>
      <c r="I68" s="114"/>
      <c r="J68" s="115">
        <f>J651</f>
        <v>0</v>
      </c>
      <c r="L68" s="112"/>
    </row>
    <row r="69" spans="1:31" s="9" customFormat="1" ht="24.9" customHeight="1">
      <c r="B69" s="108"/>
      <c r="D69" s="109" t="s">
        <v>115</v>
      </c>
      <c r="E69" s="110"/>
      <c r="F69" s="110"/>
      <c r="G69" s="110"/>
      <c r="H69" s="110"/>
      <c r="I69" s="110"/>
      <c r="J69" s="111">
        <f>J655</f>
        <v>0</v>
      </c>
      <c r="L69" s="108"/>
    </row>
    <row r="70" spans="1:31" s="10" customFormat="1" ht="19.95" customHeight="1">
      <c r="B70" s="112"/>
      <c r="D70" s="113" t="s">
        <v>116</v>
      </c>
      <c r="E70" s="114"/>
      <c r="F70" s="114"/>
      <c r="G70" s="114"/>
      <c r="H70" s="114"/>
      <c r="I70" s="114"/>
      <c r="J70" s="115">
        <f>J656</f>
        <v>0</v>
      </c>
      <c r="L70" s="112"/>
    </row>
    <row r="71" spans="1:31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2" t="s">
        <v>117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16</v>
      </c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26" t="str">
        <f>E7</f>
        <v>Rekonstrukce místních komunikací Poříčany</v>
      </c>
      <c r="F80" s="327"/>
      <c r="G80" s="327"/>
      <c r="H80" s="327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100</v>
      </c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303" t="str">
        <f>E9</f>
        <v>SO 101 - Rekonstrukce  komunikací  Přednádraží</v>
      </c>
      <c r="F82" s="325"/>
      <c r="G82" s="325"/>
      <c r="H82" s="325"/>
      <c r="I82" s="34"/>
      <c r="J82" s="34"/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22</v>
      </c>
      <c r="D84" s="34"/>
      <c r="E84" s="34"/>
      <c r="F84" s="26" t="str">
        <f>F12</f>
        <v>Poříčany</v>
      </c>
      <c r="G84" s="34"/>
      <c r="H84" s="34"/>
      <c r="I84" s="28" t="s">
        <v>24</v>
      </c>
      <c r="J84" s="52" t="str">
        <f>IF(J12="","",J12)</f>
        <v>9. 6. 2022</v>
      </c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65" customHeight="1">
      <c r="A86" s="34"/>
      <c r="B86" s="35"/>
      <c r="C86" s="28" t="s">
        <v>30</v>
      </c>
      <c r="D86" s="34"/>
      <c r="E86" s="34"/>
      <c r="F86" s="26" t="str">
        <f>E15</f>
        <v xml:space="preserve"> </v>
      </c>
      <c r="G86" s="34"/>
      <c r="H86" s="34"/>
      <c r="I86" s="28" t="s">
        <v>36</v>
      </c>
      <c r="J86" s="32" t="str">
        <f>E21</f>
        <v>SELLA&amp;AGRETA s.r.o.</v>
      </c>
      <c r="K86" s="34"/>
      <c r="L86" s="9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8" t="s">
        <v>34</v>
      </c>
      <c r="D87" s="34"/>
      <c r="E87" s="34"/>
      <c r="F87" s="26" t="str">
        <f>IF(E18="","",E18)</f>
        <v>Vyplň údaj</v>
      </c>
      <c r="G87" s="34"/>
      <c r="H87" s="34"/>
      <c r="I87" s="28" t="s">
        <v>39</v>
      </c>
      <c r="J87" s="32" t="str">
        <f>E24</f>
        <v>SELLA&amp;AGRETA s.r.o.</v>
      </c>
      <c r="K87" s="34"/>
      <c r="L87" s="9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16"/>
      <c r="B89" s="117"/>
      <c r="C89" s="118" t="s">
        <v>118</v>
      </c>
      <c r="D89" s="119" t="s">
        <v>62</v>
      </c>
      <c r="E89" s="119" t="s">
        <v>58</v>
      </c>
      <c r="F89" s="119" t="s">
        <v>59</v>
      </c>
      <c r="G89" s="119" t="s">
        <v>119</v>
      </c>
      <c r="H89" s="119" t="s">
        <v>120</v>
      </c>
      <c r="I89" s="119" t="s">
        <v>121</v>
      </c>
      <c r="J89" s="119" t="s">
        <v>104</v>
      </c>
      <c r="K89" s="120" t="s">
        <v>122</v>
      </c>
      <c r="L89" s="121"/>
      <c r="M89" s="59" t="s">
        <v>3</v>
      </c>
      <c r="N89" s="60" t="s">
        <v>47</v>
      </c>
      <c r="O89" s="60" t="s">
        <v>123</v>
      </c>
      <c r="P89" s="60" t="s">
        <v>124</v>
      </c>
      <c r="Q89" s="60" t="s">
        <v>125</v>
      </c>
      <c r="R89" s="60" t="s">
        <v>126</v>
      </c>
      <c r="S89" s="60" t="s">
        <v>127</v>
      </c>
      <c r="T89" s="61" t="s">
        <v>128</v>
      </c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</row>
    <row r="90" spans="1:65" s="2" customFormat="1" ht="22.95" customHeight="1">
      <c r="A90" s="34"/>
      <c r="B90" s="35"/>
      <c r="C90" s="66" t="s">
        <v>129</v>
      </c>
      <c r="D90" s="34"/>
      <c r="E90" s="34"/>
      <c r="F90" s="34"/>
      <c r="G90" s="34"/>
      <c r="H90" s="34"/>
      <c r="I90" s="34"/>
      <c r="J90" s="122">
        <f>BK90</f>
        <v>0</v>
      </c>
      <c r="K90" s="34"/>
      <c r="L90" s="35"/>
      <c r="M90" s="62"/>
      <c r="N90" s="53"/>
      <c r="O90" s="63"/>
      <c r="P90" s="123">
        <f>P91+P655</f>
        <v>0</v>
      </c>
      <c r="Q90" s="63"/>
      <c r="R90" s="123">
        <f>R91+R655</f>
        <v>2494.9196442000007</v>
      </c>
      <c r="S90" s="63"/>
      <c r="T90" s="124">
        <f>T91+T655</f>
        <v>7.3710000000000004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76</v>
      </c>
      <c r="AU90" s="18" t="s">
        <v>105</v>
      </c>
      <c r="BK90" s="125">
        <f>BK91+BK655</f>
        <v>0</v>
      </c>
    </row>
    <row r="91" spans="1:65" s="12" customFormat="1" ht="25.95" customHeight="1">
      <c r="B91" s="126"/>
      <c r="D91" s="127" t="s">
        <v>76</v>
      </c>
      <c r="E91" s="128" t="s">
        <v>130</v>
      </c>
      <c r="F91" s="128" t="s">
        <v>131</v>
      </c>
      <c r="I91" s="129"/>
      <c r="J91" s="130">
        <f>BK91</f>
        <v>0</v>
      </c>
      <c r="L91" s="126"/>
      <c r="M91" s="131"/>
      <c r="N91" s="132"/>
      <c r="O91" s="132"/>
      <c r="P91" s="133">
        <f>P92+P178+P208+P211+P416+P556+P641+P651</f>
        <v>0</v>
      </c>
      <c r="Q91" s="132"/>
      <c r="R91" s="133">
        <f>R92+R178+R208+R211+R416+R556+R641+R651</f>
        <v>2494.8972042000005</v>
      </c>
      <c r="S91" s="132"/>
      <c r="T91" s="134">
        <f>T92+T178+T208+T211+T416+T556+T641+T651</f>
        <v>7.3710000000000004</v>
      </c>
      <c r="AR91" s="127" t="s">
        <v>85</v>
      </c>
      <c r="AT91" s="135" t="s">
        <v>76</v>
      </c>
      <c r="AU91" s="135" t="s">
        <v>77</v>
      </c>
      <c r="AY91" s="127" t="s">
        <v>132</v>
      </c>
      <c r="BK91" s="136">
        <f>BK92+BK178+BK208+BK211+BK416+BK556+BK641+BK651</f>
        <v>0</v>
      </c>
    </row>
    <row r="92" spans="1:65" s="12" customFormat="1" ht="22.95" customHeight="1">
      <c r="B92" s="126"/>
      <c r="D92" s="127" t="s">
        <v>76</v>
      </c>
      <c r="E92" s="137" t="s">
        <v>85</v>
      </c>
      <c r="F92" s="137" t="s">
        <v>133</v>
      </c>
      <c r="I92" s="129"/>
      <c r="J92" s="138">
        <f>BK92</f>
        <v>0</v>
      </c>
      <c r="L92" s="126"/>
      <c r="M92" s="131"/>
      <c r="N92" s="132"/>
      <c r="O92" s="132"/>
      <c r="P92" s="133">
        <f>SUM(P93:P177)</f>
        <v>0</v>
      </c>
      <c r="Q92" s="132"/>
      <c r="R92" s="133">
        <f>SUM(R93:R177)</f>
        <v>1524.9390000000001</v>
      </c>
      <c r="S92" s="132"/>
      <c r="T92" s="134">
        <f>SUM(T93:T177)</f>
        <v>0</v>
      </c>
      <c r="AR92" s="127" t="s">
        <v>85</v>
      </c>
      <c r="AT92" s="135" t="s">
        <v>76</v>
      </c>
      <c r="AU92" s="135" t="s">
        <v>85</v>
      </c>
      <c r="AY92" s="127" t="s">
        <v>132</v>
      </c>
      <c r="BK92" s="136">
        <f>SUM(BK93:BK177)</f>
        <v>0</v>
      </c>
    </row>
    <row r="93" spans="1:65" s="2" customFormat="1" ht="24.15" customHeight="1">
      <c r="A93" s="34"/>
      <c r="B93" s="139"/>
      <c r="C93" s="140" t="s">
        <v>85</v>
      </c>
      <c r="D93" s="140" t="s">
        <v>134</v>
      </c>
      <c r="E93" s="141" t="s">
        <v>135</v>
      </c>
      <c r="F93" s="142" t="s">
        <v>136</v>
      </c>
      <c r="G93" s="143" t="s">
        <v>137</v>
      </c>
      <c r="H93" s="144">
        <v>275</v>
      </c>
      <c r="I93" s="145"/>
      <c r="J93" s="146">
        <f>ROUND(I93*H93,2)</f>
        <v>0</v>
      </c>
      <c r="K93" s="142" t="s">
        <v>3</v>
      </c>
      <c r="L93" s="35"/>
      <c r="M93" s="147" t="s">
        <v>3</v>
      </c>
      <c r="N93" s="148" t="s">
        <v>48</v>
      </c>
      <c r="O93" s="55"/>
      <c r="P93" s="149">
        <f>O93*H93</f>
        <v>0</v>
      </c>
      <c r="Q93" s="149">
        <v>0</v>
      </c>
      <c r="R93" s="149">
        <f>Q93*H93</f>
        <v>0</v>
      </c>
      <c r="S93" s="149">
        <v>0</v>
      </c>
      <c r="T93" s="15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1" t="s">
        <v>138</v>
      </c>
      <c r="AT93" s="151" t="s">
        <v>134</v>
      </c>
      <c r="AU93" s="151" t="s">
        <v>87</v>
      </c>
      <c r="AY93" s="18" t="s">
        <v>132</v>
      </c>
      <c r="BE93" s="152">
        <f>IF(N93="základní",J93,0)</f>
        <v>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8" t="s">
        <v>85</v>
      </c>
      <c r="BK93" s="152">
        <f>ROUND(I93*H93,2)</f>
        <v>0</v>
      </c>
      <c r="BL93" s="18" t="s">
        <v>138</v>
      </c>
      <c r="BM93" s="151" t="s">
        <v>139</v>
      </c>
    </row>
    <row r="94" spans="1:65" s="2" customFormat="1" ht="19.2">
      <c r="A94" s="34"/>
      <c r="B94" s="35"/>
      <c r="C94" s="34"/>
      <c r="D94" s="153" t="s">
        <v>140</v>
      </c>
      <c r="E94" s="34"/>
      <c r="F94" s="154" t="s">
        <v>136</v>
      </c>
      <c r="G94" s="34"/>
      <c r="H94" s="34"/>
      <c r="I94" s="155"/>
      <c r="J94" s="34"/>
      <c r="K94" s="34"/>
      <c r="L94" s="35"/>
      <c r="M94" s="156"/>
      <c r="N94" s="157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8" t="s">
        <v>140</v>
      </c>
      <c r="AU94" s="18" t="s">
        <v>87</v>
      </c>
    </row>
    <row r="95" spans="1:65" s="2" customFormat="1" ht="16.5" customHeight="1">
      <c r="A95" s="34"/>
      <c r="B95" s="139"/>
      <c r="C95" s="140" t="s">
        <v>87</v>
      </c>
      <c r="D95" s="158" t="s">
        <v>134</v>
      </c>
      <c r="E95" s="141" t="s">
        <v>141</v>
      </c>
      <c r="F95" s="142" t="s">
        <v>142</v>
      </c>
      <c r="G95" s="143" t="s">
        <v>143</v>
      </c>
      <c r="H95" s="144">
        <v>275</v>
      </c>
      <c r="I95" s="145"/>
      <c r="J95" s="146">
        <f>ROUND(I95*H95,2)</f>
        <v>0</v>
      </c>
      <c r="K95" s="142" t="s">
        <v>144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138</v>
      </c>
      <c r="AT95" s="151" t="s">
        <v>134</v>
      </c>
      <c r="AU95" s="151" t="s">
        <v>87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138</v>
      </c>
      <c r="BM95" s="151" t="s">
        <v>145</v>
      </c>
    </row>
    <row r="96" spans="1:65" s="2" customFormat="1">
      <c r="A96" s="34"/>
      <c r="B96" s="35"/>
      <c r="C96" s="34"/>
      <c r="D96" s="153" t="s">
        <v>140</v>
      </c>
      <c r="E96" s="34"/>
      <c r="F96" s="154" t="s">
        <v>146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87</v>
      </c>
    </row>
    <row r="97" spans="1:65" s="2" customFormat="1">
      <c r="A97" s="34"/>
      <c r="B97" s="35"/>
      <c r="C97" s="34"/>
      <c r="D97" s="159" t="s">
        <v>147</v>
      </c>
      <c r="E97" s="34"/>
      <c r="F97" s="160" t="s">
        <v>148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147</v>
      </c>
      <c r="AU97" s="18" t="s">
        <v>87</v>
      </c>
    </row>
    <row r="98" spans="1:65" s="13" customFormat="1">
      <c r="B98" s="161"/>
      <c r="D98" s="153" t="s">
        <v>149</v>
      </c>
      <c r="E98" s="162" t="s">
        <v>3</v>
      </c>
      <c r="F98" s="163" t="s">
        <v>150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149</v>
      </c>
      <c r="AU98" s="162" t="s">
        <v>87</v>
      </c>
      <c r="AV98" s="13" t="s">
        <v>85</v>
      </c>
      <c r="AW98" s="13" t="s">
        <v>38</v>
      </c>
      <c r="AX98" s="13" t="s">
        <v>77</v>
      </c>
      <c r="AY98" s="162" t="s">
        <v>132</v>
      </c>
    </row>
    <row r="99" spans="1:65" s="14" customFormat="1">
      <c r="B99" s="168"/>
      <c r="D99" s="153" t="s">
        <v>149</v>
      </c>
      <c r="E99" s="169" t="s">
        <v>3</v>
      </c>
      <c r="F99" s="170" t="s">
        <v>151</v>
      </c>
      <c r="H99" s="171">
        <v>275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149</v>
      </c>
      <c r="AU99" s="169" t="s">
        <v>87</v>
      </c>
      <c r="AV99" s="14" t="s">
        <v>87</v>
      </c>
      <c r="AW99" s="14" t="s">
        <v>38</v>
      </c>
      <c r="AX99" s="14" t="s">
        <v>85</v>
      </c>
      <c r="AY99" s="169" t="s">
        <v>132</v>
      </c>
    </row>
    <row r="100" spans="1:65" s="2" customFormat="1" ht="16.5" customHeight="1">
      <c r="A100" s="34"/>
      <c r="B100" s="139"/>
      <c r="C100" s="140" t="s">
        <v>152</v>
      </c>
      <c r="D100" s="140" t="s">
        <v>134</v>
      </c>
      <c r="E100" s="141" t="s">
        <v>153</v>
      </c>
      <c r="F100" s="142" t="s">
        <v>154</v>
      </c>
      <c r="G100" s="143" t="s">
        <v>137</v>
      </c>
      <c r="H100" s="144">
        <v>157</v>
      </c>
      <c r="I100" s="145"/>
      <c r="J100" s="146">
        <f>ROUND(I100*H100,2)</f>
        <v>0</v>
      </c>
      <c r="K100" s="142" t="s">
        <v>3</v>
      </c>
      <c r="L100" s="35"/>
      <c r="M100" s="147" t="s">
        <v>3</v>
      </c>
      <c r="N100" s="148" t="s">
        <v>48</v>
      </c>
      <c r="O100" s="55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138</v>
      </c>
      <c r="AT100" s="151" t="s">
        <v>134</v>
      </c>
      <c r="AU100" s="151" t="s">
        <v>87</v>
      </c>
      <c r="AY100" s="18" t="s">
        <v>132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85</v>
      </c>
      <c r="BK100" s="152">
        <f>ROUND(I100*H100,2)</f>
        <v>0</v>
      </c>
      <c r="BL100" s="18" t="s">
        <v>138</v>
      </c>
      <c r="BM100" s="151" t="s">
        <v>155</v>
      </c>
    </row>
    <row r="101" spans="1:65" s="2" customFormat="1">
      <c r="A101" s="34"/>
      <c r="B101" s="35"/>
      <c r="C101" s="34"/>
      <c r="D101" s="153" t="s">
        <v>140</v>
      </c>
      <c r="E101" s="34"/>
      <c r="F101" s="154" t="s">
        <v>154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140</v>
      </c>
      <c r="AU101" s="18" t="s">
        <v>87</v>
      </c>
    </row>
    <row r="102" spans="1:65" s="2" customFormat="1" ht="16.5" customHeight="1">
      <c r="A102" s="34"/>
      <c r="B102" s="139"/>
      <c r="C102" s="140" t="s">
        <v>138</v>
      </c>
      <c r="D102" s="140" t="s">
        <v>134</v>
      </c>
      <c r="E102" s="141" t="s">
        <v>156</v>
      </c>
      <c r="F102" s="142" t="s">
        <v>157</v>
      </c>
      <c r="G102" s="143" t="s">
        <v>158</v>
      </c>
      <c r="H102" s="144">
        <v>1207</v>
      </c>
      <c r="I102" s="145"/>
      <c r="J102" s="146">
        <f>ROUND(I102*H102,2)</f>
        <v>0</v>
      </c>
      <c r="K102" s="142" t="s">
        <v>3</v>
      </c>
      <c r="L102" s="35"/>
      <c r="M102" s="147" t="s">
        <v>3</v>
      </c>
      <c r="N102" s="148" t="s">
        <v>48</v>
      </c>
      <c r="O102" s="55"/>
      <c r="P102" s="149">
        <f>O102*H102</f>
        <v>0</v>
      </c>
      <c r="Q102" s="149">
        <v>0</v>
      </c>
      <c r="R102" s="149">
        <f>Q102*H102</f>
        <v>0</v>
      </c>
      <c r="S102" s="149">
        <v>0</v>
      </c>
      <c r="T102" s="15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1" t="s">
        <v>138</v>
      </c>
      <c r="AT102" s="151" t="s">
        <v>134</v>
      </c>
      <c r="AU102" s="151" t="s">
        <v>87</v>
      </c>
      <c r="AY102" s="18" t="s">
        <v>132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85</v>
      </c>
      <c r="BK102" s="152">
        <f>ROUND(I102*H102,2)</f>
        <v>0</v>
      </c>
      <c r="BL102" s="18" t="s">
        <v>138</v>
      </c>
      <c r="BM102" s="151" t="s">
        <v>159</v>
      </c>
    </row>
    <row r="103" spans="1:65" s="2" customFormat="1">
      <c r="A103" s="34"/>
      <c r="B103" s="35"/>
      <c r="C103" s="34"/>
      <c r="D103" s="153" t="s">
        <v>140</v>
      </c>
      <c r="E103" s="34"/>
      <c r="F103" s="154" t="s">
        <v>157</v>
      </c>
      <c r="G103" s="34"/>
      <c r="H103" s="34"/>
      <c r="I103" s="155"/>
      <c r="J103" s="34"/>
      <c r="K103" s="34"/>
      <c r="L103" s="35"/>
      <c r="M103" s="156"/>
      <c r="N103" s="157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8" t="s">
        <v>140</v>
      </c>
      <c r="AU103" s="18" t="s">
        <v>87</v>
      </c>
    </row>
    <row r="104" spans="1:65" s="2" customFormat="1" ht="16.5" customHeight="1">
      <c r="A104" s="34"/>
      <c r="B104" s="139"/>
      <c r="C104" s="140" t="s">
        <v>160</v>
      </c>
      <c r="D104" s="140" t="s">
        <v>134</v>
      </c>
      <c r="E104" s="141" t="s">
        <v>161</v>
      </c>
      <c r="F104" s="142" t="s">
        <v>162</v>
      </c>
      <c r="G104" s="143" t="s">
        <v>163</v>
      </c>
      <c r="H104" s="144">
        <v>1204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164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162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 ht="16.5" customHeight="1">
      <c r="A106" s="34"/>
      <c r="B106" s="139"/>
      <c r="C106" s="140" t="s">
        <v>165</v>
      </c>
      <c r="D106" s="140" t="s">
        <v>134</v>
      </c>
      <c r="E106" s="141" t="s">
        <v>166</v>
      </c>
      <c r="F106" s="142" t="s">
        <v>167</v>
      </c>
      <c r="G106" s="143" t="s">
        <v>163</v>
      </c>
      <c r="H106" s="144">
        <v>1328.27</v>
      </c>
      <c r="I106" s="145"/>
      <c r="J106" s="146">
        <f>ROUND(I106*H106,2)</f>
        <v>0</v>
      </c>
      <c r="K106" s="142" t="s">
        <v>3</v>
      </c>
      <c r="L106" s="35"/>
      <c r="M106" s="147" t="s">
        <v>3</v>
      </c>
      <c r="N106" s="148" t="s">
        <v>48</v>
      </c>
      <c r="O106" s="55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1" t="s">
        <v>138</v>
      </c>
      <c r="AT106" s="151" t="s">
        <v>134</v>
      </c>
      <c r="AU106" s="151" t="s">
        <v>87</v>
      </c>
      <c r="AY106" s="18" t="s">
        <v>132</v>
      </c>
      <c r="BE106" s="152">
        <f>IF(N106="základní",J106,0)</f>
        <v>0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8" t="s">
        <v>85</v>
      </c>
      <c r="BK106" s="152">
        <f>ROUND(I106*H106,2)</f>
        <v>0</v>
      </c>
      <c r="BL106" s="18" t="s">
        <v>138</v>
      </c>
      <c r="BM106" s="151" t="s">
        <v>168</v>
      </c>
    </row>
    <row r="107" spans="1:65" s="2" customFormat="1">
      <c r="A107" s="34"/>
      <c r="B107" s="35"/>
      <c r="C107" s="34"/>
      <c r="D107" s="153" t="s">
        <v>140</v>
      </c>
      <c r="E107" s="34"/>
      <c r="F107" s="154" t="s">
        <v>167</v>
      </c>
      <c r="G107" s="34"/>
      <c r="H107" s="34"/>
      <c r="I107" s="155"/>
      <c r="J107" s="34"/>
      <c r="K107" s="34"/>
      <c r="L107" s="35"/>
      <c r="M107" s="156"/>
      <c r="N107" s="157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8" t="s">
        <v>140</v>
      </c>
      <c r="AU107" s="18" t="s">
        <v>87</v>
      </c>
    </row>
    <row r="108" spans="1:65" s="2" customFormat="1" ht="16.5" customHeight="1">
      <c r="A108" s="34"/>
      <c r="B108" s="139"/>
      <c r="C108" s="140" t="s">
        <v>169</v>
      </c>
      <c r="D108" s="140" t="s">
        <v>134</v>
      </c>
      <c r="E108" s="141" t="s">
        <v>170</v>
      </c>
      <c r="F108" s="142" t="s">
        <v>171</v>
      </c>
      <c r="G108" s="143" t="s">
        <v>163</v>
      </c>
      <c r="H108" s="144">
        <v>640.36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48</v>
      </c>
      <c r="O108" s="55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138</v>
      </c>
      <c r="AT108" s="151" t="s">
        <v>134</v>
      </c>
      <c r="AU108" s="151" t="s">
        <v>87</v>
      </c>
      <c r="AY108" s="18" t="s">
        <v>132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85</v>
      </c>
      <c r="BK108" s="152">
        <f>ROUND(I108*H108,2)</f>
        <v>0</v>
      </c>
      <c r="BL108" s="18" t="s">
        <v>138</v>
      </c>
      <c r="BM108" s="151" t="s">
        <v>172</v>
      </c>
    </row>
    <row r="109" spans="1:65" s="2" customFormat="1">
      <c r="A109" s="34"/>
      <c r="B109" s="35"/>
      <c r="C109" s="34"/>
      <c r="D109" s="153" t="s">
        <v>140</v>
      </c>
      <c r="E109" s="34"/>
      <c r="F109" s="154" t="s">
        <v>171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140</v>
      </c>
      <c r="AU109" s="18" t="s">
        <v>87</v>
      </c>
    </row>
    <row r="110" spans="1:65" s="2" customFormat="1" ht="16.5" customHeight="1">
      <c r="A110" s="34"/>
      <c r="B110" s="139"/>
      <c r="C110" s="140" t="s">
        <v>173</v>
      </c>
      <c r="D110" s="140" t="s">
        <v>134</v>
      </c>
      <c r="E110" s="141" t="s">
        <v>174</v>
      </c>
      <c r="F110" s="142" t="s">
        <v>175</v>
      </c>
      <c r="G110" s="143" t="s">
        <v>163</v>
      </c>
      <c r="H110" s="144">
        <v>77.98</v>
      </c>
      <c r="I110" s="145"/>
      <c r="J110" s="146">
        <f>ROUND(I110*H110,2)</f>
        <v>0</v>
      </c>
      <c r="K110" s="142" t="s">
        <v>3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176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175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 ht="16.5" customHeight="1">
      <c r="A112" s="34"/>
      <c r="B112" s="139"/>
      <c r="C112" s="140" t="s">
        <v>177</v>
      </c>
      <c r="D112" s="140" t="s">
        <v>134</v>
      </c>
      <c r="E112" s="141" t="s">
        <v>178</v>
      </c>
      <c r="F112" s="142" t="s">
        <v>179</v>
      </c>
      <c r="G112" s="143" t="s">
        <v>163</v>
      </c>
      <c r="H112" s="144">
        <v>951.63599999999997</v>
      </c>
      <c r="I112" s="145"/>
      <c r="J112" s="146">
        <f>ROUND(I112*H112,2)</f>
        <v>0</v>
      </c>
      <c r="K112" s="142" t="s">
        <v>3</v>
      </c>
      <c r="L112" s="35"/>
      <c r="M112" s="147" t="s">
        <v>3</v>
      </c>
      <c r="N112" s="148" t="s">
        <v>48</v>
      </c>
      <c r="O112" s="55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138</v>
      </c>
      <c r="AT112" s="151" t="s">
        <v>134</v>
      </c>
      <c r="AU112" s="151" t="s">
        <v>87</v>
      </c>
      <c r="AY112" s="18" t="s">
        <v>132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85</v>
      </c>
      <c r="BK112" s="152">
        <f>ROUND(I112*H112,2)</f>
        <v>0</v>
      </c>
      <c r="BL112" s="18" t="s">
        <v>138</v>
      </c>
      <c r="BM112" s="151" t="s">
        <v>180</v>
      </c>
    </row>
    <row r="113" spans="1:65" s="2" customFormat="1">
      <c r="A113" s="34"/>
      <c r="B113" s="35"/>
      <c r="C113" s="34"/>
      <c r="D113" s="153" t="s">
        <v>140</v>
      </c>
      <c r="E113" s="34"/>
      <c r="F113" s="154" t="s">
        <v>179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140</v>
      </c>
      <c r="AU113" s="18" t="s">
        <v>87</v>
      </c>
    </row>
    <row r="114" spans="1:65" s="2" customFormat="1" ht="16.5" customHeight="1">
      <c r="A114" s="34"/>
      <c r="B114" s="139"/>
      <c r="C114" s="140" t="s">
        <v>181</v>
      </c>
      <c r="D114" s="140" t="s">
        <v>134</v>
      </c>
      <c r="E114" s="141" t="s">
        <v>182</v>
      </c>
      <c r="F114" s="142" t="s">
        <v>183</v>
      </c>
      <c r="G114" s="143" t="s">
        <v>163</v>
      </c>
      <c r="H114" s="144">
        <v>430.8</v>
      </c>
      <c r="I114" s="145"/>
      <c r="J114" s="146">
        <f>ROUND(I114*H114,2)</f>
        <v>0</v>
      </c>
      <c r="K114" s="142" t="s">
        <v>3</v>
      </c>
      <c r="L114" s="35"/>
      <c r="M114" s="147" t="s">
        <v>3</v>
      </c>
      <c r="N114" s="148" t="s">
        <v>48</v>
      </c>
      <c r="O114" s="55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1" t="s">
        <v>138</v>
      </c>
      <c r="AT114" s="151" t="s">
        <v>134</v>
      </c>
      <c r="AU114" s="151" t="s">
        <v>87</v>
      </c>
      <c r="AY114" s="18" t="s">
        <v>132</v>
      </c>
      <c r="BE114" s="152">
        <f>IF(N114="základní",J114,0)</f>
        <v>0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8" t="s">
        <v>85</v>
      </c>
      <c r="BK114" s="152">
        <f>ROUND(I114*H114,2)</f>
        <v>0</v>
      </c>
      <c r="BL114" s="18" t="s">
        <v>138</v>
      </c>
      <c r="BM114" s="151" t="s">
        <v>184</v>
      </c>
    </row>
    <row r="115" spans="1:65" s="2" customFormat="1">
      <c r="A115" s="34"/>
      <c r="B115" s="35"/>
      <c r="C115" s="34"/>
      <c r="D115" s="153" t="s">
        <v>140</v>
      </c>
      <c r="E115" s="34"/>
      <c r="F115" s="154" t="s">
        <v>183</v>
      </c>
      <c r="G115" s="34"/>
      <c r="H115" s="34"/>
      <c r="I115" s="155"/>
      <c r="J115" s="34"/>
      <c r="K115" s="34"/>
      <c r="L115" s="35"/>
      <c r="M115" s="156"/>
      <c r="N115" s="157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8" t="s">
        <v>140</v>
      </c>
      <c r="AU115" s="18" t="s">
        <v>87</v>
      </c>
    </row>
    <row r="116" spans="1:65" s="2" customFormat="1" ht="16.5" customHeight="1">
      <c r="A116" s="34"/>
      <c r="B116" s="139"/>
      <c r="C116" s="140" t="s">
        <v>185</v>
      </c>
      <c r="D116" s="140" t="s">
        <v>134</v>
      </c>
      <c r="E116" s="141" t="s">
        <v>186</v>
      </c>
      <c r="F116" s="142" t="s">
        <v>187</v>
      </c>
      <c r="G116" s="143" t="s">
        <v>188</v>
      </c>
      <c r="H116" s="144">
        <v>951.63599999999997</v>
      </c>
      <c r="I116" s="145"/>
      <c r="J116" s="146">
        <f>ROUND(I116*H116,2)</f>
        <v>0</v>
      </c>
      <c r="K116" s="142" t="s">
        <v>144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138</v>
      </c>
      <c r="AT116" s="151" t="s">
        <v>134</v>
      </c>
      <c r="AU116" s="151" t="s">
        <v>87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138</v>
      </c>
      <c r="BM116" s="151" t="s">
        <v>189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190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87</v>
      </c>
    </row>
    <row r="118" spans="1:65" s="2" customFormat="1">
      <c r="A118" s="34"/>
      <c r="B118" s="35"/>
      <c r="C118" s="34"/>
      <c r="D118" s="159" t="s">
        <v>147</v>
      </c>
      <c r="E118" s="34"/>
      <c r="F118" s="160" t="s">
        <v>191</v>
      </c>
      <c r="G118" s="34"/>
      <c r="H118" s="34"/>
      <c r="I118" s="155"/>
      <c r="J118" s="34"/>
      <c r="K118" s="34"/>
      <c r="L118" s="35"/>
      <c r="M118" s="156"/>
      <c r="N118" s="157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8" t="s">
        <v>147</v>
      </c>
      <c r="AU118" s="18" t="s">
        <v>87</v>
      </c>
    </row>
    <row r="119" spans="1:65" s="2" customFormat="1" ht="24.15" customHeight="1">
      <c r="A119" s="34"/>
      <c r="B119" s="139"/>
      <c r="C119" s="140" t="s">
        <v>192</v>
      </c>
      <c r="D119" s="140" t="s">
        <v>134</v>
      </c>
      <c r="E119" s="141" t="s">
        <v>193</v>
      </c>
      <c r="F119" s="142" t="s">
        <v>194</v>
      </c>
      <c r="G119" s="143" t="s">
        <v>163</v>
      </c>
      <c r="H119" s="144">
        <v>388.51499999999999</v>
      </c>
      <c r="I119" s="145"/>
      <c r="J119" s="146">
        <f>ROUND(I119*H119,2)</f>
        <v>0</v>
      </c>
      <c r="K119" s="142" t="s">
        <v>3</v>
      </c>
      <c r="L119" s="35"/>
      <c r="M119" s="147" t="s">
        <v>3</v>
      </c>
      <c r="N119" s="148" t="s">
        <v>48</v>
      </c>
      <c r="O119" s="55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1" t="s">
        <v>138</v>
      </c>
      <c r="AT119" s="151" t="s">
        <v>134</v>
      </c>
      <c r="AU119" s="151" t="s">
        <v>87</v>
      </c>
      <c r="AY119" s="18" t="s">
        <v>132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8" t="s">
        <v>85</v>
      </c>
      <c r="BK119" s="152">
        <f>ROUND(I119*H119,2)</f>
        <v>0</v>
      </c>
      <c r="BL119" s="18" t="s">
        <v>138</v>
      </c>
      <c r="BM119" s="151" t="s">
        <v>195</v>
      </c>
    </row>
    <row r="120" spans="1:65" s="2" customFormat="1" ht="19.2">
      <c r="A120" s="34"/>
      <c r="B120" s="35"/>
      <c r="C120" s="34"/>
      <c r="D120" s="153" t="s">
        <v>140</v>
      </c>
      <c r="E120" s="34"/>
      <c r="F120" s="154" t="s">
        <v>194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140</v>
      </c>
      <c r="AU120" s="18" t="s">
        <v>87</v>
      </c>
    </row>
    <row r="121" spans="1:65" s="2" customFormat="1" ht="16.5" customHeight="1">
      <c r="A121" s="34"/>
      <c r="B121" s="139"/>
      <c r="C121" s="176" t="s">
        <v>196</v>
      </c>
      <c r="D121" s="176" t="s">
        <v>158</v>
      </c>
      <c r="E121" s="177" t="s">
        <v>197</v>
      </c>
      <c r="F121" s="178" t="s">
        <v>198</v>
      </c>
      <c r="G121" s="179" t="s">
        <v>199</v>
      </c>
      <c r="H121" s="180">
        <v>1104.2639999999999</v>
      </c>
      <c r="I121" s="181"/>
      <c r="J121" s="182">
        <f>ROUND(I121*H121,2)</f>
        <v>0</v>
      </c>
      <c r="K121" s="178" t="s">
        <v>200</v>
      </c>
      <c r="L121" s="183"/>
      <c r="M121" s="184" t="s">
        <v>3</v>
      </c>
      <c r="N121" s="185" t="s">
        <v>48</v>
      </c>
      <c r="O121" s="55"/>
      <c r="P121" s="149">
        <f>O121*H121</f>
        <v>0</v>
      </c>
      <c r="Q121" s="149">
        <v>1</v>
      </c>
      <c r="R121" s="149">
        <f>Q121*H121</f>
        <v>1104.2639999999999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173</v>
      </c>
      <c r="AT121" s="151" t="s">
        <v>158</v>
      </c>
      <c r="AU121" s="151" t="s">
        <v>87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138</v>
      </c>
      <c r="BM121" s="151" t="s">
        <v>201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198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87</v>
      </c>
    </row>
    <row r="123" spans="1:65" s="2" customFormat="1" ht="16.5" customHeight="1">
      <c r="A123" s="34"/>
      <c r="B123" s="139"/>
      <c r="C123" s="140" t="s">
        <v>202</v>
      </c>
      <c r="D123" s="140" t="s">
        <v>134</v>
      </c>
      <c r="E123" s="141" t="s">
        <v>203</v>
      </c>
      <c r="F123" s="142" t="s">
        <v>204</v>
      </c>
      <c r="G123" s="143" t="s">
        <v>163</v>
      </c>
      <c r="H123" s="144">
        <v>164.79499999999999</v>
      </c>
      <c r="I123" s="145"/>
      <c r="J123" s="146">
        <f>ROUND(I123*H123,2)</f>
        <v>0</v>
      </c>
      <c r="K123" s="142" t="s">
        <v>3</v>
      </c>
      <c r="L123" s="35"/>
      <c r="M123" s="147" t="s">
        <v>3</v>
      </c>
      <c r="N123" s="148" t="s">
        <v>48</v>
      </c>
      <c r="O123" s="55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1" t="s">
        <v>138</v>
      </c>
      <c r="AT123" s="151" t="s">
        <v>134</v>
      </c>
      <c r="AU123" s="151" t="s">
        <v>87</v>
      </c>
      <c r="AY123" s="18" t="s">
        <v>132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8" t="s">
        <v>85</v>
      </c>
      <c r="BK123" s="152">
        <f>ROUND(I123*H123,2)</f>
        <v>0</v>
      </c>
      <c r="BL123" s="18" t="s">
        <v>138</v>
      </c>
      <c r="BM123" s="151" t="s">
        <v>205</v>
      </c>
    </row>
    <row r="124" spans="1:65" s="2" customFormat="1">
      <c r="A124" s="34"/>
      <c r="B124" s="35"/>
      <c r="C124" s="34"/>
      <c r="D124" s="153" t="s">
        <v>140</v>
      </c>
      <c r="E124" s="34"/>
      <c r="F124" s="154" t="s">
        <v>204</v>
      </c>
      <c r="G124" s="34"/>
      <c r="H124" s="34"/>
      <c r="I124" s="155"/>
      <c r="J124" s="34"/>
      <c r="K124" s="34"/>
      <c r="L124" s="35"/>
      <c r="M124" s="156"/>
      <c r="N124" s="157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8" t="s">
        <v>140</v>
      </c>
      <c r="AU124" s="18" t="s">
        <v>87</v>
      </c>
    </row>
    <row r="125" spans="1:65" s="2" customFormat="1" ht="16.5" customHeight="1">
      <c r="A125" s="34"/>
      <c r="B125" s="139"/>
      <c r="C125" s="140" t="s">
        <v>9</v>
      </c>
      <c r="D125" s="140" t="s">
        <v>134</v>
      </c>
      <c r="E125" s="141" t="s">
        <v>206</v>
      </c>
      <c r="F125" s="142" t="s">
        <v>207</v>
      </c>
      <c r="G125" s="143" t="s">
        <v>137</v>
      </c>
      <c r="H125" s="144">
        <v>5808.51</v>
      </c>
      <c r="I125" s="145"/>
      <c r="J125" s="146">
        <f>ROUND(I125*H125,2)</f>
        <v>0</v>
      </c>
      <c r="K125" s="142" t="s">
        <v>3</v>
      </c>
      <c r="L125" s="35"/>
      <c r="M125" s="147" t="s">
        <v>3</v>
      </c>
      <c r="N125" s="148" t="s">
        <v>48</v>
      </c>
      <c r="O125" s="55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1" t="s">
        <v>138</v>
      </c>
      <c r="AT125" s="151" t="s">
        <v>134</v>
      </c>
      <c r="AU125" s="151" t="s">
        <v>87</v>
      </c>
      <c r="AY125" s="18" t="s">
        <v>132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8" t="s">
        <v>85</v>
      </c>
      <c r="BK125" s="152">
        <f>ROUND(I125*H125,2)</f>
        <v>0</v>
      </c>
      <c r="BL125" s="18" t="s">
        <v>138</v>
      </c>
      <c r="BM125" s="151" t="s">
        <v>208</v>
      </c>
    </row>
    <row r="126" spans="1:65" s="2" customFormat="1">
      <c r="A126" s="34"/>
      <c r="B126" s="35"/>
      <c r="C126" s="34"/>
      <c r="D126" s="153" t="s">
        <v>140</v>
      </c>
      <c r="E126" s="34"/>
      <c r="F126" s="154" t="s">
        <v>207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140</v>
      </c>
      <c r="AU126" s="18" t="s">
        <v>87</v>
      </c>
    </row>
    <row r="127" spans="1:65" s="2" customFormat="1" ht="16.5" customHeight="1">
      <c r="A127" s="34"/>
      <c r="B127" s="139"/>
      <c r="C127" s="140" t="s">
        <v>209</v>
      </c>
      <c r="D127" s="140" t="s">
        <v>134</v>
      </c>
      <c r="E127" s="141" t="s">
        <v>210</v>
      </c>
      <c r="F127" s="142" t="s">
        <v>211</v>
      </c>
      <c r="G127" s="143" t="s">
        <v>137</v>
      </c>
      <c r="H127" s="144">
        <v>227</v>
      </c>
      <c r="I127" s="145"/>
      <c r="J127" s="146">
        <f>ROUND(I127*H127,2)</f>
        <v>0</v>
      </c>
      <c r="K127" s="142" t="s">
        <v>3</v>
      </c>
      <c r="L127" s="35"/>
      <c r="M127" s="147" t="s">
        <v>3</v>
      </c>
      <c r="N127" s="148" t="s">
        <v>48</v>
      </c>
      <c r="O127" s="55"/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1" t="s">
        <v>138</v>
      </c>
      <c r="AT127" s="151" t="s">
        <v>134</v>
      </c>
      <c r="AU127" s="151" t="s">
        <v>87</v>
      </c>
      <c r="AY127" s="18" t="s">
        <v>132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8" t="s">
        <v>85</v>
      </c>
      <c r="BK127" s="152">
        <f>ROUND(I127*H127,2)</f>
        <v>0</v>
      </c>
      <c r="BL127" s="18" t="s">
        <v>138</v>
      </c>
      <c r="BM127" s="151" t="s">
        <v>212</v>
      </c>
    </row>
    <row r="128" spans="1:65" s="2" customFormat="1">
      <c r="A128" s="34"/>
      <c r="B128" s="35"/>
      <c r="C128" s="34"/>
      <c r="D128" s="153" t="s">
        <v>140</v>
      </c>
      <c r="E128" s="34"/>
      <c r="F128" s="154" t="s">
        <v>211</v>
      </c>
      <c r="G128" s="34"/>
      <c r="H128" s="34"/>
      <c r="I128" s="155"/>
      <c r="J128" s="34"/>
      <c r="K128" s="34"/>
      <c r="L128" s="35"/>
      <c r="M128" s="156"/>
      <c r="N128" s="157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8" t="s">
        <v>140</v>
      </c>
      <c r="AU128" s="18" t="s">
        <v>87</v>
      </c>
    </row>
    <row r="129" spans="1:65" s="2" customFormat="1" ht="24.15" customHeight="1">
      <c r="A129" s="34"/>
      <c r="B129" s="139"/>
      <c r="C129" s="140" t="s">
        <v>213</v>
      </c>
      <c r="D129" s="140" t="s">
        <v>134</v>
      </c>
      <c r="E129" s="141" t="s">
        <v>214</v>
      </c>
      <c r="F129" s="142" t="s">
        <v>215</v>
      </c>
      <c r="G129" s="143" t="s">
        <v>137</v>
      </c>
      <c r="H129" s="144">
        <v>1700</v>
      </c>
      <c r="I129" s="145"/>
      <c r="J129" s="146">
        <f>ROUND(I129*H129,2)</f>
        <v>0</v>
      </c>
      <c r="K129" s="142" t="s">
        <v>3</v>
      </c>
      <c r="L129" s="35"/>
      <c r="M129" s="147" t="s">
        <v>3</v>
      </c>
      <c r="N129" s="148" t="s">
        <v>48</v>
      </c>
      <c r="O129" s="55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1" t="s">
        <v>138</v>
      </c>
      <c r="AT129" s="151" t="s">
        <v>134</v>
      </c>
      <c r="AU129" s="151" t="s">
        <v>87</v>
      </c>
      <c r="AY129" s="18" t="s">
        <v>132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8" t="s">
        <v>85</v>
      </c>
      <c r="BK129" s="152">
        <f>ROUND(I129*H129,2)</f>
        <v>0</v>
      </c>
      <c r="BL129" s="18" t="s">
        <v>138</v>
      </c>
      <c r="BM129" s="151" t="s">
        <v>216</v>
      </c>
    </row>
    <row r="130" spans="1:65" s="2" customFormat="1" ht="19.2">
      <c r="A130" s="34"/>
      <c r="B130" s="35"/>
      <c r="C130" s="34"/>
      <c r="D130" s="153" t="s">
        <v>140</v>
      </c>
      <c r="E130" s="34"/>
      <c r="F130" s="154" t="s">
        <v>215</v>
      </c>
      <c r="G130" s="34"/>
      <c r="H130" s="34"/>
      <c r="I130" s="155"/>
      <c r="J130" s="34"/>
      <c r="K130" s="34"/>
      <c r="L130" s="35"/>
      <c r="M130" s="156"/>
      <c r="N130" s="157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8" t="s">
        <v>140</v>
      </c>
      <c r="AU130" s="18" t="s">
        <v>87</v>
      </c>
    </row>
    <row r="131" spans="1:65" s="2" customFormat="1" ht="16.5" customHeight="1">
      <c r="A131" s="34"/>
      <c r="B131" s="139"/>
      <c r="C131" s="176" t="s">
        <v>217</v>
      </c>
      <c r="D131" s="186" t="s">
        <v>158</v>
      </c>
      <c r="E131" s="177" t="s">
        <v>218</v>
      </c>
      <c r="F131" s="178" t="s">
        <v>219</v>
      </c>
      <c r="G131" s="179" t="s">
        <v>220</v>
      </c>
      <c r="H131" s="180">
        <v>34</v>
      </c>
      <c r="I131" s="181"/>
      <c r="J131" s="182">
        <f>ROUND(I131*H131,2)</f>
        <v>0</v>
      </c>
      <c r="K131" s="178" t="s">
        <v>200</v>
      </c>
      <c r="L131" s="183"/>
      <c r="M131" s="184" t="s">
        <v>3</v>
      </c>
      <c r="N131" s="185" t="s">
        <v>48</v>
      </c>
      <c r="O131" s="55"/>
      <c r="P131" s="149">
        <f>O131*H131</f>
        <v>0</v>
      </c>
      <c r="Q131" s="149">
        <v>1E-3</v>
      </c>
      <c r="R131" s="149">
        <f>Q131*H131</f>
        <v>3.4000000000000002E-2</v>
      </c>
      <c r="S131" s="149">
        <v>0</v>
      </c>
      <c r="T131" s="15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1" t="s">
        <v>173</v>
      </c>
      <c r="AT131" s="151" t="s">
        <v>158</v>
      </c>
      <c r="AU131" s="151" t="s">
        <v>87</v>
      </c>
      <c r="AY131" s="18" t="s">
        <v>132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85</v>
      </c>
      <c r="BK131" s="152">
        <f>ROUND(I131*H131,2)</f>
        <v>0</v>
      </c>
      <c r="BL131" s="18" t="s">
        <v>138</v>
      </c>
      <c r="BM131" s="151" t="s">
        <v>221</v>
      </c>
    </row>
    <row r="132" spans="1:65" s="2" customFormat="1">
      <c r="A132" s="34"/>
      <c r="B132" s="35"/>
      <c r="C132" s="34"/>
      <c r="D132" s="153" t="s">
        <v>140</v>
      </c>
      <c r="E132" s="34"/>
      <c r="F132" s="154" t="s">
        <v>219</v>
      </c>
      <c r="G132" s="34"/>
      <c r="H132" s="34"/>
      <c r="I132" s="155"/>
      <c r="J132" s="34"/>
      <c r="K132" s="34"/>
      <c r="L132" s="35"/>
      <c r="M132" s="156"/>
      <c r="N132" s="157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140</v>
      </c>
      <c r="AU132" s="18" t="s">
        <v>87</v>
      </c>
    </row>
    <row r="133" spans="1:65" s="14" customFormat="1">
      <c r="B133" s="168"/>
      <c r="D133" s="153" t="s">
        <v>149</v>
      </c>
      <c r="F133" s="170" t="s">
        <v>222</v>
      </c>
      <c r="H133" s="171">
        <v>34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149</v>
      </c>
      <c r="AU133" s="169" t="s">
        <v>87</v>
      </c>
      <c r="AV133" s="14" t="s">
        <v>87</v>
      </c>
      <c r="AW133" s="14" t="s">
        <v>4</v>
      </c>
      <c r="AX133" s="14" t="s">
        <v>85</v>
      </c>
      <c r="AY133" s="169" t="s">
        <v>132</v>
      </c>
    </row>
    <row r="134" spans="1:65" s="2" customFormat="1" ht="16.5" customHeight="1">
      <c r="A134" s="34"/>
      <c r="B134" s="139"/>
      <c r="C134" s="140" t="s">
        <v>223</v>
      </c>
      <c r="D134" s="140" t="s">
        <v>134</v>
      </c>
      <c r="E134" s="141" t="s">
        <v>224</v>
      </c>
      <c r="F134" s="142" t="s">
        <v>225</v>
      </c>
      <c r="G134" s="143" t="s">
        <v>163</v>
      </c>
      <c r="H134" s="144">
        <v>14.7</v>
      </c>
      <c r="I134" s="145"/>
      <c r="J134" s="146">
        <f>ROUND(I134*H134,2)</f>
        <v>0</v>
      </c>
      <c r="K134" s="142" t="s">
        <v>3</v>
      </c>
      <c r="L134" s="35"/>
      <c r="M134" s="147" t="s">
        <v>3</v>
      </c>
      <c r="N134" s="148" t="s">
        <v>48</v>
      </c>
      <c r="O134" s="55"/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1" t="s">
        <v>138</v>
      </c>
      <c r="AT134" s="151" t="s">
        <v>134</v>
      </c>
      <c r="AU134" s="151" t="s">
        <v>87</v>
      </c>
      <c r="AY134" s="18" t="s">
        <v>132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8" t="s">
        <v>85</v>
      </c>
      <c r="BK134" s="152">
        <f>ROUND(I134*H134,2)</f>
        <v>0</v>
      </c>
      <c r="BL134" s="18" t="s">
        <v>138</v>
      </c>
      <c r="BM134" s="151" t="s">
        <v>226</v>
      </c>
    </row>
    <row r="135" spans="1:65" s="2" customFormat="1">
      <c r="A135" s="34"/>
      <c r="B135" s="35"/>
      <c r="C135" s="34"/>
      <c r="D135" s="153" t="s">
        <v>140</v>
      </c>
      <c r="E135" s="34"/>
      <c r="F135" s="154" t="s">
        <v>225</v>
      </c>
      <c r="G135" s="34"/>
      <c r="H135" s="34"/>
      <c r="I135" s="155"/>
      <c r="J135" s="34"/>
      <c r="K135" s="34"/>
      <c r="L135" s="35"/>
      <c r="M135" s="156"/>
      <c r="N135" s="157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8" t="s">
        <v>140</v>
      </c>
      <c r="AU135" s="18" t="s">
        <v>87</v>
      </c>
    </row>
    <row r="136" spans="1:65" s="2" customFormat="1" ht="16.5" customHeight="1">
      <c r="A136" s="34"/>
      <c r="B136" s="139"/>
      <c r="C136" s="140" t="s">
        <v>227</v>
      </c>
      <c r="D136" s="140" t="s">
        <v>134</v>
      </c>
      <c r="E136" s="141" t="s">
        <v>228</v>
      </c>
      <c r="F136" s="142" t="s">
        <v>229</v>
      </c>
      <c r="G136" s="143" t="s">
        <v>158</v>
      </c>
      <c r="H136" s="144">
        <v>161</v>
      </c>
      <c r="I136" s="145"/>
      <c r="J136" s="146">
        <f>ROUND(I136*H136,2)</f>
        <v>0</v>
      </c>
      <c r="K136" s="142" t="s">
        <v>3</v>
      </c>
      <c r="L136" s="35"/>
      <c r="M136" s="147" t="s">
        <v>3</v>
      </c>
      <c r="N136" s="148" t="s">
        <v>48</v>
      </c>
      <c r="O136" s="55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1" t="s">
        <v>138</v>
      </c>
      <c r="AT136" s="151" t="s">
        <v>134</v>
      </c>
      <c r="AU136" s="151" t="s">
        <v>87</v>
      </c>
      <c r="AY136" s="18" t="s">
        <v>132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8" t="s">
        <v>85</v>
      </c>
      <c r="BK136" s="152">
        <f>ROUND(I136*H136,2)</f>
        <v>0</v>
      </c>
      <c r="BL136" s="18" t="s">
        <v>138</v>
      </c>
      <c r="BM136" s="151" t="s">
        <v>230</v>
      </c>
    </row>
    <row r="137" spans="1:65" s="2" customFormat="1">
      <c r="A137" s="34"/>
      <c r="B137" s="35"/>
      <c r="C137" s="34"/>
      <c r="D137" s="153" t="s">
        <v>140</v>
      </c>
      <c r="E137" s="34"/>
      <c r="F137" s="154" t="s">
        <v>229</v>
      </c>
      <c r="G137" s="34"/>
      <c r="H137" s="34"/>
      <c r="I137" s="155"/>
      <c r="J137" s="34"/>
      <c r="K137" s="34"/>
      <c r="L137" s="35"/>
      <c r="M137" s="156"/>
      <c r="N137" s="157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8" t="s">
        <v>140</v>
      </c>
      <c r="AU137" s="18" t="s">
        <v>87</v>
      </c>
    </row>
    <row r="138" spans="1:65" s="2" customFormat="1" ht="16.5" customHeight="1">
      <c r="A138" s="34"/>
      <c r="B138" s="139"/>
      <c r="C138" s="176" t="s">
        <v>8</v>
      </c>
      <c r="D138" s="187" t="s">
        <v>158</v>
      </c>
      <c r="E138" s="177" t="s">
        <v>231</v>
      </c>
      <c r="F138" s="178" t="s">
        <v>232</v>
      </c>
      <c r="G138" s="179" t="s">
        <v>199</v>
      </c>
      <c r="H138" s="180">
        <v>420.64100000000002</v>
      </c>
      <c r="I138" s="181"/>
      <c r="J138" s="182">
        <f>ROUND(I138*H138,2)</f>
        <v>0</v>
      </c>
      <c r="K138" s="178" t="s">
        <v>3</v>
      </c>
      <c r="L138" s="183"/>
      <c r="M138" s="184" t="s">
        <v>3</v>
      </c>
      <c r="N138" s="185" t="s">
        <v>48</v>
      </c>
      <c r="O138" s="55"/>
      <c r="P138" s="149">
        <f>O138*H138</f>
        <v>0</v>
      </c>
      <c r="Q138" s="149">
        <v>1</v>
      </c>
      <c r="R138" s="149">
        <f>Q138*H138</f>
        <v>420.64100000000002</v>
      </c>
      <c r="S138" s="149">
        <v>0</v>
      </c>
      <c r="T138" s="15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1" t="s">
        <v>173</v>
      </c>
      <c r="AT138" s="151" t="s">
        <v>158</v>
      </c>
      <c r="AU138" s="151" t="s">
        <v>87</v>
      </c>
      <c r="AY138" s="18" t="s">
        <v>132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8" t="s">
        <v>85</v>
      </c>
      <c r="BK138" s="152">
        <f>ROUND(I138*H138,2)</f>
        <v>0</v>
      </c>
      <c r="BL138" s="18" t="s">
        <v>138</v>
      </c>
      <c r="BM138" s="151" t="s">
        <v>233</v>
      </c>
    </row>
    <row r="139" spans="1:65" s="2" customFormat="1">
      <c r="A139" s="34"/>
      <c r="B139" s="35"/>
      <c r="C139" s="34"/>
      <c r="D139" s="153" t="s">
        <v>140</v>
      </c>
      <c r="E139" s="34"/>
      <c r="F139" s="154" t="s">
        <v>232</v>
      </c>
      <c r="G139" s="34"/>
      <c r="H139" s="34"/>
      <c r="I139" s="155"/>
      <c r="J139" s="34"/>
      <c r="K139" s="34"/>
      <c r="L139" s="35"/>
      <c r="M139" s="156"/>
      <c r="N139" s="157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140</v>
      </c>
      <c r="AU139" s="18" t="s">
        <v>87</v>
      </c>
    </row>
    <row r="140" spans="1:65" s="13" customFormat="1">
      <c r="B140" s="161"/>
      <c r="D140" s="153" t="s">
        <v>149</v>
      </c>
      <c r="E140" s="162" t="s">
        <v>3</v>
      </c>
      <c r="F140" s="163" t="s">
        <v>234</v>
      </c>
      <c r="H140" s="162" t="s">
        <v>3</v>
      </c>
      <c r="I140" s="164"/>
      <c r="L140" s="161"/>
      <c r="M140" s="165"/>
      <c r="N140" s="166"/>
      <c r="O140" s="166"/>
      <c r="P140" s="166"/>
      <c r="Q140" s="166"/>
      <c r="R140" s="166"/>
      <c r="S140" s="166"/>
      <c r="T140" s="167"/>
      <c r="AT140" s="162" t="s">
        <v>149</v>
      </c>
      <c r="AU140" s="162" t="s">
        <v>87</v>
      </c>
      <c r="AV140" s="13" t="s">
        <v>85</v>
      </c>
      <c r="AW140" s="13" t="s">
        <v>38</v>
      </c>
      <c r="AX140" s="13" t="s">
        <v>77</v>
      </c>
      <c r="AY140" s="162" t="s">
        <v>132</v>
      </c>
    </row>
    <row r="141" spans="1:65" s="13" customFormat="1">
      <c r="B141" s="161"/>
      <c r="D141" s="153" t="s">
        <v>149</v>
      </c>
      <c r="E141" s="162" t="s">
        <v>3</v>
      </c>
      <c r="F141" s="163" t="s">
        <v>235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149</v>
      </c>
      <c r="AU141" s="162" t="s">
        <v>87</v>
      </c>
      <c r="AV141" s="13" t="s">
        <v>85</v>
      </c>
      <c r="AW141" s="13" t="s">
        <v>38</v>
      </c>
      <c r="AX141" s="13" t="s">
        <v>77</v>
      </c>
      <c r="AY141" s="162" t="s">
        <v>132</v>
      </c>
    </row>
    <row r="142" spans="1:65" s="13" customFormat="1">
      <c r="B142" s="161"/>
      <c r="D142" s="153" t="s">
        <v>149</v>
      </c>
      <c r="E142" s="162" t="s">
        <v>3</v>
      </c>
      <c r="F142" s="163" t="s">
        <v>236</v>
      </c>
      <c r="H142" s="162" t="s">
        <v>3</v>
      </c>
      <c r="I142" s="164"/>
      <c r="L142" s="161"/>
      <c r="M142" s="165"/>
      <c r="N142" s="166"/>
      <c r="O142" s="166"/>
      <c r="P142" s="166"/>
      <c r="Q142" s="166"/>
      <c r="R142" s="166"/>
      <c r="S142" s="166"/>
      <c r="T142" s="167"/>
      <c r="AT142" s="162" t="s">
        <v>149</v>
      </c>
      <c r="AU142" s="162" t="s">
        <v>87</v>
      </c>
      <c r="AV142" s="13" t="s">
        <v>85</v>
      </c>
      <c r="AW142" s="13" t="s">
        <v>38</v>
      </c>
      <c r="AX142" s="13" t="s">
        <v>77</v>
      </c>
      <c r="AY142" s="162" t="s">
        <v>132</v>
      </c>
    </row>
    <row r="143" spans="1:65" s="13" customFormat="1">
      <c r="B143" s="161"/>
      <c r="D143" s="153" t="s">
        <v>149</v>
      </c>
      <c r="E143" s="162" t="s">
        <v>3</v>
      </c>
      <c r="F143" s="163" t="s">
        <v>237</v>
      </c>
      <c r="H143" s="162" t="s">
        <v>3</v>
      </c>
      <c r="I143" s="164"/>
      <c r="L143" s="161"/>
      <c r="M143" s="165"/>
      <c r="N143" s="166"/>
      <c r="O143" s="166"/>
      <c r="P143" s="166"/>
      <c r="Q143" s="166"/>
      <c r="R143" s="166"/>
      <c r="S143" s="166"/>
      <c r="T143" s="167"/>
      <c r="AT143" s="162" t="s">
        <v>149</v>
      </c>
      <c r="AU143" s="162" t="s">
        <v>87</v>
      </c>
      <c r="AV143" s="13" t="s">
        <v>85</v>
      </c>
      <c r="AW143" s="13" t="s">
        <v>38</v>
      </c>
      <c r="AX143" s="13" t="s">
        <v>77</v>
      </c>
      <c r="AY143" s="162" t="s">
        <v>132</v>
      </c>
    </row>
    <row r="144" spans="1:65" s="14" customFormat="1">
      <c r="B144" s="168"/>
      <c r="D144" s="153" t="s">
        <v>149</v>
      </c>
      <c r="E144" s="169" t="s">
        <v>3</v>
      </c>
      <c r="F144" s="170" t="s">
        <v>238</v>
      </c>
      <c r="H144" s="171">
        <v>129.38999999999999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149</v>
      </c>
      <c r="AU144" s="169" t="s">
        <v>87</v>
      </c>
      <c r="AV144" s="14" t="s">
        <v>87</v>
      </c>
      <c r="AW144" s="14" t="s">
        <v>38</v>
      </c>
      <c r="AX144" s="14" t="s">
        <v>77</v>
      </c>
      <c r="AY144" s="169" t="s">
        <v>132</v>
      </c>
    </row>
    <row r="145" spans="1:65" s="13" customFormat="1">
      <c r="B145" s="161"/>
      <c r="D145" s="153" t="s">
        <v>149</v>
      </c>
      <c r="E145" s="162" t="s">
        <v>3</v>
      </c>
      <c r="F145" s="163" t="s">
        <v>239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4" customFormat="1">
      <c r="B146" s="168"/>
      <c r="D146" s="153" t="s">
        <v>149</v>
      </c>
      <c r="E146" s="169" t="s">
        <v>3</v>
      </c>
      <c r="F146" s="170" t="s">
        <v>240</v>
      </c>
      <c r="H146" s="171">
        <v>57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149</v>
      </c>
      <c r="AU146" s="169" t="s">
        <v>87</v>
      </c>
      <c r="AV146" s="14" t="s">
        <v>87</v>
      </c>
      <c r="AW146" s="14" t="s">
        <v>38</v>
      </c>
      <c r="AX146" s="14" t="s">
        <v>77</v>
      </c>
      <c r="AY146" s="169" t="s">
        <v>132</v>
      </c>
    </row>
    <row r="147" spans="1:65" s="13" customFormat="1">
      <c r="B147" s="161"/>
      <c r="D147" s="153" t="s">
        <v>149</v>
      </c>
      <c r="E147" s="162" t="s">
        <v>3</v>
      </c>
      <c r="F147" s="163" t="s">
        <v>241</v>
      </c>
      <c r="H147" s="162" t="s">
        <v>3</v>
      </c>
      <c r="I147" s="164"/>
      <c r="L147" s="161"/>
      <c r="M147" s="165"/>
      <c r="N147" s="166"/>
      <c r="O147" s="166"/>
      <c r="P147" s="166"/>
      <c r="Q147" s="166"/>
      <c r="R147" s="166"/>
      <c r="S147" s="166"/>
      <c r="T147" s="167"/>
      <c r="AT147" s="162" t="s">
        <v>149</v>
      </c>
      <c r="AU147" s="162" t="s">
        <v>87</v>
      </c>
      <c r="AV147" s="13" t="s">
        <v>85</v>
      </c>
      <c r="AW147" s="13" t="s">
        <v>38</v>
      </c>
      <c r="AX147" s="13" t="s">
        <v>77</v>
      </c>
      <c r="AY147" s="162" t="s">
        <v>132</v>
      </c>
    </row>
    <row r="148" spans="1:65" s="14" customFormat="1">
      <c r="B148" s="168"/>
      <c r="D148" s="153" t="s">
        <v>149</v>
      </c>
      <c r="E148" s="169" t="s">
        <v>3</v>
      </c>
      <c r="F148" s="170" t="s">
        <v>242</v>
      </c>
      <c r="H148" s="171">
        <v>28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149</v>
      </c>
      <c r="AU148" s="169" t="s">
        <v>87</v>
      </c>
      <c r="AV148" s="14" t="s">
        <v>87</v>
      </c>
      <c r="AW148" s="14" t="s">
        <v>38</v>
      </c>
      <c r="AX148" s="14" t="s">
        <v>77</v>
      </c>
      <c r="AY148" s="169" t="s">
        <v>132</v>
      </c>
    </row>
    <row r="149" spans="1:65" s="13" customFormat="1">
      <c r="B149" s="161"/>
      <c r="D149" s="153" t="s">
        <v>149</v>
      </c>
      <c r="E149" s="162" t="s">
        <v>3</v>
      </c>
      <c r="F149" s="163" t="s">
        <v>243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149</v>
      </c>
      <c r="AU149" s="162" t="s">
        <v>87</v>
      </c>
      <c r="AV149" s="13" t="s">
        <v>85</v>
      </c>
      <c r="AW149" s="13" t="s">
        <v>38</v>
      </c>
      <c r="AX149" s="13" t="s">
        <v>77</v>
      </c>
      <c r="AY149" s="162" t="s">
        <v>132</v>
      </c>
    </row>
    <row r="150" spans="1:65" s="14" customFormat="1">
      <c r="B150" s="168"/>
      <c r="D150" s="153" t="s">
        <v>149</v>
      </c>
      <c r="E150" s="169" t="s">
        <v>3</v>
      </c>
      <c r="F150" s="170" t="s">
        <v>169</v>
      </c>
      <c r="H150" s="171">
        <v>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149</v>
      </c>
      <c r="AU150" s="169" t="s">
        <v>87</v>
      </c>
      <c r="AV150" s="14" t="s">
        <v>87</v>
      </c>
      <c r="AW150" s="14" t="s">
        <v>38</v>
      </c>
      <c r="AX150" s="14" t="s">
        <v>77</v>
      </c>
      <c r="AY150" s="169" t="s">
        <v>132</v>
      </c>
    </row>
    <row r="151" spans="1:65" s="15" customFormat="1">
      <c r="B151" s="188"/>
      <c r="D151" s="153" t="s">
        <v>149</v>
      </c>
      <c r="E151" s="189" t="s">
        <v>3</v>
      </c>
      <c r="F151" s="190" t="s">
        <v>244</v>
      </c>
      <c r="H151" s="191">
        <v>221.39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149</v>
      </c>
      <c r="AU151" s="189" t="s">
        <v>87</v>
      </c>
      <c r="AV151" s="15" t="s">
        <v>138</v>
      </c>
      <c r="AW151" s="15" t="s">
        <v>38</v>
      </c>
      <c r="AX151" s="15" t="s">
        <v>85</v>
      </c>
      <c r="AY151" s="189" t="s">
        <v>132</v>
      </c>
    </row>
    <row r="152" spans="1:65" s="14" customFormat="1">
      <c r="B152" s="168"/>
      <c r="D152" s="153" t="s">
        <v>149</v>
      </c>
      <c r="F152" s="170" t="s">
        <v>245</v>
      </c>
      <c r="H152" s="171">
        <v>420.64100000000002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149</v>
      </c>
      <c r="AU152" s="169" t="s">
        <v>87</v>
      </c>
      <c r="AV152" s="14" t="s">
        <v>87</v>
      </c>
      <c r="AW152" s="14" t="s">
        <v>4</v>
      </c>
      <c r="AX152" s="14" t="s">
        <v>85</v>
      </c>
      <c r="AY152" s="169" t="s">
        <v>132</v>
      </c>
    </row>
    <row r="153" spans="1:65" s="2" customFormat="1" ht="16.5" customHeight="1">
      <c r="A153" s="34"/>
      <c r="B153" s="139"/>
      <c r="C153" s="176" t="s">
        <v>246</v>
      </c>
      <c r="D153" s="187" t="s">
        <v>158</v>
      </c>
      <c r="E153" s="177" t="s">
        <v>247</v>
      </c>
      <c r="F153" s="178" t="s">
        <v>248</v>
      </c>
      <c r="G153" s="179" t="s">
        <v>199</v>
      </c>
      <c r="H153" s="180">
        <v>45.4</v>
      </c>
      <c r="I153" s="181"/>
      <c r="J153" s="182">
        <f>ROUND(I153*H153,2)</f>
        <v>0</v>
      </c>
      <c r="K153" s="178" t="s">
        <v>3</v>
      </c>
      <c r="L153" s="183"/>
      <c r="M153" s="184" t="s">
        <v>3</v>
      </c>
      <c r="N153" s="185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173</v>
      </c>
      <c r="AT153" s="151" t="s">
        <v>158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249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248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13" customFormat="1">
      <c r="B155" s="161"/>
      <c r="D155" s="153" t="s">
        <v>149</v>
      </c>
      <c r="E155" s="162" t="s">
        <v>3</v>
      </c>
      <c r="F155" s="163" t="s">
        <v>250</v>
      </c>
      <c r="H155" s="162" t="s">
        <v>3</v>
      </c>
      <c r="I155" s="164"/>
      <c r="L155" s="161"/>
      <c r="M155" s="165"/>
      <c r="N155" s="166"/>
      <c r="O155" s="166"/>
      <c r="P155" s="166"/>
      <c r="Q155" s="166"/>
      <c r="R155" s="166"/>
      <c r="S155" s="166"/>
      <c r="T155" s="167"/>
      <c r="AT155" s="162" t="s">
        <v>149</v>
      </c>
      <c r="AU155" s="162" t="s">
        <v>87</v>
      </c>
      <c r="AV155" s="13" t="s">
        <v>85</v>
      </c>
      <c r="AW155" s="13" t="s">
        <v>38</v>
      </c>
      <c r="AX155" s="13" t="s">
        <v>77</v>
      </c>
      <c r="AY155" s="162" t="s">
        <v>132</v>
      </c>
    </row>
    <row r="156" spans="1:65" s="13" customFormat="1">
      <c r="B156" s="161"/>
      <c r="D156" s="153" t="s">
        <v>149</v>
      </c>
      <c r="E156" s="162" t="s">
        <v>3</v>
      </c>
      <c r="F156" s="163" t="s">
        <v>251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4" customFormat="1">
      <c r="B157" s="168"/>
      <c r="D157" s="153" t="s">
        <v>149</v>
      </c>
      <c r="E157" s="169" t="s">
        <v>3</v>
      </c>
      <c r="F157" s="170" t="s">
        <v>252</v>
      </c>
      <c r="H157" s="171">
        <v>45.4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149</v>
      </c>
      <c r="AU157" s="169" t="s">
        <v>87</v>
      </c>
      <c r="AV157" s="14" t="s">
        <v>87</v>
      </c>
      <c r="AW157" s="14" t="s">
        <v>38</v>
      </c>
      <c r="AX157" s="14" t="s">
        <v>85</v>
      </c>
      <c r="AY157" s="169" t="s">
        <v>132</v>
      </c>
    </row>
    <row r="158" spans="1:65" s="2" customFormat="1" ht="16.5" customHeight="1">
      <c r="A158" s="34"/>
      <c r="B158" s="139"/>
      <c r="C158" s="140" t="s">
        <v>253</v>
      </c>
      <c r="D158" s="158" t="s">
        <v>134</v>
      </c>
      <c r="E158" s="141" t="s">
        <v>254</v>
      </c>
      <c r="F158" s="142" t="s">
        <v>255</v>
      </c>
      <c r="G158" s="143" t="s">
        <v>143</v>
      </c>
      <c r="H158" s="144">
        <v>1700</v>
      </c>
      <c r="I158" s="145"/>
      <c r="J158" s="146">
        <f>ROUND(I158*H158,2)</f>
        <v>0</v>
      </c>
      <c r="K158" s="142" t="s">
        <v>144</v>
      </c>
      <c r="L158" s="35"/>
      <c r="M158" s="147" t="s">
        <v>3</v>
      </c>
      <c r="N158" s="148" t="s">
        <v>48</v>
      </c>
      <c r="O158" s="55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1" t="s">
        <v>138</v>
      </c>
      <c r="AT158" s="151" t="s">
        <v>134</v>
      </c>
      <c r="AU158" s="151" t="s">
        <v>87</v>
      </c>
      <c r="AY158" s="18" t="s">
        <v>132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85</v>
      </c>
      <c r="BK158" s="152">
        <f>ROUND(I158*H158,2)</f>
        <v>0</v>
      </c>
      <c r="BL158" s="18" t="s">
        <v>138</v>
      </c>
      <c r="BM158" s="151" t="s">
        <v>256</v>
      </c>
    </row>
    <row r="159" spans="1:65" s="2" customFormat="1">
      <c r="A159" s="34"/>
      <c r="B159" s="35"/>
      <c r="C159" s="34"/>
      <c r="D159" s="153" t="s">
        <v>140</v>
      </c>
      <c r="E159" s="34"/>
      <c r="F159" s="154" t="s">
        <v>257</v>
      </c>
      <c r="G159" s="34"/>
      <c r="H159" s="34"/>
      <c r="I159" s="155"/>
      <c r="J159" s="34"/>
      <c r="K159" s="34"/>
      <c r="L159" s="35"/>
      <c r="M159" s="156"/>
      <c r="N159" s="157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8" t="s">
        <v>140</v>
      </c>
      <c r="AU159" s="18" t="s">
        <v>87</v>
      </c>
    </row>
    <row r="160" spans="1:65" s="2" customFormat="1">
      <c r="A160" s="34"/>
      <c r="B160" s="35"/>
      <c r="C160" s="34"/>
      <c r="D160" s="159" t="s">
        <v>147</v>
      </c>
      <c r="E160" s="34"/>
      <c r="F160" s="160" t="s">
        <v>258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147</v>
      </c>
      <c r="AU160" s="18" t="s">
        <v>87</v>
      </c>
    </row>
    <row r="161" spans="1:65" s="13" customFormat="1">
      <c r="B161" s="161"/>
      <c r="D161" s="153" t="s">
        <v>149</v>
      </c>
      <c r="E161" s="162" t="s">
        <v>3</v>
      </c>
      <c r="F161" s="163" t="s">
        <v>259</v>
      </c>
      <c r="H161" s="162" t="s">
        <v>3</v>
      </c>
      <c r="I161" s="164"/>
      <c r="L161" s="161"/>
      <c r="M161" s="165"/>
      <c r="N161" s="166"/>
      <c r="O161" s="166"/>
      <c r="P161" s="166"/>
      <c r="Q161" s="166"/>
      <c r="R161" s="166"/>
      <c r="S161" s="166"/>
      <c r="T161" s="167"/>
      <c r="AT161" s="162" t="s">
        <v>149</v>
      </c>
      <c r="AU161" s="162" t="s">
        <v>87</v>
      </c>
      <c r="AV161" s="13" t="s">
        <v>85</v>
      </c>
      <c r="AW161" s="13" t="s">
        <v>38</v>
      </c>
      <c r="AX161" s="13" t="s">
        <v>77</v>
      </c>
      <c r="AY161" s="162" t="s">
        <v>132</v>
      </c>
    </row>
    <row r="162" spans="1:65" s="14" customFormat="1">
      <c r="B162" s="168"/>
      <c r="D162" s="153" t="s">
        <v>149</v>
      </c>
      <c r="E162" s="169" t="s">
        <v>3</v>
      </c>
      <c r="F162" s="170" t="s">
        <v>260</v>
      </c>
      <c r="H162" s="171">
        <v>1700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85</v>
      </c>
      <c r="AY162" s="169" t="s">
        <v>132</v>
      </c>
    </row>
    <row r="163" spans="1:65" s="2" customFormat="1" ht="16.5" customHeight="1">
      <c r="A163" s="34"/>
      <c r="B163" s="139"/>
      <c r="C163" s="140" t="s">
        <v>261</v>
      </c>
      <c r="D163" s="158" t="s">
        <v>134</v>
      </c>
      <c r="E163" s="141" t="s">
        <v>262</v>
      </c>
      <c r="F163" s="142" t="s">
        <v>263</v>
      </c>
      <c r="G163" s="143" t="s">
        <v>143</v>
      </c>
      <c r="H163" s="144">
        <v>1700</v>
      </c>
      <c r="I163" s="145"/>
      <c r="J163" s="146">
        <f>ROUND(I163*H163,2)</f>
        <v>0</v>
      </c>
      <c r="K163" s="142" t="s">
        <v>144</v>
      </c>
      <c r="L163" s="35"/>
      <c r="M163" s="147" t="s">
        <v>3</v>
      </c>
      <c r="N163" s="148" t="s">
        <v>48</v>
      </c>
      <c r="O163" s="55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1" t="s">
        <v>138</v>
      </c>
      <c r="AT163" s="151" t="s">
        <v>134</v>
      </c>
      <c r="AU163" s="151" t="s">
        <v>87</v>
      </c>
      <c r="AY163" s="18" t="s">
        <v>132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8" t="s">
        <v>85</v>
      </c>
      <c r="BK163" s="152">
        <f>ROUND(I163*H163,2)</f>
        <v>0</v>
      </c>
      <c r="BL163" s="18" t="s">
        <v>138</v>
      </c>
      <c r="BM163" s="151" t="s">
        <v>264</v>
      </c>
    </row>
    <row r="164" spans="1:65" s="2" customFormat="1">
      <c r="A164" s="34"/>
      <c r="B164" s="35"/>
      <c r="C164" s="34"/>
      <c r="D164" s="153" t="s">
        <v>140</v>
      </c>
      <c r="E164" s="34"/>
      <c r="F164" s="154" t="s">
        <v>265</v>
      </c>
      <c r="G164" s="34"/>
      <c r="H164" s="34"/>
      <c r="I164" s="155"/>
      <c r="J164" s="34"/>
      <c r="K164" s="34"/>
      <c r="L164" s="35"/>
      <c r="M164" s="156"/>
      <c r="N164" s="157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8" t="s">
        <v>140</v>
      </c>
      <c r="AU164" s="18" t="s">
        <v>87</v>
      </c>
    </row>
    <row r="165" spans="1:65" s="2" customFormat="1">
      <c r="A165" s="34"/>
      <c r="B165" s="35"/>
      <c r="C165" s="34"/>
      <c r="D165" s="159" t="s">
        <v>147</v>
      </c>
      <c r="E165" s="34"/>
      <c r="F165" s="160" t="s">
        <v>266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147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259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260</v>
      </c>
      <c r="H167" s="171">
        <v>1700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24.15" customHeight="1">
      <c r="A168" s="34"/>
      <c r="B168" s="139"/>
      <c r="C168" s="140" t="s">
        <v>267</v>
      </c>
      <c r="D168" s="140" t="s">
        <v>134</v>
      </c>
      <c r="E168" s="141" t="s">
        <v>268</v>
      </c>
      <c r="F168" s="142" t="s">
        <v>269</v>
      </c>
      <c r="G168" s="143" t="s">
        <v>270</v>
      </c>
      <c r="H168" s="144">
        <v>1808.1079999999999</v>
      </c>
      <c r="I168" s="145"/>
      <c r="J168" s="146">
        <f>ROUND(I168*H168,2)</f>
        <v>0</v>
      </c>
      <c r="K168" s="142" t="s">
        <v>3</v>
      </c>
      <c r="L168" s="35"/>
      <c r="M168" s="147" t="s">
        <v>3</v>
      </c>
      <c r="N168" s="148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138</v>
      </c>
      <c r="AT168" s="151" t="s">
        <v>134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271</v>
      </c>
    </row>
    <row r="169" spans="1:65" s="2" customFormat="1" ht="19.2">
      <c r="A169" s="34"/>
      <c r="B169" s="35"/>
      <c r="C169" s="34"/>
      <c r="D169" s="153" t="s">
        <v>140</v>
      </c>
      <c r="E169" s="34"/>
      <c r="F169" s="154" t="s">
        <v>269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2" customFormat="1" ht="24.15" customHeight="1">
      <c r="A170" s="34"/>
      <c r="B170" s="139"/>
      <c r="C170" s="140" t="s">
        <v>272</v>
      </c>
      <c r="D170" s="140" t="s">
        <v>134</v>
      </c>
      <c r="E170" s="141" t="s">
        <v>273</v>
      </c>
      <c r="F170" s="142" t="s">
        <v>274</v>
      </c>
      <c r="G170" s="143" t="s">
        <v>270</v>
      </c>
      <c r="H170" s="285">
        <f>1204*2.4</f>
        <v>2889.6</v>
      </c>
      <c r="I170" s="145"/>
      <c r="J170" s="146">
        <f>ROUND(I170*H170,2)</f>
        <v>0</v>
      </c>
      <c r="K170" s="142" t="s">
        <v>3</v>
      </c>
      <c r="L170" s="35"/>
      <c r="M170" s="147" t="s">
        <v>3</v>
      </c>
      <c r="N170" s="148" t="s">
        <v>48</v>
      </c>
      <c r="O170" s="55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1" t="s">
        <v>138</v>
      </c>
      <c r="AT170" s="151" t="s">
        <v>134</v>
      </c>
      <c r="AU170" s="151" t="s">
        <v>87</v>
      </c>
      <c r="AY170" s="18" t="s">
        <v>132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85</v>
      </c>
      <c r="BK170" s="152">
        <f>ROUND(I170*H170,2)</f>
        <v>0</v>
      </c>
      <c r="BL170" s="18" t="s">
        <v>138</v>
      </c>
      <c r="BM170" s="151" t="s">
        <v>275</v>
      </c>
    </row>
    <row r="171" spans="1:65" s="2" customFormat="1">
      <c r="A171" s="34"/>
      <c r="B171" s="35"/>
      <c r="C171" s="34"/>
      <c r="D171" s="153" t="s">
        <v>140</v>
      </c>
      <c r="E171" s="34"/>
      <c r="F171" s="154" t="s">
        <v>274</v>
      </c>
      <c r="G171" s="34"/>
      <c r="H171" s="34"/>
      <c r="I171" s="155"/>
      <c r="J171" s="34"/>
      <c r="K171" s="34"/>
      <c r="L171" s="35"/>
      <c r="M171" s="156"/>
      <c r="N171" s="157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8" t="s">
        <v>140</v>
      </c>
      <c r="AU171" s="18" t="s">
        <v>87</v>
      </c>
    </row>
    <row r="172" spans="1:65" s="2" customFormat="1" ht="21.75" customHeight="1">
      <c r="A172" s="34"/>
      <c r="B172" s="139"/>
      <c r="C172" s="140" t="s">
        <v>276</v>
      </c>
      <c r="D172" s="140" t="s">
        <v>134</v>
      </c>
      <c r="E172" s="141" t="s">
        <v>277</v>
      </c>
      <c r="F172" s="142" t="s">
        <v>278</v>
      </c>
      <c r="G172" s="143" t="s">
        <v>270</v>
      </c>
      <c r="H172" s="144">
        <v>7.4</v>
      </c>
      <c r="I172" s="145"/>
      <c r="J172" s="146">
        <f>ROUND(I172*H172,2)</f>
        <v>0</v>
      </c>
      <c r="K172" s="142" t="s">
        <v>3</v>
      </c>
      <c r="L172" s="35"/>
      <c r="M172" s="147" t="s">
        <v>3</v>
      </c>
      <c r="N172" s="148" t="s">
        <v>48</v>
      </c>
      <c r="O172" s="55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138</v>
      </c>
      <c r="AT172" s="151" t="s">
        <v>134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279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278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2" customFormat="1" ht="16.5" customHeight="1">
      <c r="A174" s="34"/>
      <c r="B174" s="139"/>
      <c r="C174" s="140" t="s">
        <v>281</v>
      </c>
      <c r="D174" s="140" t="s">
        <v>134</v>
      </c>
      <c r="E174" s="141" t="s">
        <v>282</v>
      </c>
      <c r="F174" s="142" t="s">
        <v>283</v>
      </c>
      <c r="G174" s="143" t="s">
        <v>158</v>
      </c>
      <c r="H174" s="144">
        <v>39</v>
      </c>
      <c r="I174" s="145"/>
      <c r="J174" s="146">
        <f>ROUND(I174*H174,2)</f>
        <v>0</v>
      </c>
      <c r="K174" s="142" t="s">
        <v>3</v>
      </c>
      <c r="L174" s="35"/>
      <c r="M174" s="147" t="s">
        <v>3</v>
      </c>
      <c r="N174" s="148" t="s">
        <v>48</v>
      </c>
      <c r="O174" s="55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1" t="s">
        <v>138</v>
      </c>
      <c r="AT174" s="151" t="s">
        <v>134</v>
      </c>
      <c r="AU174" s="151" t="s">
        <v>87</v>
      </c>
      <c r="AY174" s="18" t="s">
        <v>132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8" t="s">
        <v>85</v>
      </c>
      <c r="BK174" s="152">
        <f>ROUND(I174*H174,2)</f>
        <v>0</v>
      </c>
      <c r="BL174" s="18" t="s">
        <v>138</v>
      </c>
      <c r="BM174" s="151" t="s">
        <v>284</v>
      </c>
    </row>
    <row r="175" spans="1:65" s="2" customFormat="1">
      <c r="A175" s="34"/>
      <c r="B175" s="35"/>
      <c r="C175" s="34"/>
      <c r="D175" s="153" t="s">
        <v>140</v>
      </c>
      <c r="E175" s="34"/>
      <c r="F175" s="154" t="s">
        <v>283</v>
      </c>
      <c r="G175" s="34"/>
      <c r="H175" s="34"/>
      <c r="I175" s="155"/>
      <c r="J175" s="34"/>
      <c r="K175" s="34"/>
      <c r="L175" s="35"/>
      <c r="M175" s="156"/>
      <c r="N175" s="157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8" t="s">
        <v>140</v>
      </c>
      <c r="AU175" s="18" t="s">
        <v>87</v>
      </c>
    </row>
    <row r="176" spans="1:65" s="2" customFormat="1" ht="16.5" customHeight="1">
      <c r="A176" s="34"/>
      <c r="B176" s="139"/>
      <c r="C176" s="140" t="s">
        <v>285</v>
      </c>
      <c r="D176" s="140" t="s">
        <v>134</v>
      </c>
      <c r="E176" s="141" t="s">
        <v>286</v>
      </c>
      <c r="F176" s="142" t="s">
        <v>287</v>
      </c>
      <c r="G176" s="143" t="s">
        <v>270</v>
      </c>
      <c r="H176" s="144">
        <v>319</v>
      </c>
      <c r="I176" s="145"/>
      <c r="J176" s="146">
        <f>ROUND(I176*H176,2)</f>
        <v>0</v>
      </c>
      <c r="K176" s="142" t="s">
        <v>3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288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287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12" customFormat="1" ht="22.95" customHeight="1">
      <c r="B178" s="126"/>
      <c r="D178" s="127" t="s">
        <v>76</v>
      </c>
      <c r="E178" s="137" t="s">
        <v>87</v>
      </c>
      <c r="F178" s="137" t="s">
        <v>292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SUM(P179:P207)</f>
        <v>0</v>
      </c>
      <c r="Q178" s="132"/>
      <c r="R178" s="133">
        <f>SUM(R179:R207)</f>
        <v>0.19412400000000002</v>
      </c>
      <c r="S178" s="132"/>
      <c r="T178" s="134">
        <f>SUM(T179:T207)</f>
        <v>0</v>
      </c>
      <c r="AR178" s="127" t="s">
        <v>85</v>
      </c>
      <c r="AT178" s="135" t="s">
        <v>76</v>
      </c>
      <c r="AU178" s="135" t="s">
        <v>85</v>
      </c>
      <c r="AY178" s="127" t="s">
        <v>132</v>
      </c>
      <c r="BK178" s="136">
        <f>SUM(BK179:BK207)</f>
        <v>0</v>
      </c>
    </row>
    <row r="179" spans="1:65" s="2" customFormat="1" ht="24.15" customHeight="1">
      <c r="A179" s="34"/>
      <c r="B179" s="139"/>
      <c r="C179" s="176" t="s">
        <v>293</v>
      </c>
      <c r="D179" s="176" t="s">
        <v>158</v>
      </c>
      <c r="E179" s="177" t="s">
        <v>294</v>
      </c>
      <c r="F179" s="178" t="s">
        <v>295</v>
      </c>
      <c r="G179" s="179" t="s">
        <v>296</v>
      </c>
      <c r="H179" s="180">
        <v>377.3</v>
      </c>
      <c r="I179" s="181"/>
      <c r="J179" s="182">
        <f>ROUND(I179*H179,2)</f>
        <v>0</v>
      </c>
      <c r="K179" s="178" t="s">
        <v>3</v>
      </c>
      <c r="L179" s="183"/>
      <c r="M179" s="184" t="s">
        <v>3</v>
      </c>
      <c r="N179" s="185" t="s">
        <v>48</v>
      </c>
      <c r="O179" s="55"/>
      <c r="P179" s="149">
        <f>O179*H179</f>
        <v>0</v>
      </c>
      <c r="Q179" s="149">
        <v>4.8000000000000001E-4</v>
      </c>
      <c r="R179" s="149">
        <f>Q179*H179</f>
        <v>0.18110400000000001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173</v>
      </c>
      <c r="AT179" s="151" t="s">
        <v>158</v>
      </c>
      <c r="AU179" s="151" t="s">
        <v>87</v>
      </c>
      <c r="AY179" s="18" t="s">
        <v>132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85</v>
      </c>
      <c r="BK179" s="152">
        <f>ROUND(I179*H179,2)</f>
        <v>0</v>
      </c>
      <c r="BL179" s="18" t="s">
        <v>138</v>
      </c>
      <c r="BM179" s="151" t="s">
        <v>297</v>
      </c>
    </row>
    <row r="180" spans="1:65" s="2" customFormat="1">
      <c r="A180" s="34"/>
      <c r="B180" s="35"/>
      <c r="C180" s="34"/>
      <c r="D180" s="153" t="s">
        <v>140</v>
      </c>
      <c r="E180" s="34"/>
      <c r="F180" s="154" t="s">
        <v>295</v>
      </c>
      <c r="G180" s="34"/>
      <c r="H180" s="34"/>
      <c r="I180" s="155"/>
      <c r="J180" s="34"/>
      <c r="K180" s="34"/>
      <c r="L180" s="35"/>
      <c r="M180" s="156"/>
      <c r="N180" s="157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140</v>
      </c>
      <c r="AU180" s="18" t="s">
        <v>87</v>
      </c>
    </row>
    <row r="181" spans="1:65" s="13" customFormat="1">
      <c r="B181" s="161"/>
      <c r="D181" s="153" t="s">
        <v>149</v>
      </c>
      <c r="E181" s="162" t="s">
        <v>3</v>
      </c>
      <c r="F181" s="163" t="s">
        <v>298</v>
      </c>
      <c r="H181" s="162" t="s">
        <v>3</v>
      </c>
      <c r="I181" s="164"/>
      <c r="L181" s="161"/>
      <c r="M181" s="165"/>
      <c r="N181" s="166"/>
      <c r="O181" s="166"/>
      <c r="P181" s="166"/>
      <c r="Q181" s="166"/>
      <c r="R181" s="166"/>
      <c r="S181" s="166"/>
      <c r="T181" s="167"/>
      <c r="AT181" s="162" t="s">
        <v>149</v>
      </c>
      <c r="AU181" s="162" t="s">
        <v>87</v>
      </c>
      <c r="AV181" s="13" t="s">
        <v>85</v>
      </c>
      <c r="AW181" s="13" t="s">
        <v>38</v>
      </c>
      <c r="AX181" s="13" t="s">
        <v>77</v>
      </c>
      <c r="AY181" s="162" t="s">
        <v>132</v>
      </c>
    </row>
    <row r="182" spans="1:65" s="13" customFormat="1">
      <c r="B182" s="161"/>
      <c r="D182" s="153" t="s">
        <v>149</v>
      </c>
      <c r="E182" s="162" t="s">
        <v>3</v>
      </c>
      <c r="F182" s="163" t="s">
        <v>299</v>
      </c>
      <c r="H182" s="162" t="s">
        <v>3</v>
      </c>
      <c r="I182" s="164"/>
      <c r="L182" s="161"/>
      <c r="M182" s="165"/>
      <c r="N182" s="166"/>
      <c r="O182" s="166"/>
      <c r="P182" s="166"/>
      <c r="Q182" s="166"/>
      <c r="R182" s="166"/>
      <c r="S182" s="166"/>
      <c r="T182" s="167"/>
      <c r="AT182" s="162" t="s">
        <v>149</v>
      </c>
      <c r="AU182" s="162" t="s">
        <v>87</v>
      </c>
      <c r="AV182" s="13" t="s">
        <v>85</v>
      </c>
      <c r="AW182" s="13" t="s">
        <v>38</v>
      </c>
      <c r="AX182" s="13" t="s">
        <v>77</v>
      </c>
      <c r="AY182" s="162" t="s">
        <v>132</v>
      </c>
    </row>
    <row r="183" spans="1:65" s="13" customFormat="1">
      <c r="B183" s="161"/>
      <c r="D183" s="153" t="s">
        <v>149</v>
      </c>
      <c r="E183" s="162" t="s">
        <v>3</v>
      </c>
      <c r="F183" s="163" t="s">
        <v>300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3" customFormat="1">
      <c r="B184" s="161"/>
      <c r="D184" s="153" t="s">
        <v>149</v>
      </c>
      <c r="E184" s="162" t="s">
        <v>3</v>
      </c>
      <c r="F184" s="163" t="s">
        <v>301</v>
      </c>
      <c r="H184" s="162" t="s">
        <v>3</v>
      </c>
      <c r="I184" s="164"/>
      <c r="L184" s="161"/>
      <c r="M184" s="165"/>
      <c r="N184" s="166"/>
      <c r="O184" s="166"/>
      <c r="P184" s="166"/>
      <c r="Q184" s="166"/>
      <c r="R184" s="166"/>
      <c r="S184" s="166"/>
      <c r="T184" s="167"/>
      <c r="AT184" s="162" t="s">
        <v>149</v>
      </c>
      <c r="AU184" s="162" t="s">
        <v>87</v>
      </c>
      <c r="AV184" s="13" t="s">
        <v>85</v>
      </c>
      <c r="AW184" s="13" t="s">
        <v>38</v>
      </c>
      <c r="AX184" s="13" t="s">
        <v>77</v>
      </c>
      <c r="AY184" s="162" t="s">
        <v>132</v>
      </c>
    </row>
    <row r="185" spans="1:65" s="14" customFormat="1">
      <c r="B185" s="168"/>
      <c r="D185" s="153" t="s">
        <v>149</v>
      </c>
      <c r="E185" s="169" t="s">
        <v>3</v>
      </c>
      <c r="F185" s="170" t="s">
        <v>302</v>
      </c>
      <c r="H185" s="171">
        <v>207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149</v>
      </c>
      <c r="AU185" s="169" t="s">
        <v>87</v>
      </c>
      <c r="AV185" s="14" t="s">
        <v>87</v>
      </c>
      <c r="AW185" s="14" t="s">
        <v>38</v>
      </c>
      <c r="AX185" s="14" t="s">
        <v>77</v>
      </c>
      <c r="AY185" s="169" t="s">
        <v>132</v>
      </c>
    </row>
    <row r="186" spans="1:65" s="14" customFormat="1">
      <c r="B186" s="168"/>
      <c r="D186" s="153" t="s">
        <v>149</v>
      </c>
      <c r="E186" s="169" t="s">
        <v>3</v>
      </c>
      <c r="F186" s="170" t="s">
        <v>303</v>
      </c>
      <c r="H186" s="171">
        <v>40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149</v>
      </c>
      <c r="AU186" s="169" t="s">
        <v>87</v>
      </c>
      <c r="AV186" s="14" t="s">
        <v>87</v>
      </c>
      <c r="AW186" s="14" t="s">
        <v>38</v>
      </c>
      <c r="AX186" s="14" t="s">
        <v>77</v>
      </c>
      <c r="AY186" s="169" t="s">
        <v>132</v>
      </c>
    </row>
    <row r="187" spans="1:65" s="14" customFormat="1">
      <c r="B187" s="168"/>
      <c r="D187" s="153" t="s">
        <v>149</v>
      </c>
      <c r="E187" s="169" t="s">
        <v>3</v>
      </c>
      <c r="F187" s="170" t="s">
        <v>303</v>
      </c>
      <c r="H187" s="171">
        <v>40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149</v>
      </c>
      <c r="AU187" s="169" t="s">
        <v>87</v>
      </c>
      <c r="AV187" s="14" t="s">
        <v>87</v>
      </c>
      <c r="AW187" s="14" t="s">
        <v>38</v>
      </c>
      <c r="AX187" s="14" t="s">
        <v>77</v>
      </c>
      <c r="AY187" s="169" t="s">
        <v>132</v>
      </c>
    </row>
    <row r="188" spans="1:65" s="14" customFormat="1">
      <c r="B188" s="168"/>
      <c r="D188" s="153" t="s">
        <v>149</v>
      </c>
      <c r="E188" s="169" t="s">
        <v>3</v>
      </c>
      <c r="F188" s="170" t="s">
        <v>304</v>
      </c>
      <c r="H188" s="171">
        <v>56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149</v>
      </c>
      <c r="AU188" s="169" t="s">
        <v>87</v>
      </c>
      <c r="AV188" s="14" t="s">
        <v>87</v>
      </c>
      <c r="AW188" s="14" t="s">
        <v>38</v>
      </c>
      <c r="AX188" s="14" t="s">
        <v>77</v>
      </c>
      <c r="AY188" s="169" t="s">
        <v>132</v>
      </c>
    </row>
    <row r="189" spans="1:65" s="15" customFormat="1">
      <c r="B189" s="188"/>
      <c r="D189" s="153" t="s">
        <v>149</v>
      </c>
      <c r="E189" s="189" t="s">
        <v>3</v>
      </c>
      <c r="F189" s="190" t="s">
        <v>244</v>
      </c>
      <c r="H189" s="191">
        <v>343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149</v>
      </c>
      <c r="AU189" s="189" t="s">
        <v>87</v>
      </c>
      <c r="AV189" s="15" t="s">
        <v>138</v>
      </c>
      <c r="AW189" s="15" t="s">
        <v>38</v>
      </c>
      <c r="AX189" s="15" t="s">
        <v>85</v>
      </c>
      <c r="AY189" s="189" t="s">
        <v>132</v>
      </c>
    </row>
    <row r="190" spans="1:65" s="14" customFormat="1">
      <c r="B190" s="168"/>
      <c r="D190" s="153" t="s">
        <v>149</v>
      </c>
      <c r="F190" s="170" t="s">
        <v>305</v>
      </c>
      <c r="H190" s="171">
        <v>377.3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149</v>
      </c>
      <c r="AU190" s="169" t="s">
        <v>87</v>
      </c>
      <c r="AV190" s="14" t="s">
        <v>87</v>
      </c>
      <c r="AW190" s="14" t="s">
        <v>4</v>
      </c>
      <c r="AX190" s="14" t="s">
        <v>85</v>
      </c>
      <c r="AY190" s="169" t="s">
        <v>132</v>
      </c>
    </row>
    <row r="191" spans="1:65" s="2" customFormat="1" ht="16.5" customHeight="1">
      <c r="A191" s="34"/>
      <c r="B191" s="139"/>
      <c r="C191" s="140" t="s">
        <v>306</v>
      </c>
      <c r="D191" s="140" t="s">
        <v>134</v>
      </c>
      <c r="E191" s="141" t="s">
        <v>307</v>
      </c>
      <c r="F191" s="142" t="s">
        <v>308</v>
      </c>
      <c r="G191" s="143" t="s">
        <v>163</v>
      </c>
      <c r="H191" s="144">
        <v>106.74</v>
      </c>
      <c r="I191" s="145"/>
      <c r="J191" s="146">
        <f>ROUND(I191*H191,2)</f>
        <v>0</v>
      </c>
      <c r="K191" s="142" t="s">
        <v>3</v>
      </c>
      <c r="L191" s="35"/>
      <c r="M191" s="147" t="s">
        <v>3</v>
      </c>
      <c r="N191" s="148" t="s">
        <v>48</v>
      </c>
      <c r="O191" s="55"/>
      <c r="P191" s="149">
        <f>O191*H191</f>
        <v>0</v>
      </c>
      <c r="Q191" s="149">
        <v>0</v>
      </c>
      <c r="R191" s="149">
        <f>Q191*H191</f>
        <v>0</v>
      </c>
      <c r="S191" s="149">
        <v>0</v>
      </c>
      <c r="T191" s="15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1" t="s">
        <v>138</v>
      </c>
      <c r="AT191" s="151" t="s">
        <v>134</v>
      </c>
      <c r="AU191" s="151" t="s">
        <v>87</v>
      </c>
      <c r="AY191" s="18" t="s">
        <v>132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8" t="s">
        <v>85</v>
      </c>
      <c r="BK191" s="152">
        <f>ROUND(I191*H191,2)</f>
        <v>0</v>
      </c>
      <c r="BL191" s="18" t="s">
        <v>138</v>
      </c>
      <c r="BM191" s="151" t="s">
        <v>309</v>
      </c>
    </row>
    <row r="192" spans="1:65" s="2" customFormat="1">
      <c r="A192" s="34"/>
      <c r="B192" s="35"/>
      <c r="C192" s="34"/>
      <c r="D192" s="153" t="s">
        <v>140</v>
      </c>
      <c r="E192" s="34"/>
      <c r="F192" s="154" t="s">
        <v>308</v>
      </c>
      <c r="G192" s="34"/>
      <c r="H192" s="34"/>
      <c r="I192" s="155"/>
      <c r="J192" s="34"/>
      <c r="K192" s="34"/>
      <c r="L192" s="35"/>
      <c r="M192" s="156"/>
      <c r="N192" s="157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8" t="s">
        <v>140</v>
      </c>
      <c r="AU192" s="18" t="s">
        <v>87</v>
      </c>
    </row>
    <row r="193" spans="1:65" s="2" customFormat="1" ht="16.5" customHeight="1">
      <c r="A193" s="34"/>
      <c r="B193" s="139"/>
      <c r="C193" s="140" t="s">
        <v>310</v>
      </c>
      <c r="D193" s="140" t="s">
        <v>134</v>
      </c>
      <c r="E193" s="141" t="s">
        <v>311</v>
      </c>
      <c r="F193" s="142" t="s">
        <v>312</v>
      </c>
      <c r="G193" s="143" t="s">
        <v>158</v>
      </c>
      <c r="H193" s="144">
        <v>343</v>
      </c>
      <c r="I193" s="145"/>
      <c r="J193" s="146">
        <f>ROUND(I193*H193,2)</f>
        <v>0</v>
      </c>
      <c r="K193" s="142" t="s">
        <v>3</v>
      </c>
      <c r="L193" s="35"/>
      <c r="M193" s="147" t="s">
        <v>3</v>
      </c>
      <c r="N193" s="148" t="s">
        <v>48</v>
      </c>
      <c r="O193" s="55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1" t="s">
        <v>138</v>
      </c>
      <c r="AT193" s="151" t="s">
        <v>134</v>
      </c>
      <c r="AU193" s="151" t="s">
        <v>87</v>
      </c>
      <c r="AY193" s="18" t="s">
        <v>132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8" t="s">
        <v>85</v>
      </c>
      <c r="BK193" s="152">
        <f>ROUND(I193*H193,2)</f>
        <v>0</v>
      </c>
      <c r="BL193" s="18" t="s">
        <v>138</v>
      </c>
      <c r="BM193" s="151" t="s">
        <v>313</v>
      </c>
    </row>
    <row r="194" spans="1:65" s="2" customFormat="1">
      <c r="A194" s="34"/>
      <c r="B194" s="35"/>
      <c r="C194" s="34"/>
      <c r="D194" s="153" t="s">
        <v>140</v>
      </c>
      <c r="E194" s="34"/>
      <c r="F194" s="154" t="s">
        <v>312</v>
      </c>
      <c r="G194" s="34"/>
      <c r="H194" s="34"/>
      <c r="I194" s="155"/>
      <c r="J194" s="34"/>
      <c r="K194" s="34"/>
      <c r="L194" s="35"/>
      <c r="M194" s="156"/>
      <c r="N194" s="157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8" t="s">
        <v>140</v>
      </c>
      <c r="AU194" s="18" t="s">
        <v>87</v>
      </c>
    </row>
    <row r="195" spans="1:65" s="2" customFormat="1" ht="16.5" customHeight="1">
      <c r="A195" s="34"/>
      <c r="B195" s="139"/>
      <c r="C195" s="140" t="s">
        <v>314</v>
      </c>
      <c r="D195" s="140" t="s">
        <v>134</v>
      </c>
      <c r="E195" s="141" t="s">
        <v>315</v>
      </c>
      <c r="F195" s="142" t="s">
        <v>316</v>
      </c>
      <c r="G195" s="143" t="s">
        <v>317</v>
      </c>
      <c r="H195" s="144">
        <v>14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318</v>
      </c>
    </row>
    <row r="196" spans="1:65" s="2" customFormat="1">
      <c r="A196" s="34"/>
      <c r="B196" s="35"/>
      <c r="C196" s="34"/>
      <c r="D196" s="153" t="s">
        <v>140</v>
      </c>
      <c r="E196" s="34"/>
      <c r="F196" s="154" t="s">
        <v>319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320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321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4" customFormat="1">
      <c r="B199" s="168"/>
      <c r="D199" s="153" t="s">
        <v>149</v>
      </c>
      <c r="E199" s="169" t="s">
        <v>3</v>
      </c>
      <c r="F199" s="170" t="s">
        <v>202</v>
      </c>
      <c r="H199" s="171">
        <v>14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149</v>
      </c>
      <c r="AU199" s="169" t="s">
        <v>87</v>
      </c>
      <c r="AV199" s="14" t="s">
        <v>87</v>
      </c>
      <c r="AW199" s="14" t="s">
        <v>38</v>
      </c>
      <c r="AX199" s="14" t="s">
        <v>85</v>
      </c>
      <c r="AY199" s="169" t="s">
        <v>132</v>
      </c>
    </row>
    <row r="200" spans="1:65" s="2" customFormat="1" ht="16.5" customHeight="1">
      <c r="A200" s="34"/>
      <c r="B200" s="139"/>
      <c r="C200" s="176" t="s">
        <v>322</v>
      </c>
      <c r="D200" s="176" t="s">
        <v>158</v>
      </c>
      <c r="E200" s="177" t="s">
        <v>323</v>
      </c>
      <c r="F200" s="178" t="s">
        <v>324</v>
      </c>
      <c r="G200" s="179" t="s">
        <v>317</v>
      </c>
      <c r="H200" s="180">
        <v>14</v>
      </c>
      <c r="I200" s="181"/>
      <c r="J200" s="182">
        <f>ROUND(I200*H200,2)</f>
        <v>0</v>
      </c>
      <c r="K200" s="178" t="s">
        <v>144</v>
      </c>
      <c r="L200" s="183"/>
      <c r="M200" s="184" t="s">
        <v>3</v>
      </c>
      <c r="N200" s="185" t="s">
        <v>48</v>
      </c>
      <c r="O200" s="55"/>
      <c r="P200" s="149">
        <f>O200*H200</f>
        <v>0</v>
      </c>
      <c r="Q200" s="149">
        <v>7.6000000000000004E-4</v>
      </c>
      <c r="R200" s="149">
        <f>Q200*H200</f>
        <v>1.064E-2</v>
      </c>
      <c r="S200" s="149">
        <v>0</v>
      </c>
      <c r="T200" s="15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1" t="s">
        <v>173</v>
      </c>
      <c r="AT200" s="151" t="s">
        <v>158</v>
      </c>
      <c r="AU200" s="151" t="s">
        <v>87</v>
      </c>
      <c r="AY200" s="18" t="s">
        <v>132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8" t="s">
        <v>85</v>
      </c>
      <c r="BK200" s="152">
        <f>ROUND(I200*H200,2)</f>
        <v>0</v>
      </c>
      <c r="BL200" s="18" t="s">
        <v>138</v>
      </c>
      <c r="BM200" s="151" t="s">
        <v>325</v>
      </c>
    </row>
    <row r="201" spans="1:65" s="2" customFormat="1">
      <c r="A201" s="34"/>
      <c r="B201" s="35"/>
      <c r="C201" s="34"/>
      <c r="D201" s="153" t="s">
        <v>140</v>
      </c>
      <c r="E201" s="34"/>
      <c r="F201" s="154" t="s">
        <v>324</v>
      </c>
      <c r="G201" s="34"/>
      <c r="H201" s="34"/>
      <c r="I201" s="155"/>
      <c r="J201" s="34"/>
      <c r="K201" s="34"/>
      <c r="L201" s="35"/>
      <c r="M201" s="156"/>
      <c r="N201" s="157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8" t="s">
        <v>140</v>
      </c>
      <c r="AU201" s="18" t="s">
        <v>87</v>
      </c>
    </row>
    <row r="202" spans="1:65" s="13" customFormat="1">
      <c r="B202" s="161"/>
      <c r="D202" s="153" t="s">
        <v>149</v>
      </c>
      <c r="E202" s="162" t="s">
        <v>3</v>
      </c>
      <c r="F202" s="163" t="s">
        <v>321</v>
      </c>
      <c r="H202" s="162" t="s">
        <v>3</v>
      </c>
      <c r="I202" s="164"/>
      <c r="L202" s="161"/>
      <c r="M202" s="165"/>
      <c r="N202" s="166"/>
      <c r="O202" s="166"/>
      <c r="P202" s="166"/>
      <c r="Q202" s="166"/>
      <c r="R202" s="166"/>
      <c r="S202" s="166"/>
      <c r="T202" s="167"/>
      <c r="AT202" s="162" t="s">
        <v>149</v>
      </c>
      <c r="AU202" s="162" t="s">
        <v>87</v>
      </c>
      <c r="AV202" s="13" t="s">
        <v>85</v>
      </c>
      <c r="AW202" s="13" t="s">
        <v>38</v>
      </c>
      <c r="AX202" s="13" t="s">
        <v>77</v>
      </c>
      <c r="AY202" s="162" t="s">
        <v>132</v>
      </c>
    </row>
    <row r="203" spans="1:65" s="14" customFormat="1">
      <c r="B203" s="168"/>
      <c r="D203" s="153" t="s">
        <v>149</v>
      </c>
      <c r="E203" s="169" t="s">
        <v>3</v>
      </c>
      <c r="F203" s="170" t="s">
        <v>202</v>
      </c>
      <c r="H203" s="171">
        <v>14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T203" s="169" t="s">
        <v>149</v>
      </c>
      <c r="AU203" s="169" t="s">
        <v>87</v>
      </c>
      <c r="AV203" s="14" t="s">
        <v>87</v>
      </c>
      <c r="AW203" s="14" t="s">
        <v>38</v>
      </c>
      <c r="AX203" s="14" t="s">
        <v>85</v>
      </c>
      <c r="AY203" s="169" t="s">
        <v>132</v>
      </c>
    </row>
    <row r="204" spans="1:65" s="2" customFormat="1" ht="16.5" customHeight="1">
      <c r="A204" s="34"/>
      <c r="B204" s="139"/>
      <c r="C204" s="176" t="s">
        <v>326</v>
      </c>
      <c r="D204" s="176" t="s">
        <v>158</v>
      </c>
      <c r="E204" s="177" t="s">
        <v>327</v>
      </c>
      <c r="F204" s="178" t="s">
        <v>328</v>
      </c>
      <c r="G204" s="179" t="s">
        <v>317</v>
      </c>
      <c r="H204" s="180">
        <v>14</v>
      </c>
      <c r="I204" s="181"/>
      <c r="J204" s="182">
        <f>ROUND(I204*H204,2)</f>
        <v>0</v>
      </c>
      <c r="K204" s="178" t="s">
        <v>144</v>
      </c>
      <c r="L204" s="183"/>
      <c r="M204" s="184" t="s">
        <v>3</v>
      </c>
      <c r="N204" s="185" t="s">
        <v>48</v>
      </c>
      <c r="O204" s="55"/>
      <c r="P204" s="149">
        <f>O204*H204</f>
        <v>0</v>
      </c>
      <c r="Q204" s="149">
        <v>1.7000000000000001E-4</v>
      </c>
      <c r="R204" s="149">
        <f>Q204*H204</f>
        <v>2.3800000000000002E-3</v>
      </c>
      <c r="S204" s="149">
        <v>0</v>
      </c>
      <c r="T204" s="15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1" t="s">
        <v>173</v>
      </c>
      <c r="AT204" s="151" t="s">
        <v>158</v>
      </c>
      <c r="AU204" s="151" t="s">
        <v>87</v>
      </c>
      <c r="AY204" s="18" t="s">
        <v>132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8" t="s">
        <v>85</v>
      </c>
      <c r="BK204" s="152">
        <f>ROUND(I204*H204,2)</f>
        <v>0</v>
      </c>
      <c r="BL204" s="18" t="s">
        <v>138</v>
      </c>
      <c r="BM204" s="151" t="s">
        <v>329</v>
      </c>
    </row>
    <row r="205" spans="1:65" s="2" customFormat="1">
      <c r="A205" s="34"/>
      <c r="B205" s="35"/>
      <c r="C205" s="34"/>
      <c r="D205" s="153" t="s">
        <v>140</v>
      </c>
      <c r="E205" s="34"/>
      <c r="F205" s="154" t="s">
        <v>328</v>
      </c>
      <c r="G205" s="34"/>
      <c r="H205" s="34"/>
      <c r="I205" s="155"/>
      <c r="J205" s="34"/>
      <c r="K205" s="34"/>
      <c r="L205" s="35"/>
      <c r="M205" s="156"/>
      <c r="N205" s="157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140</v>
      </c>
      <c r="AU205" s="18" t="s">
        <v>87</v>
      </c>
    </row>
    <row r="206" spans="1:65" s="13" customFormat="1">
      <c r="B206" s="161"/>
      <c r="D206" s="153" t="s">
        <v>149</v>
      </c>
      <c r="E206" s="162" t="s">
        <v>3</v>
      </c>
      <c r="F206" s="163" t="s">
        <v>321</v>
      </c>
      <c r="H206" s="162" t="s">
        <v>3</v>
      </c>
      <c r="I206" s="164"/>
      <c r="L206" s="161"/>
      <c r="M206" s="165"/>
      <c r="N206" s="166"/>
      <c r="O206" s="166"/>
      <c r="P206" s="166"/>
      <c r="Q206" s="166"/>
      <c r="R206" s="166"/>
      <c r="S206" s="166"/>
      <c r="T206" s="167"/>
      <c r="AT206" s="162" t="s">
        <v>149</v>
      </c>
      <c r="AU206" s="162" t="s">
        <v>87</v>
      </c>
      <c r="AV206" s="13" t="s">
        <v>85</v>
      </c>
      <c r="AW206" s="13" t="s">
        <v>38</v>
      </c>
      <c r="AX206" s="13" t="s">
        <v>77</v>
      </c>
      <c r="AY206" s="162" t="s">
        <v>132</v>
      </c>
    </row>
    <row r="207" spans="1:65" s="14" customFormat="1">
      <c r="B207" s="168"/>
      <c r="D207" s="153" t="s">
        <v>149</v>
      </c>
      <c r="E207" s="169" t="s">
        <v>3</v>
      </c>
      <c r="F207" s="170" t="s">
        <v>202</v>
      </c>
      <c r="H207" s="171">
        <v>14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149</v>
      </c>
      <c r="AU207" s="169" t="s">
        <v>87</v>
      </c>
      <c r="AV207" s="14" t="s">
        <v>87</v>
      </c>
      <c r="AW207" s="14" t="s">
        <v>38</v>
      </c>
      <c r="AX207" s="14" t="s">
        <v>85</v>
      </c>
      <c r="AY207" s="169" t="s">
        <v>132</v>
      </c>
    </row>
    <row r="208" spans="1:65" s="12" customFormat="1" ht="22.95" customHeight="1">
      <c r="B208" s="126"/>
      <c r="D208" s="127" t="s">
        <v>76</v>
      </c>
      <c r="E208" s="137" t="s">
        <v>138</v>
      </c>
      <c r="F208" s="137" t="s">
        <v>330</v>
      </c>
      <c r="I208" s="129"/>
      <c r="J208" s="138">
        <f>BK208</f>
        <v>0</v>
      </c>
      <c r="L208" s="126"/>
      <c r="M208" s="131"/>
      <c r="N208" s="132"/>
      <c r="O208" s="132"/>
      <c r="P208" s="133">
        <f>SUM(P209:P210)</f>
        <v>0</v>
      </c>
      <c r="Q208" s="132"/>
      <c r="R208" s="133">
        <f>SUM(R209:R210)</f>
        <v>0</v>
      </c>
      <c r="S208" s="132"/>
      <c r="T208" s="134">
        <f>SUM(T209:T210)</f>
        <v>0</v>
      </c>
      <c r="AR208" s="127" t="s">
        <v>85</v>
      </c>
      <c r="AT208" s="135" t="s">
        <v>76</v>
      </c>
      <c r="AU208" s="135" t="s">
        <v>85</v>
      </c>
      <c r="AY208" s="127" t="s">
        <v>132</v>
      </c>
      <c r="BK208" s="136">
        <f>SUM(BK209:BK210)</f>
        <v>0</v>
      </c>
    </row>
    <row r="209" spans="1:65" s="2" customFormat="1" ht="16.5" customHeight="1">
      <c r="A209" s="34"/>
      <c r="B209" s="139"/>
      <c r="C209" s="140" t="s">
        <v>303</v>
      </c>
      <c r="D209" s="140" t="s">
        <v>134</v>
      </c>
      <c r="E209" s="141" t="s">
        <v>331</v>
      </c>
      <c r="F209" s="142" t="s">
        <v>332</v>
      </c>
      <c r="G209" s="143" t="s">
        <v>137</v>
      </c>
      <c r="H209" s="144">
        <v>4683.3</v>
      </c>
      <c r="I209" s="145"/>
      <c r="J209" s="146">
        <f>ROUND(I209*H209,2)</f>
        <v>0</v>
      </c>
      <c r="K209" s="142" t="s">
        <v>3</v>
      </c>
      <c r="L209" s="35"/>
      <c r="M209" s="147" t="s">
        <v>3</v>
      </c>
      <c r="N209" s="148" t="s">
        <v>48</v>
      </c>
      <c r="O209" s="55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1" t="s">
        <v>138</v>
      </c>
      <c r="AT209" s="151" t="s">
        <v>134</v>
      </c>
      <c r="AU209" s="151" t="s">
        <v>87</v>
      </c>
      <c r="AY209" s="18" t="s">
        <v>132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8" t="s">
        <v>85</v>
      </c>
      <c r="BK209" s="152">
        <f>ROUND(I209*H209,2)</f>
        <v>0</v>
      </c>
      <c r="BL209" s="18" t="s">
        <v>138</v>
      </c>
      <c r="BM209" s="151" t="s">
        <v>333</v>
      </c>
    </row>
    <row r="210" spans="1:65" s="2" customFormat="1">
      <c r="A210" s="34"/>
      <c r="B210" s="35"/>
      <c r="C210" s="34"/>
      <c r="D210" s="153" t="s">
        <v>140</v>
      </c>
      <c r="E210" s="34"/>
      <c r="F210" s="154" t="s">
        <v>332</v>
      </c>
      <c r="G210" s="34"/>
      <c r="H210" s="34"/>
      <c r="I210" s="155"/>
      <c r="J210" s="34"/>
      <c r="K210" s="34"/>
      <c r="L210" s="35"/>
      <c r="M210" s="156"/>
      <c r="N210" s="157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8" t="s">
        <v>140</v>
      </c>
      <c r="AU210" s="18" t="s">
        <v>87</v>
      </c>
    </row>
    <row r="211" spans="1:65" s="12" customFormat="1" ht="22.95" customHeight="1">
      <c r="B211" s="126"/>
      <c r="D211" s="127" t="s">
        <v>76</v>
      </c>
      <c r="E211" s="137" t="s">
        <v>160</v>
      </c>
      <c r="F211" s="137" t="s">
        <v>334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SUM(P212:P415)</f>
        <v>0</v>
      </c>
      <c r="Q211" s="132"/>
      <c r="R211" s="133">
        <f>SUM(R212:R415)</f>
        <v>932.99186840000027</v>
      </c>
      <c r="S211" s="132"/>
      <c r="T211" s="134">
        <f>SUM(T212:T415)</f>
        <v>0</v>
      </c>
      <c r="AR211" s="127" t="s">
        <v>85</v>
      </c>
      <c r="AT211" s="135" t="s">
        <v>76</v>
      </c>
      <c r="AU211" s="135" t="s">
        <v>85</v>
      </c>
      <c r="AY211" s="127" t="s">
        <v>132</v>
      </c>
      <c r="BK211" s="136">
        <f>SUM(BK212:BK415)</f>
        <v>0</v>
      </c>
    </row>
    <row r="212" spans="1:65" s="2" customFormat="1" ht="24.15" customHeight="1">
      <c r="A212" s="34"/>
      <c r="B212" s="139"/>
      <c r="C212" s="140" t="s">
        <v>335</v>
      </c>
      <c r="D212" s="140" t="s">
        <v>134</v>
      </c>
      <c r="E212" s="141" t="s">
        <v>336</v>
      </c>
      <c r="F212" s="142" t="s">
        <v>337</v>
      </c>
      <c r="G212" s="143" t="s">
        <v>163</v>
      </c>
      <c r="H212" s="144">
        <v>179.59100000000001</v>
      </c>
      <c r="I212" s="145"/>
      <c r="J212" s="146">
        <f>ROUND(I212*H212,2)</f>
        <v>0</v>
      </c>
      <c r="K212" s="142" t="s">
        <v>3</v>
      </c>
      <c r="L212" s="35"/>
      <c r="M212" s="147" t="s">
        <v>3</v>
      </c>
      <c r="N212" s="148" t="s">
        <v>48</v>
      </c>
      <c r="O212" s="55"/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1" t="s">
        <v>138</v>
      </c>
      <c r="AT212" s="151" t="s">
        <v>134</v>
      </c>
      <c r="AU212" s="151" t="s">
        <v>87</v>
      </c>
      <c r="AY212" s="18" t="s">
        <v>132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8" t="s">
        <v>85</v>
      </c>
      <c r="BK212" s="152">
        <f>ROUND(I212*H212,2)</f>
        <v>0</v>
      </c>
      <c r="BL212" s="18" t="s">
        <v>138</v>
      </c>
      <c r="BM212" s="151" t="s">
        <v>338</v>
      </c>
    </row>
    <row r="213" spans="1:65" s="2" customFormat="1" ht="19.2">
      <c r="A213" s="34"/>
      <c r="B213" s="35"/>
      <c r="C213" s="34"/>
      <c r="D213" s="153" t="s">
        <v>140</v>
      </c>
      <c r="E213" s="34"/>
      <c r="F213" s="154" t="s">
        <v>337</v>
      </c>
      <c r="G213" s="34"/>
      <c r="H213" s="34"/>
      <c r="I213" s="155"/>
      <c r="J213" s="34"/>
      <c r="K213" s="34"/>
      <c r="L213" s="35"/>
      <c r="M213" s="156"/>
      <c r="N213" s="157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8" t="s">
        <v>140</v>
      </c>
      <c r="AU213" s="18" t="s">
        <v>87</v>
      </c>
    </row>
    <row r="214" spans="1:65" s="2" customFormat="1" ht="16.5" customHeight="1">
      <c r="A214" s="34"/>
      <c r="B214" s="139"/>
      <c r="C214" s="140" t="s">
        <v>29</v>
      </c>
      <c r="D214" s="140" t="s">
        <v>134</v>
      </c>
      <c r="E214" s="141" t="s">
        <v>339</v>
      </c>
      <c r="F214" s="142" t="s">
        <v>340</v>
      </c>
      <c r="G214" s="143" t="s">
        <v>137</v>
      </c>
      <c r="H214" s="144">
        <v>7495.18</v>
      </c>
      <c r="I214" s="145"/>
      <c r="J214" s="146">
        <f>ROUND(I214*H214,2)</f>
        <v>0</v>
      </c>
      <c r="K214" s="142" t="s">
        <v>3</v>
      </c>
      <c r="L214" s="35"/>
      <c r="M214" s="147" t="s">
        <v>3</v>
      </c>
      <c r="N214" s="148" t="s">
        <v>48</v>
      </c>
      <c r="O214" s="55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1" t="s">
        <v>138</v>
      </c>
      <c r="AT214" s="151" t="s">
        <v>134</v>
      </c>
      <c r="AU214" s="151" t="s">
        <v>87</v>
      </c>
      <c r="AY214" s="18" t="s">
        <v>132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8" t="s">
        <v>85</v>
      </c>
      <c r="BK214" s="152">
        <f>ROUND(I214*H214,2)</f>
        <v>0</v>
      </c>
      <c r="BL214" s="18" t="s">
        <v>138</v>
      </c>
      <c r="BM214" s="151" t="s">
        <v>341</v>
      </c>
    </row>
    <row r="215" spans="1:65" s="2" customFormat="1">
      <c r="A215" s="34"/>
      <c r="B215" s="35"/>
      <c r="C215" s="34"/>
      <c r="D215" s="153" t="s">
        <v>140</v>
      </c>
      <c r="E215" s="34"/>
      <c r="F215" s="154" t="s">
        <v>340</v>
      </c>
      <c r="G215" s="34"/>
      <c r="H215" s="34"/>
      <c r="I215" s="155"/>
      <c r="J215" s="34"/>
      <c r="K215" s="34"/>
      <c r="L215" s="35"/>
      <c r="M215" s="156"/>
      <c r="N215" s="157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8" t="s">
        <v>140</v>
      </c>
      <c r="AU215" s="18" t="s">
        <v>87</v>
      </c>
    </row>
    <row r="216" spans="1:65" s="2" customFormat="1" ht="16.5" customHeight="1">
      <c r="A216" s="34"/>
      <c r="B216" s="139"/>
      <c r="C216" s="140" t="s">
        <v>342</v>
      </c>
      <c r="D216" s="140" t="s">
        <v>134</v>
      </c>
      <c r="E216" s="141" t="s">
        <v>343</v>
      </c>
      <c r="F216" s="142" t="s">
        <v>344</v>
      </c>
      <c r="G216" s="143" t="s">
        <v>137</v>
      </c>
      <c r="H216" s="144">
        <v>57</v>
      </c>
      <c r="I216" s="145"/>
      <c r="J216" s="146">
        <f>ROUND(I216*H216,2)</f>
        <v>0</v>
      </c>
      <c r="K216" s="142" t="s">
        <v>3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345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344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 ht="16.5" customHeight="1">
      <c r="A218" s="34"/>
      <c r="B218" s="139"/>
      <c r="C218" s="140" t="s">
        <v>346</v>
      </c>
      <c r="D218" s="140" t="s">
        <v>134</v>
      </c>
      <c r="E218" s="141" t="s">
        <v>347</v>
      </c>
      <c r="F218" s="142" t="s">
        <v>348</v>
      </c>
      <c r="G218" s="143" t="s">
        <v>137</v>
      </c>
      <c r="H218" s="144">
        <v>4597.92</v>
      </c>
      <c r="I218" s="145"/>
      <c r="J218" s="146">
        <f>ROUND(I218*H218,2)</f>
        <v>0</v>
      </c>
      <c r="K218" s="142" t="s">
        <v>3</v>
      </c>
      <c r="L218" s="35"/>
      <c r="M218" s="147" t="s">
        <v>3</v>
      </c>
      <c r="N218" s="148" t="s">
        <v>48</v>
      </c>
      <c r="O218" s="55"/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51" t="s">
        <v>138</v>
      </c>
      <c r="AT218" s="151" t="s">
        <v>134</v>
      </c>
      <c r="AU218" s="151" t="s">
        <v>87</v>
      </c>
      <c r="AY218" s="18" t="s">
        <v>132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8" t="s">
        <v>85</v>
      </c>
      <c r="BK218" s="152">
        <f>ROUND(I218*H218,2)</f>
        <v>0</v>
      </c>
      <c r="BL218" s="18" t="s">
        <v>138</v>
      </c>
      <c r="BM218" s="151" t="s">
        <v>349</v>
      </c>
    </row>
    <row r="219" spans="1:65" s="2" customFormat="1">
      <c r="A219" s="34"/>
      <c r="B219" s="35"/>
      <c r="C219" s="34"/>
      <c r="D219" s="153" t="s">
        <v>140</v>
      </c>
      <c r="E219" s="34"/>
      <c r="F219" s="154" t="s">
        <v>348</v>
      </c>
      <c r="G219" s="34"/>
      <c r="H219" s="34"/>
      <c r="I219" s="155"/>
      <c r="J219" s="34"/>
      <c r="K219" s="34"/>
      <c r="L219" s="35"/>
      <c r="M219" s="156"/>
      <c r="N219" s="157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8" t="s">
        <v>140</v>
      </c>
      <c r="AU219" s="18" t="s">
        <v>87</v>
      </c>
    </row>
    <row r="220" spans="1:65" s="2" customFormat="1" ht="16.5" customHeight="1">
      <c r="A220" s="34"/>
      <c r="B220" s="139"/>
      <c r="C220" s="140" t="s">
        <v>350</v>
      </c>
      <c r="D220" s="140" t="s">
        <v>134</v>
      </c>
      <c r="E220" s="141" t="s">
        <v>351</v>
      </c>
      <c r="F220" s="142" t="s">
        <v>352</v>
      </c>
      <c r="G220" s="143" t="s">
        <v>137</v>
      </c>
      <c r="H220" s="144">
        <v>2298.96</v>
      </c>
      <c r="I220" s="145"/>
      <c r="J220" s="146">
        <f>ROUND(I220*H220,2)</f>
        <v>0</v>
      </c>
      <c r="K220" s="142" t="s">
        <v>3</v>
      </c>
      <c r="L220" s="35"/>
      <c r="M220" s="147" t="s">
        <v>3</v>
      </c>
      <c r="N220" s="148" t="s">
        <v>48</v>
      </c>
      <c r="O220" s="55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1" t="s">
        <v>138</v>
      </c>
      <c r="AT220" s="151" t="s">
        <v>134</v>
      </c>
      <c r="AU220" s="151" t="s">
        <v>87</v>
      </c>
      <c r="AY220" s="18" t="s">
        <v>132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85</v>
      </c>
      <c r="BK220" s="152">
        <f>ROUND(I220*H220,2)</f>
        <v>0</v>
      </c>
      <c r="BL220" s="18" t="s">
        <v>138</v>
      </c>
      <c r="BM220" s="151" t="s">
        <v>353</v>
      </c>
    </row>
    <row r="221" spans="1:65" s="2" customFormat="1">
      <c r="A221" s="34"/>
      <c r="B221" s="35"/>
      <c r="C221" s="34"/>
      <c r="D221" s="153" t="s">
        <v>140</v>
      </c>
      <c r="E221" s="34"/>
      <c r="F221" s="154" t="s">
        <v>352</v>
      </c>
      <c r="G221" s="34"/>
      <c r="H221" s="34"/>
      <c r="I221" s="155"/>
      <c r="J221" s="34"/>
      <c r="K221" s="34"/>
      <c r="L221" s="35"/>
      <c r="M221" s="156"/>
      <c r="N221" s="157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8" t="s">
        <v>140</v>
      </c>
      <c r="AU221" s="18" t="s">
        <v>87</v>
      </c>
    </row>
    <row r="222" spans="1:65" s="2" customFormat="1" ht="16.5" customHeight="1">
      <c r="A222" s="34"/>
      <c r="B222" s="139"/>
      <c r="C222" s="140" t="s">
        <v>354</v>
      </c>
      <c r="D222" s="140" t="s">
        <v>134</v>
      </c>
      <c r="E222" s="141" t="s">
        <v>355</v>
      </c>
      <c r="F222" s="142" t="s">
        <v>356</v>
      </c>
      <c r="G222" s="143" t="s">
        <v>137</v>
      </c>
      <c r="H222" s="144">
        <v>2298.96</v>
      </c>
      <c r="I222" s="145"/>
      <c r="J222" s="146">
        <f>ROUND(I222*H222,2)</f>
        <v>0</v>
      </c>
      <c r="K222" s="142" t="s">
        <v>3</v>
      </c>
      <c r="L222" s="35"/>
      <c r="M222" s="147" t="s">
        <v>3</v>
      </c>
      <c r="N222" s="148" t="s">
        <v>48</v>
      </c>
      <c r="O222" s="55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1" t="s">
        <v>138</v>
      </c>
      <c r="AT222" s="151" t="s">
        <v>134</v>
      </c>
      <c r="AU222" s="151" t="s">
        <v>87</v>
      </c>
      <c r="AY222" s="18" t="s">
        <v>132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85</v>
      </c>
      <c r="BK222" s="152">
        <f>ROUND(I222*H222,2)</f>
        <v>0</v>
      </c>
      <c r="BL222" s="18" t="s">
        <v>138</v>
      </c>
      <c r="BM222" s="151" t="s">
        <v>357</v>
      </c>
    </row>
    <row r="223" spans="1:65" s="2" customFormat="1">
      <c r="A223" s="34"/>
      <c r="B223" s="35"/>
      <c r="C223" s="34"/>
      <c r="D223" s="153" t="s">
        <v>140</v>
      </c>
      <c r="E223" s="34"/>
      <c r="F223" s="154" t="s">
        <v>356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140</v>
      </c>
      <c r="AU223" s="18" t="s">
        <v>87</v>
      </c>
    </row>
    <row r="224" spans="1:65" s="2" customFormat="1" ht="24.15" customHeight="1">
      <c r="A224" s="34"/>
      <c r="B224" s="139"/>
      <c r="C224" s="140" t="s">
        <v>358</v>
      </c>
      <c r="D224" s="140" t="s">
        <v>134</v>
      </c>
      <c r="E224" s="141" t="s">
        <v>359</v>
      </c>
      <c r="F224" s="142" t="s">
        <v>360</v>
      </c>
      <c r="G224" s="143" t="s">
        <v>137</v>
      </c>
      <c r="H224" s="144">
        <f>(1027.14+26.52+884.34+28.56)</f>
        <v>1966.56</v>
      </c>
      <c r="I224" s="145"/>
      <c r="J224" s="146">
        <f>ROUND(I224*H224,2)</f>
        <v>0</v>
      </c>
      <c r="K224" s="142" t="s">
        <v>3</v>
      </c>
      <c r="L224" s="35"/>
      <c r="M224" s="147" t="s">
        <v>3</v>
      </c>
      <c r="N224" s="148" t="s">
        <v>48</v>
      </c>
      <c r="O224" s="55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1" t="s">
        <v>138</v>
      </c>
      <c r="AT224" s="151" t="s">
        <v>134</v>
      </c>
      <c r="AU224" s="151" t="s">
        <v>87</v>
      </c>
      <c r="AY224" s="18" t="s">
        <v>132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8" t="s">
        <v>85</v>
      </c>
      <c r="BK224" s="152">
        <f>ROUND(I224*H224,2)</f>
        <v>0</v>
      </c>
      <c r="BL224" s="18" t="s">
        <v>138</v>
      </c>
      <c r="BM224" s="151" t="s">
        <v>361</v>
      </c>
    </row>
    <row r="225" spans="1:65" s="2" customFormat="1" ht="19.2">
      <c r="A225" s="34"/>
      <c r="B225" s="35"/>
      <c r="C225" s="34"/>
      <c r="D225" s="153" t="s">
        <v>140</v>
      </c>
      <c r="E225" s="34"/>
      <c r="F225" s="154" t="s">
        <v>360</v>
      </c>
      <c r="G225" s="34"/>
      <c r="H225" s="34"/>
      <c r="I225" s="155"/>
      <c r="J225" s="34"/>
      <c r="K225" s="34"/>
      <c r="L225" s="35"/>
      <c r="M225" s="156"/>
      <c r="N225" s="157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8" t="s">
        <v>140</v>
      </c>
      <c r="AU225" s="18" t="s">
        <v>87</v>
      </c>
    </row>
    <row r="226" spans="1:65" s="2" customFormat="1" ht="16.5" customHeight="1">
      <c r="A226" s="34"/>
      <c r="B226" s="139"/>
      <c r="C226" s="140" t="s">
        <v>362</v>
      </c>
      <c r="D226" s="140" t="s">
        <v>134</v>
      </c>
      <c r="E226" s="141" t="s">
        <v>363</v>
      </c>
      <c r="F226" s="142" t="s">
        <v>364</v>
      </c>
      <c r="G226" s="143" t="s">
        <v>137</v>
      </c>
      <c r="H226" s="144">
        <v>455</v>
      </c>
      <c r="I226" s="145"/>
      <c r="J226" s="146">
        <f>ROUND(I226*H226,2)</f>
        <v>0</v>
      </c>
      <c r="K226" s="142" t="s">
        <v>3</v>
      </c>
      <c r="L226" s="35"/>
      <c r="M226" s="147" t="s">
        <v>3</v>
      </c>
      <c r="N226" s="148" t="s">
        <v>48</v>
      </c>
      <c r="O226" s="55"/>
      <c r="P226" s="149">
        <f>O226*H226</f>
        <v>0</v>
      </c>
      <c r="Q226" s="149">
        <v>0</v>
      </c>
      <c r="R226" s="149">
        <f>Q226*H226</f>
        <v>0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138</v>
      </c>
      <c r="AT226" s="151" t="s">
        <v>134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365</v>
      </c>
    </row>
    <row r="227" spans="1:65" s="2" customFormat="1">
      <c r="A227" s="34"/>
      <c r="B227" s="35"/>
      <c r="C227" s="34"/>
      <c r="D227" s="153" t="s">
        <v>140</v>
      </c>
      <c r="E227" s="34"/>
      <c r="F227" s="154" t="s">
        <v>364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2" customFormat="1" ht="16.5" customHeight="1">
      <c r="A228" s="34"/>
      <c r="B228" s="139"/>
      <c r="C228" s="140" t="s">
        <v>366</v>
      </c>
      <c r="D228" s="140" t="s">
        <v>134</v>
      </c>
      <c r="E228" s="141" t="s">
        <v>367</v>
      </c>
      <c r="F228" s="142" t="s">
        <v>368</v>
      </c>
      <c r="G228" s="143" t="s">
        <v>296</v>
      </c>
      <c r="H228" s="144">
        <v>521</v>
      </c>
      <c r="I228" s="145"/>
      <c r="J228" s="146">
        <f>ROUND(I228*H228,2)</f>
        <v>0</v>
      </c>
      <c r="K228" s="142" t="s">
        <v>144</v>
      </c>
      <c r="L228" s="35"/>
      <c r="M228" s="147" t="s">
        <v>3</v>
      </c>
      <c r="N228" s="148" t="s">
        <v>48</v>
      </c>
      <c r="O228" s="55"/>
      <c r="P228" s="149">
        <f>O228*H228</f>
        <v>0</v>
      </c>
      <c r="Q228" s="149">
        <v>0.1295</v>
      </c>
      <c r="R228" s="149">
        <f>Q228*H228</f>
        <v>67.469499999999996</v>
      </c>
      <c r="S228" s="149">
        <v>0</v>
      </c>
      <c r="T228" s="15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1" t="s">
        <v>138</v>
      </c>
      <c r="AT228" s="151" t="s">
        <v>134</v>
      </c>
      <c r="AU228" s="151" t="s">
        <v>87</v>
      </c>
      <c r="AY228" s="18" t="s">
        <v>132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8" t="s">
        <v>85</v>
      </c>
      <c r="BK228" s="152">
        <f>ROUND(I228*H228,2)</f>
        <v>0</v>
      </c>
      <c r="BL228" s="18" t="s">
        <v>138</v>
      </c>
      <c r="BM228" s="151" t="s">
        <v>369</v>
      </c>
    </row>
    <row r="229" spans="1:65" s="2" customFormat="1" ht="19.2">
      <c r="A229" s="34"/>
      <c r="B229" s="35"/>
      <c r="C229" s="34"/>
      <c r="D229" s="153" t="s">
        <v>140</v>
      </c>
      <c r="E229" s="34"/>
      <c r="F229" s="154" t="s">
        <v>370</v>
      </c>
      <c r="G229" s="34"/>
      <c r="H229" s="34"/>
      <c r="I229" s="155"/>
      <c r="J229" s="34"/>
      <c r="K229" s="34"/>
      <c r="L229" s="35"/>
      <c r="M229" s="156"/>
      <c r="N229" s="157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8" t="s">
        <v>140</v>
      </c>
      <c r="AU229" s="18" t="s">
        <v>87</v>
      </c>
    </row>
    <row r="230" spans="1:65" s="2" customFormat="1">
      <c r="A230" s="34"/>
      <c r="B230" s="35"/>
      <c r="C230" s="34"/>
      <c r="D230" s="159" t="s">
        <v>147</v>
      </c>
      <c r="E230" s="34"/>
      <c r="F230" s="160" t="s">
        <v>371</v>
      </c>
      <c r="G230" s="34"/>
      <c r="H230" s="34"/>
      <c r="I230" s="155"/>
      <c r="J230" s="34"/>
      <c r="K230" s="34"/>
      <c r="L230" s="35"/>
      <c r="M230" s="156"/>
      <c r="N230" s="157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8" t="s">
        <v>147</v>
      </c>
      <c r="AU230" s="18" t="s">
        <v>87</v>
      </c>
    </row>
    <row r="231" spans="1:65" s="2" customFormat="1" ht="16.5" customHeight="1">
      <c r="A231" s="34"/>
      <c r="B231" s="139"/>
      <c r="C231" s="176" t="s">
        <v>372</v>
      </c>
      <c r="D231" s="176" t="s">
        <v>158</v>
      </c>
      <c r="E231" s="177" t="s">
        <v>373</v>
      </c>
      <c r="F231" s="178" t="s">
        <v>374</v>
      </c>
      <c r="G231" s="179" t="s">
        <v>158</v>
      </c>
      <c r="H231" s="180">
        <v>521</v>
      </c>
      <c r="I231" s="181"/>
      <c r="J231" s="182">
        <f>ROUND(I231*H231,2)</f>
        <v>0</v>
      </c>
      <c r="K231" s="178" t="s">
        <v>3</v>
      </c>
      <c r="L231" s="183"/>
      <c r="M231" s="184" t="s">
        <v>3</v>
      </c>
      <c r="N231" s="185" t="s">
        <v>48</v>
      </c>
      <c r="O231" s="55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1" t="s">
        <v>173</v>
      </c>
      <c r="AT231" s="151" t="s">
        <v>158</v>
      </c>
      <c r="AU231" s="151" t="s">
        <v>87</v>
      </c>
      <c r="AY231" s="18" t="s">
        <v>132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8" t="s">
        <v>85</v>
      </c>
      <c r="BK231" s="152">
        <f>ROUND(I231*H231,2)</f>
        <v>0</v>
      </c>
      <c r="BL231" s="18" t="s">
        <v>138</v>
      </c>
      <c r="BM231" s="151" t="s">
        <v>375</v>
      </c>
    </row>
    <row r="232" spans="1:65" s="2" customFormat="1">
      <c r="A232" s="34"/>
      <c r="B232" s="35"/>
      <c r="C232" s="34"/>
      <c r="D232" s="153" t="s">
        <v>140</v>
      </c>
      <c r="E232" s="34"/>
      <c r="F232" s="154" t="s">
        <v>374</v>
      </c>
      <c r="G232" s="34"/>
      <c r="H232" s="34"/>
      <c r="I232" s="155"/>
      <c r="J232" s="34"/>
      <c r="K232" s="34"/>
      <c r="L232" s="35"/>
      <c r="M232" s="156"/>
      <c r="N232" s="157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8" t="s">
        <v>140</v>
      </c>
      <c r="AU232" s="18" t="s">
        <v>87</v>
      </c>
    </row>
    <row r="233" spans="1:65" s="2" customFormat="1" ht="16.5" customHeight="1">
      <c r="A233" s="34"/>
      <c r="B233" s="139"/>
      <c r="C233" s="140" t="s">
        <v>376</v>
      </c>
      <c r="D233" s="140" t="s">
        <v>134</v>
      </c>
      <c r="E233" s="141" t="s">
        <v>377</v>
      </c>
      <c r="F233" s="142" t="s">
        <v>378</v>
      </c>
      <c r="G233" s="143" t="s">
        <v>296</v>
      </c>
      <c r="H233" s="144">
        <v>24</v>
      </c>
      <c r="I233" s="145"/>
      <c r="J233" s="146">
        <f>ROUND(I233*H233,2)</f>
        <v>0</v>
      </c>
      <c r="K233" s="142" t="s">
        <v>144</v>
      </c>
      <c r="L233" s="35"/>
      <c r="M233" s="147" t="s">
        <v>3</v>
      </c>
      <c r="N233" s="148" t="s">
        <v>48</v>
      </c>
      <c r="O233" s="55"/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1" t="s">
        <v>138</v>
      </c>
      <c r="AT233" s="151" t="s">
        <v>134</v>
      </c>
      <c r="AU233" s="151" t="s">
        <v>87</v>
      </c>
      <c r="AY233" s="18" t="s">
        <v>132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8" t="s">
        <v>85</v>
      </c>
      <c r="BK233" s="152">
        <f>ROUND(I233*H233,2)</f>
        <v>0</v>
      </c>
      <c r="BL233" s="18" t="s">
        <v>138</v>
      </c>
      <c r="BM233" s="151" t="s">
        <v>379</v>
      </c>
    </row>
    <row r="234" spans="1:65" s="2" customFormat="1">
      <c r="A234" s="34"/>
      <c r="B234" s="35"/>
      <c r="C234" s="34"/>
      <c r="D234" s="153" t="s">
        <v>140</v>
      </c>
      <c r="E234" s="34"/>
      <c r="F234" s="154" t="s">
        <v>380</v>
      </c>
      <c r="G234" s="34"/>
      <c r="H234" s="34"/>
      <c r="I234" s="155"/>
      <c r="J234" s="34"/>
      <c r="K234" s="34"/>
      <c r="L234" s="35"/>
      <c r="M234" s="156"/>
      <c r="N234" s="157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8" t="s">
        <v>140</v>
      </c>
      <c r="AU234" s="18" t="s">
        <v>87</v>
      </c>
    </row>
    <row r="235" spans="1:65" s="2" customFormat="1">
      <c r="A235" s="34"/>
      <c r="B235" s="35"/>
      <c r="C235" s="34"/>
      <c r="D235" s="159" t="s">
        <v>147</v>
      </c>
      <c r="E235" s="34"/>
      <c r="F235" s="160" t="s">
        <v>381</v>
      </c>
      <c r="G235" s="34"/>
      <c r="H235" s="34"/>
      <c r="I235" s="155"/>
      <c r="J235" s="34"/>
      <c r="K235" s="34"/>
      <c r="L235" s="35"/>
      <c r="M235" s="156"/>
      <c r="N235" s="157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8" t="s">
        <v>147</v>
      </c>
      <c r="AU235" s="18" t="s">
        <v>87</v>
      </c>
    </row>
    <row r="236" spans="1:65" s="2" customFormat="1" ht="16.5" customHeight="1">
      <c r="A236" s="34"/>
      <c r="B236" s="139"/>
      <c r="C236" s="140" t="s">
        <v>382</v>
      </c>
      <c r="D236" s="140" t="s">
        <v>134</v>
      </c>
      <c r="E236" s="141" t="s">
        <v>383</v>
      </c>
      <c r="F236" s="142" t="s">
        <v>384</v>
      </c>
      <c r="G236" s="143" t="s">
        <v>143</v>
      </c>
      <c r="H236" s="144">
        <v>264</v>
      </c>
      <c r="I236" s="145"/>
      <c r="J236" s="146">
        <f>ROUND(I236*H236,2)</f>
        <v>0</v>
      </c>
      <c r="K236" s="142" t="s">
        <v>144</v>
      </c>
      <c r="L236" s="35"/>
      <c r="M236" s="147" t="s">
        <v>3</v>
      </c>
      <c r="N236" s="148" t="s">
        <v>48</v>
      </c>
      <c r="O236" s="55"/>
      <c r="P236" s="149">
        <f>O236*H236</f>
        <v>0</v>
      </c>
      <c r="Q236" s="149">
        <v>0.19536000000000001</v>
      </c>
      <c r="R236" s="149">
        <f>Q236*H236</f>
        <v>51.575040000000001</v>
      </c>
      <c r="S236" s="149">
        <v>0</v>
      </c>
      <c r="T236" s="15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51" t="s">
        <v>138</v>
      </c>
      <c r="AT236" s="151" t="s">
        <v>134</v>
      </c>
      <c r="AU236" s="151" t="s">
        <v>87</v>
      </c>
      <c r="AY236" s="18" t="s">
        <v>132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8" t="s">
        <v>85</v>
      </c>
      <c r="BK236" s="152">
        <f>ROUND(I236*H236,2)</f>
        <v>0</v>
      </c>
      <c r="BL236" s="18" t="s">
        <v>138</v>
      </c>
      <c r="BM236" s="151" t="s">
        <v>385</v>
      </c>
    </row>
    <row r="237" spans="1:65" s="2" customFormat="1" ht="19.2">
      <c r="A237" s="34"/>
      <c r="B237" s="35"/>
      <c r="C237" s="34"/>
      <c r="D237" s="153" t="s">
        <v>140</v>
      </c>
      <c r="E237" s="34"/>
      <c r="F237" s="154" t="s">
        <v>386</v>
      </c>
      <c r="G237" s="34"/>
      <c r="H237" s="34"/>
      <c r="I237" s="155"/>
      <c r="J237" s="34"/>
      <c r="K237" s="34"/>
      <c r="L237" s="35"/>
      <c r="M237" s="156"/>
      <c r="N237" s="157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8" t="s">
        <v>140</v>
      </c>
      <c r="AU237" s="18" t="s">
        <v>87</v>
      </c>
    </row>
    <row r="238" spans="1:65" s="2" customFormat="1">
      <c r="A238" s="34"/>
      <c r="B238" s="35"/>
      <c r="C238" s="34"/>
      <c r="D238" s="159" t="s">
        <v>147</v>
      </c>
      <c r="E238" s="34"/>
      <c r="F238" s="160" t="s">
        <v>387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147</v>
      </c>
      <c r="AU238" s="18" t="s">
        <v>87</v>
      </c>
    </row>
    <row r="239" spans="1:65" s="13" customFormat="1">
      <c r="B239" s="161"/>
      <c r="D239" s="153" t="s">
        <v>149</v>
      </c>
      <c r="E239" s="162" t="s">
        <v>3</v>
      </c>
      <c r="F239" s="163" t="s">
        <v>388</v>
      </c>
      <c r="H239" s="162" t="s">
        <v>3</v>
      </c>
      <c r="I239" s="164"/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149</v>
      </c>
      <c r="AU239" s="162" t="s">
        <v>87</v>
      </c>
      <c r="AV239" s="13" t="s">
        <v>85</v>
      </c>
      <c r="AW239" s="13" t="s">
        <v>38</v>
      </c>
      <c r="AX239" s="13" t="s">
        <v>77</v>
      </c>
      <c r="AY239" s="162" t="s">
        <v>132</v>
      </c>
    </row>
    <row r="240" spans="1:65" s="14" customFormat="1">
      <c r="B240" s="168"/>
      <c r="D240" s="153" t="s">
        <v>149</v>
      </c>
      <c r="E240" s="169" t="s">
        <v>3</v>
      </c>
      <c r="F240" s="170" t="s">
        <v>181</v>
      </c>
      <c r="H240" s="171">
        <v>10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149</v>
      </c>
      <c r="AU240" s="169" t="s">
        <v>87</v>
      </c>
      <c r="AV240" s="14" t="s">
        <v>87</v>
      </c>
      <c r="AW240" s="14" t="s">
        <v>38</v>
      </c>
      <c r="AX240" s="14" t="s">
        <v>77</v>
      </c>
      <c r="AY240" s="169" t="s">
        <v>132</v>
      </c>
    </row>
    <row r="241" spans="1:65" s="14" customFormat="1">
      <c r="B241" s="168"/>
      <c r="D241" s="153" t="s">
        <v>149</v>
      </c>
      <c r="E241" s="169" t="s">
        <v>3</v>
      </c>
      <c r="F241" s="170" t="s">
        <v>185</v>
      </c>
      <c r="H241" s="171">
        <v>11</v>
      </c>
      <c r="I241" s="172"/>
      <c r="L241" s="168"/>
      <c r="M241" s="173"/>
      <c r="N241" s="174"/>
      <c r="O241" s="174"/>
      <c r="P241" s="174"/>
      <c r="Q241" s="174"/>
      <c r="R241" s="174"/>
      <c r="S241" s="174"/>
      <c r="T241" s="175"/>
      <c r="AT241" s="169" t="s">
        <v>149</v>
      </c>
      <c r="AU241" s="169" t="s">
        <v>87</v>
      </c>
      <c r="AV241" s="14" t="s">
        <v>87</v>
      </c>
      <c r="AW241" s="14" t="s">
        <v>38</v>
      </c>
      <c r="AX241" s="14" t="s">
        <v>77</v>
      </c>
      <c r="AY241" s="169" t="s">
        <v>132</v>
      </c>
    </row>
    <row r="242" spans="1:65" s="14" customFormat="1">
      <c r="B242" s="168"/>
      <c r="D242" s="153" t="s">
        <v>149</v>
      </c>
      <c r="E242" s="169" t="s">
        <v>3</v>
      </c>
      <c r="F242" s="170" t="s">
        <v>181</v>
      </c>
      <c r="H242" s="171">
        <v>10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149</v>
      </c>
      <c r="AU242" s="169" t="s">
        <v>87</v>
      </c>
      <c r="AV242" s="14" t="s">
        <v>87</v>
      </c>
      <c r="AW242" s="14" t="s">
        <v>38</v>
      </c>
      <c r="AX242" s="14" t="s">
        <v>77</v>
      </c>
      <c r="AY242" s="169" t="s">
        <v>132</v>
      </c>
    </row>
    <row r="243" spans="1:65" s="13" customFormat="1">
      <c r="B243" s="161"/>
      <c r="D243" s="153" t="s">
        <v>149</v>
      </c>
      <c r="E243" s="162" t="s">
        <v>3</v>
      </c>
      <c r="F243" s="163" t="s">
        <v>389</v>
      </c>
      <c r="H243" s="162" t="s">
        <v>3</v>
      </c>
      <c r="I243" s="164"/>
      <c r="L243" s="161"/>
      <c r="M243" s="165"/>
      <c r="N243" s="166"/>
      <c r="O243" s="166"/>
      <c r="P243" s="166"/>
      <c r="Q243" s="166"/>
      <c r="R243" s="166"/>
      <c r="S243" s="166"/>
      <c r="T243" s="167"/>
      <c r="AT243" s="162" t="s">
        <v>149</v>
      </c>
      <c r="AU243" s="162" t="s">
        <v>87</v>
      </c>
      <c r="AV243" s="13" t="s">
        <v>85</v>
      </c>
      <c r="AW243" s="13" t="s">
        <v>38</v>
      </c>
      <c r="AX243" s="13" t="s">
        <v>77</v>
      </c>
      <c r="AY243" s="162" t="s">
        <v>132</v>
      </c>
    </row>
    <row r="244" spans="1:65" s="14" customFormat="1">
      <c r="B244" s="168"/>
      <c r="D244" s="153" t="s">
        <v>149</v>
      </c>
      <c r="E244" s="169" t="s">
        <v>3</v>
      </c>
      <c r="F244" s="170" t="s">
        <v>276</v>
      </c>
      <c r="H244" s="171">
        <v>27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149</v>
      </c>
      <c r="AU244" s="169" t="s">
        <v>87</v>
      </c>
      <c r="AV244" s="14" t="s">
        <v>87</v>
      </c>
      <c r="AW244" s="14" t="s">
        <v>38</v>
      </c>
      <c r="AX244" s="14" t="s">
        <v>77</v>
      </c>
      <c r="AY244" s="169" t="s">
        <v>132</v>
      </c>
    </row>
    <row r="245" spans="1:65" s="13" customFormat="1">
      <c r="B245" s="161"/>
      <c r="D245" s="153" t="s">
        <v>149</v>
      </c>
      <c r="E245" s="162" t="s">
        <v>3</v>
      </c>
      <c r="F245" s="163" t="s">
        <v>390</v>
      </c>
      <c r="H245" s="162" t="s">
        <v>3</v>
      </c>
      <c r="I245" s="164"/>
      <c r="L245" s="161"/>
      <c r="M245" s="165"/>
      <c r="N245" s="166"/>
      <c r="O245" s="166"/>
      <c r="P245" s="166"/>
      <c r="Q245" s="166"/>
      <c r="R245" s="166"/>
      <c r="S245" s="166"/>
      <c r="T245" s="167"/>
      <c r="AT245" s="162" t="s">
        <v>149</v>
      </c>
      <c r="AU245" s="162" t="s">
        <v>87</v>
      </c>
      <c r="AV245" s="13" t="s">
        <v>85</v>
      </c>
      <c r="AW245" s="13" t="s">
        <v>38</v>
      </c>
      <c r="AX245" s="13" t="s">
        <v>77</v>
      </c>
      <c r="AY245" s="162" t="s">
        <v>132</v>
      </c>
    </row>
    <row r="246" spans="1:65" s="14" customFormat="1">
      <c r="B246" s="168"/>
      <c r="D246" s="153" t="s">
        <v>149</v>
      </c>
      <c r="E246" s="169" t="s">
        <v>3</v>
      </c>
      <c r="F246" s="170" t="s">
        <v>391</v>
      </c>
      <c r="H246" s="171">
        <v>148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149</v>
      </c>
      <c r="AU246" s="169" t="s">
        <v>87</v>
      </c>
      <c r="AV246" s="14" t="s">
        <v>87</v>
      </c>
      <c r="AW246" s="14" t="s">
        <v>38</v>
      </c>
      <c r="AX246" s="14" t="s">
        <v>77</v>
      </c>
      <c r="AY246" s="169" t="s">
        <v>132</v>
      </c>
    </row>
    <row r="247" spans="1:65" s="14" customFormat="1">
      <c r="B247" s="168"/>
      <c r="D247" s="153" t="s">
        <v>149</v>
      </c>
      <c r="E247" s="169" t="s">
        <v>3</v>
      </c>
      <c r="F247" s="170" t="s">
        <v>392</v>
      </c>
      <c r="H247" s="171">
        <v>58</v>
      </c>
      <c r="I247" s="172"/>
      <c r="L247" s="168"/>
      <c r="M247" s="173"/>
      <c r="N247" s="174"/>
      <c r="O247" s="174"/>
      <c r="P247" s="174"/>
      <c r="Q247" s="174"/>
      <c r="R247" s="174"/>
      <c r="S247" s="174"/>
      <c r="T247" s="175"/>
      <c r="AT247" s="169" t="s">
        <v>149</v>
      </c>
      <c r="AU247" s="169" t="s">
        <v>87</v>
      </c>
      <c r="AV247" s="14" t="s">
        <v>87</v>
      </c>
      <c r="AW247" s="14" t="s">
        <v>38</v>
      </c>
      <c r="AX247" s="14" t="s">
        <v>77</v>
      </c>
      <c r="AY247" s="169" t="s">
        <v>132</v>
      </c>
    </row>
    <row r="248" spans="1:65" s="15" customFormat="1">
      <c r="B248" s="188"/>
      <c r="D248" s="153" t="s">
        <v>149</v>
      </c>
      <c r="E248" s="189" t="s">
        <v>3</v>
      </c>
      <c r="F248" s="190" t="s">
        <v>244</v>
      </c>
      <c r="H248" s="191">
        <v>264</v>
      </c>
      <c r="I248" s="192"/>
      <c r="L248" s="188"/>
      <c r="M248" s="193"/>
      <c r="N248" s="194"/>
      <c r="O248" s="194"/>
      <c r="P248" s="194"/>
      <c r="Q248" s="194"/>
      <c r="R248" s="194"/>
      <c r="S248" s="194"/>
      <c r="T248" s="195"/>
      <c r="AT248" s="189" t="s">
        <v>149</v>
      </c>
      <c r="AU248" s="189" t="s">
        <v>87</v>
      </c>
      <c r="AV248" s="15" t="s">
        <v>138</v>
      </c>
      <c r="AW248" s="15" t="s">
        <v>38</v>
      </c>
      <c r="AX248" s="15" t="s">
        <v>85</v>
      </c>
      <c r="AY248" s="189" t="s">
        <v>132</v>
      </c>
    </row>
    <row r="249" spans="1:65" s="2" customFormat="1" ht="16.5" customHeight="1">
      <c r="A249" s="34"/>
      <c r="B249" s="139"/>
      <c r="C249" s="176" t="s">
        <v>393</v>
      </c>
      <c r="D249" s="176" t="s">
        <v>158</v>
      </c>
      <c r="E249" s="177" t="s">
        <v>394</v>
      </c>
      <c r="F249" s="178" t="s">
        <v>395</v>
      </c>
      <c r="G249" s="179" t="s">
        <v>143</v>
      </c>
      <c r="H249" s="180">
        <v>271.92</v>
      </c>
      <c r="I249" s="181"/>
      <c r="J249" s="182">
        <f>ROUND(I249*H249,2)</f>
        <v>0</v>
      </c>
      <c r="K249" s="178" t="s">
        <v>3</v>
      </c>
      <c r="L249" s="183"/>
      <c r="M249" s="184" t="s">
        <v>3</v>
      </c>
      <c r="N249" s="185" t="s">
        <v>48</v>
      </c>
      <c r="O249" s="55"/>
      <c r="P249" s="149">
        <f>O249*H249</f>
        <v>0</v>
      </c>
      <c r="Q249" s="149">
        <v>0.41699999999999998</v>
      </c>
      <c r="R249" s="149">
        <f>Q249*H249</f>
        <v>113.39064</v>
      </c>
      <c r="S249" s="149">
        <v>0</v>
      </c>
      <c r="T249" s="15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1" t="s">
        <v>173</v>
      </c>
      <c r="AT249" s="151" t="s">
        <v>158</v>
      </c>
      <c r="AU249" s="151" t="s">
        <v>87</v>
      </c>
      <c r="AY249" s="18" t="s">
        <v>132</v>
      </c>
      <c r="BE249" s="152">
        <f>IF(N249="základní",J249,0)</f>
        <v>0</v>
      </c>
      <c r="BF249" s="152">
        <f>IF(N249="snížená",J249,0)</f>
        <v>0</v>
      </c>
      <c r="BG249" s="152">
        <f>IF(N249="zákl. přenesená",J249,0)</f>
        <v>0</v>
      </c>
      <c r="BH249" s="152">
        <f>IF(N249="sníž. přenesená",J249,0)</f>
        <v>0</v>
      </c>
      <c r="BI249" s="152">
        <f>IF(N249="nulová",J249,0)</f>
        <v>0</v>
      </c>
      <c r="BJ249" s="18" t="s">
        <v>85</v>
      </c>
      <c r="BK249" s="152">
        <f>ROUND(I249*H249,2)</f>
        <v>0</v>
      </c>
      <c r="BL249" s="18" t="s">
        <v>138</v>
      </c>
      <c r="BM249" s="151" t="s">
        <v>396</v>
      </c>
    </row>
    <row r="250" spans="1:65" s="2" customFormat="1">
      <c r="A250" s="34"/>
      <c r="B250" s="35"/>
      <c r="C250" s="34"/>
      <c r="D250" s="153" t="s">
        <v>140</v>
      </c>
      <c r="E250" s="34"/>
      <c r="F250" s="154" t="s">
        <v>395</v>
      </c>
      <c r="G250" s="34"/>
      <c r="H250" s="34"/>
      <c r="I250" s="155"/>
      <c r="J250" s="34"/>
      <c r="K250" s="34"/>
      <c r="L250" s="35"/>
      <c r="M250" s="156"/>
      <c r="N250" s="157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8" t="s">
        <v>140</v>
      </c>
      <c r="AU250" s="18" t="s">
        <v>87</v>
      </c>
    </row>
    <row r="251" spans="1:65" s="13" customFormat="1">
      <c r="B251" s="161"/>
      <c r="D251" s="153" t="s">
        <v>149</v>
      </c>
      <c r="E251" s="162" t="s">
        <v>3</v>
      </c>
      <c r="F251" s="163" t="s">
        <v>397</v>
      </c>
      <c r="H251" s="162" t="s">
        <v>3</v>
      </c>
      <c r="I251" s="164"/>
      <c r="L251" s="161"/>
      <c r="M251" s="165"/>
      <c r="N251" s="166"/>
      <c r="O251" s="166"/>
      <c r="P251" s="166"/>
      <c r="Q251" s="166"/>
      <c r="R251" s="166"/>
      <c r="S251" s="166"/>
      <c r="T251" s="167"/>
      <c r="AT251" s="162" t="s">
        <v>149</v>
      </c>
      <c r="AU251" s="162" t="s">
        <v>87</v>
      </c>
      <c r="AV251" s="13" t="s">
        <v>85</v>
      </c>
      <c r="AW251" s="13" t="s">
        <v>38</v>
      </c>
      <c r="AX251" s="13" t="s">
        <v>77</v>
      </c>
      <c r="AY251" s="162" t="s">
        <v>132</v>
      </c>
    </row>
    <row r="252" spans="1:65" s="13" customFormat="1">
      <c r="B252" s="161"/>
      <c r="D252" s="153" t="s">
        <v>149</v>
      </c>
      <c r="E252" s="162" t="s">
        <v>3</v>
      </c>
      <c r="F252" s="163" t="s">
        <v>398</v>
      </c>
      <c r="H252" s="162" t="s">
        <v>3</v>
      </c>
      <c r="I252" s="164"/>
      <c r="L252" s="161"/>
      <c r="M252" s="165"/>
      <c r="N252" s="166"/>
      <c r="O252" s="166"/>
      <c r="P252" s="166"/>
      <c r="Q252" s="166"/>
      <c r="R252" s="166"/>
      <c r="S252" s="166"/>
      <c r="T252" s="167"/>
      <c r="AT252" s="162" t="s">
        <v>149</v>
      </c>
      <c r="AU252" s="162" t="s">
        <v>87</v>
      </c>
      <c r="AV252" s="13" t="s">
        <v>85</v>
      </c>
      <c r="AW252" s="13" t="s">
        <v>38</v>
      </c>
      <c r="AX252" s="13" t="s">
        <v>77</v>
      </c>
      <c r="AY252" s="162" t="s">
        <v>132</v>
      </c>
    </row>
    <row r="253" spans="1:65" s="13" customFormat="1">
      <c r="B253" s="161"/>
      <c r="D253" s="153" t="s">
        <v>149</v>
      </c>
      <c r="E253" s="162" t="s">
        <v>3</v>
      </c>
      <c r="F253" s="163" t="s">
        <v>388</v>
      </c>
      <c r="H253" s="162" t="s">
        <v>3</v>
      </c>
      <c r="I253" s="164"/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149</v>
      </c>
      <c r="AU253" s="162" t="s">
        <v>87</v>
      </c>
      <c r="AV253" s="13" t="s">
        <v>85</v>
      </c>
      <c r="AW253" s="13" t="s">
        <v>38</v>
      </c>
      <c r="AX253" s="13" t="s">
        <v>77</v>
      </c>
      <c r="AY253" s="162" t="s">
        <v>132</v>
      </c>
    </row>
    <row r="254" spans="1:65" s="14" customFormat="1">
      <c r="B254" s="168"/>
      <c r="D254" s="153" t="s">
        <v>149</v>
      </c>
      <c r="E254" s="169" t="s">
        <v>3</v>
      </c>
      <c r="F254" s="170" t="s">
        <v>181</v>
      </c>
      <c r="H254" s="171">
        <v>10</v>
      </c>
      <c r="I254" s="172"/>
      <c r="L254" s="168"/>
      <c r="M254" s="173"/>
      <c r="N254" s="174"/>
      <c r="O254" s="174"/>
      <c r="P254" s="174"/>
      <c r="Q254" s="174"/>
      <c r="R254" s="174"/>
      <c r="S254" s="174"/>
      <c r="T254" s="175"/>
      <c r="AT254" s="169" t="s">
        <v>149</v>
      </c>
      <c r="AU254" s="169" t="s">
        <v>87</v>
      </c>
      <c r="AV254" s="14" t="s">
        <v>87</v>
      </c>
      <c r="AW254" s="14" t="s">
        <v>38</v>
      </c>
      <c r="AX254" s="14" t="s">
        <v>77</v>
      </c>
      <c r="AY254" s="169" t="s">
        <v>132</v>
      </c>
    </row>
    <row r="255" spans="1:65" s="14" customFormat="1">
      <c r="B255" s="168"/>
      <c r="D255" s="153" t="s">
        <v>149</v>
      </c>
      <c r="E255" s="169" t="s">
        <v>3</v>
      </c>
      <c r="F255" s="170" t="s">
        <v>185</v>
      </c>
      <c r="H255" s="171">
        <v>11</v>
      </c>
      <c r="I255" s="172"/>
      <c r="L255" s="168"/>
      <c r="M255" s="173"/>
      <c r="N255" s="174"/>
      <c r="O255" s="174"/>
      <c r="P255" s="174"/>
      <c r="Q255" s="174"/>
      <c r="R255" s="174"/>
      <c r="S255" s="174"/>
      <c r="T255" s="175"/>
      <c r="AT255" s="169" t="s">
        <v>149</v>
      </c>
      <c r="AU255" s="169" t="s">
        <v>87</v>
      </c>
      <c r="AV255" s="14" t="s">
        <v>87</v>
      </c>
      <c r="AW255" s="14" t="s">
        <v>38</v>
      </c>
      <c r="AX255" s="14" t="s">
        <v>77</v>
      </c>
      <c r="AY255" s="169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181</v>
      </c>
      <c r="H256" s="171">
        <v>10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3" customFormat="1">
      <c r="B257" s="161"/>
      <c r="D257" s="153" t="s">
        <v>149</v>
      </c>
      <c r="E257" s="162" t="s">
        <v>3</v>
      </c>
      <c r="F257" s="163" t="s">
        <v>399</v>
      </c>
      <c r="H257" s="162" t="s">
        <v>3</v>
      </c>
      <c r="I257" s="164"/>
      <c r="L257" s="161"/>
      <c r="M257" s="165"/>
      <c r="N257" s="166"/>
      <c r="O257" s="166"/>
      <c r="P257" s="166"/>
      <c r="Q257" s="166"/>
      <c r="R257" s="166"/>
      <c r="S257" s="166"/>
      <c r="T257" s="167"/>
      <c r="AT257" s="162" t="s">
        <v>149</v>
      </c>
      <c r="AU257" s="162" t="s">
        <v>87</v>
      </c>
      <c r="AV257" s="13" t="s">
        <v>85</v>
      </c>
      <c r="AW257" s="13" t="s">
        <v>38</v>
      </c>
      <c r="AX257" s="13" t="s">
        <v>77</v>
      </c>
      <c r="AY257" s="162" t="s">
        <v>132</v>
      </c>
    </row>
    <row r="258" spans="1:65" s="14" customFormat="1">
      <c r="B258" s="168"/>
      <c r="D258" s="153" t="s">
        <v>149</v>
      </c>
      <c r="E258" s="169" t="s">
        <v>3</v>
      </c>
      <c r="F258" s="170" t="s">
        <v>276</v>
      </c>
      <c r="H258" s="171">
        <v>27</v>
      </c>
      <c r="I258" s="172"/>
      <c r="L258" s="168"/>
      <c r="M258" s="173"/>
      <c r="N258" s="174"/>
      <c r="O258" s="174"/>
      <c r="P258" s="174"/>
      <c r="Q258" s="174"/>
      <c r="R258" s="174"/>
      <c r="S258" s="174"/>
      <c r="T258" s="175"/>
      <c r="AT258" s="169" t="s">
        <v>149</v>
      </c>
      <c r="AU258" s="169" t="s">
        <v>87</v>
      </c>
      <c r="AV258" s="14" t="s">
        <v>87</v>
      </c>
      <c r="AW258" s="14" t="s">
        <v>38</v>
      </c>
      <c r="AX258" s="14" t="s">
        <v>77</v>
      </c>
      <c r="AY258" s="169" t="s">
        <v>132</v>
      </c>
    </row>
    <row r="259" spans="1:65" s="13" customFormat="1">
      <c r="B259" s="161"/>
      <c r="D259" s="153" t="s">
        <v>149</v>
      </c>
      <c r="E259" s="162" t="s">
        <v>3</v>
      </c>
      <c r="F259" s="163" t="s">
        <v>390</v>
      </c>
      <c r="H259" s="162" t="s">
        <v>3</v>
      </c>
      <c r="I259" s="164"/>
      <c r="L259" s="161"/>
      <c r="M259" s="165"/>
      <c r="N259" s="166"/>
      <c r="O259" s="166"/>
      <c r="P259" s="166"/>
      <c r="Q259" s="166"/>
      <c r="R259" s="166"/>
      <c r="S259" s="166"/>
      <c r="T259" s="167"/>
      <c r="AT259" s="162" t="s">
        <v>149</v>
      </c>
      <c r="AU259" s="162" t="s">
        <v>87</v>
      </c>
      <c r="AV259" s="13" t="s">
        <v>85</v>
      </c>
      <c r="AW259" s="13" t="s">
        <v>38</v>
      </c>
      <c r="AX259" s="13" t="s">
        <v>77</v>
      </c>
      <c r="AY259" s="162" t="s">
        <v>132</v>
      </c>
    </row>
    <row r="260" spans="1:65" s="14" customFormat="1">
      <c r="B260" s="168"/>
      <c r="D260" s="153" t="s">
        <v>149</v>
      </c>
      <c r="E260" s="169" t="s">
        <v>3</v>
      </c>
      <c r="F260" s="170" t="s">
        <v>391</v>
      </c>
      <c r="H260" s="171">
        <v>148</v>
      </c>
      <c r="I260" s="172"/>
      <c r="L260" s="168"/>
      <c r="M260" s="173"/>
      <c r="N260" s="174"/>
      <c r="O260" s="174"/>
      <c r="P260" s="174"/>
      <c r="Q260" s="174"/>
      <c r="R260" s="174"/>
      <c r="S260" s="174"/>
      <c r="T260" s="175"/>
      <c r="AT260" s="169" t="s">
        <v>149</v>
      </c>
      <c r="AU260" s="169" t="s">
        <v>87</v>
      </c>
      <c r="AV260" s="14" t="s">
        <v>87</v>
      </c>
      <c r="AW260" s="14" t="s">
        <v>38</v>
      </c>
      <c r="AX260" s="14" t="s">
        <v>77</v>
      </c>
      <c r="AY260" s="169" t="s">
        <v>132</v>
      </c>
    </row>
    <row r="261" spans="1:65" s="14" customFormat="1">
      <c r="B261" s="168"/>
      <c r="D261" s="153" t="s">
        <v>149</v>
      </c>
      <c r="E261" s="169" t="s">
        <v>3</v>
      </c>
      <c r="F261" s="170" t="s">
        <v>392</v>
      </c>
      <c r="H261" s="171">
        <v>58</v>
      </c>
      <c r="I261" s="172"/>
      <c r="L261" s="168"/>
      <c r="M261" s="173"/>
      <c r="N261" s="174"/>
      <c r="O261" s="174"/>
      <c r="P261" s="174"/>
      <c r="Q261" s="174"/>
      <c r="R261" s="174"/>
      <c r="S261" s="174"/>
      <c r="T261" s="175"/>
      <c r="AT261" s="169" t="s">
        <v>149</v>
      </c>
      <c r="AU261" s="169" t="s">
        <v>87</v>
      </c>
      <c r="AV261" s="14" t="s">
        <v>87</v>
      </c>
      <c r="AW261" s="14" t="s">
        <v>38</v>
      </c>
      <c r="AX261" s="14" t="s">
        <v>77</v>
      </c>
      <c r="AY261" s="169" t="s">
        <v>132</v>
      </c>
    </row>
    <row r="262" spans="1:65" s="15" customFormat="1">
      <c r="B262" s="188"/>
      <c r="D262" s="153" t="s">
        <v>149</v>
      </c>
      <c r="E262" s="189" t="s">
        <v>3</v>
      </c>
      <c r="F262" s="190" t="s">
        <v>244</v>
      </c>
      <c r="H262" s="191">
        <v>264</v>
      </c>
      <c r="I262" s="192"/>
      <c r="L262" s="188"/>
      <c r="M262" s="193"/>
      <c r="N262" s="194"/>
      <c r="O262" s="194"/>
      <c r="P262" s="194"/>
      <c r="Q262" s="194"/>
      <c r="R262" s="194"/>
      <c r="S262" s="194"/>
      <c r="T262" s="195"/>
      <c r="AT262" s="189" t="s">
        <v>149</v>
      </c>
      <c r="AU262" s="189" t="s">
        <v>87</v>
      </c>
      <c r="AV262" s="15" t="s">
        <v>138</v>
      </c>
      <c r="AW262" s="15" t="s">
        <v>38</v>
      </c>
      <c r="AX262" s="15" t="s">
        <v>85</v>
      </c>
      <c r="AY262" s="189" t="s">
        <v>132</v>
      </c>
    </row>
    <row r="263" spans="1:65" s="14" customFormat="1">
      <c r="B263" s="168"/>
      <c r="D263" s="153" t="s">
        <v>149</v>
      </c>
      <c r="F263" s="170" t="s">
        <v>400</v>
      </c>
      <c r="H263" s="171">
        <v>271.92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4</v>
      </c>
      <c r="AX263" s="14" t="s">
        <v>85</v>
      </c>
      <c r="AY263" s="169" t="s">
        <v>132</v>
      </c>
    </row>
    <row r="264" spans="1:65" s="2" customFormat="1" ht="16.5" customHeight="1">
      <c r="A264" s="34"/>
      <c r="B264" s="139"/>
      <c r="C264" s="140" t="s">
        <v>401</v>
      </c>
      <c r="D264" s="140" t="s">
        <v>134</v>
      </c>
      <c r="E264" s="141" t="s">
        <v>402</v>
      </c>
      <c r="F264" s="142" t="s">
        <v>403</v>
      </c>
      <c r="G264" s="143" t="s">
        <v>143</v>
      </c>
      <c r="H264" s="144">
        <v>271.92</v>
      </c>
      <c r="I264" s="145"/>
      <c r="J264" s="146">
        <f>ROUND(I264*H264,2)</f>
        <v>0</v>
      </c>
      <c r="K264" s="142" t="s">
        <v>144</v>
      </c>
      <c r="L264" s="35"/>
      <c r="M264" s="147" t="s">
        <v>3</v>
      </c>
      <c r="N264" s="148" t="s">
        <v>48</v>
      </c>
      <c r="O264" s="55"/>
      <c r="P264" s="149">
        <f>O264*H264</f>
        <v>0</v>
      </c>
      <c r="Q264" s="149">
        <v>1.2E-2</v>
      </c>
      <c r="R264" s="149">
        <f>Q264*H264</f>
        <v>3.2630400000000002</v>
      </c>
      <c r="S264" s="149">
        <v>0</v>
      </c>
      <c r="T264" s="15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1" t="s">
        <v>138</v>
      </c>
      <c r="AT264" s="151" t="s">
        <v>134</v>
      </c>
      <c r="AU264" s="151" t="s">
        <v>87</v>
      </c>
      <c r="AY264" s="18" t="s">
        <v>132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8" t="s">
        <v>85</v>
      </c>
      <c r="BK264" s="152">
        <f>ROUND(I264*H264,2)</f>
        <v>0</v>
      </c>
      <c r="BL264" s="18" t="s">
        <v>138</v>
      </c>
      <c r="BM264" s="151" t="s">
        <v>404</v>
      </c>
    </row>
    <row r="265" spans="1:65" s="2" customFormat="1">
      <c r="A265" s="34"/>
      <c r="B265" s="35"/>
      <c r="C265" s="34"/>
      <c r="D265" s="153" t="s">
        <v>140</v>
      </c>
      <c r="E265" s="34"/>
      <c r="F265" s="154" t="s">
        <v>405</v>
      </c>
      <c r="G265" s="34"/>
      <c r="H265" s="34"/>
      <c r="I265" s="155"/>
      <c r="J265" s="34"/>
      <c r="K265" s="34"/>
      <c r="L265" s="35"/>
      <c r="M265" s="156"/>
      <c r="N265" s="157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8" t="s">
        <v>140</v>
      </c>
      <c r="AU265" s="18" t="s">
        <v>87</v>
      </c>
    </row>
    <row r="266" spans="1:65" s="2" customFormat="1">
      <c r="A266" s="34"/>
      <c r="B266" s="35"/>
      <c r="C266" s="34"/>
      <c r="D266" s="159" t="s">
        <v>147</v>
      </c>
      <c r="E266" s="34"/>
      <c r="F266" s="160" t="s">
        <v>406</v>
      </c>
      <c r="G266" s="34"/>
      <c r="H266" s="34"/>
      <c r="I266" s="155"/>
      <c r="J266" s="34"/>
      <c r="K266" s="34"/>
      <c r="L266" s="35"/>
      <c r="M266" s="156"/>
      <c r="N266" s="157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8" t="s">
        <v>147</v>
      </c>
      <c r="AU266" s="18" t="s">
        <v>87</v>
      </c>
    </row>
    <row r="267" spans="1:65" s="13" customFormat="1">
      <c r="B267" s="161"/>
      <c r="D267" s="153" t="s">
        <v>149</v>
      </c>
      <c r="E267" s="162" t="s">
        <v>3</v>
      </c>
      <c r="F267" s="163" t="s">
        <v>397</v>
      </c>
      <c r="H267" s="162" t="s">
        <v>3</v>
      </c>
      <c r="I267" s="164"/>
      <c r="L267" s="161"/>
      <c r="M267" s="165"/>
      <c r="N267" s="166"/>
      <c r="O267" s="166"/>
      <c r="P267" s="166"/>
      <c r="Q267" s="166"/>
      <c r="R267" s="166"/>
      <c r="S267" s="166"/>
      <c r="T267" s="167"/>
      <c r="AT267" s="162" t="s">
        <v>149</v>
      </c>
      <c r="AU267" s="162" t="s">
        <v>87</v>
      </c>
      <c r="AV267" s="13" t="s">
        <v>85</v>
      </c>
      <c r="AW267" s="13" t="s">
        <v>38</v>
      </c>
      <c r="AX267" s="13" t="s">
        <v>77</v>
      </c>
      <c r="AY267" s="162" t="s">
        <v>132</v>
      </c>
    </row>
    <row r="268" spans="1:65" s="13" customFormat="1">
      <c r="B268" s="161"/>
      <c r="D268" s="153" t="s">
        <v>149</v>
      </c>
      <c r="E268" s="162" t="s">
        <v>3</v>
      </c>
      <c r="F268" s="163" t="s">
        <v>407</v>
      </c>
      <c r="H268" s="162" t="s">
        <v>3</v>
      </c>
      <c r="I268" s="164"/>
      <c r="L268" s="161"/>
      <c r="M268" s="165"/>
      <c r="N268" s="166"/>
      <c r="O268" s="166"/>
      <c r="P268" s="166"/>
      <c r="Q268" s="166"/>
      <c r="R268" s="166"/>
      <c r="S268" s="166"/>
      <c r="T268" s="167"/>
      <c r="AT268" s="162" t="s">
        <v>149</v>
      </c>
      <c r="AU268" s="162" t="s">
        <v>87</v>
      </c>
      <c r="AV268" s="13" t="s">
        <v>85</v>
      </c>
      <c r="AW268" s="13" t="s">
        <v>38</v>
      </c>
      <c r="AX268" s="13" t="s">
        <v>77</v>
      </c>
      <c r="AY268" s="162" t="s">
        <v>132</v>
      </c>
    </row>
    <row r="269" spans="1:65" s="13" customFormat="1">
      <c r="B269" s="161"/>
      <c r="D269" s="153" t="s">
        <v>149</v>
      </c>
      <c r="E269" s="162" t="s">
        <v>3</v>
      </c>
      <c r="F269" s="163" t="s">
        <v>388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4" customFormat="1">
      <c r="B270" s="168"/>
      <c r="D270" s="153" t="s">
        <v>149</v>
      </c>
      <c r="E270" s="169" t="s">
        <v>3</v>
      </c>
      <c r="F270" s="170" t="s">
        <v>181</v>
      </c>
      <c r="H270" s="171">
        <v>10</v>
      </c>
      <c r="I270" s="172"/>
      <c r="L270" s="168"/>
      <c r="M270" s="173"/>
      <c r="N270" s="174"/>
      <c r="O270" s="174"/>
      <c r="P270" s="174"/>
      <c r="Q270" s="174"/>
      <c r="R270" s="174"/>
      <c r="S270" s="174"/>
      <c r="T270" s="175"/>
      <c r="AT270" s="169" t="s">
        <v>149</v>
      </c>
      <c r="AU270" s="169" t="s">
        <v>87</v>
      </c>
      <c r="AV270" s="14" t="s">
        <v>87</v>
      </c>
      <c r="AW270" s="14" t="s">
        <v>38</v>
      </c>
      <c r="AX270" s="14" t="s">
        <v>77</v>
      </c>
      <c r="AY270" s="169" t="s">
        <v>132</v>
      </c>
    </row>
    <row r="271" spans="1:65" s="14" customFormat="1">
      <c r="B271" s="168"/>
      <c r="D271" s="153" t="s">
        <v>149</v>
      </c>
      <c r="E271" s="169" t="s">
        <v>3</v>
      </c>
      <c r="F271" s="170" t="s">
        <v>185</v>
      </c>
      <c r="H271" s="171">
        <v>11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149</v>
      </c>
      <c r="AU271" s="169" t="s">
        <v>87</v>
      </c>
      <c r="AV271" s="14" t="s">
        <v>87</v>
      </c>
      <c r="AW271" s="14" t="s">
        <v>38</v>
      </c>
      <c r="AX271" s="14" t="s">
        <v>77</v>
      </c>
      <c r="AY271" s="169" t="s">
        <v>132</v>
      </c>
    </row>
    <row r="272" spans="1:65" s="14" customFormat="1">
      <c r="B272" s="168"/>
      <c r="D272" s="153" t="s">
        <v>149</v>
      </c>
      <c r="E272" s="169" t="s">
        <v>3</v>
      </c>
      <c r="F272" s="170" t="s">
        <v>181</v>
      </c>
      <c r="H272" s="171">
        <v>10</v>
      </c>
      <c r="I272" s="172"/>
      <c r="L272" s="168"/>
      <c r="M272" s="173"/>
      <c r="N272" s="174"/>
      <c r="O272" s="174"/>
      <c r="P272" s="174"/>
      <c r="Q272" s="174"/>
      <c r="R272" s="174"/>
      <c r="S272" s="174"/>
      <c r="T272" s="175"/>
      <c r="AT272" s="169" t="s">
        <v>149</v>
      </c>
      <c r="AU272" s="169" t="s">
        <v>87</v>
      </c>
      <c r="AV272" s="14" t="s">
        <v>87</v>
      </c>
      <c r="AW272" s="14" t="s">
        <v>38</v>
      </c>
      <c r="AX272" s="14" t="s">
        <v>77</v>
      </c>
      <c r="AY272" s="169" t="s">
        <v>132</v>
      </c>
    </row>
    <row r="273" spans="1:65" s="13" customFormat="1">
      <c r="B273" s="161"/>
      <c r="D273" s="153" t="s">
        <v>149</v>
      </c>
      <c r="E273" s="162" t="s">
        <v>3</v>
      </c>
      <c r="F273" s="163" t="s">
        <v>399</v>
      </c>
      <c r="H273" s="162" t="s">
        <v>3</v>
      </c>
      <c r="I273" s="164"/>
      <c r="L273" s="161"/>
      <c r="M273" s="165"/>
      <c r="N273" s="166"/>
      <c r="O273" s="166"/>
      <c r="P273" s="166"/>
      <c r="Q273" s="166"/>
      <c r="R273" s="166"/>
      <c r="S273" s="166"/>
      <c r="T273" s="167"/>
      <c r="AT273" s="162" t="s">
        <v>149</v>
      </c>
      <c r="AU273" s="162" t="s">
        <v>87</v>
      </c>
      <c r="AV273" s="13" t="s">
        <v>85</v>
      </c>
      <c r="AW273" s="13" t="s">
        <v>38</v>
      </c>
      <c r="AX273" s="13" t="s">
        <v>77</v>
      </c>
      <c r="AY273" s="162" t="s">
        <v>132</v>
      </c>
    </row>
    <row r="274" spans="1:65" s="14" customFormat="1">
      <c r="B274" s="168"/>
      <c r="D274" s="153" t="s">
        <v>149</v>
      </c>
      <c r="E274" s="169" t="s">
        <v>3</v>
      </c>
      <c r="F274" s="170" t="s">
        <v>276</v>
      </c>
      <c r="H274" s="171">
        <v>27</v>
      </c>
      <c r="I274" s="172"/>
      <c r="L274" s="168"/>
      <c r="M274" s="173"/>
      <c r="N274" s="174"/>
      <c r="O274" s="174"/>
      <c r="P274" s="174"/>
      <c r="Q274" s="174"/>
      <c r="R274" s="174"/>
      <c r="S274" s="174"/>
      <c r="T274" s="175"/>
      <c r="AT274" s="169" t="s">
        <v>149</v>
      </c>
      <c r="AU274" s="169" t="s">
        <v>87</v>
      </c>
      <c r="AV274" s="14" t="s">
        <v>87</v>
      </c>
      <c r="AW274" s="14" t="s">
        <v>38</v>
      </c>
      <c r="AX274" s="14" t="s">
        <v>77</v>
      </c>
      <c r="AY274" s="169" t="s">
        <v>132</v>
      </c>
    </row>
    <row r="275" spans="1:65" s="13" customFormat="1">
      <c r="B275" s="161"/>
      <c r="D275" s="153" t="s">
        <v>149</v>
      </c>
      <c r="E275" s="162" t="s">
        <v>3</v>
      </c>
      <c r="F275" s="163" t="s">
        <v>390</v>
      </c>
      <c r="H275" s="162" t="s">
        <v>3</v>
      </c>
      <c r="I275" s="164"/>
      <c r="L275" s="161"/>
      <c r="M275" s="165"/>
      <c r="N275" s="166"/>
      <c r="O275" s="166"/>
      <c r="P275" s="166"/>
      <c r="Q275" s="166"/>
      <c r="R275" s="166"/>
      <c r="S275" s="166"/>
      <c r="T275" s="167"/>
      <c r="AT275" s="162" t="s">
        <v>149</v>
      </c>
      <c r="AU275" s="162" t="s">
        <v>87</v>
      </c>
      <c r="AV275" s="13" t="s">
        <v>85</v>
      </c>
      <c r="AW275" s="13" t="s">
        <v>38</v>
      </c>
      <c r="AX275" s="13" t="s">
        <v>77</v>
      </c>
      <c r="AY275" s="162" t="s">
        <v>132</v>
      </c>
    </row>
    <row r="276" spans="1:65" s="14" customFormat="1">
      <c r="B276" s="168"/>
      <c r="D276" s="153" t="s">
        <v>149</v>
      </c>
      <c r="E276" s="169" t="s">
        <v>3</v>
      </c>
      <c r="F276" s="170" t="s">
        <v>391</v>
      </c>
      <c r="H276" s="171">
        <v>148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77</v>
      </c>
      <c r="AY276" s="169" t="s">
        <v>132</v>
      </c>
    </row>
    <row r="277" spans="1:65" s="14" customFormat="1">
      <c r="B277" s="168"/>
      <c r="D277" s="153" t="s">
        <v>149</v>
      </c>
      <c r="E277" s="169" t="s">
        <v>3</v>
      </c>
      <c r="F277" s="170" t="s">
        <v>392</v>
      </c>
      <c r="H277" s="171">
        <v>58</v>
      </c>
      <c r="I277" s="172"/>
      <c r="L277" s="168"/>
      <c r="M277" s="173"/>
      <c r="N277" s="174"/>
      <c r="O277" s="174"/>
      <c r="P277" s="174"/>
      <c r="Q277" s="174"/>
      <c r="R277" s="174"/>
      <c r="S277" s="174"/>
      <c r="T277" s="175"/>
      <c r="AT277" s="169" t="s">
        <v>149</v>
      </c>
      <c r="AU277" s="169" t="s">
        <v>87</v>
      </c>
      <c r="AV277" s="14" t="s">
        <v>87</v>
      </c>
      <c r="AW277" s="14" t="s">
        <v>38</v>
      </c>
      <c r="AX277" s="14" t="s">
        <v>77</v>
      </c>
      <c r="AY277" s="169" t="s">
        <v>132</v>
      </c>
    </row>
    <row r="278" spans="1:65" s="15" customFormat="1">
      <c r="B278" s="188"/>
      <c r="D278" s="153" t="s">
        <v>149</v>
      </c>
      <c r="E278" s="189" t="s">
        <v>3</v>
      </c>
      <c r="F278" s="190" t="s">
        <v>244</v>
      </c>
      <c r="H278" s="191">
        <v>264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149</v>
      </c>
      <c r="AU278" s="189" t="s">
        <v>87</v>
      </c>
      <c r="AV278" s="15" t="s">
        <v>138</v>
      </c>
      <c r="AW278" s="15" t="s">
        <v>38</v>
      </c>
      <c r="AX278" s="15" t="s">
        <v>85</v>
      </c>
      <c r="AY278" s="189" t="s">
        <v>132</v>
      </c>
    </row>
    <row r="279" spans="1:65" s="14" customFormat="1">
      <c r="B279" s="168"/>
      <c r="D279" s="153" t="s">
        <v>149</v>
      </c>
      <c r="F279" s="170" t="s">
        <v>400</v>
      </c>
      <c r="H279" s="171">
        <v>271.92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149</v>
      </c>
      <c r="AU279" s="169" t="s">
        <v>87</v>
      </c>
      <c r="AV279" s="14" t="s">
        <v>87</v>
      </c>
      <c r="AW279" s="14" t="s">
        <v>4</v>
      </c>
      <c r="AX279" s="14" t="s">
        <v>85</v>
      </c>
      <c r="AY279" s="169" t="s">
        <v>132</v>
      </c>
    </row>
    <row r="280" spans="1:65" s="2" customFormat="1" ht="16.5" customHeight="1">
      <c r="A280" s="34"/>
      <c r="B280" s="139"/>
      <c r="C280" s="176" t="s">
        <v>408</v>
      </c>
      <c r="D280" s="176" t="s">
        <v>158</v>
      </c>
      <c r="E280" s="177" t="s">
        <v>409</v>
      </c>
      <c r="F280" s="178" t="s">
        <v>410</v>
      </c>
      <c r="G280" s="179" t="s">
        <v>143</v>
      </c>
      <c r="H280" s="180">
        <v>1027.1400000000001</v>
      </c>
      <c r="I280" s="181"/>
      <c r="J280" s="182">
        <f>ROUND(I280*H280,2)</f>
        <v>0</v>
      </c>
      <c r="K280" s="178" t="s">
        <v>200</v>
      </c>
      <c r="L280" s="183"/>
      <c r="M280" s="184" t="s">
        <v>3</v>
      </c>
      <c r="N280" s="185" t="s">
        <v>48</v>
      </c>
      <c r="O280" s="55"/>
      <c r="P280" s="149">
        <f>O280*H280</f>
        <v>0</v>
      </c>
      <c r="Q280" s="149">
        <v>0.13100000000000001</v>
      </c>
      <c r="R280" s="149">
        <f>Q280*H280</f>
        <v>134.55534000000003</v>
      </c>
      <c r="S280" s="149">
        <v>0</v>
      </c>
      <c r="T280" s="15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1" t="s">
        <v>173</v>
      </c>
      <c r="AT280" s="151" t="s">
        <v>158</v>
      </c>
      <c r="AU280" s="151" t="s">
        <v>87</v>
      </c>
      <c r="AY280" s="18" t="s">
        <v>132</v>
      </c>
      <c r="BE280" s="152">
        <f>IF(N280="základní",J280,0)</f>
        <v>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8" t="s">
        <v>85</v>
      </c>
      <c r="BK280" s="152">
        <f>ROUND(I280*H280,2)</f>
        <v>0</v>
      </c>
      <c r="BL280" s="18" t="s">
        <v>138</v>
      </c>
      <c r="BM280" s="151" t="s">
        <v>411</v>
      </c>
    </row>
    <row r="281" spans="1:65" s="2" customFormat="1">
      <c r="A281" s="34"/>
      <c r="B281" s="35"/>
      <c r="C281" s="34"/>
      <c r="D281" s="153" t="s">
        <v>140</v>
      </c>
      <c r="E281" s="34"/>
      <c r="F281" s="154" t="s">
        <v>410</v>
      </c>
      <c r="G281" s="34"/>
      <c r="H281" s="34"/>
      <c r="I281" s="155"/>
      <c r="J281" s="34"/>
      <c r="K281" s="34"/>
      <c r="L281" s="35"/>
      <c r="M281" s="156"/>
      <c r="N281" s="157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8" t="s">
        <v>140</v>
      </c>
      <c r="AU281" s="18" t="s">
        <v>87</v>
      </c>
    </row>
    <row r="282" spans="1:65" s="13" customFormat="1">
      <c r="B282" s="161"/>
      <c r="D282" s="153" t="s">
        <v>149</v>
      </c>
      <c r="E282" s="162" t="s">
        <v>3</v>
      </c>
      <c r="F282" s="163" t="s">
        <v>412</v>
      </c>
      <c r="H282" s="162" t="s">
        <v>3</v>
      </c>
      <c r="I282" s="164"/>
      <c r="L282" s="161"/>
      <c r="M282" s="165"/>
      <c r="N282" s="166"/>
      <c r="O282" s="166"/>
      <c r="P282" s="166"/>
      <c r="Q282" s="166"/>
      <c r="R282" s="166"/>
      <c r="S282" s="166"/>
      <c r="T282" s="167"/>
      <c r="AT282" s="162" t="s">
        <v>149</v>
      </c>
      <c r="AU282" s="162" t="s">
        <v>87</v>
      </c>
      <c r="AV282" s="13" t="s">
        <v>85</v>
      </c>
      <c r="AW282" s="13" t="s">
        <v>38</v>
      </c>
      <c r="AX282" s="13" t="s">
        <v>77</v>
      </c>
      <c r="AY282" s="162" t="s">
        <v>132</v>
      </c>
    </row>
    <row r="283" spans="1:65" s="13" customFormat="1">
      <c r="B283" s="161"/>
      <c r="D283" s="153" t="s">
        <v>149</v>
      </c>
      <c r="E283" s="162" t="s">
        <v>3</v>
      </c>
      <c r="F283" s="163" t="s">
        <v>413</v>
      </c>
      <c r="H283" s="162" t="s">
        <v>3</v>
      </c>
      <c r="I283" s="164"/>
      <c r="L283" s="161"/>
      <c r="M283" s="165"/>
      <c r="N283" s="166"/>
      <c r="O283" s="166"/>
      <c r="P283" s="166"/>
      <c r="Q283" s="166"/>
      <c r="R283" s="166"/>
      <c r="S283" s="166"/>
      <c r="T283" s="167"/>
      <c r="AT283" s="162" t="s">
        <v>149</v>
      </c>
      <c r="AU283" s="162" t="s">
        <v>87</v>
      </c>
      <c r="AV283" s="13" t="s">
        <v>85</v>
      </c>
      <c r="AW283" s="13" t="s">
        <v>38</v>
      </c>
      <c r="AX283" s="13" t="s">
        <v>77</v>
      </c>
      <c r="AY283" s="162" t="s">
        <v>132</v>
      </c>
    </row>
    <row r="284" spans="1:65" s="14" customFormat="1">
      <c r="B284" s="168"/>
      <c r="D284" s="153" t="s">
        <v>149</v>
      </c>
      <c r="E284" s="169" t="s">
        <v>3</v>
      </c>
      <c r="F284" s="170" t="s">
        <v>414</v>
      </c>
      <c r="H284" s="171">
        <v>1007</v>
      </c>
      <c r="I284" s="172"/>
      <c r="L284" s="168"/>
      <c r="M284" s="173"/>
      <c r="N284" s="174"/>
      <c r="O284" s="174"/>
      <c r="P284" s="174"/>
      <c r="Q284" s="174"/>
      <c r="R284" s="174"/>
      <c r="S284" s="174"/>
      <c r="T284" s="175"/>
      <c r="AT284" s="169" t="s">
        <v>149</v>
      </c>
      <c r="AU284" s="169" t="s">
        <v>87</v>
      </c>
      <c r="AV284" s="14" t="s">
        <v>87</v>
      </c>
      <c r="AW284" s="14" t="s">
        <v>38</v>
      </c>
      <c r="AX284" s="14" t="s">
        <v>85</v>
      </c>
      <c r="AY284" s="169" t="s">
        <v>132</v>
      </c>
    </row>
    <row r="285" spans="1:65" s="14" customFormat="1">
      <c r="B285" s="168"/>
      <c r="D285" s="153" t="s">
        <v>149</v>
      </c>
      <c r="F285" s="170" t="s">
        <v>415</v>
      </c>
      <c r="H285" s="171">
        <v>1027.1400000000001</v>
      </c>
      <c r="I285" s="172"/>
      <c r="L285" s="168"/>
      <c r="M285" s="173"/>
      <c r="N285" s="174"/>
      <c r="O285" s="174"/>
      <c r="P285" s="174"/>
      <c r="Q285" s="174"/>
      <c r="R285" s="174"/>
      <c r="S285" s="174"/>
      <c r="T285" s="175"/>
      <c r="AT285" s="169" t="s">
        <v>149</v>
      </c>
      <c r="AU285" s="169" t="s">
        <v>87</v>
      </c>
      <c r="AV285" s="14" t="s">
        <v>87</v>
      </c>
      <c r="AW285" s="14" t="s">
        <v>4</v>
      </c>
      <c r="AX285" s="14" t="s">
        <v>85</v>
      </c>
      <c r="AY285" s="169" t="s">
        <v>132</v>
      </c>
    </row>
    <row r="286" spans="1:65" s="2" customFormat="1" ht="16.5" customHeight="1">
      <c r="A286" s="34"/>
      <c r="B286" s="139"/>
      <c r="C286" s="176" t="s">
        <v>304</v>
      </c>
      <c r="D286" s="176" t="s">
        <v>158</v>
      </c>
      <c r="E286" s="177" t="s">
        <v>416</v>
      </c>
      <c r="F286" s="178" t="s">
        <v>417</v>
      </c>
      <c r="G286" s="179" t="s">
        <v>143</v>
      </c>
      <c r="H286" s="180">
        <v>26.52</v>
      </c>
      <c r="I286" s="181"/>
      <c r="J286" s="182">
        <f>ROUND(I286*H286,2)</f>
        <v>0</v>
      </c>
      <c r="K286" s="178" t="s">
        <v>200</v>
      </c>
      <c r="L286" s="183"/>
      <c r="M286" s="184" t="s">
        <v>3</v>
      </c>
      <c r="N286" s="185" t="s">
        <v>48</v>
      </c>
      <c r="O286" s="55"/>
      <c r="P286" s="149">
        <f>O286*H286</f>
        <v>0</v>
      </c>
      <c r="Q286" s="149">
        <v>0.13100000000000001</v>
      </c>
      <c r="R286" s="149">
        <f>Q286*H286</f>
        <v>3.4741200000000001</v>
      </c>
      <c r="S286" s="149">
        <v>0</v>
      </c>
      <c r="T286" s="15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51" t="s">
        <v>173</v>
      </c>
      <c r="AT286" s="151" t="s">
        <v>158</v>
      </c>
      <c r="AU286" s="151" t="s">
        <v>87</v>
      </c>
      <c r="AY286" s="18" t="s">
        <v>132</v>
      </c>
      <c r="BE286" s="152">
        <f>IF(N286="základní",J286,0)</f>
        <v>0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8" t="s">
        <v>85</v>
      </c>
      <c r="BK286" s="152">
        <f>ROUND(I286*H286,2)</f>
        <v>0</v>
      </c>
      <c r="BL286" s="18" t="s">
        <v>138</v>
      </c>
      <c r="BM286" s="151" t="s">
        <v>418</v>
      </c>
    </row>
    <row r="287" spans="1:65" s="2" customFormat="1">
      <c r="A287" s="34"/>
      <c r="B287" s="35"/>
      <c r="C287" s="34"/>
      <c r="D287" s="153" t="s">
        <v>140</v>
      </c>
      <c r="E287" s="34"/>
      <c r="F287" s="154" t="s">
        <v>417</v>
      </c>
      <c r="G287" s="34"/>
      <c r="H287" s="34"/>
      <c r="I287" s="155"/>
      <c r="J287" s="34"/>
      <c r="K287" s="34"/>
      <c r="L287" s="35"/>
      <c r="M287" s="156"/>
      <c r="N287" s="157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8" t="s">
        <v>140</v>
      </c>
      <c r="AU287" s="18" t="s">
        <v>87</v>
      </c>
    </row>
    <row r="288" spans="1:65" s="13" customFormat="1">
      <c r="B288" s="161"/>
      <c r="D288" s="153" t="s">
        <v>149</v>
      </c>
      <c r="E288" s="162" t="s">
        <v>3</v>
      </c>
      <c r="F288" s="163" t="s">
        <v>413</v>
      </c>
      <c r="H288" s="162" t="s">
        <v>3</v>
      </c>
      <c r="I288" s="164"/>
      <c r="L288" s="161"/>
      <c r="M288" s="165"/>
      <c r="N288" s="166"/>
      <c r="O288" s="166"/>
      <c r="P288" s="166"/>
      <c r="Q288" s="166"/>
      <c r="R288" s="166"/>
      <c r="S288" s="166"/>
      <c r="T288" s="167"/>
      <c r="AT288" s="162" t="s">
        <v>149</v>
      </c>
      <c r="AU288" s="162" t="s">
        <v>87</v>
      </c>
      <c r="AV288" s="13" t="s">
        <v>85</v>
      </c>
      <c r="AW288" s="13" t="s">
        <v>38</v>
      </c>
      <c r="AX288" s="13" t="s">
        <v>77</v>
      </c>
      <c r="AY288" s="162" t="s">
        <v>132</v>
      </c>
    </row>
    <row r="289" spans="1:65" s="13" customFormat="1">
      <c r="B289" s="161"/>
      <c r="D289" s="153" t="s">
        <v>149</v>
      </c>
      <c r="E289" s="162" t="s">
        <v>3</v>
      </c>
      <c r="F289" s="163" t="s">
        <v>419</v>
      </c>
      <c r="H289" s="162" t="s">
        <v>3</v>
      </c>
      <c r="I289" s="164"/>
      <c r="L289" s="161"/>
      <c r="M289" s="165"/>
      <c r="N289" s="166"/>
      <c r="O289" s="166"/>
      <c r="P289" s="166"/>
      <c r="Q289" s="166"/>
      <c r="R289" s="166"/>
      <c r="S289" s="166"/>
      <c r="T289" s="167"/>
      <c r="AT289" s="162" t="s">
        <v>149</v>
      </c>
      <c r="AU289" s="162" t="s">
        <v>87</v>
      </c>
      <c r="AV289" s="13" t="s">
        <v>85</v>
      </c>
      <c r="AW289" s="13" t="s">
        <v>38</v>
      </c>
      <c r="AX289" s="13" t="s">
        <v>77</v>
      </c>
      <c r="AY289" s="162" t="s">
        <v>132</v>
      </c>
    </row>
    <row r="290" spans="1:65" s="14" customFormat="1">
      <c r="B290" s="168"/>
      <c r="D290" s="153" t="s">
        <v>149</v>
      </c>
      <c r="E290" s="169" t="s">
        <v>3</v>
      </c>
      <c r="F290" s="170" t="s">
        <v>272</v>
      </c>
      <c r="H290" s="171">
        <v>26</v>
      </c>
      <c r="I290" s="172"/>
      <c r="L290" s="168"/>
      <c r="M290" s="173"/>
      <c r="N290" s="174"/>
      <c r="O290" s="174"/>
      <c r="P290" s="174"/>
      <c r="Q290" s="174"/>
      <c r="R290" s="174"/>
      <c r="S290" s="174"/>
      <c r="T290" s="175"/>
      <c r="AT290" s="169" t="s">
        <v>149</v>
      </c>
      <c r="AU290" s="169" t="s">
        <v>87</v>
      </c>
      <c r="AV290" s="14" t="s">
        <v>87</v>
      </c>
      <c r="AW290" s="14" t="s">
        <v>38</v>
      </c>
      <c r="AX290" s="14" t="s">
        <v>85</v>
      </c>
      <c r="AY290" s="169" t="s">
        <v>132</v>
      </c>
    </row>
    <row r="291" spans="1:65" s="14" customFormat="1">
      <c r="B291" s="168"/>
      <c r="D291" s="153" t="s">
        <v>149</v>
      </c>
      <c r="F291" s="170" t="s">
        <v>420</v>
      </c>
      <c r="H291" s="171">
        <v>26.52</v>
      </c>
      <c r="I291" s="172"/>
      <c r="L291" s="168"/>
      <c r="M291" s="173"/>
      <c r="N291" s="174"/>
      <c r="O291" s="174"/>
      <c r="P291" s="174"/>
      <c r="Q291" s="174"/>
      <c r="R291" s="174"/>
      <c r="S291" s="174"/>
      <c r="T291" s="175"/>
      <c r="AT291" s="169" t="s">
        <v>149</v>
      </c>
      <c r="AU291" s="169" t="s">
        <v>87</v>
      </c>
      <c r="AV291" s="14" t="s">
        <v>87</v>
      </c>
      <c r="AW291" s="14" t="s">
        <v>4</v>
      </c>
      <c r="AX291" s="14" t="s">
        <v>85</v>
      </c>
      <c r="AY291" s="169" t="s">
        <v>132</v>
      </c>
    </row>
    <row r="292" spans="1:65" s="2" customFormat="1" ht="21.75" customHeight="1">
      <c r="A292" s="34"/>
      <c r="B292" s="139"/>
      <c r="C292" s="140" t="s">
        <v>421</v>
      </c>
      <c r="D292" s="140" t="s">
        <v>134</v>
      </c>
      <c r="E292" s="141" t="s">
        <v>422</v>
      </c>
      <c r="F292" s="142" t="s">
        <v>423</v>
      </c>
      <c r="G292" s="143" t="s">
        <v>143</v>
      </c>
      <c r="H292" s="144">
        <v>26</v>
      </c>
      <c r="I292" s="145"/>
      <c r="J292" s="146">
        <f>ROUND(I292*H292,2)</f>
        <v>0</v>
      </c>
      <c r="K292" s="142" t="s">
        <v>144</v>
      </c>
      <c r="L292" s="35"/>
      <c r="M292" s="147" t="s">
        <v>3</v>
      </c>
      <c r="N292" s="148" t="s">
        <v>48</v>
      </c>
      <c r="O292" s="55"/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51" t="s">
        <v>138</v>
      </c>
      <c r="AT292" s="151" t="s">
        <v>134</v>
      </c>
      <c r="AU292" s="151" t="s">
        <v>87</v>
      </c>
      <c r="AY292" s="18" t="s">
        <v>132</v>
      </c>
      <c r="BE292" s="152">
        <f>IF(N292="základní",J292,0)</f>
        <v>0</v>
      </c>
      <c r="BF292" s="152">
        <f>IF(N292="snížená",J292,0)</f>
        <v>0</v>
      </c>
      <c r="BG292" s="152">
        <f>IF(N292="zákl. přenesená",J292,0)</f>
        <v>0</v>
      </c>
      <c r="BH292" s="152">
        <f>IF(N292="sníž. přenesená",J292,0)</f>
        <v>0</v>
      </c>
      <c r="BI292" s="152">
        <f>IF(N292="nulová",J292,0)</f>
        <v>0</v>
      </c>
      <c r="BJ292" s="18" t="s">
        <v>85</v>
      </c>
      <c r="BK292" s="152">
        <f>ROUND(I292*H292,2)</f>
        <v>0</v>
      </c>
      <c r="BL292" s="18" t="s">
        <v>138</v>
      </c>
      <c r="BM292" s="151" t="s">
        <v>424</v>
      </c>
    </row>
    <row r="293" spans="1:65" s="2" customFormat="1" ht="28.8">
      <c r="A293" s="34"/>
      <c r="B293" s="35"/>
      <c r="C293" s="34"/>
      <c r="D293" s="153" t="s">
        <v>140</v>
      </c>
      <c r="E293" s="34"/>
      <c r="F293" s="154" t="s">
        <v>425</v>
      </c>
      <c r="G293" s="34"/>
      <c r="H293" s="34"/>
      <c r="I293" s="155"/>
      <c r="J293" s="34"/>
      <c r="K293" s="34"/>
      <c r="L293" s="35"/>
      <c r="M293" s="156"/>
      <c r="N293" s="157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8" t="s">
        <v>140</v>
      </c>
      <c r="AU293" s="18" t="s">
        <v>87</v>
      </c>
    </row>
    <row r="294" spans="1:65" s="2" customFormat="1">
      <c r="A294" s="34"/>
      <c r="B294" s="35"/>
      <c r="C294" s="34"/>
      <c r="D294" s="159" t="s">
        <v>147</v>
      </c>
      <c r="E294" s="34"/>
      <c r="F294" s="160" t="s">
        <v>426</v>
      </c>
      <c r="G294" s="34"/>
      <c r="H294" s="34"/>
      <c r="I294" s="155"/>
      <c r="J294" s="34"/>
      <c r="K294" s="34"/>
      <c r="L294" s="35"/>
      <c r="M294" s="156"/>
      <c r="N294" s="157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8" t="s">
        <v>147</v>
      </c>
      <c r="AU294" s="18" t="s">
        <v>87</v>
      </c>
    </row>
    <row r="295" spans="1:65" s="13" customFormat="1">
      <c r="B295" s="161"/>
      <c r="D295" s="153" t="s">
        <v>149</v>
      </c>
      <c r="E295" s="162" t="s">
        <v>3</v>
      </c>
      <c r="F295" s="163" t="s">
        <v>419</v>
      </c>
      <c r="H295" s="162" t="s">
        <v>3</v>
      </c>
      <c r="I295" s="164"/>
      <c r="L295" s="161"/>
      <c r="M295" s="165"/>
      <c r="N295" s="166"/>
      <c r="O295" s="166"/>
      <c r="P295" s="166"/>
      <c r="Q295" s="166"/>
      <c r="R295" s="166"/>
      <c r="S295" s="166"/>
      <c r="T295" s="167"/>
      <c r="AT295" s="162" t="s">
        <v>149</v>
      </c>
      <c r="AU295" s="162" t="s">
        <v>87</v>
      </c>
      <c r="AV295" s="13" t="s">
        <v>85</v>
      </c>
      <c r="AW295" s="13" t="s">
        <v>38</v>
      </c>
      <c r="AX295" s="13" t="s">
        <v>77</v>
      </c>
      <c r="AY295" s="162" t="s">
        <v>132</v>
      </c>
    </row>
    <row r="296" spans="1:65" s="14" customFormat="1">
      <c r="B296" s="168"/>
      <c r="D296" s="153" t="s">
        <v>149</v>
      </c>
      <c r="E296" s="169" t="s">
        <v>3</v>
      </c>
      <c r="F296" s="170" t="s">
        <v>272</v>
      </c>
      <c r="H296" s="171">
        <v>26</v>
      </c>
      <c r="I296" s="172"/>
      <c r="L296" s="168"/>
      <c r="M296" s="173"/>
      <c r="N296" s="174"/>
      <c r="O296" s="174"/>
      <c r="P296" s="174"/>
      <c r="Q296" s="174"/>
      <c r="R296" s="174"/>
      <c r="S296" s="174"/>
      <c r="T296" s="175"/>
      <c r="AT296" s="169" t="s">
        <v>149</v>
      </c>
      <c r="AU296" s="169" t="s">
        <v>87</v>
      </c>
      <c r="AV296" s="14" t="s">
        <v>87</v>
      </c>
      <c r="AW296" s="14" t="s">
        <v>38</v>
      </c>
      <c r="AX296" s="14" t="s">
        <v>85</v>
      </c>
      <c r="AY296" s="169" t="s">
        <v>132</v>
      </c>
    </row>
    <row r="297" spans="1:65" s="2" customFormat="1" ht="16.5" customHeight="1">
      <c r="A297" s="34"/>
      <c r="B297" s="139"/>
      <c r="C297" s="176" t="s">
        <v>392</v>
      </c>
      <c r="D297" s="176" t="s">
        <v>158</v>
      </c>
      <c r="E297" s="177" t="s">
        <v>427</v>
      </c>
      <c r="F297" s="178" t="s">
        <v>428</v>
      </c>
      <c r="G297" s="179" t="s">
        <v>143</v>
      </c>
      <c r="H297" s="180">
        <v>884.34</v>
      </c>
      <c r="I297" s="181"/>
      <c r="J297" s="182">
        <f>ROUND(I297*H297,2)</f>
        <v>0</v>
      </c>
      <c r="K297" s="178" t="s">
        <v>200</v>
      </c>
      <c r="L297" s="183"/>
      <c r="M297" s="184" t="s">
        <v>3</v>
      </c>
      <c r="N297" s="185" t="s">
        <v>48</v>
      </c>
      <c r="O297" s="55"/>
      <c r="P297" s="149">
        <f>O297*H297</f>
        <v>0</v>
      </c>
      <c r="Q297" s="149">
        <v>0.17599999999999999</v>
      </c>
      <c r="R297" s="149">
        <f>Q297*H297</f>
        <v>155.64383999999998</v>
      </c>
      <c r="S297" s="149">
        <v>0</v>
      </c>
      <c r="T297" s="15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51" t="s">
        <v>173</v>
      </c>
      <c r="AT297" s="151" t="s">
        <v>158</v>
      </c>
      <c r="AU297" s="151" t="s">
        <v>87</v>
      </c>
      <c r="AY297" s="18" t="s">
        <v>132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8" t="s">
        <v>85</v>
      </c>
      <c r="BK297" s="152">
        <f>ROUND(I297*H297,2)</f>
        <v>0</v>
      </c>
      <c r="BL297" s="18" t="s">
        <v>138</v>
      </c>
      <c r="BM297" s="151" t="s">
        <v>429</v>
      </c>
    </row>
    <row r="298" spans="1:65" s="2" customFormat="1">
      <c r="A298" s="34"/>
      <c r="B298" s="35"/>
      <c r="C298" s="34"/>
      <c r="D298" s="153" t="s">
        <v>140</v>
      </c>
      <c r="E298" s="34"/>
      <c r="F298" s="154" t="s">
        <v>428</v>
      </c>
      <c r="G298" s="34"/>
      <c r="H298" s="34"/>
      <c r="I298" s="155"/>
      <c r="J298" s="34"/>
      <c r="K298" s="34"/>
      <c r="L298" s="35"/>
      <c r="M298" s="156"/>
      <c r="N298" s="157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8" t="s">
        <v>140</v>
      </c>
      <c r="AU298" s="18" t="s">
        <v>87</v>
      </c>
    </row>
    <row r="299" spans="1:65" s="13" customFormat="1">
      <c r="B299" s="161"/>
      <c r="D299" s="153" t="s">
        <v>149</v>
      </c>
      <c r="E299" s="162" t="s">
        <v>3</v>
      </c>
      <c r="F299" s="163" t="s">
        <v>413</v>
      </c>
      <c r="H299" s="162" t="s">
        <v>3</v>
      </c>
      <c r="I299" s="164"/>
      <c r="L299" s="161"/>
      <c r="M299" s="165"/>
      <c r="N299" s="166"/>
      <c r="O299" s="166"/>
      <c r="P299" s="166"/>
      <c r="Q299" s="166"/>
      <c r="R299" s="166"/>
      <c r="S299" s="166"/>
      <c r="T299" s="167"/>
      <c r="AT299" s="162" t="s">
        <v>149</v>
      </c>
      <c r="AU299" s="162" t="s">
        <v>87</v>
      </c>
      <c r="AV299" s="13" t="s">
        <v>85</v>
      </c>
      <c r="AW299" s="13" t="s">
        <v>38</v>
      </c>
      <c r="AX299" s="13" t="s">
        <v>77</v>
      </c>
      <c r="AY299" s="162" t="s">
        <v>132</v>
      </c>
    </row>
    <row r="300" spans="1:65" s="13" customFormat="1">
      <c r="B300" s="161"/>
      <c r="D300" s="153" t="s">
        <v>149</v>
      </c>
      <c r="E300" s="162" t="s">
        <v>3</v>
      </c>
      <c r="F300" s="163" t="s">
        <v>430</v>
      </c>
      <c r="H300" s="162" t="s">
        <v>3</v>
      </c>
      <c r="I300" s="164"/>
      <c r="L300" s="161"/>
      <c r="M300" s="165"/>
      <c r="N300" s="166"/>
      <c r="O300" s="166"/>
      <c r="P300" s="166"/>
      <c r="Q300" s="166"/>
      <c r="R300" s="166"/>
      <c r="S300" s="166"/>
      <c r="T300" s="167"/>
      <c r="AT300" s="162" t="s">
        <v>149</v>
      </c>
      <c r="AU300" s="162" t="s">
        <v>87</v>
      </c>
      <c r="AV300" s="13" t="s">
        <v>85</v>
      </c>
      <c r="AW300" s="13" t="s">
        <v>38</v>
      </c>
      <c r="AX300" s="13" t="s">
        <v>77</v>
      </c>
      <c r="AY300" s="162" t="s">
        <v>132</v>
      </c>
    </row>
    <row r="301" spans="1:65" s="13" customFormat="1">
      <c r="B301" s="161"/>
      <c r="D301" s="153" t="s">
        <v>149</v>
      </c>
      <c r="E301" s="162" t="s">
        <v>3</v>
      </c>
      <c r="F301" s="163" t="s">
        <v>431</v>
      </c>
      <c r="H301" s="162" t="s">
        <v>3</v>
      </c>
      <c r="I301" s="164"/>
      <c r="L301" s="161"/>
      <c r="M301" s="165"/>
      <c r="N301" s="166"/>
      <c r="O301" s="166"/>
      <c r="P301" s="166"/>
      <c r="Q301" s="166"/>
      <c r="R301" s="166"/>
      <c r="S301" s="166"/>
      <c r="T301" s="167"/>
      <c r="AT301" s="162" t="s">
        <v>149</v>
      </c>
      <c r="AU301" s="162" t="s">
        <v>87</v>
      </c>
      <c r="AV301" s="13" t="s">
        <v>85</v>
      </c>
      <c r="AW301" s="13" t="s">
        <v>38</v>
      </c>
      <c r="AX301" s="13" t="s">
        <v>77</v>
      </c>
      <c r="AY301" s="162" t="s">
        <v>132</v>
      </c>
    </row>
    <row r="302" spans="1:65" s="14" customFormat="1">
      <c r="B302" s="168"/>
      <c r="D302" s="153" t="s">
        <v>149</v>
      </c>
      <c r="E302" s="169" t="s">
        <v>3</v>
      </c>
      <c r="F302" s="170" t="s">
        <v>432</v>
      </c>
      <c r="H302" s="171">
        <v>68</v>
      </c>
      <c r="I302" s="172"/>
      <c r="L302" s="168"/>
      <c r="M302" s="173"/>
      <c r="N302" s="174"/>
      <c r="O302" s="174"/>
      <c r="P302" s="174"/>
      <c r="Q302" s="174"/>
      <c r="R302" s="174"/>
      <c r="S302" s="174"/>
      <c r="T302" s="175"/>
      <c r="AT302" s="169" t="s">
        <v>149</v>
      </c>
      <c r="AU302" s="169" t="s">
        <v>87</v>
      </c>
      <c r="AV302" s="14" t="s">
        <v>87</v>
      </c>
      <c r="AW302" s="14" t="s">
        <v>38</v>
      </c>
      <c r="AX302" s="14" t="s">
        <v>77</v>
      </c>
      <c r="AY302" s="169" t="s">
        <v>132</v>
      </c>
    </row>
    <row r="303" spans="1:65" s="13" customFormat="1">
      <c r="B303" s="161"/>
      <c r="D303" s="153" t="s">
        <v>149</v>
      </c>
      <c r="E303" s="162" t="s">
        <v>3</v>
      </c>
      <c r="F303" s="163" t="s">
        <v>433</v>
      </c>
      <c r="H303" s="162" t="s">
        <v>3</v>
      </c>
      <c r="I303" s="164"/>
      <c r="L303" s="161"/>
      <c r="M303" s="165"/>
      <c r="N303" s="166"/>
      <c r="O303" s="166"/>
      <c r="P303" s="166"/>
      <c r="Q303" s="166"/>
      <c r="R303" s="166"/>
      <c r="S303" s="166"/>
      <c r="T303" s="167"/>
      <c r="AT303" s="162" t="s">
        <v>149</v>
      </c>
      <c r="AU303" s="162" t="s">
        <v>87</v>
      </c>
      <c r="AV303" s="13" t="s">
        <v>85</v>
      </c>
      <c r="AW303" s="13" t="s">
        <v>38</v>
      </c>
      <c r="AX303" s="13" t="s">
        <v>77</v>
      </c>
      <c r="AY303" s="162" t="s">
        <v>132</v>
      </c>
    </row>
    <row r="304" spans="1:65" s="14" customFormat="1">
      <c r="B304" s="168"/>
      <c r="D304" s="153" t="s">
        <v>149</v>
      </c>
      <c r="E304" s="169" t="s">
        <v>3</v>
      </c>
      <c r="F304" s="170" t="s">
        <v>280</v>
      </c>
      <c r="H304" s="171">
        <v>28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149</v>
      </c>
      <c r="AU304" s="169" t="s">
        <v>87</v>
      </c>
      <c r="AV304" s="14" t="s">
        <v>87</v>
      </c>
      <c r="AW304" s="14" t="s">
        <v>38</v>
      </c>
      <c r="AX304" s="14" t="s">
        <v>77</v>
      </c>
      <c r="AY304" s="169" t="s">
        <v>132</v>
      </c>
    </row>
    <row r="305" spans="1:65" s="13" customFormat="1">
      <c r="B305" s="161"/>
      <c r="D305" s="153" t="s">
        <v>149</v>
      </c>
      <c r="E305" s="162" t="s">
        <v>3</v>
      </c>
      <c r="F305" s="163" t="s">
        <v>434</v>
      </c>
      <c r="H305" s="162" t="s">
        <v>3</v>
      </c>
      <c r="I305" s="164"/>
      <c r="L305" s="161"/>
      <c r="M305" s="165"/>
      <c r="N305" s="166"/>
      <c r="O305" s="166"/>
      <c r="P305" s="166"/>
      <c r="Q305" s="166"/>
      <c r="R305" s="166"/>
      <c r="S305" s="166"/>
      <c r="T305" s="167"/>
      <c r="AT305" s="162" t="s">
        <v>149</v>
      </c>
      <c r="AU305" s="162" t="s">
        <v>87</v>
      </c>
      <c r="AV305" s="13" t="s">
        <v>85</v>
      </c>
      <c r="AW305" s="13" t="s">
        <v>38</v>
      </c>
      <c r="AX305" s="13" t="s">
        <v>77</v>
      </c>
      <c r="AY305" s="162" t="s">
        <v>132</v>
      </c>
    </row>
    <row r="306" spans="1:65" s="14" customFormat="1">
      <c r="B306" s="168"/>
      <c r="D306" s="153" t="s">
        <v>149</v>
      </c>
      <c r="E306" s="169" t="s">
        <v>3</v>
      </c>
      <c r="F306" s="170" t="s">
        <v>276</v>
      </c>
      <c r="H306" s="171">
        <v>27</v>
      </c>
      <c r="I306" s="172"/>
      <c r="L306" s="168"/>
      <c r="M306" s="173"/>
      <c r="N306" s="174"/>
      <c r="O306" s="174"/>
      <c r="P306" s="174"/>
      <c r="Q306" s="174"/>
      <c r="R306" s="174"/>
      <c r="S306" s="174"/>
      <c r="T306" s="175"/>
      <c r="AT306" s="169" t="s">
        <v>149</v>
      </c>
      <c r="AU306" s="169" t="s">
        <v>87</v>
      </c>
      <c r="AV306" s="14" t="s">
        <v>87</v>
      </c>
      <c r="AW306" s="14" t="s">
        <v>38</v>
      </c>
      <c r="AX306" s="14" t="s">
        <v>77</v>
      </c>
      <c r="AY306" s="169" t="s">
        <v>132</v>
      </c>
    </row>
    <row r="307" spans="1:65" s="13" customFormat="1">
      <c r="B307" s="161"/>
      <c r="D307" s="153" t="s">
        <v>149</v>
      </c>
      <c r="E307" s="162" t="s">
        <v>3</v>
      </c>
      <c r="F307" s="163" t="s">
        <v>435</v>
      </c>
      <c r="H307" s="162" t="s">
        <v>3</v>
      </c>
      <c r="I307" s="164"/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149</v>
      </c>
      <c r="AU307" s="162" t="s">
        <v>87</v>
      </c>
      <c r="AV307" s="13" t="s">
        <v>85</v>
      </c>
      <c r="AW307" s="13" t="s">
        <v>38</v>
      </c>
      <c r="AX307" s="13" t="s">
        <v>77</v>
      </c>
      <c r="AY307" s="162" t="s">
        <v>132</v>
      </c>
    </row>
    <row r="308" spans="1:65" s="14" customFormat="1">
      <c r="B308" s="168"/>
      <c r="D308" s="153" t="s">
        <v>149</v>
      </c>
      <c r="E308" s="169" t="s">
        <v>3</v>
      </c>
      <c r="F308" s="170" t="s">
        <v>436</v>
      </c>
      <c r="H308" s="171">
        <v>744</v>
      </c>
      <c r="I308" s="172"/>
      <c r="L308" s="168"/>
      <c r="M308" s="173"/>
      <c r="N308" s="174"/>
      <c r="O308" s="174"/>
      <c r="P308" s="174"/>
      <c r="Q308" s="174"/>
      <c r="R308" s="174"/>
      <c r="S308" s="174"/>
      <c r="T308" s="175"/>
      <c r="AT308" s="169" t="s">
        <v>149</v>
      </c>
      <c r="AU308" s="169" t="s">
        <v>87</v>
      </c>
      <c r="AV308" s="14" t="s">
        <v>87</v>
      </c>
      <c r="AW308" s="14" t="s">
        <v>38</v>
      </c>
      <c r="AX308" s="14" t="s">
        <v>77</v>
      </c>
      <c r="AY308" s="169" t="s">
        <v>132</v>
      </c>
    </row>
    <row r="309" spans="1:65" s="15" customFormat="1">
      <c r="B309" s="188"/>
      <c r="D309" s="153" t="s">
        <v>149</v>
      </c>
      <c r="E309" s="189" t="s">
        <v>3</v>
      </c>
      <c r="F309" s="190" t="s">
        <v>244</v>
      </c>
      <c r="H309" s="191">
        <v>867</v>
      </c>
      <c r="I309" s="192"/>
      <c r="L309" s="188"/>
      <c r="M309" s="193"/>
      <c r="N309" s="194"/>
      <c r="O309" s="194"/>
      <c r="P309" s="194"/>
      <c r="Q309" s="194"/>
      <c r="R309" s="194"/>
      <c r="S309" s="194"/>
      <c r="T309" s="195"/>
      <c r="AT309" s="189" t="s">
        <v>149</v>
      </c>
      <c r="AU309" s="189" t="s">
        <v>87</v>
      </c>
      <c r="AV309" s="15" t="s">
        <v>138</v>
      </c>
      <c r="AW309" s="15" t="s">
        <v>38</v>
      </c>
      <c r="AX309" s="15" t="s">
        <v>85</v>
      </c>
      <c r="AY309" s="189" t="s">
        <v>132</v>
      </c>
    </row>
    <row r="310" spans="1:65" s="14" customFormat="1">
      <c r="B310" s="168"/>
      <c r="D310" s="153" t="s">
        <v>149</v>
      </c>
      <c r="F310" s="170" t="s">
        <v>437</v>
      </c>
      <c r="H310" s="171">
        <v>884.34</v>
      </c>
      <c r="I310" s="172"/>
      <c r="L310" s="168"/>
      <c r="M310" s="173"/>
      <c r="N310" s="174"/>
      <c r="O310" s="174"/>
      <c r="P310" s="174"/>
      <c r="Q310" s="174"/>
      <c r="R310" s="174"/>
      <c r="S310" s="174"/>
      <c r="T310" s="175"/>
      <c r="AT310" s="169" t="s">
        <v>149</v>
      </c>
      <c r="AU310" s="169" t="s">
        <v>87</v>
      </c>
      <c r="AV310" s="14" t="s">
        <v>87</v>
      </c>
      <c r="AW310" s="14" t="s">
        <v>4</v>
      </c>
      <c r="AX310" s="14" t="s">
        <v>85</v>
      </c>
      <c r="AY310" s="169" t="s">
        <v>132</v>
      </c>
    </row>
    <row r="311" spans="1:65" s="2" customFormat="1" ht="16.5" customHeight="1">
      <c r="A311" s="34"/>
      <c r="B311" s="139"/>
      <c r="C311" s="176" t="s">
        <v>438</v>
      </c>
      <c r="D311" s="176" t="s">
        <v>158</v>
      </c>
      <c r="E311" s="177" t="s">
        <v>439</v>
      </c>
      <c r="F311" s="178" t="s">
        <v>440</v>
      </c>
      <c r="G311" s="179" t="s">
        <v>143</v>
      </c>
      <c r="H311" s="180">
        <v>28.56</v>
      </c>
      <c r="I311" s="181"/>
      <c r="J311" s="182">
        <f>ROUND(I311*H311,2)</f>
        <v>0</v>
      </c>
      <c r="K311" s="178" t="s">
        <v>200</v>
      </c>
      <c r="L311" s="183"/>
      <c r="M311" s="184" t="s">
        <v>3</v>
      </c>
      <c r="N311" s="185" t="s">
        <v>48</v>
      </c>
      <c r="O311" s="55"/>
      <c r="P311" s="149">
        <f>O311*H311</f>
        <v>0</v>
      </c>
      <c r="Q311" s="149">
        <v>0.17499999999999999</v>
      </c>
      <c r="R311" s="149">
        <f>Q311*H311</f>
        <v>4.9979999999999993</v>
      </c>
      <c r="S311" s="149">
        <v>0</v>
      </c>
      <c r="T311" s="15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51" t="s">
        <v>173</v>
      </c>
      <c r="AT311" s="151" t="s">
        <v>158</v>
      </c>
      <c r="AU311" s="151" t="s">
        <v>87</v>
      </c>
      <c r="AY311" s="18" t="s">
        <v>132</v>
      </c>
      <c r="BE311" s="152">
        <f>IF(N311="základní",J311,0)</f>
        <v>0</v>
      </c>
      <c r="BF311" s="152">
        <f>IF(N311="snížená",J311,0)</f>
        <v>0</v>
      </c>
      <c r="BG311" s="152">
        <f>IF(N311="zákl. přenesená",J311,0)</f>
        <v>0</v>
      </c>
      <c r="BH311" s="152">
        <f>IF(N311="sníž. přenesená",J311,0)</f>
        <v>0</v>
      </c>
      <c r="BI311" s="152">
        <f>IF(N311="nulová",J311,0)</f>
        <v>0</v>
      </c>
      <c r="BJ311" s="18" t="s">
        <v>85</v>
      </c>
      <c r="BK311" s="152">
        <f>ROUND(I311*H311,2)</f>
        <v>0</v>
      </c>
      <c r="BL311" s="18" t="s">
        <v>138</v>
      </c>
      <c r="BM311" s="151" t="s">
        <v>441</v>
      </c>
    </row>
    <row r="312" spans="1:65" s="2" customFormat="1">
      <c r="A312" s="34"/>
      <c r="B312" s="35"/>
      <c r="C312" s="34"/>
      <c r="D312" s="153" t="s">
        <v>140</v>
      </c>
      <c r="E312" s="34"/>
      <c r="F312" s="154" t="s">
        <v>440</v>
      </c>
      <c r="G312" s="34"/>
      <c r="H312" s="34"/>
      <c r="I312" s="155"/>
      <c r="J312" s="34"/>
      <c r="K312" s="34"/>
      <c r="L312" s="35"/>
      <c r="M312" s="156"/>
      <c r="N312" s="157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8" t="s">
        <v>140</v>
      </c>
      <c r="AU312" s="18" t="s">
        <v>87</v>
      </c>
    </row>
    <row r="313" spans="1:65" s="13" customFormat="1">
      <c r="B313" s="161"/>
      <c r="D313" s="153" t="s">
        <v>149</v>
      </c>
      <c r="E313" s="162" t="s">
        <v>3</v>
      </c>
      <c r="F313" s="163" t="s">
        <v>413</v>
      </c>
      <c r="H313" s="162" t="s">
        <v>3</v>
      </c>
      <c r="I313" s="164"/>
      <c r="L313" s="161"/>
      <c r="M313" s="165"/>
      <c r="N313" s="166"/>
      <c r="O313" s="166"/>
      <c r="P313" s="166"/>
      <c r="Q313" s="166"/>
      <c r="R313" s="166"/>
      <c r="S313" s="166"/>
      <c r="T313" s="167"/>
      <c r="AT313" s="162" t="s">
        <v>149</v>
      </c>
      <c r="AU313" s="162" t="s">
        <v>87</v>
      </c>
      <c r="AV313" s="13" t="s">
        <v>85</v>
      </c>
      <c r="AW313" s="13" t="s">
        <v>38</v>
      </c>
      <c r="AX313" s="13" t="s">
        <v>77</v>
      </c>
      <c r="AY313" s="162" t="s">
        <v>132</v>
      </c>
    </row>
    <row r="314" spans="1:65" s="13" customFormat="1">
      <c r="B314" s="161"/>
      <c r="D314" s="153" t="s">
        <v>149</v>
      </c>
      <c r="E314" s="162" t="s">
        <v>3</v>
      </c>
      <c r="F314" s="163" t="s">
        <v>442</v>
      </c>
      <c r="H314" s="162" t="s">
        <v>3</v>
      </c>
      <c r="I314" s="164"/>
      <c r="L314" s="161"/>
      <c r="M314" s="165"/>
      <c r="N314" s="166"/>
      <c r="O314" s="166"/>
      <c r="P314" s="166"/>
      <c r="Q314" s="166"/>
      <c r="R314" s="166"/>
      <c r="S314" s="166"/>
      <c r="T314" s="167"/>
      <c r="AT314" s="162" t="s">
        <v>149</v>
      </c>
      <c r="AU314" s="162" t="s">
        <v>87</v>
      </c>
      <c r="AV314" s="13" t="s">
        <v>85</v>
      </c>
      <c r="AW314" s="13" t="s">
        <v>38</v>
      </c>
      <c r="AX314" s="13" t="s">
        <v>77</v>
      </c>
      <c r="AY314" s="162" t="s">
        <v>132</v>
      </c>
    </row>
    <row r="315" spans="1:65" s="14" customFormat="1">
      <c r="B315" s="168"/>
      <c r="D315" s="153" t="s">
        <v>149</v>
      </c>
      <c r="E315" s="169" t="s">
        <v>3</v>
      </c>
      <c r="F315" s="170" t="s">
        <v>280</v>
      </c>
      <c r="H315" s="171">
        <v>28</v>
      </c>
      <c r="I315" s="172"/>
      <c r="L315" s="168"/>
      <c r="M315" s="173"/>
      <c r="N315" s="174"/>
      <c r="O315" s="174"/>
      <c r="P315" s="174"/>
      <c r="Q315" s="174"/>
      <c r="R315" s="174"/>
      <c r="S315" s="174"/>
      <c r="T315" s="175"/>
      <c r="AT315" s="169" t="s">
        <v>149</v>
      </c>
      <c r="AU315" s="169" t="s">
        <v>87</v>
      </c>
      <c r="AV315" s="14" t="s">
        <v>87</v>
      </c>
      <c r="AW315" s="14" t="s">
        <v>38</v>
      </c>
      <c r="AX315" s="14" t="s">
        <v>85</v>
      </c>
      <c r="AY315" s="169" t="s">
        <v>132</v>
      </c>
    </row>
    <row r="316" spans="1:65" s="14" customFormat="1">
      <c r="B316" s="168"/>
      <c r="D316" s="153" t="s">
        <v>149</v>
      </c>
      <c r="F316" s="170" t="s">
        <v>443</v>
      </c>
      <c r="H316" s="171">
        <v>28.56</v>
      </c>
      <c r="I316" s="172"/>
      <c r="L316" s="168"/>
      <c r="M316" s="173"/>
      <c r="N316" s="174"/>
      <c r="O316" s="174"/>
      <c r="P316" s="174"/>
      <c r="Q316" s="174"/>
      <c r="R316" s="174"/>
      <c r="S316" s="174"/>
      <c r="T316" s="175"/>
      <c r="AT316" s="169" t="s">
        <v>149</v>
      </c>
      <c r="AU316" s="169" t="s">
        <v>87</v>
      </c>
      <c r="AV316" s="14" t="s">
        <v>87</v>
      </c>
      <c r="AW316" s="14" t="s">
        <v>4</v>
      </c>
      <c r="AX316" s="14" t="s">
        <v>85</v>
      </c>
      <c r="AY316" s="169" t="s">
        <v>132</v>
      </c>
    </row>
    <row r="317" spans="1:65" s="2" customFormat="1" ht="16.5" customHeight="1">
      <c r="A317" s="34"/>
      <c r="B317" s="139"/>
      <c r="C317" s="140" t="s">
        <v>444</v>
      </c>
      <c r="D317" s="140" t="s">
        <v>134</v>
      </c>
      <c r="E317" s="141" t="s">
        <v>445</v>
      </c>
      <c r="F317" s="142" t="s">
        <v>446</v>
      </c>
      <c r="G317" s="143" t="s">
        <v>296</v>
      </c>
      <c r="H317" s="144">
        <f>539+521</f>
        <v>1060</v>
      </c>
      <c r="I317" s="145"/>
      <c r="J317" s="146">
        <f>ROUND(I317*H317,2)</f>
        <v>0</v>
      </c>
      <c r="K317" s="142" t="s">
        <v>144</v>
      </c>
      <c r="L317" s="35"/>
      <c r="M317" s="147" t="s">
        <v>3</v>
      </c>
      <c r="N317" s="148" t="s">
        <v>48</v>
      </c>
      <c r="O317" s="55"/>
      <c r="P317" s="149">
        <f>O317*H317</f>
        <v>0</v>
      </c>
      <c r="Q317" s="149">
        <v>0.12095</v>
      </c>
      <c r="R317" s="149">
        <f>Q317*H317</f>
        <v>128.20699999999999</v>
      </c>
      <c r="S317" s="149">
        <v>0</v>
      </c>
      <c r="T317" s="15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51" t="s">
        <v>138</v>
      </c>
      <c r="AT317" s="151" t="s">
        <v>134</v>
      </c>
      <c r="AU317" s="151" t="s">
        <v>87</v>
      </c>
      <c r="AY317" s="18" t="s">
        <v>132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8" t="s">
        <v>85</v>
      </c>
      <c r="BK317" s="152">
        <f>ROUND(I317*H317,2)</f>
        <v>0</v>
      </c>
      <c r="BL317" s="18" t="s">
        <v>138</v>
      </c>
      <c r="BM317" s="151" t="s">
        <v>447</v>
      </c>
    </row>
    <row r="318" spans="1:65" s="2" customFormat="1" ht="19.2">
      <c r="A318" s="34"/>
      <c r="B318" s="35"/>
      <c r="C318" s="34"/>
      <c r="D318" s="153" t="s">
        <v>140</v>
      </c>
      <c r="E318" s="34"/>
      <c r="F318" s="154" t="s">
        <v>448</v>
      </c>
      <c r="G318" s="34"/>
      <c r="H318" s="34"/>
      <c r="I318" s="155"/>
      <c r="J318" s="34"/>
      <c r="K318" s="34"/>
      <c r="L318" s="35"/>
      <c r="M318" s="156"/>
      <c r="N318" s="157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8" t="s">
        <v>140</v>
      </c>
      <c r="AU318" s="18" t="s">
        <v>87</v>
      </c>
    </row>
    <row r="319" spans="1:65" s="2" customFormat="1">
      <c r="A319" s="34"/>
      <c r="B319" s="35"/>
      <c r="C319" s="34"/>
      <c r="D319" s="159" t="s">
        <v>147</v>
      </c>
      <c r="E319" s="34"/>
      <c r="F319" s="160" t="s">
        <v>449</v>
      </c>
      <c r="G319" s="34"/>
      <c r="H319" s="34"/>
      <c r="I319" s="155"/>
      <c r="J319" s="34"/>
      <c r="K319" s="34"/>
      <c r="L319" s="35"/>
      <c r="M319" s="156"/>
      <c r="N319" s="157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8" t="s">
        <v>147</v>
      </c>
      <c r="AU319" s="18" t="s">
        <v>87</v>
      </c>
    </row>
    <row r="320" spans="1:65" s="13" customFormat="1">
      <c r="B320" s="161"/>
      <c r="D320" s="153" t="s">
        <v>149</v>
      </c>
      <c r="E320" s="162" t="s">
        <v>3</v>
      </c>
      <c r="F320" s="163" t="s">
        <v>450</v>
      </c>
      <c r="H320" s="162" t="s">
        <v>3</v>
      </c>
      <c r="I320" s="164"/>
      <c r="L320" s="161"/>
      <c r="M320" s="165"/>
      <c r="N320" s="166"/>
      <c r="O320" s="166"/>
      <c r="P320" s="166"/>
      <c r="Q320" s="166"/>
      <c r="R320" s="166"/>
      <c r="S320" s="166"/>
      <c r="T320" s="167"/>
      <c r="AT320" s="162" t="s">
        <v>149</v>
      </c>
      <c r="AU320" s="162" t="s">
        <v>87</v>
      </c>
      <c r="AV320" s="13" t="s">
        <v>85</v>
      </c>
      <c r="AW320" s="13" t="s">
        <v>38</v>
      </c>
      <c r="AX320" s="13" t="s">
        <v>77</v>
      </c>
      <c r="AY320" s="162" t="s">
        <v>132</v>
      </c>
    </row>
    <row r="321" spans="1:65" s="14" customFormat="1">
      <c r="B321" s="168"/>
      <c r="D321" s="153" t="s">
        <v>149</v>
      </c>
      <c r="E321" s="169" t="s">
        <v>3</v>
      </c>
      <c r="F321" s="170" t="s">
        <v>1331</v>
      </c>
      <c r="H321" s="171">
        <v>539</v>
      </c>
      <c r="I321" s="172"/>
      <c r="L321" s="168"/>
      <c r="M321" s="173"/>
      <c r="N321" s="174"/>
      <c r="O321" s="174"/>
      <c r="P321" s="174"/>
      <c r="Q321" s="174"/>
      <c r="R321" s="174"/>
      <c r="S321" s="174"/>
      <c r="T321" s="175"/>
      <c r="AT321" s="169" t="s">
        <v>149</v>
      </c>
      <c r="AU321" s="169" t="s">
        <v>87</v>
      </c>
      <c r="AV321" s="14" t="s">
        <v>87</v>
      </c>
      <c r="AW321" s="14" t="s">
        <v>38</v>
      </c>
      <c r="AX321" s="14" t="s">
        <v>85</v>
      </c>
      <c r="AY321" s="169" t="s">
        <v>132</v>
      </c>
    </row>
    <row r="322" spans="1:65" s="2" customFormat="1" ht="16.5" customHeight="1">
      <c r="A322" s="34"/>
      <c r="B322" s="139"/>
      <c r="C322" s="176" t="s">
        <v>452</v>
      </c>
      <c r="D322" s="176" t="s">
        <v>158</v>
      </c>
      <c r="E322" s="177" t="s">
        <v>453</v>
      </c>
      <c r="F322" s="178" t="s">
        <v>454</v>
      </c>
      <c r="G322" s="179" t="s">
        <v>296</v>
      </c>
      <c r="H322" s="180">
        <v>549.78</v>
      </c>
      <c r="I322" s="181"/>
      <c r="J322" s="182">
        <f>ROUND(I322*H322,2)</f>
        <v>0</v>
      </c>
      <c r="K322" s="178" t="s">
        <v>200</v>
      </c>
      <c r="L322" s="183"/>
      <c r="M322" s="184" t="s">
        <v>3</v>
      </c>
      <c r="N322" s="185" t="s">
        <v>48</v>
      </c>
      <c r="O322" s="55"/>
      <c r="P322" s="149">
        <f>O322*H322</f>
        <v>0</v>
      </c>
      <c r="Q322" s="149">
        <v>5.6000000000000001E-2</v>
      </c>
      <c r="R322" s="149">
        <f>Q322*H322</f>
        <v>30.787679999999998</v>
      </c>
      <c r="S322" s="149">
        <v>0</v>
      </c>
      <c r="T322" s="15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51" t="s">
        <v>173</v>
      </c>
      <c r="AT322" s="151" t="s">
        <v>158</v>
      </c>
      <c r="AU322" s="151" t="s">
        <v>87</v>
      </c>
      <c r="AY322" s="18" t="s">
        <v>132</v>
      </c>
      <c r="BE322" s="152">
        <f>IF(N322="základní",J322,0)</f>
        <v>0</v>
      </c>
      <c r="BF322" s="152">
        <f>IF(N322="snížená",J322,0)</f>
        <v>0</v>
      </c>
      <c r="BG322" s="152">
        <f>IF(N322="zákl. přenesená",J322,0)</f>
        <v>0</v>
      </c>
      <c r="BH322" s="152">
        <f>IF(N322="sníž. přenesená",J322,0)</f>
        <v>0</v>
      </c>
      <c r="BI322" s="152">
        <f>IF(N322="nulová",J322,0)</f>
        <v>0</v>
      </c>
      <c r="BJ322" s="18" t="s">
        <v>85</v>
      </c>
      <c r="BK322" s="152">
        <f>ROUND(I322*H322,2)</f>
        <v>0</v>
      </c>
      <c r="BL322" s="18" t="s">
        <v>138</v>
      </c>
      <c r="BM322" s="151" t="s">
        <v>455</v>
      </c>
    </row>
    <row r="323" spans="1:65" s="2" customFormat="1">
      <c r="A323" s="34"/>
      <c r="B323" s="35"/>
      <c r="C323" s="34"/>
      <c r="D323" s="153" t="s">
        <v>140</v>
      </c>
      <c r="E323" s="34"/>
      <c r="F323" s="154" t="s">
        <v>454</v>
      </c>
      <c r="G323" s="34"/>
      <c r="H323" s="34"/>
      <c r="I323" s="155"/>
      <c r="J323" s="34"/>
      <c r="K323" s="34"/>
      <c r="L323" s="35"/>
      <c r="M323" s="156"/>
      <c r="N323" s="157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8" t="s">
        <v>140</v>
      </c>
      <c r="AU323" s="18" t="s">
        <v>87</v>
      </c>
    </row>
    <row r="324" spans="1:65" s="13" customFormat="1">
      <c r="B324" s="161"/>
      <c r="D324" s="153" t="s">
        <v>149</v>
      </c>
      <c r="E324" s="162" t="s">
        <v>3</v>
      </c>
      <c r="F324" s="163" t="s">
        <v>456</v>
      </c>
      <c r="H324" s="162" t="s">
        <v>3</v>
      </c>
      <c r="I324" s="164"/>
      <c r="L324" s="161"/>
      <c r="M324" s="165"/>
      <c r="N324" s="166"/>
      <c r="O324" s="166"/>
      <c r="P324" s="166"/>
      <c r="Q324" s="166"/>
      <c r="R324" s="166"/>
      <c r="S324" s="166"/>
      <c r="T324" s="167"/>
      <c r="AT324" s="162" t="s">
        <v>149</v>
      </c>
      <c r="AU324" s="162" t="s">
        <v>87</v>
      </c>
      <c r="AV324" s="13" t="s">
        <v>85</v>
      </c>
      <c r="AW324" s="13" t="s">
        <v>38</v>
      </c>
      <c r="AX324" s="13" t="s">
        <v>77</v>
      </c>
      <c r="AY324" s="162" t="s">
        <v>132</v>
      </c>
    </row>
    <row r="325" spans="1:65" s="13" customFormat="1">
      <c r="B325" s="161"/>
      <c r="D325" s="153" t="s">
        <v>149</v>
      </c>
      <c r="E325" s="162" t="s">
        <v>3</v>
      </c>
      <c r="F325" s="163" t="s">
        <v>413</v>
      </c>
      <c r="H325" s="162" t="s">
        <v>3</v>
      </c>
      <c r="I325" s="164"/>
      <c r="L325" s="161"/>
      <c r="M325" s="165"/>
      <c r="N325" s="166"/>
      <c r="O325" s="166"/>
      <c r="P325" s="166"/>
      <c r="Q325" s="166"/>
      <c r="R325" s="166"/>
      <c r="S325" s="166"/>
      <c r="T325" s="167"/>
      <c r="AT325" s="162" t="s">
        <v>149</v>
      </c>
      <c r="AU325" s="162" t="s">
        <v>87</v>
      </c>
      <c r="AV325" s="13" t="s">
        <v>85</v>
      </c>
      <c r="AW325" s="13" t="s">
        <v>38</v>
      </c>
      <c r="AX325" s="13" t="s">
        <v>77</v>
      </c>
      <c r="AY325" s="162" t="s">
        <v>132</v>
      </c>
    </row>
    <row r="326" spans="1:65" s="13" customFormat="1">
      <c r="B326" s="161"/>
      <c r="D326" s="153" t="s">
        <v>149</v>
      </c>
      <c r="E326" s="162" t="s">
        <v>3</v>
      </c>
      <c r="F326" s="163" t="s">
        <v>450</v>
      </c>
      <c r="H326" s="162" t="s">
        <v>3</v>
      </c>
      <c r="I326" s="164"/>
      <c r="L326" s="161"/>
      <c r="M326" s="165"/>
      <c r="N326" s="166"/>
      <c r="O326" s="166"/>
      <c r="P326" s="166"/>
      <c r="Q326" s="166"/>
      <c r="R326" s="166"/>
      <c r="S326" s="166"/>
      <c r="T326" s="167"/>
      <c r="AT326" s="162" t="s">
        <v>149</v>
      </c>
      <c r="AU326" s="162" t="s">
        <v>87</v>
      </c>
      <c r="AV326" s="13" t="s">
        <v>85</v>
      </c>
      <c r="AW326" s="13" t="s">
        <v>38</v>
      </c>
      <c r="AX326" s="13" t="s">
        <v>77</v>
      </c>
      <c r="AY326" s="162" t="s">
        <v>132</v>
      </c>
    </row>
    <row r="327" spans="1:65" s="14" customFormat="1">
      <c r="B327" s="168"/>
      <c r="D327" s="153" t="s">
        <v>149</v>
      </c>
      <c r="E327" s="169" t="s">
        <v>3</v>
      </c>
      <c r="F327" s="170" t="s">
        <v>451</v>
      </c>
      <c r="H327" s="171">
        <v>539</v>
      </c>
      <c r="I327" s="172"/>
      <c r="L327" s="168"/>
      <c r="M327" s="173"/>
      <c r="N327" s="174"/>
      <c r="O327" s="174"/>
      <c r="P327" s="174"/>
      <c r="Q327" s="174"/>
      <c r="R327" s="174"/>
      <c r="S327" s="174"/>
      <c r="T327" s="175"/>
      <c r="AT327" s="169" t="s">
        <v>149</v>
      </c>
      <c r="AU327" s="169" t="s">
        <v>87</v>
      </c>
      <c r="AV327" s="14" t="s">
        <v>87</v>
      </c>
      <c r="AW327" s="14" t="s">
        <v>38</v>
      </c>
      <c r="AX327" s="14" t="s">
        <v>85</v>
      </c>
      <c r="AY327" s="169" t="s">
        <v>132</v>
      </c>
    </row>
    <row r="328" spans="1:65" s="14" customFormat="1">
      <c r="B328" s="168"/>
      <c r="D328" s="153" t="s">
        <v>149</v>
      </c>
      <c r="F328" s="170" t="s">
        <v>457</v>
      </c>
      <c r="H328" s="171">
        <v>549.78</v>
      </c>
      <c r="I328" s="172"/>
      <c r="L328" s="168"/>
      <c r="M328" s="173"/>
      <c r="N328" s="174"/>
      <c r="O328" s="174"/>
      <c r="P328" s="174"/>
      <c r="Q328" s="174"/>
      <c r="R328" s="174"/>
      <c r="S328" s="174"/>
      <c r="T328" s="175"/>
      <c r="AT328" s="169" t="s">
        <v>149</v>
      </c>
      <c r="AU328" s="169" t="s">
        <v>87</v>
      </c>
      <c r="AV328" s="14" t="s">
        <v>87</v>
      </c>
      <c r="AW328" s="14" t="s">
        <v>4</v>
      </c>
      <c r="AX328" s="14" t="s">
        <v>85</v>
      </c>
      <c r="AY328" s="169" t="s">
        <v>132</v>
      </c>
    </row>
    <row r="329" spans="1:65" s="2" customFormat="1" ht="16.5" customHeight="1">
      <c r="A329" s="34"/>
      <c r="B329" s="139"/>
      <c r="C329" s="176" t="s">
        <v>458</v>
      </c>
      <c r="D329" s="176" t="s">
        <v>158</v>
      </c>
      <c r="E329" s="177" t="s">
        <v>459</v>
      </c>
      <c r="F329" s="178" t="s">
        <v>460</v>
      </c>
      <c r="G329" s="179" t="s">
        <v>296</v>
      </c>
      <c r="H329" s="180">
        <v>531.41999999999996</v>
      </c>
      <c r="I329" s="181"/>
      <c r="J329" s="182">
        <f>ROUND(I329*H329,2)</f>
        <v>0</v>
      </c>
      <c r="K329" s="178" t="s">
        <v>144</v>
      </c>
      <c r="L329" s="183"/>
      <c r="M329" s="184" t="s">
        <v>3</v>
      </c>
      <c r="N329" s="185" t="s">
        <v>48</v>
      </c>
      <c r="O329" s="55"/>
      <c r="P329" s="149">
        <f>O329*H329</f>
        <v>0</v>
      </c>
      <c r="Q329" s="149">
        <v>5.6120000000000003E-2</v>
      </c>
      <c r="R329" s="149">
        <f>Q329*H329</f>
        <v>29.823290399999998</v>
      </c>
      <c r="S329" s="149">
        <v>0</v>
      </c>
      <c r="T329" s="15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51" t="s">
        <v>173</v>
      </c>
      <c r="AT329" s="151" t="s">
        <v>158</v>
      </c>
      <c r="AU329" s="151" t="s">
        <v>87</v>
      </c>
      <c r="AY329" s="18" t="s">
        <v>132</v>
      </c>
      <c r="BE329" s="152">
        <f>IF(N329="základní",J329,0)</f>
        <v>0</v>
      </c>
      <c r="BF329" s="152">
        <f>IF(N329="snížená",J329,0)</f>
        <v>0</v>
      </c>
      <c r="BG329" s="152">
        <f>IF(N329="zákl. přenesená",J329,0)</f>
        <v>0</v>
      </c>
      <c r="BH329" s="152">
        <f>IF(N329="sníž. přenesená",J329,0)</f>
        <v>0</v>
      </c>
      <c r="BI329" s="152">
        <f>IF(N329="nulová",J329,0)</f>
        <v>0</v>
      </c>
      <c r="BJ329" s="18" t="s">
        <v>85</v>
      </c>
      <c r="BK329" s="152">
        <f>ROUND(I329*H329,2)</f>
        <v>0</v>
      </c>
      <c r="BL329" s="18" t="s">
        <v>138</v>
      </c>
      <c r="BM329" s="151" t="s">
        <v>461</v>
      </c>
    </row>
    <row r="330" spans="1:65" s="2" customFormat="1">
      <c r="A330" s="34"/>
      <c r="B330" s="35"/>
      <c r="C330" s="34"/>
      <c r="D330" s="153" t="s">
        <v>140</v>
      </c>
      <c r="E330" s="34"/>
      <c r="F330" s="154" t="s">
        <v>460</v>
      </c>
      <c r="G330" s="34"/>
      <c r="H330" s="34"/>
      <c r="I330" s="155"/>
      <c r="J330" s="34"/>
      <c r="K330" s="34"/>
      <c r="L330" s="35"/>
      <c r="M330" s="156"/>
      <c r="N330" s="157"/>
      <c r="O330" s="55"/>
      <c r="P330" s="55"/>
      <c r="Q330" s="55"/>
      <c r="R330" s="55"/>
      <c r="S330" s="55"/>
      <c r="T330" s="56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8" t="s">
        <v>140</v>
      </c>
      <c r="AU330" s="18" t="s">
        <v>87</v>
      </c>
    </row>
    <row r="331" spans="1:65" s="13" customFormat="1">
      <c r="B331" s="161"/>
      <c r="D331" s="153" t="s">
        <v>149</v>
      </c>
      <c r="E331" s="162" t="s">
        <v>3</v>
      </c>
      <c r="F331" s="163" t="s">
        <v>462</v>
      </c>
      <c r="H331" s="162" t="s">
        <v>3</v>
      </c>
      <c r="I331" s="164"/>
      <c r="L331" s="161"/>
      <c r="M331" s="165"/>
      <c r="N331" s="166"/>
      <c r="O331" s="166"/>
      <c r="P331" s="166"/>
      <c r="Q331" s="166"/>
      <c r="R331" s="166"/>
      <c r="S331" s="166"/>
      <c r="T331" s="167"/>
      <c r="AT331" s="162" t="s">
        <v>149</v>
      </c>
      <c r="AU331" s="162" t="s">
        <v>87</v>
      </c>
      <c r="AV331" s="13" t="s">
        <v>85</v>
      </c>
      <c r="AW331" s="13" t="s">
        <v>38</v>
      </c>
      <c r="AX331" s="13" t="s">
        <v>77</v>
      </c>
      <c r="AY331" s="162" t="s">
        <v>132</v>
      </c>
    </row>
    <row r="332" spans="1:65" s="13" customFormat="1">
      <c r="B332" s="161"/>
      <c r="D332" s="153" t="s">
        <v>149</v>
      </c>
      <c r="E332" s="162" t="s">
        <v>3</v>
      </c>
      <c r="F332" s="163" t="s">
        <v>413</v>
      </c>
      <c r="H332" s="162" t="s">
        <v>3</v>
      </c>
      <c r="I332" s="164"/>
      <c r="L332" s="161"/>
      <c r="M332" s="165"/>
      <c r="N332" s="166"/>
      <c r="O332" s="166"/>
      <c r="P332" s="166"/>
      <c r="Q332" s="166"/>
      <c r="R332" s="166"/>
      <c r="S332" s="166"/>
      <c r="T332" s="167"/>
      <c r="AT332" s="162" t="s">
        <v>149</v>
      </c>
      <c r="AU332" s="162" t="s">
        <v>87</v>
      </c>
      <c r="AV332" s="13" t="s">
        <v>85</v>
      </c>
      <c r="AW332" s="13" t="s">
        <v>38</v>
      </c>
      <c r="AX332" s="13" t="s">
        <v>77</v>
      </c>
      <c r="AY332" s="162" t="s">
        <v>132</v>
      </c>
    </row>
    <row r="333" spans="1:65" s="14" customFormat="1">
      <c r="B333" s="168"/>
      <c r="D333" s="153" t="s">
        <v>149</v>
      </c>
      <c r="E333" s="169" t="s">
        <v>3</v>
      </c>
      <c r="F333" s="170" t="s">
        <v>463</v>
      </c>
      <c r="H333" s="171">
        <v>521</v>
      </c>
      <c r="I333" s="172"/>
      <c r="L333" s="168"/>
      <c r="M333" s="173"/>
      <c r="N333" s="174"/>
      <c r="O333" s="174"/>
      <c r="P333" s="174"/>
      <c r="Q333" s="174"/>
      <c r="R333" s="174"/>
      <c r="S333" s="174"/>
      <c r="T333" s="175"/>
      <c r="AT333" s="169" t="s">
        <v>149</v>
      </c>
      <c r="AU333" s="169" t="s">
        <v>87</v>
      </c>
      <c r="AV333" s="14" t="s">
        <v>87</v>
      </c>
      <c r="AW333" s="14" t="s">
        <v>38</v>
      </c>
      <c r="AX333" s="14" t="s">
        <v>85</v>
      </c>
      <c r="AY333" s="169" t="s">
        <v>132</v>
      </c>
    </row>
    <row r="334" spans="1:65" s="14" customFormat="1">
      <c r="B334" s="168"/>
      <c r="D334" s="153" t="s">
        <v>149</v>
      </c>
      <c r="F334" s="170" t="s">
        <v>464</v>
      </c>
      <c r="H334" s="171">
        <v>531.41999999999996</v>
      </c>
      <c r="I334" s="172"/>
      <c r="L334" s="168"/>
      <c r="M334" s="173"/>
      <c r="N334" s="174"/>
      <c r="O334" s="174"/>
      <c r="P334" s="174"/>
      <c r="Q334" s="174"/>
      <c r="R334" s="174"/>
      <c r="S334" s="174"/>
      <c r="T334" s="175"/>
      <c r="AT334" s="169" t="s">
        <v>149</v>
      </c>
      <c r="AU334" s="169" t="s">
        <v>87</v>
      </c>
      <c r="AV334" s="14" t="s">
        <v>87</v>
      </c>
      <c r="AW334" s="14" t="s">
        <v>4</v>
      </c>
      <c r="AX334" s="14" t="s">
        <v>85</v>
      </c>
      <c r="AY334" s="169" t="s">
        <v>132</v>
      </c>
    </row>
    <row r="335" spans="1:65" s="2" customFormat="1" ht="16.5" customHeight="1">
      <c r="A335" s="34"/>
      <c r="B335" s="139"/>
      <c r="C335" s="140" t="s">
        <v>465</v>
      </c>
      <c r="D335" s="140" t="s">
        <v>134</v>
      </c>
      <c r="E335" s="141" t="s">
        <v>466</v>
      </c>
      <c r="F335" s="142" t="s">
        <v>467</v>
      </c>
      <c r="G335" s="143" t="s">
        <v>296</v>
      </c>
      <c r="H335" s="144">
        <v>78</v>
      </c>
      <c r="I335" s="145"/>
      <c r="J335" s="146">
        <f>ROUND(I335*H335,2)</f>
        <v>0</v>
      </c>
      <c r="K335" s="142" t="s">
        <v>144</v>
      </c>
      <c r="L335" s="35"/>
      <c r="M335" s="147" t="s">
        <v>3</v>
      </c>
      <c r="N335" s="148" t="s">
        <v>48</v>
      </c>
      <c r="O335" s="55"/>
      <c r="P335" s="149">
        <f>O335*H335</f>
        <v>0</v>
      </c>
      <c r="Q335" s="149">
        <v>0.15540000000000001</v>
      </c>
      <c r="R335" s="149">
        <f>Q335*H335</f>
        <v>12.1212</v>
      </c>
      <c r="S335" s="149">
        <v>0</v>
      </c>
      <c r="T335" s="15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51" t="s">
        <v>138</v>
      </c>
      <c r="AT335" s="151" t="s">
        <v>134</v>
      </c>
      <c r="AU335" s="151" t="s">
        <v>87</v>
      </c>
      <c r="AY335" s="18" t="s">
        <v>132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8" t="s">
        <v>85</v>
      </c>
      <c r="BK335" s="152">
        <f>ROUND(I335*H335,2)</f>
        <v>0</v>
      </c>
      <c r="BL335" s="18" t="s">
        <v>138</v>
      </c>
      <c r="BM335" s="151" t="s">
        <v>468</v>
      </c>
    </row>
    <row r="336" spans="1:65" s="2" customFormat="1" ht="19.2">
      <c r="A336" s="34"/>
      <c r="B336" s="35"/>
      <c r="C336" s="34"/>
      <c r="D336" s="153" t="s">
        <v>140</v>
      </c>
      <c r="E336" s="34"/>
      <c r="F336" s="154" t="s">
        <v>469</v>
      </c>
      <c r="G336" s="34"/>
      <c r="H336" s="34"/>
      <c r="I336" s="155"/>
      <c r="J336" s="34"/>
      <c r="K336" s="34"/>
      <c r="L336" s="35"/>
      <c r="M336" s="156"/>
      <c r="N336" s="157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8" t="s">
        <v>140</v>
      </c>
      <c r="AU336" s="18" t="s">
        <v>87</v>
      </c>
    </row>
    <row r="337" spans="1:65" s="2" customFormat="1">
      <c r="A337" s="34"/>
      <c r="B337" s="35"/>
      <c r="C337" s="34"/>
      <c r="D337" s="159" t="s">
        <v>147</v>
      </c>
      <c r="E337" s="34"/>
      <c r="F337" s="160" t="s">
        <v>470</v>
      </c>
      <c r="G337" s="34"/>
      <c r="H337" s="34"/>
      <c r="I337" s="155"/>
      <c r="J337" s="34"/>
      <c r="K337" s="34"/>
      <c r="L337" s="35"/>
      <c r="M337" s="156"/>
      <c r="N337" s="157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8" t="s">
        <v>147</v>
      </c>
      <c r="AU337" s="18" t="s">
        <v>87</v>
      </c>
    </row>
    <row r="338" spans="1:65" s="13" customFormat="1">
      <c r="B338" s="161"/>
      <c r="D338" s="153" t="s">
        <v>149</v>
      </c>
      <c r="E338" s="162" t="s">
        <v>3</v>
      </c>
      <c r="F338" s="163" t="s">
        <v>471</v>
      </c>
      <c r="H338" s="162" t="s">
        <v>3</v>
      </c>
      <c r="I338" s="164"/>
      <c r="L338" s="161"/>
      <c r="M338" s="165"/>
      <c r="N338" s="166"/>
      <c r="O338" s="166"/>
      <c r="P338" s="166"/>
      <c r="Q338" s="166"/>
      <c r="R338" s="166"/>
      <c r="S338" s="166"/>
      <c r="T338" s="167"/>
      <c r="AT338" s="162" t="s">
        <v>149</v>
      </c>
      <c r="AU338" s="162" t="s">
        <v>87</v>
      </c>
      <c r="AV338" s="13" t="s">
        <v>85</v>
      </c>
      <c r="AW338" s="13" t="s">
        <v>38</v>
      </c>
      <c r="AX338" s="13" t="s">
        <v>77</v>
      </c>
      <c r="AY338" s="162" t="s">
        <v>132</v>
      </c>
    </row>
    <row r="339" spans="1:65" s="14" customFormat="1">
      <c r="B339" s="168"/>
      <c r="D339" s="153" t="s">
        <v>149</v>
      </c>
      <c r="E339" s="169" t="s">
        <v>3</v>
      </c>
      <c r="F339" s="170" t="s">
        <v>472</v>
      </c>
      <c r="H339" s="171">
        <v>48</v>
      </c>
      <c r="I339" s="172"/>
      <c r="L339" s="168"/>
      <c r="M339" s="173"/>
      <c r="N339" s="174"/>
      <c r="O339" s="174"/>
      <c r="P339" s="174"/>
      <c r="Q339" s="174"/>
      <c r="R339" s="174"/>
      <c r="S339" s="174"/>
      <c r="T339" s="175"/>
      <c r="AT339" s="169" t="s">
        <v>149</v>
      </c>
      <c r="AU339" s="169" t="s">
        <v>87</v>
      </c>
      <c r="AV339" s="14" t="s">
        <v>87</v>
      </c>
      <c r="AW339" s="14" t="s">
        <v>38</v>
      </c>
      <c r="AX339" s="14" t="s">
        <v>77</v>
      </c>
      <c r="AY339" s="169" t="s">
        <v>132</v>
      </c>
    </row>
    <row r="340" spans="1:65" s="14" customFormat="1">
      <c r="B340" s="168"/>
      <c r="D340" s="153" t="s">
        <v>149</v>
      </c>
      <c r="E340" s="169" t="s">
        <v>3</v>
      </c>
      <c r="F340" s="170" t="s">
        <v>473</v>
      </c>
      <c r="H340" s="171">
        <v>30</v>
      </c>
      <c r="I340" s="172"/>
      <c r="L340" s="168"/>
      <c r="M340" s="173"/>
      <c r="N340" s="174"/>
      <c r="O340" s="174"/>
      <c r="P340" s="174"/>
      <c r="Q340" s="174"/>
      <c r="R340" s="174"/>
      <c r="S340" s="174"/>
      <c r="T340" s="175"/>
      <c r="AT340" s="169" t="s">
        <v>149</v>
      </c>
      <c r="AU340" s="169" t="s">
        <v>87</v>
      </c>
      <c r="AV340" s="14" t="s">
        <v>87</v>
      </c>
      <c r="AW340" s="14" t="s">
        <v>38</v>
      </c>
      <c r="AX340" s="14" t="s">
        <v>77</v>
      </c>
      <c r="AY340" s="169" t="s">
        <v>132</v>
      </c>
    </row>
    <row r="341" spans="1:65" s="15" customFormat="1">
      <c r="B341" s="188"/>
      <c r="D341" s="153" t="s">
        <v>149</v>
      </c>
      <c r="E341" s="189" t="s">
        <v>3</v>
      </c>
      <c r="F341" s="190" t="s">
        <v>244</v>
      </c>
      <c r="H341" s="191">
        <v>78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149</v>
      </c>
      <c r="AU341" s="189" t="s">
        <v>87</v>
      </c>
      <c r="AV341" s="15" t="s">
        <v>138</v>
      </c>
      <c r="AW341" s="15" t="s">
        <v>38</v>
      </c>
      <c r="AX341" s="15" t="s">
        <v>85</v>
      </c>
      <c r="AY341" s="189" t="s">
        <v>132</v>
      </c>
    </row>
    <row r="342" spans="1:65" s="2" customFormat="1" ht="16.5" customHeight="1">
      <c r="A342" s="34"/>
      <c r="B342" s="139"/>
      <c r="C342" s="176" t="s">
        <v>474</v>
      </c>
      <c r="D342" s="176" t="s">
        <v>158</v>
      </c>
      <c r="E342" s="177" t="s">
        <v>475</v>
      </c>
      <c r="F342" s="178" t="s">
        <v>476</v>
      </c>
      <c r="G342" s="179" t="s">
        <v>296</v>
      </c>
      <c r="H342" s="180">
        <v>79.56</v>
      </c>
      <c r="I342" s="181"/>
      <c r="J342" s="182">
        <f>ROUND(I342*H342,2)</f>
        <v>0</v>
      </c>
      <c r="K342" s="178" t="s">
        <v>200</v>
      </c>
      <c r="L342" s="183"/>
      <c r="M342" s="184" t="s">
        <v>3</v>
      </c>
      <c r="N342" s="185" t="s">
        <v>48</v>
      </c>
      <c r="O342" s="55"/>
      <c r="P342" s="149">
        <f>O342*H342</f>
        <v>0</v>
      </c>
      <c r="Q342" s="149">
        <v>4.8300000000000003E-2</v>
      </c>
      <c r="R342" s="149">
        <f>Q342*H342</f>
        <v>3.8427480000000003</v>
      </c>
      <c r="S342" s="149">
        <v>0</v>
      </c>
      <c r="T342" s="15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51" t="s">
        <v>173</v>
      </c>
      <c r="AT342" s="151" t="s">
        <v>158</v>
      </c>
      <c r="AU342" s="151" t="s">
        <v>87</v>
      </c>
      <c r="AY342" s="18" t="s">
        <v>132</v>
      </c>
      <c r="BE342" s="152">
        <f>IF(N342="základní",J342,0)</f>
        <v>0</v>
      </c>
      <c r="BF342" s="152">
        <f>IF(N342="snížená",J342,0)</f>
        <v>0</v>
      </c>
      <c r="BG342" s="152">
        <f>IF(N342="zákl. přenesená",J342,0)</f>
        <v>0</v>
      </c>
      <c r="BH342" s="152">
        <f>IF(N342="sníž. přenesená",J342,0)</f>
        <v>0</v>
      </c>
      <c r="BI342" s="152">
        <f>IF(N342="nulová",J342,0)</f>
        <v>0</v>
      </c>
      <c r="BJ342" s="18" t="s">
        <v>85</v>
      </c>
      <c r="BK342" s="152">
        <f>ROUND(I342*H342,2)</f>
        <v>0</v>
      </c>
      <c r="BL342" s="18" t="s">
        <v>138</v>
      </c>
      <c r="BM342" s="151" t="s">
        <v>477</v>
      </c>
    </row>
    <row r="343" spans="1:65" s="2" customFormat="1">
      <c r="A343" s="34"/>
      <c r="B343" s="35"/>
      <c r="C343" s="34"/>
      <c r="D343" s="153" t="s">
        <v>140</v>
      </c>
      <c r="E343" s="34"/>
      <c r="F343" s="154" t="s">
        <v>476</v>
      </c>
      <c r="G343" s="34"/>
      <c r="H343" s="34"/>
      <c r="I343" s="155"/>
      <c r="J343" s="34"/>
      <c r="K343" s="34"/>
      <c r="L343" s="35"/>
      <c r="M343" s="156"/>
      <c r="N343" s="157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8" t="s">
        <v>140</v>
      </c>
      <c r="AU343" s="18" t="s">
        <v>87</v>
      </c>
    </row>
    <row r="344" spans="1:65" s="13" customFormat="1">
      <c r="B344" s="161"/>
      <c r="D344" s="153" t="s">
        <v>149</v>
      </c>
      <c r="E344" s="162" t="s">
        <v>3</v>
      </c>
      <c r="F344" s="163" t="s">
        <v>413</v>
      </c>
      <c r="H344" s="162" t="s">
        <v>3</v>
      </c>
      <c r="I344" s="164"/>
      <c r="L344" s="161"/>
      <c r="M344" s="165"/>
      <c r="N344" s="166"/>
      <c r="O344" s="166"/>
      <c r="P344" s="166"/>
      <c r="Q344" s="166"/>
      <c r="R344" s="166"/>
      <c r="S344" s="166"/>
      <c r="T344" s="167"/>
      <c r="AT344" s="162" t="s">
        <v>149</v>
      </c>
      <c r="AU344" s="162" t="s">
        <v>87</v>
      </c>
      <c r="AV344" s="13" t="s">
        <v>85</v>
      </c>
      <c r="AW344" s="13" t="s">
        <v>38</v>
      </c>
      <c r="AX344" s="13" t="s">
        <v>77</v>
      </c>
      <c r="AY344" s="162" t="s">
        <v>132</v>
      </c>
    </row>
    <row r="345" spans="1:65" s="13" customFormat="1">
      <c r="B345" s="161"/>
      <c r="D345" s="153" t="s">
        <v>149</v>
      </c>
      <c r="E345" s="162" t="s">
        <v>3</v>
      </c>
      <c r="F345" s="163" t="s">
        <v>478</v>
      </c>
      <c r="H345" s="162" t="s">
        <v>3</v>
      </c>
      <c r="I345" s="164"/>
      <c r="L345" s="161"/>
      <c r="M345" s="165"/>
      <c r="N345" s="166"/>
      <c r="O345" s="166"/>
      <c r="P345" s="166"/>
      <c r="Q345" s="166"/>
      <c r="R345" s="166"/>
      <c r="S345" s="166"/>
      <c r="T345" s="167"/>
      <c r="AT345" s="162" t="s">
        <v>149</v>
      </c>
      <c r="AU345" s="162" t="s">
        <v>87</v>
      </c>
      <c r="AV345" s="13" t="s">
        <v>85</v>
      </c>
      <c r="AW345" s="13" t="s">
        <v>38</v>
      </c>
      <c r="AX345" s="13" t="s">
        <v>77</v>
      </c>
      <c r="AY345" s="162" t="s">
        <v>132</v>
      </c>
    </row>
    <row r="346" spans="1:65" s="13" customFormat="1">
      <c r="B346" s="161"/>
      <c r="D346" s="153" t="s">
        <v>149</v>
      </c>
      <c r="E346" s="162" t="s">
        <v>3</v>
      </c>
      <c r="F346" s="163" t="s">
        <v>471</v>
      </c>
      <c r="H346" s="162" t="s">
        <v>3</v>
      </c>
      <c r="I346" s="164"/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149</v>
      </c>
      <c r="AU346" s="162" t="s">
        <v>87</v>
      </c>
      <c r="AV346" s="13" t="s">
        <v>85</v>
      </c>
      <c r="AW346" s="13" t="s">
        <v>38</v>
      </c>
      <c r="AX346" s="13" t="s">
        <v>77</v>
      </c>
      <c r="AY346" s="162" t="s">
        <v>132</v>
      </c>
    </row>
    <row r="347" spans="1:65" s="14" customFormat="1">
      <c r="B347" s="168"/>
      <c r="D347" s="153" t="s">
        <v>149</v>
      </c>
      <c r="E347" s="169" t="s">
        <v>3</v>
      </c>
      <c r="F347" s="170" t="s">
        <v>472</v>
      </c>
      <c r="H347" s="171">
        <v>48</v>
      </c>
      <c r="I347" s="172"/>
      <c r="L347" s="168"/>
      <c r="M347" s="173"/>
      <c r="N347" s="174"/>
      <c r="O347" s="174"/>
      <c r="P347" s="174"/>
      <c r="Q347" s="174"/>
      <c r="R347" s="174"/>
      <c r="S347" s="174"/>
      <c r="T347" s="175"/>
      <c r="AT347" s="169" t="s">
        <v>149</v>
      </c>
      <c r="AU347" s="169" t="s">
        <v>87</v>
      </c>
      <c r="AV347" s="14" t="s">
        <v>87</v>
      </c>
      <c r="AW347" s="14" t="s">
        <v>38</v>
      </c>
      <c r="AX347" s="14" t="s">
        <v>77</v>
      </c>
      <c r="AY347" s="169" t="s">
        <v>132</v>
      </c>
    </row>
    <row r="348" spans="1:65" s="14" customFormat="1">
      <c r="B348" s="168"/>
      <c r="D348" s="153" t="s">
        <v>149</v>
      </c>
      <c r="E348" s="169" t="s">
        <v>3</v>
      </c>
      <c r="F348" s="170" t="s">
        <v>473</v>
      </c>
      <c r="H348" s="171">
        <v>30</v>
      </c>
      <c r="I348" s="172"/>
      <c r="L348" s="168"/>
      <c r="M348" s="173"/>
      <c r="N348" s="174"/>
      <c r="O348" s="174"/>
      <c r="P348" s="174"/>
      <c r="Q348" s="174"/>
      <c r="R348" s="174"/>
      <c r="S348" s="174"/>
      <c r="T348" s="175"/>
      <c r="AT348" s="169" t="s">
        <v>149</v>
      </c>
      <c r="AU348" s="169" t="s">
        <v>87</v>
      </c>
      <c r="AV348" s="14" t="s">
        <v>87</v>
      </c>
      <c r="AW348" s="14" t="s">
        <v>38</v>
      </c>
      <c r="AX348" s="14" t="s">
        <v>77</v>
      </c>
      <c r="AY348" s="169" t="s">
        <v>132</v>
      </c>
    </row>
    <row r="349" spans="1:65" s="15" customFormat="1">
      <c r="B349" s="188"/>
      <c r="D349" s="153" t="s">
        <v>149</v>
      </c>
      <c r="E349" s="189" t="s">
        <v>3</v>
      </c>
      <c r="F349" s="190" t="s">
        <v>244</v>
      </c>
      <c r="H349" s="191">
        <v>78</v>
      </c>
      <c r="I349" s="192"/>
      <c r="L349" s="188"/>
      <c r="M349" s="193"/>
      <c r="N349" s="194"/>
      <c r="O349" s="194"/>
      <c r="P349" s="194"/>
      <c r="Q349" s="194"/>
      <c r="R349" s="194"/>
      <c r="S349" s="194"/>
      <c r="T349" s="195"/>
      <c r="AT349" s="189" t="s">
        <v>149</v>
      </c>
      <c r="AU349" s="189" t="s">
        <v>87</v>
      </c>
      <c r="AV349" s="15" t="s">
        <v>138</v>
      </c>
      <c r="AW349" s="15" t="s">
        <v>38</v>
      </c>
      <c r="AX349" s="15" t="s">
        <v>85</v>
      </c>
      <c r="AY349" s="189" t="s">
        <v>132</v>
      </c>
    </row>
    <row r="350" spans="1:65" s="14" customFormat="1">
      <c r="B350" s="168"/>
      <c r="D350" s="153" t="s">
        <v>149</v>
      </c>
      <c r="F350" s="170" t="s">
        <v>479</v>
      </c>
      <c r="H350" s="171">
        <v>79.56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69" t="s">
        <v>149</v>
      </c>
      <c r="AU350" s="169" t="s">
        <v>87</v>
      </c>
      <c r="AV350" s="14" t="s">
        <v>87</v>
      </c>
      <c r="AW350" s="14" t="s">
        <v>4</v>
      </c>
      <c r="AX350" s="14" t="s">
        <v>85</v>
      </c>
      <c r="AY350" s="169" t="s">
        <v>132</v>
      </c>
    </row>
    <row r="351" spans="1:65" s="2" customFormat="1" ht="16.5" customHeight="1">
      <c r="A351" s="34"/>
      <c r="B351" s="139"/>
      <c r="C351" s="140" t="s">
        <v>480</v>
      </c>
      <c r="D351" s="140" t="s">
        <v>134</v>
      </c>
      <c r="E351" s="141" t="s">
        <v>481</v>
      </c>
      <c r="F351" s="142" t="s">
        <v>482</v>
      </c>
      <c r="G351" s="143" t="s">
        <v>296</v>
      </c>
      <c r="H351" s="144">
        <v>637</v>
      </c>
      <c r="I351" s="145"/>
      <c r="J351" s="146">
        <f>ROUND(I351*H351,2)</f>
        <v>0</v>
      </c>
      <c r="K351" s="142" t="s">
        <v>144</v>
      </c>
      <c r="L351" s="35"/>
      <c r="M351" s="147" t="s">
        <v>3</v>
      </c>
      <c r="N351" s="148" t="s">
        <v>48</v>
      </c>
      <c r="O351" s="55"/>
      <c r="P351" s="149">
        <f>O351*H351</f>
        <v>0</v>
      </c>
      <c r="Q351" s="149">
        <v>0.14066999999999999</v>
      </c>
      <c r="R351" s="149">
        <f>Q351*H351</f>
        <v>89.60678999999999</v>
      </c>
      <c r="S351" s="149">
        <v>0</v>
      </c>
      <c r="T351" s="150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51" t="s">
        <v>138</v>
      </c>
      <c r="AT351" s="151" t="s">
        <v>134</v>
      </c>
      <c r="AU351" s="151" t="s">
        <v>87</v>
      </c>
      <c r="AY351" s="18" t="s">
        <v>132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8" t="s">
        <v>85</v>
      </c>
      <c r="BK351" s="152">
        <f>ROUND(I351*H351,2)</f>
        <v>0</v>
      </c>
      <c r="BL351" s="18" t="s">
        <v>138</v>
      </c>
      <c r="BM351" s="151" t="s">
        <v>483</v>
      </c>
    </row>
    <row r="352" spans="1:65" s="2" customFormat="1" ht="19.2">
      <c r="A352" s="34"/>
      <c r="B352" s="35"/>
      <c r="C352" s="34"/>
      <c r="D352" s="153" t="s">
        <v>140</v>
      </c>
      <c r="E352" s="34"/>
      <c r="F352" s="154" t="s">
        <v>484</v>
      </c>
      <c r="G352" s="34"/>
      <c r="H352" s="34"/>
      <c r="I352" s="155"/>
      <c r="J352" s="34"/>
      <c r="K352" s="34"/>
      <c r="L352" s="35"/>
      <c r="M352" s="156"/>
      <c r="N352" s="157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8" t="s">
        <v>140</v>
      </c>
      <c r="AU352" s="18" t="s">
        <v>87</v>
      </c>
    </row>
    <row r="353" spans="1:51" s="2" customFormat="1">
      <c r="A353" s="34"/>
      <c r="B353" s="35"/>
      <c r="C353" s="34"/>
      <c r="D353" s="159" t="s">
        <v>147</v>
      </c>
      <c r="E353" s="34"/>
      <c r="F353" s="160" t="s">
        <v>485</v>
      </c>
      <c r="G353" s="34"/>
      <c r="H353" s="34"/>
      <c r="I353" s="155"/>
      <c r="J353" s="34"/>
      <c r="K353" s="34"/>
      <c r="L353" s="35"/>
      <c r="M353" s="156"/>
      <c r="N353" s="157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8" t="s">
        <v>147</v>
      </c>
      <c r="AU353" s="18" t="s">
        <v>87</v>
      </c>
    </row>
    <row r="354" spans="1:51" s="13" customFormat="1">
      <c r="B354" s="161"/>
      <c r="D354" s="153" t="s">
        <v>149</v>
      </c>
      <c r="E354" s="162" t="s">
        <v>3</v>
      </c>
      <c r="F354" s="163" t="s">
        <v>486</v>
      </c>
      <c r="H354" s="162" t="s">
        <v>3</v>
      </c>
      <c r="I354" s="164"/>
      <c r="L354" s="161"/>
      <c r="M354" s="165"/>
      <c r="N354" s="166"/>
      <c r="O354" s="166"/>
      <c r="P354" s="166"/>
      <c r="Q354" s="166"/>
      <c r="R354" s="166"/>
      <c r="S354" s="166"/>
      <c r="T354" s="167"/>
      <c r="AT354" s="162" t="s">
        <v>149</v>
      </c>
      <c r="AU354" s="162" t="s">
        <v>87</v>
      </c>
      <c r="AV354" s="13" t="s">
        <v>85</v>
      </c>
      <c r="AW354" s="13" t="s">
        <v>38</v>
      </c>
      <c r="AX354" s="13" t="s">
        <v>77</v>
      </c>
      <c r="AY354" s="162" t="s">
        <v>132</v>
      </c>
    </row>
    <row r="355" spans="1:51" s="13" customFormat="1">
      <c r="B355" s="161"/>
      <c r="D355" s="153" t="s">
        <v>149</v>
      </c>
      <c r="E355" s="162" t="s">
        <v>3</v>
      </c>
      <c r="F355" s="163" t="s">
        <v>487</v>
      </c>
      <c r="H355" s="162" t="s">
        <v>3</v>
      </c>
      <c r="I355" s="164"/>
      <c r="L355" s="161"/>
      <c r="M355" s="165"/>
      <c r="N355" s="166"/>
      <c r="O355" s="166"/>
      <c r="P355" s="166"/>
      <c r="Q355" s="166"/>
      <c r="R355" s="166"/>
      <c r="S355" s="166"/>
      <c r="T355" s="167"/>
      <c r="AT355" s="162" t="s">
        <v>149</v>
      </c>
      <c r="AU355" s="162" t="s">
        <v>87</v>
      </c>
      <c r="AV355" s="13" t="s">
        <v>85</v>
      </c>
      <c r="AW355" s="13" t="s">
        <v>38</v>
      </c>
      <c r="AX355" s="13" t="s">
        <v>77</v>
      </c>
      <c r="AY355" s="162" t="s">
        <v>132</v>
      </c>
    </row>
    <row r="356" spans="1:51" s="14" customFormat="1">
      <c r="B356" s="168"/>
      <c r="D356" s="153" t="s">
        <v>149</v>
      </c>
      <c r="E356" s="169" t="s">
        <v>3</v>
      </c>
      <c r="F356" s="170" t="s">
        <v>488</v>
      </c>
      <c r="H356" s="171">
        <v>368</v>
      </c>
      <c r="I356" s="172"/>
      <c r="L356" s="168"/>
      <c r="M356" s="173"/>
      <c r="N356" s="174"/>
      <c r="O356" s="174"/>
      <c r="P356" s="174"/>
      <c r="Q356" s="174"/>
      <c r="R356" s="174"/>
      <c r="S356" s="174"/>
      <c r="T356" s="175"/>
      <c r="AT356" s="169" t="s">
        <v>149</v>
      </c>
      <c r="AU356" s="169" t="s">
        <v>87</v>
      </c>
      <c r="AV356" s="14" t="s">
        <v>87</v>
      </c>
      <c r="AW356" s="14" t="s">
        <v>38</v>
      </c>
      <c r="AX356" s="14" t="s">
        <v>77</v>
      </c>
      <c r="AY356" s="169" t="s">
        <v>132</v>
      </c>
    </row>
    <row r="357" spans="1:51" s="13" customFormat="1">
      <c r="B357" s="161"/>
      <c r="D357" s="153" t="s">
        <v>149</v>
      </c>
      <c r="E357" s="162" t="s">
        <v>3</v>
      </c>
      <c r="F357" s="163" t="s">
        <v>489</v>
      </c>
      <c r="H357" s="162" t="s">
        <v>3</v>
      </c>
      <c r="I357" s="164"/>
      <c r="L357" s="161"/>
      <c r="M357" s="165"/>
      <c r="N357" s="166"/>
      <c r="O357" s="166"/>
      <c r="P357" s="166"/>
      <c r="Q357" s="166"/>
      <c r="R357" s="166"/>
      <c r="S357" s="166"/>
      <c r="T357" s="167"/>
      <c r="AT357" s="162" t="s">
        <v>149</v>
      </c>
      <c r="AU357" s="162" t="s">
        <v>87</v>
      </c>
      <c r="AV357" s="13" t="s">
        <v>85</v>
      </c>
      <c r="AW357" s="13" t="s">
        <v>38</v>
      </c>
      <c r="AX357" s="13" t="s">
        <v>77</v>
      </c>
      <c r="AY357" s="162" t="s">
        <v>132</v>
      </c>
    </row>
    <row r="358" spans="1:51" s="14" customFormat="1">
      <c r="B358" s="168"/>
      <c r="D358" s="153" t="s">
        <v>149</v>
      </c>
      <c r="E358" s="169" t="s">
        <v>3</v>
      </c>
      <c r="F358" s="170" t="s">
        <v>490</v>
      </c>
      <c r="H358" s="171">
        <v>93</v>
      </c>
      <c r="I358" s="172"/>
      <c r="L358" s="168"/>
      <c r="M358" s="173"/>
      <c r="N358" s="174"/>
      <c r="O358" s="174"/>
      <c r="P358" s="174"/>
      <c r="Q358" s="174"/>
      <c r="R358" s="174"/>
      <c r="S358" s="174"/>
      <c r="T358" s="175"/>
      <c r="AT358" s="169" t="s">
        <v>149</v>
      </c>
      <c r="AU358" s="169" t="s">
        <v>87</v>
      </c>
      <c r="AV358" s="14" t="s">
        <v>87</v>
      </c>
      <c r="AW358" s="14" t="s">
        <v>38</v>
      </c>
      <c r="AX358" s="14" t="s">
        <v>77</v>
      </c>
      <c r="AY358" s="169" t="s">
        <v>132</v>
      </c>
    </row>
    <row r="359" spans="1:51" s="13" customFormat="1">
      <c r="B359" s="161"/>
      <c r="D359" s="153" t="s">
        <v>149</v>
      </c>
      <c r="E359" s="162" t="s">
        <v>3</v>
      </c>
      <c r="F359" s="163" t="s">
        <v>491</v>
      </c>
      <c r="H359" s="162" t="s">
        <v>3</v>
      </c>
      <c r="I359" s="164"/>
      <c r="L359" s="161"/>
      <c r="M359" s="165"/>
      <c r="N359" s="166"/>
      <c r="O359" s="166"/>
      <c r="P359" s="166"/>
      <c r="Q359" s="166"/>
      <c r="R359" s="166"/>
      <c r="S359" s="166"/>
      <c r="T359" s="167"/>
      <c r="AT359" s="162" t="s">
        <v>149</v>
      </c>
      <c r="AU359" s="162" t="s">
        <v>87</v>
      </c>
      <c r="AV359" s="13" t="s">
        <v>85</v>
      </c>
      <c r="AW359" s="13" t="s">
        <v>38</v>
      </c>
      <c r="AX359" s="13" t="s">
        <v>77</v>
      </c>
      <c r="AY359" s="162" t="s">
        <v>132</v>
      </c>
    </row>
    <row r="360" spans="1:51" s="14" customFormat="1">
      <c r="B360" s="168"/>
      <c r="D360" s="153" t="s">
        <v>149</v>
      </c>
      <c r="E360" s="169" t="s">
        <v>3</v>
      </c>
      <c r="F360" s="170" t="s">
        <v>480</v>
      </c>
      <c r="H360" s="171">
        <v>65</v>
      </c>
      <c r="I360" s="172"/>
      <c r="L360" s="168"/>
      <c r="M360" s="173"/>
      <c r="N360" s="174"/>
      <c r="O360" s="174"/>
      <c r="P360" s="174"/>
      <c r="Q360" s="174"/>
      <c r="R360" s="174"/>
      <c r="S360" s="174"/>
      <c r="T360" s="175"/>
      <c r="AT360" s="169" t="s">
        <v>149</v>
      </c>
      <c r="AU360" s="169" t="s">
        <v>87</v>
      </c>
      <c r="AV360" s="14" t="s">
        <v>87</v>
      </c>
      <c r="AW360" s="14" t="s">
        <v>38</v>
      </c>
      <c r="AX360" s="14" t="s">
        <v>77</v>
      </c>
      <c r="AY360" s="169" t="s">
        <v>132</v>
      </c>
    </row>
    <row r="361" spans="1:51" s="13" customFormat="1">
      <c r="B361" s="161"/>
      <c r="D361" s="153" t="s">
        <v>149</v>
      </c>
      <c r="E361" s="162" t="s">
        <v>3</v>
      </c>
      <c r="F361" s="163" t="s">
        <v>492</v>
      </c>
      <c r="H361" s="162" t="s">
        <v>3</v>
      </c>
      <c r="I361" s="164"/>
      <c r="L361" s="161"/>
      <c r="M361" s="165"/>
      <c r="N361" s="166"/>
      <c r="O361" s="166"/>
      <c r="P361" s="166"/>
      <c r="Q361" s="166"/>
      <c r="R361" s="166"/>
      <c r="S361" s="166"/>
      <c r="T361" s="167"/>
      <c r="AT361" s="162" t="s">
        <v>149</v>
      </c>
      <c r="AU361" s="162" t="s">
        <v>87</v>
      </c>
      <c r="AV361" s="13" t="s">
        <v>85</v>
      </c>
      <c r="AW361" s="13" t="s">
        <v>38</v>
      </c>
      <c r="AX361" s="13" t="s">
        <v>77</v>
      </c>
      <c r="AY361" s="162" t="s">
        <v>132</v>
      </c>
    </row>
    <row r="362" spans="1:51" s="14" customFormat="1">
      <c r="B362" s="168"/>
      <c r="D362" s="153" t="s">
        <v>149</v>
      </c>
      <c r="E362" s="169" t="s">
        <v>3</v>
      </c>
      <c r="F362" s="170" t="s">
        <v>306</v>
      </c>
      <c r="H362" s="171">
        <v>35</v>
      </c>
      <c r="I362" s="172"/>
      <c r="L362" s="168"/>
      <c r="M362" s="173"/>
      <c r="N362" s="174"/>
      <c r="O362" s="174"/>
      <c r="P362" s="174"/>
      <c r="Q362" s="174"/>
      <c r="R362" s="174"/>
      <c r="S362" s="174"/>
      <c r="T362" s="175"/>
      <c r="AT362" s="169" t="s">
        <v>149</v>
      </c>
      <c r="AU362" s="169" t="s">
        <v>87</v>
      </c>
      <c r="AV362" s="14" t="s">
        <v>87</v>
      </c>
      <c r="AW362" s="14" t="s">
        <v>38</v>
      </c>
      <c r="AX362" s="14" t="s">
        <v>77</v>
      </c>
      <c r="AY362" s="169" t="s">
        <v>132</v>
      </c>
    </row>
    <row r="363" spans="1:51" s="13" customFormat="1">
      <c r="B363" s="161"/>
      <c r="D363" s="153" t="s">
        <v>149</v>
      </c>
      <c r="E363" s="162" t="s">
        <v>3</v>
      </c>
      <c r="F363" s="163" t="s">
        <v>493</v>
      </c>
      <c r="H363" s="162" t="s">
        <v>3</v>
      </c>
      <c r="I363" s="164"/>
      <c r="L363" s="161"/>
      <c r="M363" s="165"/>
      <c r="N363" s="166"/>
      <c r="O363" s="166"/>
      <c r="P363" s="166"/>
      <c r="Q363" s="166"/>
      <c r="R363" s="166"/>
      <c r="S363" s="166"/>
      <c r="T363" s="167"/>
      <c r="AT363" s="162" t="s">
        <v>149</v>
      </c>
      <c r="AU363" s="162" t="s">
        <v>87</v>
      </c>
      <c r="AV363" s="13" t="s">
        <v>85</v>
      </c>
      <c r="AW363" s="13" t="s">
        <v>38</v>
      </c>
      <c r="AX363" s="13" t="s">
        <v>77</v>
      </c>
      <c r="AY363" s="162" t="s">
        <v>132</v>
      </c>
    </row>
    <row r="364" spans="1:51" s="14" customFormat="1">
      <c r="B364" s="168"/>
      <c r="D364" s="153" t="s">
        <v>149</v>
      </c>
      <c r="E364" s="169" t="s">
        <v>3</v>
      </c>
      <c r="F364" s="170" t="s">
        <v>202</v>
      </c>
      <c r="H364" s="171">
        <v>14</v>
      </c>
      <c r="I364" s="172"/>
      <c r="L364" s="168"/>
      <c r="M364" s="173"/>
      <c r="N364" s="174"/>
      <c r="O364" s="174"/>
      <c r="P364" s="174"/>
      <c r="Q364" s="174"/>
      <c r="R364" s="174"/>
      <c r="S364" s="174"/>
      <c r="T364" s="175"/>
      <c r="AT364" s="169" t="s">
        <v>149</v>
      </c>
      <c r="AU364" s="169" t="s">
        <v>87</v>
      </c>
      <c r="AV364" s="14" t="s">
        <v>87</v>
      </c>
      <c r="AW364" s="14" t="s">
        <v>38</v>
      </c>
      <c r="AX364" s="14" t="s">
        <v>77</v>
      </c>
      <c r="AY364" s="169" t="s">
        <v>132</v>
      </c>
    </row>
    <row r="365" spans="1:51" s="13" customFormat="1">
      <c r="B365" s="161"/>
      <c r="D365" s="153" t="s">
        <v>149</v>
      </c>
      <c r="E365" s="162" t="s">
        <v>3</v>
      </c>
      <c r="F365" s="163" t="s">
        <v>494</v>
      </c>
      <c r="H365" s="162" t="s">
        <v>3</v>
      </c>
      <c r="I365" s="164"/>
      <c r="L365" s="161"/>
      <c r="M365" s="165"/>
      <c r="N365" s="166"/>
      <c r="O365" s="166"/>
      <c r="P365" s="166"/>
      <c r="Q365" s="166"/>
      <c r="R365" s="166"/>
      <c r="S365" s="166"/>
      <c r="T365" s="167"/>
      <c r="AT365" s="162" t="s">
        <v>149</v>
      </c>
      <c r="AU365" s="162" t="s">
        <v>87</v>
      </c>
      <c r="AV365" s="13" t="s">
        <v>85</v>
      </c>
      <c r="AW365" s="13" t="s">
        <v>38</v>
      </c>
      <c r="AX365" s="13" t="s">
        <v>77</v>
      </c>
      <c r="AY365" s="162" t="s">
        <v>132</v>
      </c>
    </row>
    <row r="366" spans="1:51" s="14" customFormat="1">
      <c r="B366" s="168"/>
      <c r="D366" s="153" t="s">
        <v>149</v>
      </c>
      <c r="E366" s="169" t="s">
        <v>3</v>
      </c>
      <c r="F366" s="170" t="s">
        <v>495</v>
      </c>
      <c r="H366" s="171">
        <v>4</v>
      </c>
      <c r="I366" s="172"/>
      <c r="L366" s="168"/>
      <c r="M366" s="173"/>
      <c r="N366" s="174"/>
      <c r="O366" s="174"/>
      <c r="P366" s="174"/>
      <c r="Q366" s="174"/>
      <c r="R366" s="174"/>
      <c r="S366" s="174"/>
      <c r="T366" s="175"/>
      <c r="AT366" s="169" t="s">
        <v>149</v>
      </c>
      <c r="AU366" s="169" t="s">
        <v>87</v>
      </c>
      <c r="AV366" s="14" t="s">
        <v>87</v>
      </c>
      <c r="AW366" s="14" t="s">
        <v>38</v>
      </c>
      <c r="AX366" s="14" t="s">
        <v>77</v>
      </c>
      <c r="AY366" s="169" t="s">
        <v>132</v>
      </c>
    </row>
    <row r="367" spans="1:51" s="14" customFormat="1">
      <c r="B367" s="168"/>
      <c r="D367" s="153" t="s">
        <v>149</v>
      </c>
      <c r="E367" s="169" t="s">
        <v>3</v>
      </c>
      <c r="F367" s="170" t="s">
        <v>392</v>
      </c>
      <c r="H367" s="171">
        <v>58</v>
      </c>
      <c r="I367" s="172"/>
      <c r="L367" s="168"/>
      <c r="M367" s="173"/>
      <c r="N367" s="174"/>
      <c r="O367" s="174"/>
      <c r="P367" s="174"/>
      <c r="Q367" s="174"/>
      <c r="R367" s="174"/>
      <c r="S367" s="174"/>
      <c r="T367" s="175"/>
      <c r="AT367" s="169" t="s">
        <v>149</v>
      </c>
      <c r="AU367" s="169" t="s">
        <v>87</v>
      </c>
      <c r="AV367" s="14" t="s">
        <v>87</v>
      </c>
      <c r="AW367" s="14" t="s">
        <v>38</v>
      </c>
      <c r="AX367" s="14" t="s">
        <v>77</v>
      </c>
      <c r="AY367" s="169" t="s">
        <v>132</v>
      </c>
    </row>
    <row r="368" spans="1:51" s="15" customFormat="1">
      <c r="B368" s="188"/>
      <c r="D368" s="153" t="s">
        <v>149</v>
      </c>
      <c r="E368" s="189" t="s">
        <v>3</v>
      </c>
      <c r="F368" s="190" t="s">
        <v>244</v>
      </c>
      <c r="H368" s="191">
        <v>637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149</v>
      </c>
      <c r="AU368" s="189" t="s">
        <v>87</v>
      </c>
      <c r="AV368" s="15" t="s">
        <v>138</v>
      </c>
      <c r="AW368" s="15" t="s">
        <v>38</v>
      </c>
      <c r="AX368" s="15" t="s">
        <v>85</v>
      </c>
      <c r="AY368" s="189" t="s">
        <v>132</v>
      </c>
    </row>
    <row r="369" spans="1:65" s="2" customFormat="1" ht="16.5" customHeight="1">
      <c r="A369" s="34"/>
      <c r="B369" s="139"/>
      <c r="C369" s="176" t="s">
        <v>496</v>
      </c>
      <c r="D369" s="176" t="s">
        <v>158</v>
      </c>
      <c r="E369" s="177" t="s">
        <v>497</v>
      </c>
      <c r="F369" s="178" t="s">
        <v>498</v>
      </c>
      <c r="G369" s="179" t="s">
        <v>296</v>
      </c>
      <c r="H369" s="180">
        <v>460.41</v>
      </c>
      <c r="I369" s="181"/>
      <c r="J369" s="182">
        <f>ROUND(I369*H369,2)</f>
        <v>0</v>
      </c>
      <c r="K369" s="178" t="s">
        <v>144</v>
      </c>
      <c r="L369" s="183"/>
      <c r="M369" s="184" t="s">
        <v>3</v>
      </c>
      <c r="N369" s="185" t="s">
        <v>48</v>
      </c>
      <c r="O369" s="55"/>
      <c r="P369" s="149">
        <f>O369*H369</f>
        <v>0</v>
      </c>
      <c r="Q369" s="149">
        <v>0.125</v>
      </c>
      <c r="R369" s="149">
        <f>Q369*H369</f>
        <v>57.551250000000003</v>
      </c>
      <c r="S369" s="149">
        <v>0</v>
      </c>
      <c r="T369" s="150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51" t="s">
        <v>173</v>
      </c>
      <c r="AT369" s="151" t="s">
        <v>158</v>
      </c>
      <c r="AU369" s="151" t="s">
        <v>87</v>
      </c>
      <c r="AY369" s="18" t="s">
        <v>132</v>
      </c>
      <c r="BE369" s="152">
        <f>IF(N369="základní",J369,0)</f>
        <v>0</v>
      </c>
      <c r="BF369" s="152">
        <f>IF(N369="snížená",J369,0)</f>
        <v>0</v>
      </c>
      <c r="BG369" s="152">
        <f>IF(N369="zákl. přenesená",J369,0)</f>
        <v>0</v>
      </c>
      <c r="BH369" s="152">
        <f>IF(N369="sníž. přenesená",J369,0)</f>
        <v>0</v>
      </c>
      <c r="BI369" s="152">
        <f>IF(N369="nulová",J369,0)</f>
        <v>0</v>
      </c>
      <c r="BJ369" s="18" t="s">
        <v>85</v>
      </c>
      <c r="BK369" s="152">
        <f>ROUND(I369*H369,2)</f>
        <v>0</v>
      </c>
      <c r="BL369" s="18" t="s">
        <v>138</v>
      </c>
      <c r="BM369" s="151" t="s">
        <v>499</v>
      </c>
    </row>
    <row r="370" spans="1:65" s="2" customFormat="1">
      <c r="A370" s="34"/>
      <c r="B370" s="35"/>
      <c r="C370" s="34"/>
      <c r="D370" s="153" t="s">
        <v>140</v>
      </c>
      <c r="E370" s="34"/>
      <c r="F370" s="154" t="s">
        <v>498</v>
      </c>
      <c r="G370" s="34"/>
      <c r="H370" s="34"/>
      <c r="I370" s="155"/>
      <c r="J370" s="34"/>
      <c r="K370" s="34"/>
      <c r="L370" s="35"/>
      <c r="M370" s="156"/>
      <c r="N370" s="157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8" t="s">
        <v>140</v>
      </c>
      <c r="AU370" s="18" t="s">
        <v>87</v>
      </c>
    </row>
    <row r="371" spans="1:65" s="13" customFormat="1">
      <c r="B371" s="161"/>
      <c r="D371" s="153" t="s">
        <v>149</v>
      </c>
      <c r="E371" s="162" t="s">
        <v>3</v>
      </c>
      <c r="F371" s="163" t="s">
        <v>500</v>
      </c>
      <c r="H371" s="162" t="s">
        <v>3</v>
      </c>
      <c r="I371" s="164"/>
      <c r="L371" s="161"/>
      <c r="M371" s="165"/>
      <c r="N371" s="166"/>
      <c r="O371" s="166"/>
      <c r="P371" s="166"/>
      <c r="Q371" s="166"/>
      <c r="R371" s="166"/>
      <c r="S371" s="166"/>
      <c r="T371" s="167"/>
      <c r="AT371" s="162" t="s">
        <v>149</v>
      </c>
      <c r="AU371" s="162" t="s">
        <v>87</v>
      </c>
      <c r="AV371" s="13" t="s">
        <v>85</v>
      </c>
      <c r="AW371" s="13" t="s">
        <v>38</v>
      </c>
      <c r="AX371" s="13" t="s">
        <v>77</v>
      </c>
      <c r="AY371" s="162" t="s">
        <v>132</v>
      </c>
    </row>
    <row r="372" spans="1:65" s="13" customFormat="1">
      <c r="B372" s="161"/>
      <c r="D372" s="153" t="s">
        <v>149</v>
      </c>
      <c r="E372" s="162" t="s">
        <v>3</v>
      </c>
      <c r="F372" s="163" t="s">
        <v>397</v>
      </c>
      <c r="H372" s="162" t="s">
        <v>3</v>
      </c>
      <c r="I372" s="164"/>
      <c r="L372" s="161"/>
      <c r="M372" s="165"/>
      <c r="N372" s="166"/>
      <c r="O372" s="166"/>
      <c r="P372" s="166"/>
      <c r="Q372" s="166"/>
      <c r="R372" s="166"/>
      <c r="S372" s="166"/>
      <c r="T372" s="167"/>
      <c r="AT372" s="162" t="s">
        <v>149</v>
      </c>
      <c r="AU372" s="162" t="s">
        <v>87</v>
      </c>
      <c r="AV372" s="13" t="s">
        <v>85</v>
      </c>
      <c r="AW372" s="13" t="s">
        <v>38</v>
      </c>
      <c r="AX372" s="13" t="s">
        <v>77</v>
      </c>
      <c r="AY372" s="162" t="s">
        <v>132</v>
      </c>
    </row>
    <row r="373" spans="1:65" s="13" customFormat="1">
      <c r="B373" s="161"/>
      <c r="D373" s="153" t="s">
        <v>149</v>
      </c>
      <c r="E373" s="162" t="s">
        <v>3</v>
      </c>
      <c r="F373" s="163" t="s">
        <v>487</v>
      </c>
      <c r="H373" s="162" t="s">
        <v>3</v>
      </c>
      <c r="I373" s="164"/>
      <c r="L373" s="161"/>
      <c r="M373" s="165"/>
      <c r="N373" s="166"/>
      <c r="O373" s="166"/>
      <c r="P373" s="166"/>
      <c r="Q373" s="166"/>
      <c r="R373" s="166"/>
      <c r="S373" s="166"/>
      <c r="T373" s="167"/>
      <c r="AT373" s="162" t="s">
        <v>149</v>
      </c>
      <c r="AU373" s="162" t="s">
        <v>87</v>
      </c>
      <c r="AV373" s="13" t="s">
        <v>85</v>
      </c>
      <c r="AW373" s="13" t="s">
        <v>38</v>
      </c>
      <c r="AX373" s="13" t="s">
        <v>77</v>
      </c>
      <c r="AY373" s="162" t="s">
        <v>132</v>
      </c>
    </row>
    <row r="374" spans="1:65" s="14" customFormat="1">
      <c r="B374" s="168"/>
      <c r="D374" s="153" t="s">
        <v>149</v>
      </c>
      <c r="E374" s="169" t="s">
        <v>3</v>
      </c>
      <c r="F374" s="170" t="s">
        <v>488</v>
      </c>
      <c r="H374" s="171">
        <v>368</v>
      </c>
      <c r="I374" s="172"/>
      <c r="L374" s="168"/>
      <c r="M374" s="173"/>
      <c r="N374" s="174"/>
      <c r="O374" s="174"/>
      <c r="P374" s="174"/>
      <c r="Q374" s="174"/>
      <c r="R374" s="174"/>
      <c r="S374" s="174"/>
      <c r="T374" s="175"/>
      <c r="AT374" s="169" t="s">
        <v>149</v>
      </c>
      <c r="AU374" s="169" t="s">
        <v>87</v>
      </c>
      <c r="AV374" s="14" t="s">
        <v>87</v>
      </c>
      <c r="AW374" s="14" t="s">
        <v>38</v>
      </c>
      <c r="AX374" s="14" t="s">
        <v>77</v>
      </c>
      <c r="AY374" s="169" t="s">
        <v>132</v>
      </c>
    </row>
    <row r="375" spans="1:65" s="13" customFormat="1">
      <c r="B375" s="161"/>
      <c r="D375" s="153" t="s">
        <v>149</v>
      </c>
      <c r="E375" s="162" t="s">
        <v>3</v>
      </c>
      <c r="F375" s="163" t="s">
        <v>491</v>
      </c>
      <c r="H375" s="162" t="s">
        <v>3</v>
      </c>
      <c r="I375" s="164"/>
      <c r="L375" s="161"/>
      <c r="M375" s="165"/>
      <c r="N375" s="166"/>
      <c r="O375" s="166"/>
      <c r="P375" s="166"/>
      <c r="Q375" s="166"/>
      <c r="R375" s="166"/>
      <c r="S375" s="166"/>
      <c r="T375" s="167"/>
      <c r="AT375" s="162" t="s">
        <v>149</v>
      </c>
      <c r="AU375" s="162" t="s">
        <v>87</v>
      </c>
      <c r="AV375" s="13" t="s">
        <v>85</v>
      </c>
      <c r="AW375" s="13" t="s">
        <v>38</v>
      </c>
      <c r="AX375" s="13" t="s">
        <v>77</v>
      </c>
      <c r="AY375" s="162" t="s">
        <v>132</v>
      </c>
    </row>
    <row r="376" spans="1:65" s="14" customFormat="1">
      <c r="B376" s="168"/>
      <c r="D376" s="153" t="s">
        <v>149</v>
      </c>
      <c r="E376" s="169" t="s">
        <v>3</v>
      </c>
      <c r="F376" s="170" t="s">
        <v>480</v>
      </c>
      <c r="H376" s="171">
        <v>65</v>
      </c>
      <c r="I376" s="172"/>
      <c r="L376" s="168"/>
      <c r="M376" s="173"/>
      <c r="N376" s="174"/>
      <c r="O376" s="174"/>
      <c r="P376" s="174"/>
      <c r="Q376" s="174"/>
      <c r="R376" s="174"/>
      <c r="S376" s="174"/>
      <c r="T376" s="175"/>
      <c r="AT376" s="169" t="s">
        <v>149</v>
      </c>
      <c r="AU376" s="169" t="s">
        <v>87</v>
      </c>
      <c r="AV376" s="14" t="s">
        <v>87</v>
      </c>
      <c r="AW376" s="14" t="s">
        <v>38</v>
      </c>
      <c r="AX376" s="14" t="s">
        <v>77</v>
      </c>
      <c r="AY376" s="169" t="s">
        <v>132</v>
      </c>
    </row>
    <row r="377" spans="1:65" s="13" customFormat="1">
      <c r="B377" s="161"/>
      <c r="D377" s="153" t="s">
        <v>149</v>
      </c>
      <c r="E377" s="162" t="s">
        <v>3</v>
      </c>
      <c r="F377" s="163" t="s">
        <v>493</v>
      </c>
      <c r="H377" s="162" t="s">
        <v>3</v>
      </c>
      <c r="I377" s="164"/>
      <c r="L377" s="161"/>
      <c r="M377" s="165"/>
      <c r="N377" s="166"/>
      <c r="O377" s="166"/>
      <c r="P377" s="166"/>
      <c r="Q377" s="166"/>
      <c r="R377" s="166"/>
      <c r="S377" s="166"/>
      <c r="T377" s="167"/>
      <c r="AT377" s="162" t="s">
        <v>149</v>
      </c>
      <c r="AU377" s="162" t="s">
        <v>87</v>
      </c>
      <c r="AV377" s="13" t="s">
        <v>85</v>
      </c>
      <c r="AW377" s="13" t="s">
        <v>38</v>
      </c>
      <c r="AX377" s="13" t="s">
        <v>77</v>
      </c>
      <c r="AY377" s="162" t="s">
        <v>132</v>
      </c>
    </row>
    <row r="378" spans="1:65" s="14" customFormat="1">
      <c r="B378" s="168"/>
      <c r="D378" s="153" t="s">
        <v>149</v>
      </c>
      <c r="E378" s="169" t="s">
        <v>3</v>
      </c>
      <c r="F378" s="170" t="s">
        <v>202</v>
      </c>
      <c r="H378" s="171">
        <v>14</v>
      </c>
      <c r="I378" s="172"/>
      <c r="L378" s="168"/>
      <c r="M378" s="173"/>
      <c r="N378" s="174"/>
      <c r="O378" s="174"/>
      <c r="P378" s="174"/>
      <c r="Q378" s="174"/>
      <c r="R378" s="174"/>
      <c r="S378" s="174"/>
      <c r="T378" s="175"/>
      <c r="AT378" s="169" t="s">
        <v>149</v>
      </c>
      <c r="AU378" s="169" t="s">
        <v>87</v>
      </c>
      <c r="AV378" s="14" t="s">
        <v>87</v>
      </c>
      <c r="AW378" s="14" t="s">
        <v>38</v>
      </c>
      <c r="AX378" s="14" t="s">
        <v>77</v>
      </c>
      <c r="AY378" s="169" t="s">
        <v>132</v>
      </c>
    </row>
    <row r="379" spans="1:65" s="15" customFormat="1">
      <c r="B379" s="188"/>
      <c r="D379" s="153" t="s">
        <v>149</v>
      </c>
      <c r="E379" s="189" t="s">
        <v>3</v>
      </c>
      <c r="F379" s="190" t="s">
        <v>244</v>
      </c>
      <c r="H379" s="191">
        <v>447</v>
      </c>
      <c r="I379" s="192"/>
      <c r="L379" s="188"/>
      <c r="M379" s="193"/>
      <c r="N379" s="194"/>
      <c r="O379" s="194"/>
      <c r="P379" s="194"/>
      <c r="Q379" s="194"/>
      <c r="R379" s="194"/>
      <c r="S379" s="194"/>
      <c r="T379" s="195"/>
      <c r="AT379" s="189" t="s">
        <v>149</v>
      </c>
      <c r="AU379" s="189" t="s">
        <v>87</v>
      </c>
      <c r="AV379" s="15" t="s">
        <v>138</v>
      </c>
      <c r="AW379" s="15" t="s">
        <v>38</v>
      </c>
      <c r="AX379" s="15" t="s">
        <v>85</v>
      </c>
      <c r="AY379" s="189" t="s">
        <v>132</v>
      </c>
    </row>
    <row r="380" spans="1:65" s="14" customFormat="1">
      <c r="B380" s="168"/>
      <c r="D380" s="153" t="s">
        <v>149</v>
      </c>
      <c r="F380" s="170" t="s">
        <v>501</v>
      </c>
      <c r="H380" s="171">
        <v>460.41</v>
      </c>
      <c r="I380" s="172"/>
      <c r="L380" s="168"/>
      <c r="M380" s="173"/>
      <c r="N380" s="174"/>
      <c r="O380" s="174"/>
      <c r="P380" s="174"/>
      <c r="Q380" s="174"/>
      <c r="R380" s="174"/>
      <c r="S380" s="174"/>
      <c r="T380" s="175"/>
      <c r="AT380" s="169" t="s">
        <v>149</v>
      </c>
      <c r="AU380" s="169" t="s">
        <v>87</v>
      </c>
      <c r="AV380" s="14" t="s">
        <v>87</v>
      </c>
      <c r="AW380" s="14" t="s">
        <v>4</v>
      </c>
      <c r="AX380" s="14" t="s">
        <v>85</v>
      </c>
      <c r="AY380" s="169" t="s">
        <v>132</v>
      </c>
    </row>
    <row r="381" spans="1:65" s="2" customFormat="1" ht="16.5" customHeight="1">
      <c r="A381" s="34"/>
      <c r="B381" s="139"/>
      <c r="C381" s="176" t="s">
        <v>502</v>
      </c>
      <c r="D381" s="176" t="s">
        <v>158</v>
      </c>
      <c r="E381" s="177" t="s">
        <v>503</v>
      </c>
      <c r="F381" s="178" t="s">
        <v>504</v>
      </c>
      <c r="G381" s="179" t="s">
        <v>296</v>
      </c>
      <c r="H381" s="180">
        <v>131.84</v>
      </c>
      <c r="I381" s="181"/>
      <c r="J381" s="182">
        <f>ROUND(I381*H381,2)</f>
        <v>0</v>
      </c>
      <c r="K381" s="178" t="s">
        <v>144</v>
      </c>
      <c r="L381" s="183"/>
      <c r="M381" s="184" t="s">
        <v>3</v>
      </c>
      <c r="N381" s="185" t="s">
        <v>48</v>
      </c>
      <c r="O381" s="55"/>
      <c r="P381" s="149">
        <f>O381*H381</f>
        <v>0</v>
      </c>
      <c r="Q381" s="149">
        <v>0.125</v>
      </c>
      <c r="R381" s="149">
        <f>Q381*H381</f>
        <v>16.48</v>
      </c>
      <c r="S381" s="149">
        <v>0</v>
      </c>
      <c r="T381" s="150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51" t="s">
        <v>173</v>
      </c>
      <c r="AT381" s="151" t="s">
        <v>158</v>
      </c>
      <c r="AU381" s="151" t="s">
        <v>87</v>
      </c>
      <c r="AY381" s="18" t="s">
        <v>132</v>
      </c>
      <c r="BE381" s="152">
        <f>IF(N381="základní",J381,0)</f>
        <v>0</v>
      </c>
      <c r="BF381" s="152">
        <f>IF(N381="snížená",J381,0)</f>
        <v>0</v>
      </c>
      <c r="BG381" s="152">
        <f>IF(N381="zákl. přenesená",J381,0)</f>
        <v>0</v>
      </c>
      <c r="BH381" s="152">
        <f>IF(N381="sníž. přenesená",J381,0)</f>
        <v>0</v>
      </c>
      <c r="BI381" s="152">
        <f>IF(N381="nulová",J381,0)</f>
        <v>0</v>
      </c>
      <c r="BJ381" s="18" t="s">
        <v>85</v>
      </c>
      <c r="BK381" s="152">
        <f>ROUND(I381*H381,2)</f>
        <v>0</v>
      </c>
      <c r="BL381" s="18" t="s">
        <v>138</v>
      </c>
      <c r="BM381" s="151" t="s">
        <v>505</v>
      </c>
    </row>
    <row r="382" spans="1:65" s="2" customFormat="1">
      <c r="A382" s="34"/>
      <c r="B382" s="35"/>
      <c r="C382" s="34"/>
      <c r="D382" s="153" t="s">
        <v>140</v>
      </c>
      <c r="E382" s="34"/>
      <c r="F382" s="154" t="s">
        <v>504</v>
      </c>
      <c r="G382" s="34"/>
      <c r="H382" s="34"/>
      <c r="I382" s="155"/>
      <c r="J382" s="34"/>
      <c r="K382" s="34"/>
      <c r="L382" s="35"/>
      <c r="M382" s="156"/>
      <c r="N382" s="157"/>
      <c r="O382" s="55"/>
      <c r="P382" s="55"/>
      <c r="Q382" s="55"/>
      <c r="R382" s="55"/>
      <c r="S382" s="55"/>
      <c r="T382" s="56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8" t="s">
        <v>140</v>
      </c>
      <c r="AU382" s="18" t="s">
        <v>87</v>
      </c>
    </row>
    <row r="383" spans="1:65" s="13" customFormat="1">
      <c r="B383" s="161"/>
      <c r="D383" s="153" t="s">
        <v>149</v>
      </c>
      <c r="E383" s="162" t="s">
        <v>3</v>
      </c>
      <c r="F383" s="163" t="s">
        <v>397</v>
      </c>
      <c r="H383" s="162" t="s">
        <v>3</v>
      </c>
      <c r="I383" s="164"/>
      <c r="L383" s="161"/>
      <c r="M383" s="165"/>
      <c r="N383" s="166"/>
      <c r="O383" s="166"/>
      <c r="P383" s="166"/>
      <c r="Q383" s="166"/>
      <c r="R383" s="166"/>
      <c r="S383" s="166"/>
      <c r="T383" s="167"/>
      <c r="AT383" s="162" t="s">
        <v>149</v>
      </c>
      <c r="AU383" s="162" t="s">
        <v>87</v>
      </c>
      <c r="AV383" s="13" t="s">
        <v>85</v>
      </c>
      <c r="AW383" s="13" t="s">
        <v>38</v>
      </c>
      <c r="AX383" s="13" t="s">
        <v>77</v>
      </c>
      <c r="AY383" s="162" t="s">
        <v>132</v>
      </c>
    </row>
    <row r="384" spans="1:65" s="13" customFormat="1">
      <c r="B384" s="161"/>
      <c r="D384" s="153" t="s">
        <v>149</v>
      </c>
      <c r="E384" s="162" t="s">
        <v>3</v>
      </c>
      <c r="F384" s="163" t="s">
        <v>486</v>
      </c>
      <c r="H384" s="162" t="s">
        <v>3</v>
      </c>
      <c r="I384" s="164"/>
      <c r="L384" s="161"/>
      <c r="M384" s="165"/>
      <c r="N384" s="166"/>
      <c r="O384" s="166"/>
      <c r="P384" s="166"/>
      <c r="Q384" s="166"/>
      <c r="R384" s="166"/>
      <c r="S384" s="166"/>
      <c r="T384" s="167"/>
      <c r="AT384" s="162" t="s">
        <v>149</v>
      </c>
      <c r="AU384" s="162" t="s">
        <v>87</v>
      </c>
      <c r="AV384" s="13" t="s">
        <v>85</v>
      </c>
      <c r="AW384" s="13" t="s">
        <v>38</v>
      </c>
      <c r="AX384" s="13" t="s">
        <v>77</v>
      </c>
      <c r="AY384" s="162" t="s">
        <v>132</v>
      </c>
    </row>
    <row r="385" spans="1:65" s="13" customFormat="1">
      <c r="B385" s="161"/>
      <c r="D385" s="153" t="s">
        <v>149</v>
      </c>
      <c r="E385" s="162" t="s">
        <v>3</v>
      </c>
      <c r="F385" s="163" t="s">
        <v>489</v>
      </c>
      <c r="H385" s="162" t="s">
        <v>3</v>
      </c>
      <c r="I385" s="164"/>
      <c r="L385" s="161"/>
      <c r="M385" s="165"/>
      <c r="N385" s="166"/>
      <c r="O385" s="166"/>
      <c r="P385" s="166"/>
      <c r="Q385" s="166"/>
      <c r="R385" s="166"/>
      <c r="S385" s="166"/>
      <c r="T385" s="167"/>
      <c r="AT385" s="162" t="s">
        <v>149</v>
      </c>
      <c r="AU385" s="162" t="s">
        <v>87</v>
      </c>
      <c r="AV385" s="13" t="s">
        <v>85</v>
      </c>
      <c r="AW385" s="13" t="s">
        <v>38</v>
      </c>
      <c r="AX385" s="13" t="s">
        <v>77</v>
      </c>
      <c r="AY385" s="162" t="s">
        <v>132</v>
      </c>
    </row>
    <row r="386" spans="1:65" s="14" customFormat="1">
      <c r="B386" s="168"/>
      <c r="D386" s="153" t="s">
        <v>149</v>
      </c>
      <c r="E386" s="169" t="s">
        <v>3</v>
      </c>
      <c r="F386" s="170" t="s">
        <v>490</v>
      </c>
      <c r="H386" s="171">
        <v>93</v>
      </c>
      <c r="I386" s="172"/>
      <c r="L386" s="168"/>
      <c r="M386" s="173"/>
      <c r="N386" s="174"/>
      <c r="O386" s="174"/>
      <c r="P386" s="174"/>
      <c r="Q386" s="174"/>
      <c r="R386" s="174"/>
      <c r="S386" s="174"/>
      <c r="T386" s="175"/>
      <c r="AT386" s="169" t="s">
        <v>149</v>
      </c>
      <c r="AU386" s="169" t="s">
        <v>87</v>
      </c>
      <c r="AV386" s="14" t="s">
        <v>87</v>
      </c>
      <c r="AW386" s="14" t="s">
        <v>38</v>
      </c>
      <c r="AX386" s="14" t="s">
        <v>77</v>
      </c>
      <c r="AY386" s="169" t="s">
        <v>132</v>
      </c>
    </row>
    <row r="387" spans="1:65" s="13" customFormat="1">
      <c r="B387" s="161"/>
      <c r="D387" s="153" t="s">
        <v>149</v>
      </c>
      <c r="E387" s="162" t="s">
        <v>3</v>
      </c>
      <c r="F387" s="163" t="s">
        <v>492</v>
      </c>
      <c r="H387" s="162" t="s">
        <v>3</v>
      </c>
      <c r="I387" s="164"/>
      <c r="L387" s="161"/>
      <c r="M387" s="165"/>
      <c r="N387" s="166"/>
      <c r="O387" s="166"/>
      <c r="P387" s="166"/>
      <c r="Q387" s="166"/>
      <c r="R387" s="166"/>
      <c r="S387" s="166"/>
      <c r="T387" s="167"/>
      <c r="AT387" s="162" t="s">
        <v>149</v>
      </c>
      <c r="AU387" s="162" t="s">
        <v>87</v>
      </c>
      <c r="AV387" s="13" t="s">
        <v>85</v>
      </c>
      <c r="AW387" s="13" t="s">
        <v>38</v>
      </c>
      <c r="AX387" s="13" t="s">
        <v>77</v>
      </c>
      <c r="AY387" s="162" t="s">
        <v>132</v>
      </c>
    </row>
    <row r="388" spans="1:65" s="14" customFormat="1">
      <c r="B388" s="168"/>
      <c r="D388" s="153" t="s">
        <v>149</v>
      </c>
      <c r="E388" s="169" t="s">
        <v>3</v>
      </c>
      <c r="F388" s="170" t="s">
        <v>306</v>
      </c>
      <c r="H388" s="171">
        <v>35</v>
      </c>
      <c r="I388" s="172"/>
      <c r="L388" s="168"/>
      <c r="M388" s="173"/>
      <c r="N388" s="174"/>
      <c r="O388" s="174"/>
      <c r="P388" s="174"/>
      <c r="Q388" s="174"/>
      <c r="R388" s="174"/>
      <c r="S388" s="174"/>
      <c r="T388" s="175"/>
      <c r="AT388" s="169" t="s">
        <v>149</v>
      </c>
      <c r="AU388" s="169" t="s">
        <v>87</v>
      </c>
      <c r="AV388" s="14" t="s">
        <v>87</v>
      </c>
      <c r="AW388" s="14" t="s">
        <v>38</v>
      </c>
      <c r="AX388" s="14" t="s">
        <v>77</v>
      </c>
      <c r="AY388" s="169" t="s">
        <v>132</v>
      </c>
    </row>
    <row r="389" spans="1:65" s="15" customFormat="1">
      <c r="B389" s="188"/>
      <c r="D389" s="153" t="s">
        <v>149</v>
      </c>
      <c r="E389" s="189" t="s">
        <v>3</v>
      </c>
      <c r="F389" s="190" t="s">
        <v>244</v>
      </c>
      <c r="H389" s="191">
        <v>128</v>
      </c>
      <c r="I389" s="192"/>
      <c r="L389" s="188"/>
      <c r="M389" s="193"/>
      <c r="N389" s="194"/>
      <c r="O389" s="194"/>
      <c r="P389" s="194"/>
      <c r="Q389" s="194"/>
      <c r="R389" s="194"/>
      <c r="S389" s="194"/>
      <c r="T389" s="195"/>
      <c r="AT389" s="189" t="s">
        <v>149</v>
      </c>
      <c r="AU389" s="189" t="s">
        <v>87</v>
      </c>
      <c r="AV389" s="15" t="s">
        <v>138</v>
      </c>
      <c r="AW389" s="15" t="s">
        <v>38</v>
      </c>
      <c r="AX389" s="15" t="s">
        <v>85</v>
      </c>
      <c r="AY389" s="189" t="s">
        <v>132</v>
      </c>
    </row>
    <row r="390" spans="1:65" s="14" customFormat="1">
      <c r="B390" s="168"/>
      <c r="D390" s="153" t="s">
        <v>149</v>
      </c>
      <c r="F390" s="170" t="s">
        <v>506</v>
      </c>
      <c r="H390" s="171">
        <v>131.84</v>
      </c>
      <c r="I390" s="172"/>
      <c r="L390" s="168"/>
      <c r="M390" s="173"/>
      <c r="N390" s="174"/>
      <c r="O390" s="174"/>
      <c r="P390" s="174"/>
      <c r="Q390" s="174"/>
      <c r="R390" s="174"/>
      <c r="S390" s="174"/>
      <c r="T390" s="175"/>
      <c r="AT390" s="169" t="s">
        <v>149</v>
      </c>
      <c r="AU390" s="169" t="s">
        <v>87</v>
      </c>
      <c r="AV390" s="14" t="s">
        <v>87</v>
      </c>
      <c r="AW390" s="14" t="s">
        <v>4</v>
      </c>
      <c r="AX390" s="14" t="s">
        <v>85</v>
      </c>
      <c r="AY390" s="169" t="s">
        <v>132</v>
      </c>
    </row>
    <row r="391" spans="1:65" s="2" customFormat="1" ht="16.5" customHeight="1">
      <c r="A391" s="34"/>
      <c r="B391" s="139"/>
      <c r="C391" s="140" t="s">
        <v>432</v>
      </c>
      <c r="D391" s="140" t="s">
        <v>134</v>
      </c>
      <c r="E391" s="141" t="s">
        <v>507</v>
      </c>
      <c r="F391" s="142" t="s">
        <v>508</v>
      </c>
      <c r="G391" s="143" t="s">
        <v>296</v>
      </c>
      <c r="H391" s="144">
        <v>53</v>
      </c>
      <c r="I391" s="145"/>
      <c r="J391" s="146">
        <f>ROUND(I391*H391,2)</f>
        <v>0</v>
      </c>
      <c r="K391" s="142" t="s">
        <v>144</v>
      </c>
      <c r="L391" s="35"/>
      <c r="M391" s="147" t="s">
        <v>3</v>
      </c>
      <c r="N391" s="148" t="s">
        <v>48</v>
      </c>
      <c r="O391" s="55"/>
      <c r="P391" s="149">
        <f>O391*H391</f>
        <v>0</v>
      </c>
      <c r="Q391" s="149">
        <v>0.34612999999999999</v>
      </c>
      <c r="R391" s="149">
        <f>Q391*H391</f>
        <v>18.344889999999999</v>
      </c>
      <c r="S391" s="149">
        <v>0</v>
      </c>
      <c r="T391" s="15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51" t="s">
        <v>138</v>
      </c>
      <c r="AT391" s="151" t="s">
        <v>134</v>
      </c>
      <c r="AU391" s="151" t="s">
        <v>87</v>
      </c>
      <c r="AY391" s="18" t="s">
        <v>132</v>
      </c>
      <c r="BE391" s="152">
        <f>IF(N391="základní",J391,0)</f>
        <v>0</v>
      </c>
      <c r="BF391" s="152">
        <f>IF(N391="snížená",J391,0)</f>
        <v>0</v>
      </c>
      <c r="BG391" s="152">
        <f>IF(N391="zákl. přenesená",J391,0)</f>
        <v>0</v>
      </c>
      <c r="BH391" s="152">
        <f>IF(N391="sníž. přenesená",J391,0)</f>
        <v>0</v>
      </c>
      <c r="BI391" s="152">
        <f>IF(N391="nulová",J391,0)</f>
        <v>0</v>
      </c>
      <c r="BJ391" s="18" t="s">
        <v>85</v>
      </c>
      <c r="BK391" s="152">
        <f>ROUND(I391*H391,2)</f>
        <v>0</v>
      </c>
      <c r="BL391" s="18" t="s">
        <v>138</v>
      </c>
      <c r="BM391" s="151" t="s">
        <v>509</v>
      </c>
    </row>
    <row r="392" spans="1:65" s="2" customFormat="1">
      <c r="A392" s="34"/>
      <c r="B392" s="35"/>
      <c r="C392" s="34"/>
      <c r="D392" s="153" t="s">
        <v>140</v>
      </c>
      <c r="E392" s="34"/>
      <c r="F392" s="154" t="s">
        <v>510</v>
      </c>
      <c r="G392" s="34"/>
      <c r="H392" s="34"/>
      <c r="I392" s="155"/>
      <c r="J392" s="34"/>
      <c r="K392" s="34"/>
      <c r="L392" s="35"/>
      <c r="M392" s="156"/>
      <c r="N392" s="157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8" t="s">
        <v>140</v>
      </c>
      <c r="AU392" s="18" t="s">
        <v>87</v>
      </c>
    </row>
    <row r="393" spans="1:65" s="2" customFormat="1">
      <c r="A393" s="34"/>
      <c r="B393" s="35"/>
      <c r="C393" s="34"/>
      <c r="D393" s="159" t="s">
        <v>147</v>
      </c>
      <c r="E393" s="34"/>
      <c r="F393" s="160" t="s">
        <v>511</v>
      </c>
      <c r="G393" s="34"/>
      <c r="H393" s="34"/>
      <c r="I393" s="155"/>
      <c r="J393" s="34"/>
      <c r="K393" s="34"/>
      <c r="L393" s="35"/>
      <c r="M393" s="156"/>
      <c r="N393" s="157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8" t="s">
        <v>147</v>
      </c>
      <c r="AU393" s="18" t="s">
        <v>87</v>
      </c>
    </row>
    <row r="394" spans="1:65" s="13" customFormat="1">
      <c r="B394" s="161"/>
      <c r="D394" s="153" t="s">
        <v>149</v>
      </c>
      <c r="E394" s="162" t="s">
        <v>3</v>
      </c>
      <c r="F394" s="163" t="s">
        <v>494</v>
      </c>
      <c r="H394" s="162" t="s">
        <v>3</v>
      </c>
      <c r="I394" s="164"/>
      <c r="L394" s="161"/>
      <c r="M394" s="165"/>
      <c r="N394" s="166"/>
      <c r="O394" s="166"/>
      <c r="P394" s="166"/>
      <c r="Q394" s="166"/>
      <c r="R394" s="166"/>
      <c r="S394" s="166"/>
      <c r="T394" s="167"/>
      <c r="AT394" s="162" t="s">
        <v>149</v>
      </c>
      <c r="AU394" s="162" t="s">
        <v>87</v>
      </c>
      <c r="AV394" s="13" t="s">
        <v>85</v>
      </c>
      <c r="AW394" s="13" t="s">
        <v>38</v>
      </c>
      <c r="AX394" s="13" t="s">
        <v>77</v>
      </c>
      <c r="AY394" s="162" t="s">
        <v>132</v>
      </c>
    </row>
    <row r="395" spans="1:65" s="14" customFormat="1">
      <c r="B395" s="168"/>
      <c r="D395" s="153" t="s">
        <v>149</v>
      </c>
      <c r="E395" s="169" t="s">
        <v>3</v>
      </c>
      <c r="F395" s="170" t="s">
        <v>495</v>
      </c>
      <c r="H395" s="171">
        <v>4</v>
      </c>
      <c r="I395" s="172"/>
      <c r="L395" s="168"/>
      <c r="M395" s="173"/>
      <c r="N395" s="174"/>
      <c r="O395" s="174"/>
      <c r="P395" s="174"/>
      <c r="Q395" s="174"/>
      <c r="R395" s="174"/>
      <c r="S395" s="174"/>
      <c r="T395" s="175"/>
      <c r="AT395" s="169" t="s">
        <v>149</v>
      </c>
      <c r="AU395" s="169" t="s">
        <v>87</v>
      </c>
      <c r="AV395" s="14" t="s">
        <v>87</v>
      </c>
      <c r="AW395" s="14" t="s">
        <v>38</v>
      </c>
      <c r="AX395" s="14" t="s">
        <v>77</v>
      </c>
      <c r="AY395" s="169" t="s">
        <v>132</v>
      </c>
    </row>
    <row r="396" spans="1:65" s="14" customFormat="1">
      <c r="B396" s="168"/>
      <c r="D396" s="153" t="s">
        <v>149</v>
      </c>
      <c r="E396" s="169" t="s">
        <v>3</v>
      </c>
      <c r="F396" s="170">
        <v>49</v>
      </c>
      <c r="H396" s="171">
        <v>58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149</v>
      </c>
      <c r="AU396" s="169" t="s">
        <v>87</v>
      </c>
      <c r="AV396" s="14" t="s">
        <v>87</v>
      </c>
      <c r="AW396" s="14" t="s">
        <v>38</v>
      </c>
      <c r="AX396" s="14" t="s">
        <v>77</v>
      </c>
      <c r="AY396" s="169" t="s">
        <v>132</v>
      </c>
    </row>
    <row r="397" spans="1:65" s="15" customFormat="1">
      <c r="B397" s="188"/>
      <c r="D397" s="153" t="s">
        <v>149</v>
      </c>
      <c r="E397" s="189" t="s">
        <v>3</v>
      </c>
      <c r="F397" s="190" t="s">
        <v>244</v>
      </c>
      <c r="H397" s="191">
        <v>62</v>
      </c>
      <c r="I397" s="192"/>
      <c r="L397" s="188"/>
      <c r="M397" s="193"/>
      <c r="N397" s="194"/>
      <c r="O397" s="194"/>
      <c r="P397" s="194"/>
      <c r="Q397" s="194"/>
      <c r="R397" s="194"/>
      <c r="S397" s="194"/>
      <c r="T397" s="195"/>
      <c r="AT397" s="189" t="s">
        <v>149</v>
      </c>
      <c r="AU397" s="189" t="s">
        <v>87</v>
      </c>
      <c r="AV397" s="15" t="s">
        <v>138</v>
      </c>
      <c r="AW397" s="15" t="s">
        <v>38</v>
      </c>
      <c r="AX397" s="15" t="s">
        <v>85</v>
      </c>
      <c r="AY397" s="189" t="s">
        <v>132</v>
      </c>
    </row>
    <row r="398" spans="1:65" s="2" customFormat="1" ht="24.15" customHeight="1">
      <c r="A398" s="34"/>
      <c r="B398" s="139"/>
      <c r="C398" s="176" t="s">
        <v>512</v>
      </c>
      <c r="D398" s="176" t="s">
        <v>158</v>
      </c>
      <c r="E398" s="177" t="s">
        <v>513</v>
      </c>
      <c r="F398" s="178" t="s">
        <v>514</v>
      </c>
      <c r="G398" s="179" t="s">
        <v>317</v>
      </c>
      <c r="H398" s="180">
        <v>49.98</v>
      </c>
      <c r="I398" s="181"/>
      <c r="J398" s="182">
        <f>ROUND(I398*H398,2)</f>
        <v>0</v>
      </c>
      <c r="K398" s="178" t="s">
        <v>3</v>
      </c>
      <c r="L398" s="183"/>
      <c r="M398" s="184" t="s">
        <v>3</v>
      </c>
      <c r="N398" s="185" t="s">
        <v>48</v>
      </c>
      <c r="O398" s="55"/>
      <c r="P398" s="149">
        <f>O398*H398</f>
        <v>0</v>
      </c>
      <c r="Q398" s="149">
        <v>0.22500000000000001</v>
      </c>
      <c r="R398" s="149">
        <f>Q398*H398</f>
        <v>11.2455</v>
      </c>
      <c r="S398" s="149">
        <v>0</v>
      </c>
      <c r="T398" s="150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51" t="s">
        <v>173</v>
      </c>
      <c r="AT398" s="151" t="s">
        <v>158</v>
      </c>
      <c r="AU398" s="151" t="s">
        <v>87</v>
      </c>
      <c r="AY398" s="18" t="s">
        <v>132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8" t="s">
        <v>85</v>
      </c>
      <c r="BK398" s="152">
        <f>ROUND(I398*H398,2)</f>
        <v>0</v>
      </c>
      <c r="BL398" s="18" t="s">
        <v>138</v>
      </c>
      <c r="BM398" s="151" t="s">
        <v>515</v>
      </c>
    </row>
    <row r="399" spans="1:65" s="2" customFormat="1">
      <c r="A399" s="34"/>
      <c r="B399" s="35"/>
      <c r="C399" s="34"/>
      <c r="D399" s="153" t="s">
        <v>140</v>
      </c>
      <c r="E399" s="34"/>
      <c r="F399" s="154" t="s">
        <v>514</v>
      </c>
      <c r="G399" s="34"/>
      <c r="H399" s="34"/>
      <c r="I399" s="155"/>
      <c r="J399" s="34"/>
      <c r="K399" s="34"/>
      <c r="L399" s="35"/>
      <c r="M399" s="156"/>
      <c r="N399" s="157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8" t="s">
        <v>140</v>
      </c>
      <c r="AU399" s="18" t="s">
        <v>87</v>
      </c>
    </row>
    <row r="400" spans="1:65" s="13" customFormat="1">
      <c r="B400" s="161"/>
      <c r="D400" s="153" t="s">
        <v>149</v>
      </c>
      <c r="E400" s="162" t="s">
        <v>3</v>
      </c>
      <c r="F400" s="163" t="s">
        <v>413</v>
      </c>
      <c r="H400" s="162" t="s">
        <v>3</v>
      </c>
      <c r="I400" s="164"/>
      <c r="L400" s="161"/>
      <c r="M400" s="165"/>
      <c r="N400" s="166"/>
      <c r="O400" s="166"/>
      <c r="P400" s="166"/>
      <c r="Q400" s="166"/>
      <c r="R400" s="166"/>
      <c r="S400" s="166"/>
      <c r="T400" s="167"/>
      <c r="AT400" s="162" t="s">
        <v>149</v>
      </c>
      <c r="AU400" s="162" t="s">
        <v>87</v>
      </c>
      <c r="AV400" s="13" t="s">
        <v>85</v>
      </c>
      <c r="AW400" s="13" t="s">
        <v>38</v>
      </c>
      <c r="AX400" s="13" t="s">
        <v>77</v>
      </c>
      <c r="AY400" s="162" t="s">
        <v>132</v>
      </c>
    </row>
    <row r="401" spans="1:65" s="13" customFormat="1">
      <c r="B401" s="161"/>
      <c r="D401" s="153" t="s">
        <v>149</v>
      </c>
      <c r="E401" s="162" t="s">
        <v>3</v>
      </c>
      <c r="F401" s="163" t="s">
        <v>516</v>
      </c>
      <c r="H401" s="162" t="s">
        <v>3</v>
      </c>
      <c r="I401" s="164"/>
      <c r="L401" s="161"/>
      <c r="M401" s="165"/>
      <c r="N401" s="166"/>
      <c r="O401" s="166"/>
      <c r="P401" s="166"/>
      <c r="Q401" s="166"/>
      <c r="R401" s="166"/>
      <c r="S401" s="166"/>
      <c r="T401" s="167"/>
      <c r="AT401" s="162" t="s">
        <v>149</v>
      </c>
      <c r="AU401" s="162" t="s">
        <v>87</v>
      </c>
      <c r="AV401" s="13" t="s">
        <v>85</v>
      </c>
      <c r="AW401" s="13" t="s">
        <v>38</v>
      </c>
      <c r="AX401" s="13" t="s">
        <v>77</v>
      </c>
      <c r="AY401" s="162" t="s">
        <v>132</v>
      </c>
    </row>
    <row r="402" spans="1:65" s="14" customFormat="1">
      <c r="B402" s="168"/>
      <c r="D402" s="153" t="s">
        <v>149</v>
      </c>
      <c r="E402" s="169" t="s">
        <v>3</v>
      </c>
      <c r="F402" s="170" t="s">
        <v>366</v>
      </c>
      <c r="H402" s="171">
        <v>49</v>
      </c>
      <c r="I402" s="172"/>
      <c r="L402" s="168"/>
      <c r="M402" s="173"/>
      <c r="N402" s="174"/>
      <c r="O402" s="174"/>
      <c r="P402" s="174"/>
      <c r="Q402" s="174"/>
      <c r="R402" s="174"/>
      <c r="S402" s="174"/>
      <c r="T402" s="175"/>
      <c r="AT402" s="169" t="s">
        <v>149</v>
      </c>
      <c r="AU402" s="169" t="s">
        <v>87</v>
      </c>
      <c r="AV402" s="14" t="s">
        <v>87</v>
      </c>
      <c r="AW402" s="14" t="s">
        <v>38</v>
      </c>
      <c r="AX402" s="14" t="s">
        <v>85</v>
      </c>
      <c r="AY402" s="169" t="s">
        <v>132</v>
      </c>
    </row>
    <row r="403" spans="1:65" s="14" customFormat="1">
      <c r="B403" s="168"/>
      <c r="D403" s="153" t="s">
        <v>149</v>
      </c>
      <c r="F403" s="170" t="s">
        <v>517</v>
      </c>
      <c r="H403" s="171">
        <v>49.98</v>
      </c>
      <c r="I403" s="172"/>
      <c r="L403" s="168"/>
      <c r="M403" s="173"/>
      <c r="N403" s="174"/>
      <c r="O403" s="174"/>
      <c r="P403" s="174"/>
      <c r="Q403" s="174"/>
      <c r="R403" s="174"/>
      <c r="S403" s="174"/>
      <c r="T403" s="175"/>
      <c r="AT403" s="169" t="s">
        <v>149</v>
      </c>
      <c r="AU403" s="169" t="s">
        <v>87</v>
      </c>
      <c r="AV403" s="14" t="s">
        <v>87</v>
      </c>
      <c r="AW403" s="14" t="s">
        <v>4</v>
      </c>
      <c r="AX403" s="14" t="s">
        <v>85</v>
      </c>
      <c r="AY403" s="169" t="s">
        <v>132</v>
      </c>
    </row>
    <row r="404" spans="1:65" s="2" customFormat="1" ht="24.15" customHeight="1">
      <c r="A404" s="34"/>
      <c r="B404" s="139"/>
      <c r="C404" s="176" t="s">
        <v>518</v>
      </c>
      <c r="D404" s="176" t="s">
        <v>158</v>
      </c>
      <c r="E404" s="177" t="s">
        <v>519</v>
      </c>
      <c r="F404" s="178" t="s">
        <v>520</v>
      </c>
      <c r="G404" s="179" t="s">
        <v>317</v>
      </c>
      <c r="H404" s="180">
        <v>2.04</v>
      </c>
      <c r="I404" s="181"/>
      <c r="J404" s="182">
        <f>ROUND(I404*H404,2)</f>
        <v>0</v>
      </c>
      <c r="K404" s="178" t="s">
        <v>3</v>
      </c>
      <c r="L404" s="183"/>
      <c r="M404" s="184" t="s">
        <v>3</v>
      </c>
      <c r="N404" s="185" t="s">
        <v>48</v>
      </c>
      <c r="O404" s="55"/>
      <c r="P404" s="149">
        <f>O404*H404</f>
        <v>0</v>
      </c>
      <c r="Q404" s="149">
        <v>0.15</v>
      </c>
      <c r="R404" s="149">
        <f>Q404*H404</f>
        <v>0.30599999999999999</v>
      </c>
      <c r="S404" s="149">
        <v>0</v>
      </c>
      <c r="T404" s="150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51" t="s">
        <v>173</v>
      </c>
      <c r="AT404" s="151" t="s">
        <v>158</v>
      </c>
      <c r="AU404" s="151" t="s">
        <v>87</v>
      </c>
      <c r="AY404" s="18" t="s">
        <v>132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8" t="s">
        <v>85</v>
      </c>
      <c r="BK404" s="152">
        <f>ROUND(I404*H404,2)</f>
        <v>0</v>
      </c>
      <c r="BL404" s="18" t="s">
        <v>138</v>
      </c>
      <c r="BM404" s="151" t="s">
        <v>521</v>
      </c>
    </row>
    <row r="405" spans="1:65" s="2" customFormat="1">
      <c r="A405" s="34"/>
      <c r="B405" s="35"/>
      <c r="C405" s="34"/>
      <c r="D405" s="153" t="s">
        <v>140</v>
      </c>
      <c r="E405" s="34"/>
      <c r="F405" s="154" t="s">
        <v>520</v>
      </c>
      <c r="G405" s="34"/>
      <c r="H405" s="34"/>
      <c r="I405" s="155"/>
      <c r="J405" s="34"/>
      <c r="K405" s="34"/>
      <c r="L405" s="35"/>
      <c r="M405" s="156"/>
      <c r="N405" s="157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8" t="s">
        <v>140</v>
      </c>
      <c r="AU405" s="18" t="s">
        <v>87</v>
      </c>
    </row>
    <row r="406" spans="1:65" s="13" customFormat="1">
      <c r="B406" s="161"/>
      <c r="D406" s="153" t="s">
        <v>149</v>
      </c>
      <c r="E406" s="162" t="s">
        <v>3</v>
      </c>
      <c r="F406" s="163" t="s">
        <v>413</v>
      </c>
      <c r="H406" s="162" t="s">
        <v>3</v>
      </c>
      <c r="I406" s="164"/>
      <c r="L406" s="161"/>
      <c r="M406" s="165"/>
      <c r="N406" s="166"/>
      <c r="O406" s="166"/>
      <c r="P406" s="166"/>
      <c r="Q406" s="166"/>
      <c r="R406" s="166"/>
      <c r="S406" s="166"/>
      <c r="T406" s="167"/>
      <c r="AT406" s="162" t="s">
        <v>149</v>
      </c>
      <c r="AU406" s="162" t="s">
        <v>87</v>
      </c>
      <c r="AV406" s="13" t="s">
        <v>85</v>
      </c>
      <c r="AW406" s="13" t="s">
        <v>38</v>
      </c>
      <c r="AX406" s="13" t="s">
        <v>77</v>
      </c>
      <c r="AY406" s="162" t="s">
        <v>132</v>
      </c>
    </row>
    <row r="407" spans="1:65" s="13" customFormat="1">
      <c r="B407" s="161"/>
      <c r="D407" s="153" t="s">
        <v>149</v>
      </c>
      <c r="E407" s="162" t="s">
        <v>3</v>
      </c>
      <c r="F407" s="163" t="s">
        <v>522</v>
      </c>
      <c r="H407" s="162" t="s">
        <v>3</v>
      </c>
      <c r="I407" s="164"/>
      <c r="L407" s="161"/>
      <c r="M407" s="165"/>
      <c r="N407" s="166"/>
      <c r="O407" s="166"/>
      <c r="P407" s="166"/>
      <c r="Q407" s="166"/>
      <c r="R407" s="166"/>
      <c r="S407" s="166"/>
      <c r="T407" s="167"/>
      <c r="AT407" s="162" t="s">
        <v>149</v>
      </c>
      <c r="AU407" s="162" t="s">
        <v>87</v>
      </c>
      <c r="AV407" s="13" t="s">
        <v>85</v>
      </c>
      <c r="AW407" s="13" t="s">
        <v>38</v>
      </c>
      <c r="AX407" s="13" t="s">
        <v>77</v>
      </c>
      <c r="AY407" s="162" t="s">
        <v>132</v>
      </c>
    </row>
    <row r="408" spans="1:65" s="14" customFormat="1">
      <c r="B408" s="168"/>
      <c r="D408" s="153" t="s">
        <v>149</v>
      </c>
      <c r="E408" s="169" t="s">
        <v>3</v>
      </c>
      <c r="F408" s="170" t="s">
        <v>87</v>
      </c>
      <c r="H408" s="171">
        <v>2</v>
      </c>
      <c r="I408" s="172"/>
      <c r="L408" s="168"/>
      <c r="M408" s="173"/>
      <c r="N408" s="174"/>
      <c r="O408" s="174"/>
      <c r="P408" s="174"/>
      <c r="Q408" s="174"/>
      <c r="R408" s="174"/>
      <c r="S408" s="174"/>
      <c r="T408" s="175"/>
      <c r="AT408" s="169" t="s">
        <v>149</v>
      </c>
      <c r="AU408" s="169" t="s">
        <v>87</v>
      </c>
      <c r="AV408" s="14" t="s">
        <v>87</v>
      </c>
      <c r="AW408" s="14" t="s">
        <v>38</v>
      </c>
      <c r="AX408" s="14" t="s">
        <v>85</v>
      </c>
      <c r="AY408" s="169" t="s">
        <v>132</v>
      </c>
    </row>
    <row r="409" spans="1:65" s="14" customFormat="1">
      <c r="B409" s="168"/>
      <c r="D409" s="153" t="s">
        <v>149</v>
      </c>
      <c r="F409" s="170" t="s">
        <v>523</v>
      </c>
      <c r="H409" s="171">
        <v>2.04</v>
      </c>
      <c r="I409" s="172"/>
      <c r="L409" s="168"/>
      <c r="M409" s="173"/>
      <c r="N409" s="174"/>
      <c r="O409" s="174"/>
      <c r="P409" s="174"/>
      <c r="Q409" s="174"/>
      <c r="R409" s="174"/>
      <c r="S409" s="174"/>
      <c r="T409" s="175"/>
      <c r="AT409" s="169" t="s">
        <v>149</v>
      </c>
      <c r="AU409" s="169" t="s">
        <v>87</v>
      </c>
      <c r="AV409" s="14" t="s">
        <v>87</v>
      </c>
      <c r="AW409" s="14" t="s">
        <v>4</v>
      </c>
      <c r="AX409" s="14" t="s">
        <v>85</v>
      </c>
      <c r="AY409" s="169" t="s">
        <v>132</v>
      </c>
    </row>
    <row r="410" spans="1:65" s="2" customFormat="1" ht="24.15" customHeight="1">
      <c r="A410" s="34"/>
      <c r="B410" s="139"/>
      <c r="C410" s="176" t="s">
        <v>524</v>
      </c>
      <c r="D410" s="176" t="s">
        <v>158</v>
      </c>
      <c r="E410" s="177" t="s">
        <v>525</v>
      </c>
      <c r="F410" s="178" t="s">
        <v>526</v>
      </c>
      <c r="G410" s="179" t="s">
        <v>317</v>
      </c>
      <c r="H410" s="180">
        <v>2.04</v>
      </c>
      <c r="I410" s="181"/>
      <c r="J410" s="182">
        <f>ROUND(I410*H410,2)</f>
        <v>0</v>
      </c>
      <c r="K410" s="178" t="s">
        <v>3</v>
      </c>
      <c r="L410" s="183"/>
      <c r="M410" s="184" t="s">
        <v>3</v>
      </c>
      <c r="N410" s="185" t="s">
        <v>48</v>
      </c>
      <c r="O410" s="55"/>
      <c r="P410" s="149">
        <f>O410*H410</f>
        <v>0</v>
      </c>
      <c r="Q410" s="149">
        <v>0.15</v>
      </c>
      <c r="R410" s="149">
        <f>Q410*H410</f>
        <v>0.30599999999999999</v>
      </c>
      <c r="S410" s="149">
        <v>0</v>
      </c>
      <c r="T410" s="150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51" t="s">
        <v>173</v>
      </c>
      <c r="AT410" s="151" t="s">
        <v>158</v>
      </c>
      <c r="AU410" s="151" t="s">
        <v>87</v>
      </c>
      <c r="AY410" s="18" t="s">
        <v>132</v>
      </c>
      <c r="BE410" s="152">
        <f>IF(N410="základní",J410,0)</f>
        <v>0</v>
      </c>
      <c r="BF410" s="152">
        <f>IF(N410="snížená",J410,0)</f>
        <v>0</v>
      </c>
      <c r="BG410" s="152">
        <f>IF(N410="zákl. přenesená",J410,0)</f>
        <v>0</v>
      </c>
      <c r="BH410" s="152">
        <f>IF(N410="sníž. přenesená",J410,0)</f>
        <v>0</v>
      </c>
      <c r="BI410" s="152">
        <f>IF(N410="nulová",J410,0)</f>
        <v>0</v>
      </c>
      <c r="BJ410" s="18" t="s">
        <v>85</v>
      </c>
      <c r="BK410" s="152">
        <f>ROUND(I410*H410,2)</f>
        <v>0</v>
      </c>
      <c r="BL410" s="18" t="s">
        <v>138</v>
      </c>
      <c r="BM410" s="151" t="s">
        <v>527</v>
      </c>
    </row>
    <row r="411" spans="1:65" s="2" customFormat="1">
      <c r="A411" s="34"/>
      <c r="B411" s="35"/>
      <c r="C411" s="34"/>
      <c r="D411" s="153" t="s">
        <v>140</v>
      </c>
      <c r="E411" s="34"/>
      <c r="F411" s="154" t="s">
        <v>520</v>
      </c>
      <c r="G411" s="34"/>
      <c r="H411" s="34"/>
      <c r="I411" s="155"/>
      <c r="J411" s="34"/>
      <c r="K411" s="34"/>
      <c r="L411" s="35"/>
      <c r="M411" s="156"/>
      <c r="N411" s="157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8" t="s">
        <v>140</v>
      </c>
      <c r="AU411" s="18" t="s">
        <v>87</v>
      </c>
    </row>
    <row r="412" spans="1:65" s="13" customFormat="1">
      <c r="B412" s="161"/>
      <c r="D412" s="153" t="s">
        <v>149</v>
      </c>
      <c r="E412" s="162" t="s">
        <v>3</v>
      </c>
      <c r="F412" s="163" t="s">
        <v>413</v>
      </c>
      <c r="H412" s="162" t="s">
        <v>3</v>
      </c>
      <c r="I412" s="164"/>
      <c r="L412" s="161"/>
      <c r="M412" s="165"/>
      <c r="N412" s="166"/>
      <c r="O412" s="166"/>
      <c r="P412" s="166"/>
      <c r="Q412" s="166"/>
      <c r="R412" s="166"/>
      <c r="S412" s="166"/>
      <c r="T412" s="167"/>
      <c r="AT412" s="162" t="s">
        <v>149</v>
      </c>
      <c r="AU412" s="162" t="s">
        <v>87</v>
      </c>
      <c r="AV412" s="13" t="s">
        <v>85</v>
      </c>
      <c r="AW412" s="13" t="s">
        <v>38</v>
      </c>
      <c r="AX412" s="13" t="s">
        <v>77</v>
      </c>
      <c r="AY412" s="162" t="s">
        <v>132</v>
      </c>
    </row>
    <row r="413" spans="1:65" s="13" customFormat="1">
      <c r="B413" s="161"/>
      <c r="D413" s="153" t="s">
        <v>149</v>
      </c>
      <c r="E413" s="162" t="s">
        <v>3</v>
      </c>
      <c r="F413" s="163" t="s">
        <v>522</v>
      </c>
      <c r="H413" s="162" t="s">
        <v>3</v>
      </c>
      <c r="I413" s="164"/>
      <c r="L413" s="161"/>
      <c r="M413" s="165"/>
      <c r="N413" s="166"/>
      <c r="O413" s="166"/>
      <c r="P413" s="166"/>
      <c r="Q413" s="166"/>
      <c r="R413" s="166"/>
      <c r="S413" s="166"/>
      <c r="T413" s="167"/>
      <c r="AT413" s="162" t="s">
        <v>149</v>
      </c>
      <c r="AU413" s="162" t="s">
        <v>87</v>
      </c>
      <c r="AV413" s="13" t="s">
        <v>85</v>
      </c>
      <c r="AW413" s="13" t="s">
        <v>38</v>
      </c>
      <c r="AX413" s="13" t="s">
        <v>77</v>
      </c>
      <c r="AY413" s="162" t="s">
        <v>132</v>
      </c>
    </row>
    <row r="414" spans="1:65" s="14" customFormat="1">
      <c r="B414" s="168"/>
      <c r="D414" s="153" t="s">
        <v>149</v>
      </c>
      <c r="E414" s="169" t="s">
        <v>3</v>
      </c>
      <c r="F414" s="170" t="s">
        <v>87</v>
      </c>
      <c r="H414" s="171">
        <v>2</v>
      </c>
      <c r="I414" s="172"/>
      <c r="L414" s="168"/>
      <c r="M414" s="173"/>
      <c r="N414" s="174"/>
      <c r="O414" s="174"/>
      <c r="P414" s="174"/>
      <c r="Q414" s="174"/>
      <c r="R414" s="174"/>
      <c r="S414" s="174"/>
      <c r="T414" s="175"/>
      <c r="AT414" s="169" t="s">
        <v>149</v>
      </c>
      <c r="AU414" s="169" t="s">
        <v>87</v>
      </c>
      <c r="AV414" s="14" t="s">
        <v>87</v>
      </c>
      <c r="AW414" s="14" t="s">
        <v>38</v>
      </c>
      <c r="AX414" s="14" t="s">
        <v>85</v>
      </c>
      <c r="AY414" s="169" t="s">
        <v>132</v>
      </c>
    </row>
    <row r="415" spans="1:65" s="14" customFormat="1">
      <c r="B415" s="168"/>
      <c r="D415" s="153" t="s">
        <v>149</v>
      </c>
      <c r="F415" s="170" t="s">
        <v>523</v>
      </c>
      <c r="H415" s="171">
        <v>2.04</v>
      </c>
      <c r="I415" s="172"/>
      <c r="L415" s="168"/>
      <c r="M415" s="173"/>
      <c r="N415" s="174"/>
      <c r="O415" s="174"/>
      <c r="P415" s="174"/>
      <c r="Q415" s="174"/>
      <c r="R415" s="174"/>
      <c r="S415" s="174"/>
      <c r="T415" s="175"/>
      <c r="AT415" s="169" t="s">
        <v>149</v>
      </c>
      <c r="AU415" s="169" t="s">
        <v>87</v>
      </c>
      <c r="AV415" s="14" t="s">
        <v>87</v>
      </c>
      <c r="AW415" s="14" t="s">
        <v>4</v>
      </c>
      <c r="AX415" s="14" t="s">
        <v>85</v>
      </c>
      <c r="AY415" s="169" t="s">
        <v>132</v>
      </c>
    </row>
    <row r="416" spans="1:65" s="12" customFormat="1" ht="22.95" customHeight="1">
      <c r="B416" s="126"/>
      <c r="D416" s="127" t="s">
        <v>76</v>
      </c>
      <c r="E416" s="137" t="s">
        <v>173</v>
      </c>
      <c r="F416" s="137" t="s">
        <v>528</v>
      </c>
      <c r="I416" s="129"/>
      <c r="J416" s="138">
        <f>BK416</f>
        <v>0</v>
      </c>
      <c r="L416" s="126"/>
      <c r="M416" s="131"/>
      <c r="N416" s="132"/>
      <c r="O416" s="132"/>
      <c r="P416" s="133">
        <f>SUM(P417:P555)</f>
        <v>0</v>
      </c>
      <c r="Q416" s="132"/>
      <c r="R416" s="133">
        <f>SUM(R417:R555)</f>
        <v>36.237111800000001</v>
      </c>
      <c r="S416" s="132"/>
      <c r="T416" s="134">
        <f>SUM(T417:T555)</f>
        <v>0.60000000000000009</v>
      </c>
      <c r="AR416" s="127" t="s">
        <v>85</v>
      </c>
      <c r="AT416" s="135" t="s">
        <v>76</v>
      </c>
      <c r="AU416" s="135" t="s">
        <v>85</v>
      </c>
      <c r="AY416" s="127" t="s">
        <v>132</v>
      </c>
      <c r="BK416" s="136">
        <f>SUM(BK417:BK555)</f>
        <v>0</v>
      </c>
    </row>
    <row r="417" spans="1:65" s="2" customFormat="1" ht="16.5" customHeight="1">
      <c r="A417" s="34"/>
      <c r="B417" s="139"/>
      <c r="C417" s="140" t="s">
        <v>529</v>
      </c>
      <c r="D417" s="140" t="s">
        <v>134</v>
      </c>
      <c r="E417" s="141" t="s">
        <v>530</v>
      </c>
      <c r="F417" s="142" t="s">
        <v>531</v>
      </c>
      <c r="G417" s="143" t="s">
        <v>317</v>
      </c>
      <c r="H417" s="144">
        <v>13</v>
      </c>
      <c r="I417" s="145"/>
      <c r="J417" s="146">
        <f>ROUND(I417*H417,2)</f>
        <v>0</v>
      </c>
      <c r="K417" s="142" t="s">
        <v>144</v>
      </c>
      <c r="L417" s="35"/>
      <c r="M417" s="147" t="s">
        <v>3</v>
      </c>
      <c r="N417" s="148" t="s">
        <v>48</v>
      </c>
      <c r="O417" s="55"/>
      <c r="P417" s="149">
        <f>O417*H417</f>
        <v>0</v>
      </c>
      <c r="Q417" s="149">
        <v>0.22394</v>
      </c>
      <c r="R417" s="149">
        <f>Q417*H417</f>
        <v>2.9112200000000001</v>
      </c>
      <c r="S417" s="149">
        <v>0</v>
      </c>
      <c r="T417" s="15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51" t="s">
        <v>138</v>
      </c>
      <c r="AT417" s="151" t="s">
        <v>134</v>
      </c>
      <c r="AU417" s="151" t="s">
        <v>87</v>
      </c>
      <c r="AY417" s="18" t="s">
        <v>132</v>
      </c>
      <c r="BE417" s="152">
        <f>IF(N417="základní",J417,0)</f>
        <v>0</v>
      </c>
      <c r="BF417" s="152">
        <f>IF(N417="snížená",J417,0)</f>
        <v>0</v>
      </c>
      <c r="BG417" s="152">
        <f>IF(N417="zákl. přenesená",J417,0)</f>
        <v>0</v>
      </c>
      <c r="BH417" s="152">
        <f>IF(N417="sníž. přenesená",J417,0)</f>
        <v>0</v>
      </c>
      <c r="BI417" s="152">
        <f>IF(N417="nulová",J417,0)</f>
        <v>0</v>
      </c>
      <c r="BJ417" s="18" t="s">
        <v>85</v>
      </c>
      <c r="BK417" s="152">
        <f>ROUND(I417*H417,2)</f>
        <v>0</v>
      </c>
      <c r="BL417" s="18" t="s">
        <v>138</v>
      </c>
      <c r="BM417" s="151" t="s">
        <v>532</v>
      </c>
    </row>
    <row r="418" spans="1:65" s="2" customFormat="1">
      <c r="A418" s="34"/>
      <c r="B418" s="35"/>
      <c r="C418" s="34"/>
      <c r="D418" s="153" t="s">
        <v>140</v>
      </c>
      <c r="E418" s="34"/>
      <c r="F418" s="154" t="s">
        <v>533</v>
      </c>
      <c r="G418" s="34"/>
      <c r="H418" s="34"/>
      <c r="I418" s="155"/>
      <c r="J418" s="34"/>
      <c r="K418" s="34"/>
      <c r="L418" s="35"/>
      <c r="M418" s="156"/>
      <c r="N418" s="157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8" t="s">
        <v>140</v>
      </c>
      <c r="AU418" s="18" t="s">
        <v>87</v>
      </c>
    </row>
    <row r="419" spans="1:65" s="2" customFormat="1">
      <c r="A419" s="34"/>
      <c r="B419" s="35"/>
      <c r="C419" s="34"/>
      <c r="D419" s="159" t="s">
        <v>147</v>
      </c>
      <c r="E419" s="34"/>
      <c r="F419" s="160" t="s">
        <v>534</v>
      </c>
      <c r="G419" s="34"/>
      <c r="H419" s="34"/>
      <c r="I419" s="155"/>
      <c r="J419" s="34"/>
      <c r="K419" s="34"/>
      <c r="L419" s="35"/>
      <c r="M419" s="156"/>
      <c r="N419" s="157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8" t="s">
        <v>147</v>
      </c>
      <c r="AU419" s="18" t="s">
        <v>87</v>
      </c>
    </row>
    <row r="420" spans="1:65" s="13" customFormat="1">
      <c r="B420" s="161"/>
      <c r="D420" s="153" t="s">
        <v>149</v>
      </c>
      <c r="E420" s="162" t="s">
        <v>3</v>
      </c>
      <c r="F420" s="163" t="s">
        <v>535</v>
      </c>
      <c r="H420" s="162" t="s">
        <v>3</v>
      </c>
      <c r="I420" s="164"/>
      <c r="L420" s="161"/>
      <c r="M420" s="165"/>
      <c r="N420" s="166"/>
      <c r="O420" s="166"/>
      <c r="P420" s="166"/>
      <c r="Q420" s="166"/>
      <c r="R420" s="166"/>
      <c r="S420" s="166"/>
      <c r="T420" s="167"/>
      <c r="AT420" s="162" t="s">
        <v>149</v>
      </c>
      <c r="AU420" s="162" t="s">
        <v>87</v>
      </c>
      <c r="AV420" s="13" t="s">
        <v>85</v>
      </c>
      <c r="AW420" s="13" t="s">
        <v>38</v>
      </c>
      <c r="AX420" s="13" t="s">
        <v>77</v>
      </c>
      <c r="AY420" s="162" t="s">
        <v>132</v>
      </c>
    </row>
    <row r="421" spans="1:65" s="14" customFormat="1">
      <c r="B421" s="168"/>
      <c r="D421" s="153" t="s">
        <v>149</v>
      </c>
      <c r="E421" s="169" t="s">
        <v>3</v>
      </c>
      <c r="F421" s="170" t="s">
        <v>196</v>
      </c>
      <c r="H421" s="171">
        <v>13</v>
      </c>
      <c r="I421" s="172"/>
      <c r="L421" s="168"/>
      <c r="M421" s="173"/>
      <c r="N421" s="174"/>
      <c r="O421" s="174"/>
      <c r="P421" s="174"/>
      <c r="Q421" s="174"/>
      <c r="R421" s="174"/>
      <c r="S421" s="174"/>
      <c r="T421" s="175"/>
      <c r="AT421" s="169" t="s">
        <v>149</v>
      </c>
      <c r="AU421" s="169" t="s">
        <v>87</v>
      </c>
      <c r="AV421" s="14" t="s">
        <v>87</v>
      </c>
      <c r="AW421" s="14" t="s">
        <v>38</v>
      </c>
      <c r="AX421" s="14" t="s">
        <v>85</v>
      </c>
      <c r="AY421" s="169" t="s">
        <v>132</v>
      </c>
    </row>
    <row r="422" spans="1:65" s="2" customFormat="1" ht="16.5" customHeight="1">
      <c r="A422" s="34"/>
      <c r="B422" s="139"/>
      <c r="C422" s="176" t="s">
        <v>536</v>
      </c>
      <c r="D422" s="176" t="s">
        <v>158</v>
      </c>
      <c r="E422" s="177" t="s">
        <v>537</v>
      </c>
      <c r="F422" s="178" t="s">
        <v>538</v>
      </c>
      <c r="G422" s="179" t="s">
        <v>317</v>
      </c>
      <c r="H422" s="180">
        <v>13</v>
      </c>
      <c r="I422" s="181"/>
      <c r="J422" s="182">
        <f>ROUND(I422*H422,2)</f>
        <v>0</v>
      </c>
      <c r="K422" s="178" t="s">
        <v>144</v>
      </c>
      <c r="L422" s="183"/>
      <c r="M422" s="184" t="s">
        <v>3</v>
      </c>
      <c r="N422" s="185" t="s">
        <v>48</v>
      </c>
      <c r="O422" s="55"/>
      <c r="P422" s="149">
        <f>O422*H422</f>
        <v>0</v>
      </c>
      <c r="Q422" s="149">
        <v>2.7E-2</v>
      </c>
      <c r="R422" s="149">
        <f>Q422*H422</f>
        <v>0.35099999999999998</v>
      </c>
      <c r="S422" s="149">
        <v>0</v>
      </c>
      <c r="T422" s="15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51" t="s">
        <v>173</v>
      </c>
      <c r="AT422" s="151" t="s">
        <v>158</v>
      </c>
      <c r="AU422" s="151" t="s">
        <v>87</v>
      </c>
      <c r="AY422" s="18" t="s">
        <v>132</v>
      </c>
      <c r="BE422" s="152">
        <f>IF(N422="základní",J422,0)</f>
        <v>0</v>
      </c>
      <c r="BF422" s="152">
        <f>IF(N422="snížená",J422,0)</f>
        <v>0</v>
      </c>
      <c r="BG422" s="152">
        <f>IF(N422="zákl. přenesená",J422,0)</f>
        <v>0</v>
      </c>
      <c r="BH422" s="152">
        <f>IF(N422="sníž. přenesená",J422,0)</f>
        <v>0</v>
      </c>
      <c r="BI422" s="152">
        <f>IF(N422="nulová",J422,0)</f>
        <v>0</v>
      </c>
      <c r="BJ422" s="18" t="s">
        <v>85</v>
      </c>
      <c r="BK422" s="152">
        <f>ROUND(I422*H422,2)</f>
        <v>0</v>
      </c>
      <c r="BL422" s="18" t="s">
        <v>138</v>
      </c>
      <c r="BM422" s="151" t="s">
        <v>539</v>
      </c>
    </row>
    <row r="423" spans="1:65" s="2" customFormat="1">
      <c r="A423" s="34"/>
      <c r="B423" s="35"/>
      <c r="C423" s="34"/>
      <c r="D423" s="153" t="s">
        <v>140</v>
      </c>
      <c r="E423" s="34"/>
      <c r="F423" s="154" t="s">
        <v>538</v>
      </c>
      <c r="G423" s="34"/>
      <c r="H423" s="34"/>
      <c r="I423" s="155"/>
      <c r="J423" s="34"/>
      <c r="K423" s="34"/>
      <c r="L423" s="35"/>
      <c r="M423" s="156"/>
      <c r="N423" s="157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8" t="s">
        <v>140</v>
      </c>
      <c r="AU423" s="18" t="s">
        <v>87</v>
      </c>
    </row>
    <row r="424" spans="1:65" s="13" customFormat="1">
      <c r="B424" s="161"/>
      <c r="D424" s="153" t="s">
        <v>149</v>
      </c>
      <c r="E424" s="162" t="s">
        <v>3</v>
      </c>
      <c r="F424" s="163" t="s">
        <v>535</v>
      </c>
      <c r="H424" s="162" t="s">
        <v>3</v>
      </c>
      <c r="I424" s="164"/>
      <c r="L424" s="161"/>
      <c r="M424" s="165"/>
      <c r="N424" s="166"/>
      <c r="O424" s="166"/>
      <c r="P424" s="166"/>
      <c r="Q424" s="166"/>
      <c r="R424" s="166"/>
      <c r="S424" s="166"/>
      <c r="T424" s="167"/>
      <c r="AT424" s="162" t="s">
        <v>149</v>
      </c>
      <c r="AU424" s="162" t="s">
        <v>87</v>
      </c>
      <c r="AV424" s="13" t="s">
        <v>85</v>
      </c>
      <c r="AW424" s="13" t="s">
        <v>38</v>
      </c>
      <c r="AX424" s="13" t="s">
        <v>77</v>
      </c>
      <c r="AY424" s="162" t="s">
        <v>132</v>
      </c>
    </row>
    <row r="425" spans="1:65" s="14" customFormat="1">
      <c r="B425" s="168"/>
      <c r="D425" s="153" t="s">
        <v>149</v>
      </c>
      <c r="E425" s="169" t="s">
        <v>3</v>
      </c>
      <c r="F425" s="170" t="s">
        <v>196</v>
      </c>
      <c r="H425" s="171">
        <v>13</v>
      </c>
      <c r="I425" s="172"/>
      <c r="L425" s="168"/>
      <c r="M425" s="173"/>
      <c r="N425" s="174"/>
      <c r="O425" s="174"/>
      <c r="P425" s="174"/>
      <c r="Q425" s="174"/>
      <c r="R425" s="174"/>
      <c r="S425" s="174"/>
      <c r="T425" s="175"/>
      <c r="AT425" s="169" t="s">
        <v>149</v>
      </c>
      <c r="AU425" s="169" t="s">
        <v>87</v>
      </c>
      <c r="AV425" s="14" t="s">
        <v>87</v>
      </c>
      <c r="AW425" s="14" t="s">
        <v>38</v>
      </c>
      <c r="AX425" s="14" t="s">
        <v>85</v>
      </c>
      <c r="AY425" s="169" t="s">
        <v>132</v>
      </c>
    </row>
    <row r="426" spans="1:65" s="2" customFormat="1" ht="21.75" customHeight="1">
      <c r="A426" s="34"/>
      <c r="B426" s="139"/>
      <c r="C426" s="140" t="s">
        <v>540</v>
      </c>
      <c r="D426" s="140" t="s">
        <v>134</v>
      </c>
      <c r="E426" s="141" t="s">
        <v>541</v>
      </c>
      <c r="F426" s="142" t="s">
        <v>542</v>
      </c>
      <c r="G426" s="143" t="s">
        <v>296</v>
      </c>
      <c r="H426" s="144">
        <v>327</v>
      </c>
      <c r="I426" s="145"/>
      <c r="J426" s="146">
        <f>ROUND(I426*H426,2)</f>
        <v>0</v>
      </c>
      <c r="K426" s="142" t="s">
        <v>144</v>
      </c>
      <c r="L426" s="35"/>
      <c r="M426" s="147" t="s">
        <v>3</v>
      </c>
      <c r="N426" s="148" t="s">
        <v>48</v>
      </c>
      <c r="O426" s="55"/>
      <c r="P426" s="149">
        <f>O426*H426</f>
        <v>0</v>
      </c>
      <c r="Q426" s="149">
        <v>1.0000000000000001E-5</v>
      </c>
      <c r="R426" s="149">
        <f>Q426*H426</f>
        <v>3.2700000000000003E-3</v>
      </c>
      <c r="S426" s="149">
        <v>0</v>
      </c>
      <c r="T426" s="150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1" t="s">
        <v>138</v>
      </c>
      <c r="AT426" s="151" t="s">
        <v>134</v>
      </c>
      <c r="AU426" s="151" t="s">
        <v>87</v>
      </c>
      <c r="AY426" s="18" t="s">
        <v>132</v>
      </c>
      <c r="BE426" s="152">
        <f>IF(N426="základní",J426,0)</f>
        <v>0</v>
      </c>
      <c r="BF426" s="152">
        <f>IF(N426="snížená",J426,0)</f>
        <v>0</v>
      </c>
      <c r="BG426" s="152">
        <f>IF(N426="zákl. přenesená",J426,0)</f>
        <v>0</v>
      </c>
      <c r="BH426" s="152">
        <f>IF(N426="sníž. přenesená",J426,0)</f>
        <v>0</v>
      </c>
      <c r="BI426" s="152">
        <f>IF(N426="nulová",J426,0)</f>
        <v>0</v>
      </c>
      <c r="BJ426" s="18" t="s">
        <v>85</v>
      </c>
      <c r="BK426" s="152">
        <f>ROUND(I426*H426,2)</f>
        <v>0</v>
      </c>
      <c r="BL426" s="18" t="s">
        <v>138</v>
      </c>
      <c r="BM426" s="151" t="s">
        <v>543</v>
      </c>
    </row>
    <row r="427" spans="1:65" s="2" customFormat="1" ht="19.2">
      <c r="A427" s="34"/>
      <c r="B427" s="35"/>
      <c r="C427" s="34"/>
      <c r="D427" s="153" t="s">
        <v>140</v>
      </c>
      <c r="E427" s="34"/>
      <c r="F427" s="154" t="s">
        <v>544</v>
      </c>
      <c r="G427" s="34"/>
      <c r="H427" s="34"/>
      <c r="I427" s="155"/>
      <c r="J427" s="34"/>
      <c r="K427" s="34"/>
      <c r="L427" s="35"/>
      <c r="M427" s="156"/>
      <c r="N427" s="157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8" t="s">
        <v>140</v>
      </c>
      <c r="AU427" s="18" t="s">
        <v>87</v>
      </c>
    </row>
    <row r="428" spans="1:65" s="2" customFormat="1">
      <c r="A428" s="34"/>
      <c r="B428" s="35"/>
      <c r="C428" s="34"/>
      <c r="D428" s="159" t="s">
        <v>147</v>
      </c>
      <c r="E428" s="34"/>
      <c r="F428" s="160" t="s">
        <v>545</v>
      </c>
      <c r="G428" s="34"/>
      <c r="H428" s="34"/>
      <c r="I428" s="155"/>
      <c r="J428" s="34"/>
      <c r="K428" s="34"/>
      <c r="L428" s="35"/>
      <c r="M428" s="156"/>
      <c r="N428" s="157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8" t="s">
        <v>147</v>
      </c>
      <c r="AU428" s="18" t="s">
        <v>87</v>
      </c>
    </row>
    <row r="429" spans="1:65" s="13" customFormat="1">
      <c r="B429" s="161"/>
      <c r="D429" s="153" t="s">
        <v>149</v>
      </c>
      <c r="E429" s="162" t="s">
        <v>3</v>
      </c>
      <c r="F429" s="163" t="s">
        <v>236</v>
      </c>
      <c r="H429" s="162" t="s">
        <v>3</v>
      </c>
      <c r="I429" s="164"/>
      <c r="L429" s="161"/>
      <c r="M429" s="165"/>
      <c r="N429" s="166"/>
      <c r="O429" s="166"/>
      <c r="P429" s="166"/>
      <c r="Q429" s="166"/>
      <c r="R429" s="166"/>
      <c r="S429" s="166"/>
      <c r="T429" s="167"/>
      <c r="AT429" s="162" t="s">
        <v>149</v>
      </c>
      <c r="AU429" s="162" t="s">
        <v>87</v>
      </c>
      <c r="AV429" s="13" t="s">
        <v>85</v>
      </c>
      <c r="AW429" s="13" t="s">
        <v>38</v>
      </c>
      <c r="AX429" s="13" t="s">
        <v>77</v>
      </c>
      <c r="AY429" s="162" t="s">
        <v>132</v>
      </c>
    </row>
    <row r="430" spans="1:65" s="13" customFormat="1">
      <c r="B430" s="161"/>
      <c r="D430" s="153" t="s">
        <v>149</v>
      </c>
      <c r="E430" s="162" t="s">
        <v>3</v>
      </c>
      <c r="F430" s="163" t="s">
        <v>237</v>
      </c>
      <c r="H430" s="162" t="s">
        <v>3</v>
      </c>
      <c r="I430" s="164"/>
      <c r="L430" s="161"/>
      <c r="M430" s="165"/>
      <c r="N430" s="166"/>
      <c r="O430" s="166"/>
      <c r="P430" s="166"/>
      <c r="Q430" s="166"/>
      <c r="R430" s="166"/>
      <c r="S430" s="166"/>
      <c r="T430" s="167"/>
      <c r="AT430" s="162" t="s">
        <v>149</v>
      </c>
      <c r="AU430" s="162" t="s">
        <v>87</v>
      </c>
      <c r="AV430" s="13" t="s">
        <v>85</v>
      </c>
      <c r="AW430" s="13" t="s">
        <v>38</v>
      </c>
      <c r="AX430" s="13" t="s">
        <v>77</v>
      </c>
      <c r="AY430" s="162" t="s">
        <v>132</v>
      </c>
    </row>
    <row r="431" spans="1:65" s="14" customFormat="1">
      <c r="B431" s="168"/>
      <c r="D431" s="153" t="s">
        <v>149</v>
      </c>
      <c r="E431" s="169" t="s">
        <v>3</v>
      </c>
      <c r="F431" s="170" t="s">
        <v>546</v>
      </c>
      <c r="H431" s="171">
        <v>227</v>
      </c>
      <c r="I431" s="172"/>
      <c r="L431" s="168"/>
      <c r="M431" s="173"/>
      <c r="N431" s="174"/>
      <c r="O431" s="174"/>
      <c r="P431" s="174"/>
      <c r="Q431" s="174"/>
      <c r="R431" s="174"/>
      <c r="S431" s="174"/>
      <c r="T431" s="175"/>
      <c r="AT431" s="169" t="s">
        <v>149</v>
      </c>
      <c r="AU431" s="169" t="s">
        <v>87</v>
      </c>
      <c r="AV431" s="14" t="s">
        <v>87</v>
      </c>
      <c r="AW431" s="14" t="s">
        <v>38</v>
      </c>
      <c r="AX431" s="14" t="s">
        <v>77</v>
      </c>
      <c r="AY431" s="169" t="s">
        <v>132</v>
      </c>
    </row>
    <row r="432" spans="1:65" s="13" customFormat="1">
      <c r="B432" s="161"/>
      <c r="D432" s="153" t="s">
        <v>149</v>
      </c>
      <c r="E432" s="162" t="s">
        <v>3</v>
      </c>
      <c r="F432" s="163" t="s">
        <v>239</v>
      </c>
      <c r="H432" s="162" t="s">
        <v>3</v>
      </c>
      <c r="I432" s="164"/>
      <c r="L432" s="161"/>
      <c r="M432" s="165"/>
      <c r="N432" s="166"/>
      <c r="O432" s="166"/>
      <c r="P432" s="166"/>
      <c r="Q432" s="166"/>
      <c r="R432" s="166"/>
      <c r="S432" s="166"/>
      <c r="T432" s="167"/>
      <c r="AT432" s="162" t="s">
        <v>149</v>
      </c>
      <c r="AU432" s="162" t="s">
        <v>87</v>
      </c>
      <c r="AV432" s="13" t="s">
        <v>85</v>
      </c>
      <c r="AW432" s="13" t="s">
        <v>38</v>
      </c>
      <c r="AX432" s="13" t="s">
        <v>77</v>
      </c>
      <c r="AY432" s="162" t="s">
        <v>132</v>
      </c>
    </row>
    <row r="433" spans="1:65" s="14" customFormat="1">
      <c r="B433" s="168"/>
      <c r="D433" s="153" t="s">
        <v>149</v>
      </c>
      <c r="E433" s="169" t="s">
        <v>3</v>
      </c>
      <c r="F433" s="170" t="s">
        <v>547</v>
      </c>
      <c r="H433" s="171">
        <v>100</v>
      </c>
      <c r="I433" s="172"/>
      <c r="L433" s="168"/>
      <c r="M433" s="173"/>
      <c r="N433" s="174"/>
      <c r="O433" s="174"/>
      <c r="P433" s="174"/>
      <c r="Q433" s="174"/>
      <c r="R433" s="174"/>
      <c r="S433" s="174"/>
      <c r="T433" s="175"/>
      <c r="AT433" s="169" t="s">
        <v>149</v>
      </c>
      <c r="AU433" s="169" t="s">
        <v>87</v>
      </c>
      <c r="AV433" s="14" t="s">
        <v>87</v>
      </c>
      <c r="AW433" s="14" t="s">
        <v>38</v>
      </c>
      <c r="AX433" s="14" t="s">
        <v>77</v>
      </c>
      <c r="AY433" s="169" t="s">
        <v>132</v>
      </c>
    </row>
    <row r="434" spans="1:65" s="15" customFormat="1">
      <c r="B434" s="188"/>
      <c r="D434" s="153" t="s">
        <v>149</v>
      </c>
      <c r="E434" s="189" t="s">
        <v>3</v>
      </c>
      <c r="F434" s="190" t="s">
        <v>244</v>
      </c>
      <c r="H434" s="191">
        <v>327</v>
      </c>
      <c r="I434" s="192"/>
      <c r="L434" s="188"/>
      <c r="M434" s="193"/>
      <c r="N434" s="194"/>
      <c r="O434" s="194"/>
      <c r="P434" s="194"/>
      <c r="Q434" s="194"/>
      <c r="R434" s="194"/>
      <c r="S434" s="194"/>
      <c r="T434" s="195"/>
      <c r="AT434" s="189" t="s">
        <v>149</v>
      </c>
      <c r="AU434" s="189" t="s">
        <v>87</v>
      </c>
      <c r="AV434" s="15" t="s">
        <v>138</v>
      </c>
      <c r="AW434" s="15" t="s">
        <v>38</v>
      </c>
      <c r="AX434" s="15" t="s">
        <v>85</v>
      </c>
      <c r="AY434" s="189" t="s">
        <v>132</v>
      </c>
    </row>
    <row r="435" spans="1:65" s="2" customFormat="1" ht="16.5" customHeight="1">
      <c r="A435" s="34"/>
      <c r="B435" s="139"/>
      <c r="C435" s="176" t="s">
        <v>548</v>
      </c>
      <c r="D435" s="176" t="s">
        <v>158</v>
      </c>
      <c r="E435" s="177" t="s">
        <v>549</v>
      </c>
      <c r="F435" s="178" t="s">
        <v>550</v>
      </c>
      <c r="G435" s="179" t="s">
        <v>296</v>
      </c>
      <c r="H435" s="180">
        <v>333.54</v>
      </c>
      <c r="I435" s="181"/>
      <c r="J435" s="182">
        <f>ROUND(I435*H435,2)</f>
        <v>0</v>
      </c>
      <c r="K435" s="178" t="s">
        <v>144</v>
      </c>
      <c r="L435" s="183"/>
      <c r="M435" s="184" t="s">
        <v>3</v>
      </c>
      <c r="N435" s="185" t="s">
        <v>48</v>
      </c>
      <c r="O435" s="55"/>
      <c r="P435" s="149">
        <f>O435*H435</f>
        <v>0</v>
      </c>
      <c r="Q435" s="149">
        <v>2.6700000000000001E-3</v>
      </c>
      <c r="R435" s="149">
        <f>Q435*H435</f>
        <v>0.89055180000000012</v>
      </c>
      <c r="S435" s="149">
        <v>0</v>
      </c>
      <c r="T435" s="150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51" t="s">
        <v>173</v>
      </c>
      <c r="AT435" s="151" t="s">
        <v>158</v>
      </c>
      <c r="AU435" s="151" t="s">
        <v>87</v>
      </c>
      <c r="AY435" s="18" t="s">
        <v>132</v>
      </c>
      <c r="BE435" s="152">
        <f>IF(N435="základní",J435,0)</f>
        <v>0</v>
      </c>
      <c r="BF435" s="152">
        <f>IF(N435="snížená",J435,0)</f>
        <v>0</v>
      </c>
      <c r="BG435" s="152">
        <f>IF(N435="zákl. přenesená",J435,0)</f>
        <v>0</v>
      </c>
      <c r="BH435" s="152">
        <f>IF(N435="sníž. přenesená",J435,0)</f>
        <v>0</v>
      </c>
      <c r="BI435" s="152">
        <f>IF(N435="nulová",J435,0)</f>
        <v>0</v>
      </c>
      <c r="BJ435" s="18" t="s">
        <v>85</v>
      </c>
      <c r="BK435" s="152">
        <f>ROUND(I435*H435,2)</f>
        <v>0</v>
      </c>
      <c r="BL435" s="18" t="s">
        <v>138</v>
      </c>
      <c r="BM435" s="151" t="s">
        <v>551</v>
      </c>
    </row>
    <row r="436" spans="1:65" s="2" customFormat="1">
      <c r="A436" s="34"/>
      <c r="B436" s="35"/>
      <c r="C436" s="34"/>
      <c r="D436" s="153" t="s">
        <v>140</v>
      </c>
      <c r="E436" s="34"/>
      <c r="F436" s="154" t="s">
        <v>550</v>
      </c>
      <c r="G436" s="34"/>
      <c r="H436" s="34"/>
      <c r="I436" s="155"/>
      <c r="J436" s="34"/>
      <c r="K436" s="34"/>
      <c r="L436" s="35"/>
      <c r="M436" s="156"/>
      <c r="N436" s="157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8" t="s">
        <v>140</v>
      </c>
      <c r="AU436" s="18" t="s">
        <v>87</v>
      </c>
    </row>
    <row r="437" spans="1:65" s="13" customFormat="1">
      <c r="B437" s="161"/>
      <c r="D437" s="153" t="s">
        <v>149</v>
      </c>
      <c r="E437" s="162" t="s">
        <v>3</v>
      </c>
      <c r="F437" s="163" t="s">
        <v>552</v>
      </c>
      <c r="H437" s="162" t="s">
        <v>3</v>
      </c>
      <c r="I437" s="164"/>
      <c r="L437" s="161"/>
      <c r="M437" s="165"/>
      <c r="N437" s="166"/>
      <c r="O437" s="166"/>
      <c r="P437" s="166"/>
      <c r="Q437" s="166"/>
      <c r="R437" s="166"/>
      <c r="S437" s="166"/>
      <c r="T437" s="167"/>
      <c r="AT437" s="162" t="s">
        <v>149</v>
      </c>
      <c r="AU437" s="162" t="s">
        <v>87</v>
      </c>
      <c r="AV437" s="13" t="s">
        <v>85</v>
      </c>
      <c r="AW437" s="13" t="s">
        <v>38</v>
      </c>
      <c r="AX437" s="13" t="s">
        <v>77</v>
      </c>
      <c r="AY437" s="162" t="s">
        <v>132</v>
      </c>
    </row>
    <row r="438" spans="1:65" s="13" customFormat="1">
      <c r="B438" s="161"/>
      <c r="D438" s="153" t="s">
        <v>149</v>
      </c>
      <c r="E438" s="162" t="s">
        <v>3</v>
      </c>
      <c r="F438" s="163" t="s">
        <v>413</v>
      </c>
      <c r="H438" s="162" t="s">
        <v>3</v>
      </c>
      <c r="I438" s="164"/>
      <c r="L438" s="161"/>
      <c r="M438" s="165"/>
      <c r="N438" s="166"/>
      <c r="O438" s="166"/>
      <c r="P438" s="166"/>
      <c r="Q438" s="166"/>
      <c r="R438" s="166"/>
      <c r="S438" s="166"/>
      <c r="T438" s="167"/>
      <c r="AT438" s="162" t="s">
        <v>149</v>
      </c>
      <c r="AU438" s="162" t="s">
        <v>87</v>
      </c>
      <c r="AV438" s="13" t="s">
        <v>85</v>
      </c>
      <c r="AW438" s="13" t="s">
        <v>38</v>
      </c>
      <c r="AX438" s="13" t="s">
        <v>77</v>
      </c>
      <c r="AY438" s="162" t="s">
        <v>132</v>
      </c>
    </row>
    <row r="439" spans="1:65" s="13" customFormat="1">
      <c r="B439" s="161"/>
      <c r="D439" s="153" t="s">
        <v>149</v>
      </c>
      <c r="E439" s="162" t="s">
        <v>3</v>
      </c>
      <c r="F439" s="163" t="s">
        <v>553</v>
      </c>
      <c r="H439" s="162" t="s">
        <v>3</v>
      </c>
      <c r="I439" s="164"/>
      <c r="L439" s="161"/>
      <c r="M439" s="165"/>
      <c r="N439" s="166"/>
      <c r="O439" s="166"/>
      <c r="P439" s="166"/>
      <c r="Q439" s="166"/>
      <c r="R439" s="166"/>
      <c r="S439" s="166"/>
      <c r="T439" s="167"/>
      <c r="AT439" s="162" t="s">
        <v>149</v>
      </c>
      <c r="AU439" s="162" t="s">
        <v>87</v>
      </c>
      <c r="AV439" s="13" t="s">
        <v>85</v>
      </c>
      <c r="AW439" s="13" t="s">
        <v>38</v>
      </c>
      <c r="AX439" s="13" t="s">
        <v>77</v>
      </c>
      <c r="AY439" s="162" t="s">
        <v>132</v>
      </c>
    </row>
    <row r="440" spans="1:65" s="13" customFormat="1">
      <c r="B440" s="161"/>
      <c r="D440" s="153" t="s">
        <v>149</v>
      </c>
      <c r="E440" s="162" t="s">
        <v>3</v>
      </c>
      <c r="F440" s="163" t="s">
        <v>237</v>
      </c>
      <c r="H440" s="162" t="s">
        <v>3</v>
      </c>
      <c r="I440" s="164"/>
      <c r="L440" s="161"/>
      <c r="M440" s="165"/>
      <c r="N440" s="166"/>
      <c r="O440" s="166"/>
      <c r="P440" s="166"/>
      <c r="Q440" s="166"/>
      <c r="R440" s="166"/>
      <c r="S440" s="166"/>
      <c r="T440" s="167"/>
      <c r="AT440" s="162" t="s">
        <v>149</v>
      </c>
      <c r="AU440" s="162" t="s">
        <v>87</v>
      </c>
      <c r="AV440" s="13" t="s">
        <v>85</v>
      </c>
      <c r="AW440" s="13" t="s">
        <v>38</v>
      </c>
      <c r="AX440" s="13" t="s">
        <v>77</v>
      </c>
      <c r="AY440" s="162" t="s">
        <v>132</v>
      </c>
    </row>
    <row r="441" spans="1:65" s="14" customFormat="1">
      <c r="B441" s="168"/>
      <c r="D441" s="153" t="s">
        <v>149</v>
      </c>
      <c r="E441" s="169" t="s">
        <v>3</v>
      </c>
      <c r="F441" s="170" t="s">
        <v>546</v>
      </c>
      <c r="H441" s="171">
        <v>227</v>
      </c>
      <c r="I441" s="172"/>
      <c r="L441" s="168"/>
      <c r="M441" s="173"/>
      <c r="N441" s="174"/>
      <c r="O441" s="174"/>
      <c r="P441" s="174"/>
      <c r="Q441" s="174"/>
      <c r="R441" s="174"/>
      <c r="S441" s="174"/>
      <c r="T441" s="175"/>
      <c r="AT441" s="169" t="s">
        <v>149</v>
      </c>
      <c r="AU441" s="169" t="s">
        <v>87</v>
      </c>
      <c r="AV441" s="14" t="s">
        <v>87</v>
      </c>
      <c r="AW441" s="14" t="s">
        <v>38</v>
      </c>
      <c r="AX441" s="14" t="s">
        <v>77</v>
      </c>
      <c r="AY441" s="169" t="s">
        <v>132</v>
      </c>
    </row>
    <row r="442" spans="1:65" s="13" customFormat="1">
      <c r="B442" s="161"/>
      <c r="D442" s="153" t="s">
        <v>149</v>
      </c>
      <c r="E442" s="162" t="s">
        <v>3</v>
      </c>
      <c r="F442" s="163" t="s">
        <v>239</v>
      </c>
      <c r="H442" s="162" t="s">
        <v>3</v>
      </c>
      <c r="I442" s="164"/>
      <c r="L442" s="161"/>
      <c r="M442" s="165"/>
      <c r="N442" s="166"/>
      <c r="O442" s="166"/>
      <c r="P442" s="166"/>
      <c r="Q442" s="166"/>
      <c r="R442" s="166"/>
      <c r="S442" s="166"/>
      <c r="T442" s="167"/>
      <c r="AT442" s="162" t="s">
        <v>149</v>
      </c>
      <c r="AU442" s="162" t="s">
        <v>87</v>
      </c>
      <c r="AV442" s="13" t="s">
        <v>85</v>
      </c>
      <c r="AW442" s="13" t="s">
        <v>38</v>
      </c>
      <c r="AX442" s="13" t="s">
        <v>77</v>
      </c>
      <c r="AY442" s="162" t="s">
        <v>132</v>
      </c>
    </row>
    <row r="443" spans="1:65" s="14" customFormat="1">
      <c r="B443" s="168"/>
      <c r="D443" s="153" t="s">
        <v>149</v>
      </c>
      <c r="E443" s="169" t="s">
        <v>3</v>
      </c>
      <c r="F443" s="170" t="s">
        <v>547</v>
      </c>
      <c r="H443" s="171">
        <v>100</v>
      </c>
      <c r="I443" s="172"/>
      <c r="L443" s="168"/>
      <c r="M443" s="173"/>
      <c r="N443" s="174"/>
      <c r="O443" s="174"/>
      <c r="P443" s="174"/>
      <c r="Q443" s="174"/>
      <c r="R443" s="174"/>
      <c r="S443" s="174"/>
      <c r="T443" s="175"/>
      <c r="AT443" s="169" t="s">
        <v>149</v>
      </c>
      <c r="AU443" s="169" t="s">
        <v>87</v>
      </c>
      <c r="AV443" s="14" t="s">
        <v>87</v>
      </c>
      <c r="AW443" s="14" t="s">
        <v>38</v>
      </c>
      <c r="AX443" s="14" t="s">
        <v>77</v>
      </c>
      <c r="AY443" s="169" t="s">
        <v>132</v>
      </c>
    </row>
    <row r="444" spans="1:65" s="15" customFormat="1">
      <c r="B444" s="188"/>
      <c r="D444" s="153" t="s">
        <v>149</v>
      </c>
      <c r="E444" s="189" t="s">
        <v>3</v>
      </c>
      <c r="F444" s="190" t="s">
        <v>244</v>
      </c>
      <c r="H444" s="191">
        <v>327</v>
      </c>
      <c r="I444" s="192"/>
      <c r="L444" s="188"/>
      <c r="M444" s="193"/>
      <c r="N444" s="194"/>
      <c r="O444" s="194"/>
      <c r="P444" s="194"/>
      <c r="Q444" s="194"/>
      <c r="R444" s="194"/>
      <c r="S444" s="194"/>
      <c r="T444" s="195"/>
      <c r="AT444" s="189" t="s">
        <v>149</v>
      </c>
      <c r="AU444" s="189" t="s">
        <v>87</v>
      </c>
      <c r="AV444" s="15" t="s">
        <v>138</v>
      </c>
      <c r="AW444" s="15" t="s">
        <v>38</v>
      </c>
      <c r="AX444" s="15" t="s">
        <v>85</v>
      </c>
      <c r="AY444" s="189" t="s">
        <v>132</v>
      </c>
    </row>
    <row r="445" spans="1:65" s="14" customFormat="1">
      <c r="B445" s="168"/>
      <c r="D445" s="153" t="s">
        <v>149</v>
      </c>
      <c r="F445" s="170" t="s">
        <v>554</v>
      </c>
      <c r="H445" s="171">
        <v>333.54</v>
      </c>
      <c r="I445" s="172"/>
      <c r="L445" s="168"/>
      <c r="M445" s="173"/>
      <c r="N445" s="174"/>
      <c r="O445" s="174"/>
      <c r="P445" s="174"/>
      <c r="Q445" s="174"/>
      <c r="R445" s="174"/>
      <c r="S445" s="174"/>
      <c r="T445" s="175"/>
      <c r="AT445" s="169" t="s">
        <v>149</v>
      </c>
      <c r="AU445" s="169" t="s">
        <v>87</v>
      </c>
      <c r="AV445" s="14" t="s">
        <v>87</v>
      </c>
      <c r="AW445" s="14" t="s">
        <v>4</v>
      </c>
      <c r="AX445" s="14" t="s">
        <v>85</v>
      </c>
      <c r="AY445" s="169" t="s">
        <v>132</v>
      </c>
    </row>
    <row r="446" spans="1:65" s="2" customFormat="1" ht="21.75" customHeight="1">
      <c r="A446" s="34"/>
      <c r="B446" s="139"/>
      <c r="C446" s="140" t="s">
        <v>555</v>
      </c>
      <c r="D446" s="140" t="s">
        <v>134</v>
      </c>
      <c r="E446" s="141" t="s">
        <v>556</v>
      </c>
      <c r="F446" s="142" t="s">
        <v>557</v>
      </c>
      <c r="G446" s="143" t="s">
        <v>317</v>
      </c>
      <c r="H446" s="144">
        <v>108</v>
      </c>
      <c r="I446" s="145"/>
      <c r="J446" s="146">
        <f>ROUND(I446*H446,2)</f>
        <v>0</v>
      </c>
      <c r="K446" s="142" t="s">
        <v>144</v>
      </c>
      <c r="L446" s="35"/>
      <c r="M446" s="147" t="s">
        <v>3</v>
      </c>
      <c r="N446" s="148" t="s">
        <v>48</v>
      </c>
      <c r="O446" s="55"/>
      <c r="P446" s="149">
        <f>O446*H446</f>
        <v>0</v>
      </c>
      <c r="Q446" s="149">
        <v>0</v>
      </c>
      <c r="R446" s="149">
        <f>Q446*H446</f>
        <v>0</v>
      </c>
      <c r="S446" s="149">
        <v>0</v>
      </c>
      <c r="T446" s="150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1" t="s">
        <v>138</v>
      </c>
      <c r="AT446" s="151" t="s">
        <v>134</v>
      </c>
      <c r="AU446" s="151" t="s">
        <v>87</v>
      </c>
      <c r="AY446" s="18" t="s">
        <v>132</v>
      </c>
      <c r="BE446" s="152">
        <f>IF(N446="základní",J446,0)</f>
        <v>0</v>
      </c>
      <c r="BF446" s="152">
        <f>IF(N446="snížená",J446,0)</f>
        <v>0</v>
      </c>
      <c r="BG446" s="152">
        <f>IF(N446="zákl. přenesená",J446,0)</f>
        <v>0</v>
      </c>
      <c r="BH446" s="152">
        <f>IF(N446="sníž. přenesená",J446,0)</f>
        <v>0</v>
      </c>
      <c r="BI446" s="152">
        <f>IF(N446="nulová",J446,0)</f>
        <v>0</v>
      </c>
      <c r="BJ446" s="18" t="s">
        <v>85</v>
      </c>
      <c r="BK446" s="152">
        <f>ROUND(I446*H446,2)</f>
        <v>0</v>
      </c>
      <c r="BL446" s="18" t="s">
        <v>138</v>
      </c>
      <c r="BM446" s="151" t="s">
        <v>558</v>
      </c>
    </row>
    <row r="447" spans="1:65" s="2" customFormat="1" ht="19.2">
      <c r="A447" s="34"/>
      <c r="B447" s="35"/>
      <c r="C447" s="34"/>
      <c r="D447" s="153" t="s">
        <v>140</v>
      </c>
      <c r="E447" s="34"/>
      <c r="F447" s="154" t="s">
        <v>559</v>
      </c>
      <c r="G447" s="34"/>
      <c r="H447" s="34"/>
      <c r="I447" s="155"/>
      <c r="J447" s="34"/>
      <c r="K447" s="34"/>
      <c r="L447" s="35"/>
      <c r="M447" s="156"/>
      <c r="N447" s="157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8" t="s">
        <v>140</v>
      </c>
      <c r="AU447" s="18" t="s">
        <v>87</v>
      </c>
    </row>
    <row r="448" spans="1:65" s="2" customFormat="1">
      <c r="A448" s="34"/>
      <c r="B448" s="35"/>
      <c r="C448" s="34"/>
      <c r="D448" s="159" t="s">
        <v>147</v>
      </c>
      <c r="E448" s="34"/>
      <c r="F448" s="160" t="s">
        <v>560</v>
      </c>
      <c r="G448" s="34"/>
      <c r="H448" s="34"/>
      <c r="I448" s="155"/>
      <c r="J448" s="34"/>
      <c r="K448" s="34"/>
      <c r="L448" s="35"/>
      <c r="M448" s="156"/>
      <c r="N448" s="157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8" t="s">
        <v>147</v>
      </c>
      <c r="AU448" s="18" t="s">
        <v>87</v>
      </c>
    </row>
    <row r="449" spans="1:65" s="13" customFormat="1">
      <c r="B449" s="161"/>
      <c r="D449" s="153" t="s">
        <v>149</v>
      </c>
      <c r="E449" s="162" t="s">
        <v>3</v>
      </c>
      <c r="F449" s="163" t="s">
        <v>561</v>
      </c>
      <c r="H449" s="162" t="s">
        <v>3</v>
      </c>
      <c r="I449" s="164"/>
      <c r="L449" s="161"/>
      <c r="M449" s="165"/>
      <c r="N449" s="166"/>
      <c r="O449" s="166"/>
      <c r="P449" s="166"/>
      <c r="Q449" s="166"/>
      <c r="R449" s="166"/>
      <c r="S449" s="166"/>
      <c r="T449" s="167"/>
      <c r="AT449" s="162" t="s">
        <v>149</v>
      </c>
      <c r="AU449" s="162" t="s">
        <v>87</v>
      </c>
      <c r="AV449" s="13" t="s">
        <v>85</v>
      </c>
      <c r="AW449" s="13" t="s">
        <v>38</v>
      </c>
      <c r="AX449" s="13" t="s">
        <v>77</v>
      </c>
      <c r="AY449" s="162" t="s">
        <v>132</v>
      </c>
    </row>
    <row r="450" spans="1:65" s="14" customFormat="1">
      <c r="B450" s="168"/>
      <c r="D450" s="153" t="s">
        <v>149</v>
      </c>
      <c r="E450" s="169" t="s">
        <v>3</v>
      </c>
      <c r="F450" s="170" t="s">
        <v>562</v>
      </c>
      <c r="H450" s="171">
        <v>108</v>
      </c>
      <c r="I450" s="172"/>
      <c r="L450" s="168"/>
      <c r="M450" s="173"/>
      <c r="N450" s="174"/>
      <c r="O450" s="174"/>
      <c r="P450" s="174"/>
      <c r="Q450" s="174"/>
      <c r="R450" s="174"/>
      <c r="S450" s="174"/>
      <c r="T450" s="175"/>
      <c r="AT450" s="169" t="s">
        <v>149</v>
      </c>
      <c r="AU450" s="169" t="s">
        <v>87</v>
      </c>
      <c r="AV450" s="14" t="s">
        <v>87</v>
      </c>
      <c r="AW450" s="14" t="s">
        <v>38</v>
      </c>
      <c r="AX450" s="14" t="s">
        <v>85</v>
      </c>
      <c r="AY450" s="169" t="s">
        <v>132</v>
      </c>
    </row>
    <row r="451" spans="1:65" s="2" customFormat="1" ht="16.5" customHeight="1">
      <c r="A451" s="34"/>
      <c r="B451" s="139"/>
      <c r="C451" s="176" t="s">
        <v>563</v>
      </c>
      <c r="D451" s="176" t="s">
        <v>158</v>
      </c>
      <c r="E451" s="177" t="s">
        <v>564</v>
      </c>
      <c r="F451" s="178" t="s">
        <v>565</v>
      </c>
      <c r="G451" s="179" t="s">
        <v>317</v>
      </c>
      <c r="H451" s="180">
        <v>108</v>
      </c>
      <c r="I451" s="181"/>
      <c r="J451" s="182">
        <f>ROUND(I451*H451,2)</f>
        <v>0</v>
      </c>
      <c r="K451" s="178" t="s">
        <v>200</v>
      </c>
      <c r="L451" s="183"/>
      <c r="M451" s="184" t="s">
        <v>3</v>
      </c>
      <c r="N451" s="185" t="s">
        <v>48</v>
      </c>
      <c r="O451" s="55"/>
      <c r="P451" s="149">
        <f>O451*H451</f>
        <v>0</v>
      </c>
      <c r="Q451" s="149">
        <v>6.4999999999999997E-4</v>
      </c>
      <c r="R451" s="149">
        <f>Q451*H451</f>
        <v>7.0199999999999999E-2</v>
      </c>
      <c r="S451" s="149">
        <v>0</v>
      </c>
      <c r="T451" s="150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51" t="s">
        <v>173</v>
      </c>
      <c r="AT451" s="151" t="s">
        <v>158</v>
      </c>
      <c r="AU451" s="151" t="s">
        <v>87</v>
      </c>
      <c r="AY451" s="18" t="s">
        <v>132</v>
      </c>
      <c r="BE451" s="152">
        <f>IF(N451="základní",J451,0)</f>
        <v>0</v>
      </c>
      <c r="BF451" s="152">
        <f>IF(N451="snížená",J451,0)</f>
        <v>0</v>
      </c>
      <c r="BG451" s="152">
        <f>IF(N451="zákl. přenesená",J451,0)</f>
        <v>0</v>
      </c>
      <c r="BH451" s="152">
        <f>IF(N451="sníž. přenesená",J451,0)</f>
        <v>0</v>
      </c>
      <c r="BI451" s="152">
        <f>IF(N451="nulová",J451,0)</f>
        <v>0</v>
      </c>
      <c r="BJ451" s="18" t="s">
        <v>85</v>
      </c>
      <c r="BK451" s="152">
        <f>ROUND(I451*H451,2)</f>
        <v>0</v>
      </c>
      <c r="BL451" s="18" t="s">
        <v>138</v>
      </c>
      <c r="BM451" s="151" t="s">
        <v>566</v>
      </c>
    </row>
    <row r="452" spans="1:65" s="2" customFormat="1">
      <c r="A452" s="34"/>
      <c r="B452" s="35"/>
      <c r="C452" s="34"/>
      <c r="D452" s="153" t="s">
        <v>140</v>
      </c>
      <c r="E452" s="34"/>
      <c r="F452" s="154" t="s">
        <v>565</v>
      </c>
      <c r="G452" s="34"/>
      <c r="H452" s="34"/>
      <c r="I452" s="155"/>
      <c r="J452" s="34"/>
      <c r="K452" s="34"/>
      <c r="L452" s="35"/>
      <c r="M452" s="156"/>
      <c r="N452" s="157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8" t="s">
        <v>140</v>
      </c>
      <c r="AU452" s="18" t="s">
        <v>87</v>
      </c>
    </row>
    <row r="453" spans="1:65" s="13" customFormat="1">
      <c r="B453" s="161"/>
      <c r="D453" s="153" t="s">
        <v>149</v>
      </c>
      <c r="E453" s="162" t="s">
        <v>3</v>
      </c>
      <c r="F453" s="163" t="s">
        <v>561</v>
      </c>
      <c r="H453" s="162" t="s">
        <v>3</v>
      </c>
      <c r="I453" s="164"/>
      <c r="L453" s="161"/>
      <c r="M453" s="165"/>
      <c r="N453" s="166"/>
      <c r="O453" s="166"/>
      <c r="P453" s="166"/>
      <c r="Q453" s="166"/>
      <c r="R453" s="166"/>
      <c r="S453" s="166"/>
      <c r="T453" s="167"/>
      <c r="AT453" s="162" t="s">
        <v>149</v>
      </c>
      <c r="AU453" s="162" t="s">
        <v>87</v>
      </c>
      <c r="AV453" s="13" t="s">
        <v>85</v>
      </c>
      <c r="AW453" s="13" t="s">
        <v>38</v>
      </c>
      <c r="AX453" s="13" t="s">
        <v>77</v>
      </c>
      <c r="AY453" s="162" t="s">
        <v>132</v>
      </c>
    </row>
    <row r="454" spans="1:65" s="14" customFormat="1">
      <c r="B454" s="168"/>
      <c r="D454" s="153" t="s">
        <v>149</v>
      </c>
      <c r="E454" s="169" t="s">
        <v>3</v>
      </c>
      <c r="F454" s="170" t="s">
        <v>567</v>
      </c>
      <c r="H454" s="171">
        <v>64</v>
      </c>
      <c r="I454" s="172"/>
      <c r="L454" s="168"/>
      <c r="M454" s="173"/>
      <c r="N454" s="174"/>
      <c r="O454" s="174"/>
      <c r="P454" s="174"/>
      <c r="Q454" s="174"/>
      <c r="R454" s="174"/>
      <c r="S454" s="174"/>
      <c r="T454" s="175"/>
      <c r="AT454" s="169" t="s">
        <v>149</v>
      </c>
      <c r="AU454" s="169" t="s">
        <v>87</v>
      </c>
      <c r="AV454" s="14" t="s">
        <v>87</v>
      </c>
      <c r="AW454" s="14" t="s">
        <v>38</v>
      </c>
      <c r="AX454" s="14" t="s">
        <v>77</v>
      </c>
      <c r="AY454" s="169" t="s">
        <v>132</v>
      </c>
    </row>
    <row r="455" spans="1:65" s="14" customFormat="1">
      <c r="B455" s="168"/>
      <c r="D455" s="153" t="s">
        <v>149</v>
      </c>
      <c r="E455" s="169" t="s">
        <v>3</v>
      </c>
      <c r="F455" s="170" t="s">
        <v>568</v>
      </c>
      <c r="H455" s="171">
        <v>20</v>
      </c>
      <c r="I455" s="172"/>
      <c r="L455" s="168"/>
      <c r="M455" s="173"/>
      <c r="N455" s="174"/>
      <c r="O455" s="174"/>
      <c r="P455" s="174"/>
      <c r="Q455" s="174"/>
      <c r="R455" s="174"/>
      <c r="S455" s="174"/>
      <c r="T455" s="175"/>
      <c r="AT455" s="169" t="s">
        <v>149</v>
      </c>
      <c r="AU455" s="169" t="s">
        <v>87</v>
      </c>
      <c r="AV455" s="14" t="s">
        <v>87</v>
      </c>
      <c r="AW455" s="14" t="s">
        <v>38</v>
      </c>
      <c r="AX455" s="14" t="s">
        <v>77</v>
      </c>
      <c r="AY455" s="169" t="s">
        <v>132</v>
      </c>
    </row>
    <row r="456" spans="1:65" s="14" customFormat="1">
      <c r="B456" s="168"/>
      <c r="D456" s="153" t="s">
        <v>149</v>
      </c>
      <c r="E456" s="169" t="s">
        <v>3</v>
      </c>
      <c r="F456" s="170" t="s">
        <v>569</v>
      </c>
      <c r="H456" s="171">
        <v>24</v>
      </c>
      <c r="I456" s="172"/>
      <c r="L456" s="168"/>
      <c r="M456" s="173"/>
      <c r="N456" s="174"/>
      <c r="O456" s="174"/>
      <c r="P456" s="174"/>
      <c r="Q456" s="174"/>
      <c r="R456" s="174"/>
      <c r="S456" s="174"/>
      <c r="T456" s="175"/>
      <c r="AT456" s="169" t="s">
        <v>149</v>
      </c>
      <c r="AU456" s="169" t="s">
        <v>87</v>
      </c>
      <c r="AV456" s="14" t="s">
        <v>87</v>
      </c>
      <c r="AW456" s="14" t="s">
        <v>38</v>
      </c>
      <c r="AX456" s="14" t="s">
        <v>77</v>
      </c>
      <c r="AY456" s="169" t="s">
        <v>132</v>
      </c>
    </row>
    <row r="457" spans="1:65" s="15" customFormat="1">
      <c r="B457" s="188"/>
      <c r="D457" s="153" t="s">
        <v>149</v>
      </c>
      <c r="E457" s="189" t="s">
        <v>3</v>
      </c>
      <c r="F457" s="190" t="s">
        <v>244</v>
      </c>
      <c r="H457" s="191">
        <v>108</v>
      </c>
      <c r="I457" s="192"/>
      <c r="L457" s="188"/>
      <c r="M457" s="193"/>
      <c r="N457" s="194"/>
      <c r="O457" s="194"/>
      <c r="P457" s="194"/>
      <c r="Q457" s="194"/>
      <c r="R457" s="194"/>
      <c r="S457" s="194"/>
      <c r="T457" s="195"/>
      <c r="AT457" s="189" t="s">
        <v>149</v>
      </c>
      <c r="AU457" s="189" t="s">
        <v>87</v>
      </c>
      <c r="AV457" s="15" t="s">
        <v>138</v>
      </c>
      <c r="AW457" s="15" t="s">
        <v>38</v>
      </c>
      <c r="AX457" s="15" t="s">
        <v>85</v>
      </c>
      <c r="AY457" s="189" t="s">
        <v>132</v>
      </c>
    </row>
    <row r="458" spans="1:65" s="2" customFormat="1" ht="16.5" customHeight="1">
      <c r="A458" s="34"/>
      <c r="B458" s="139"/>
      <c r="C458" s="140" t="s">
        <v>570</v>
      </c>
      <c r="D458" s="140" t="s">
        <v>134</v>
      </c>
      <c r="E458" s="141" t="s">
        <v>571</v>
      </c>
      <c r="F458" s="142" t="s">
        <v>572</v>
      </c>
      <c r="G458" s="143" t="s">
        <v>317</v>
      </c>
      <c r="H458" s="144">
        <v>27</v>
      </c>
      <c r="I458" s="145"/>
      <c r="J458" s="146">
        <f>ROUND(I458*H458,2)</f>
        <v>0</v>
      </c>
      <c r="K458" s="142" t="s">
        <v>144</v>
      </c>
      <c r="L458" s="35"/>
      <c r="M458" s="147" t="s">
        <v>3</v>
      </c>
      <c r="N458" s="148" t="s">
        <v>48</v>
      </c>
      <c r="O458" s="55"/>
      <c r="P458" s="149">
        <f>O458*H458</f>
        <v>0</v>
      </c>
      <c r="Q458" s="149">
        <v>1.2E-4</v>
      </c>
      <c r="R458" s="149">
        <f>Q458*H458</f>
        <v>3.2400000000000003E-3</v>
      </c>
      <c r="S458" s="149">
        <v>0</v>
      </c>
      <c r="T458" s="150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51" t="s">
        <v>138</v>
      </c>
      <c r="AT458" s="151" t="s">
        <v>134</v>
      </c>
      <c r="AU458" s="151" t="s">
        <v>87</v>
      </c>
      <c r="AY458" s="18" t="s">
        <v>132</v>
      </c>
      <c r="BE458" s="152">
        <f>IF(N458="základní",J458,0)</f>
        <v>0</v>
      </c>
      <c r="BF458" s="152">
        <f>IF(N458="snížená",J458,0)</f>
        <v>0</v>
      </c>
      <c r="BG458" s="152">
        <f>IF(N458="zákl. přenesená",J458,0)</f>
        <v>0</v>
      </c>
      <c r="BH458" s="152">
        <f>IF(N458="sníž. přenesená",J458,0)</f>
        <v>0</v>
      </c>
      <c r="BI458" s="152">
        <f>IF(N458="nulová",J458,0)</f>
        <v>0</v>
      </c>
      <c r="BJ458" s="18" t="s">
        <v>85</v>
      </c>
      <c r="BK458" s="152">
        <f>ROUND(I458*H458,2)</f>
        <v>0</v>
      </c>
      <c r="BL458" s="18" t="s">
        <v>138</v>
      </c>
      <c r="BM458" s="151" t="s">
        <v>573</v>
      </c>
    </row>
    <row r="459" spans="1:65" s="2" customFormat="1">
      <c r="A459" s="34"/>
      <c r="B459" s="35"/>
      <c r="C459" s="34"/>
      <c r="D459" s="153" t="s">
        <v>140</v>
      </c>
      <c r="E459" s="34"/>
      <c r="F459" s="154" t="s">
        <v>574</v>
      </c>
      <c r="G459" s="34"/>
      <c r="H459" s="34"/>
      <c r="I459" s="155"/>
      <c r="J459" s="34"/>
      <c r="K459" s="34"/>
      <c r="L459" s="35"/>
      <c r="M459" s="156"/>
      <c r="N459" s="157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8" t="s">
        <v>140</v>
      </c>
      <c r="AU459" s="18" t="s">
        <v>87</v>
      </c>
    </row>
    <row r="460" spans="1:65" s="2" customFormat="1">
      <c r="A460" s="34"/>
      <c r="B460" s="35"/>
      <c r="C460" s="34"/>
      <c r="D460" s="159" t="s">
        <v>147</v>
      </c>
      <c r="E460" s="34"/>
      <c r="F460" s="160" t="s">
        <v>575</v>
      </c>
      <c r="G460" s="34"/>
      <c r="H460" s="34"/>
      <c r="I460" s="155"/>
      <c r="J460" s="34"/>
      <c r="K460" s="34"/>
      <c r="L460" s="35"/>
      <c r="M460" s="156"/>
      <c r="N460" s="157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8" t="s">
        <v>147</v>
      </c>
      <c r="AU460" s="18" t="s">
        <v>87</v>
      </c>
    </row>
    <row r="461" spans="1:65" s="13" customFormat="1">
      <c r="B461" s="161"/>
      <c r="D461" s="153" t="s">
        <v>149</v>
      </c>
      <c r="E461" s="162" t="s">
        <v>3</v>
      </c>
      <c r="F461" s="163" t="s">
        <v>576</v>
      </c>
      <c r="H461" s="162" t="s">
        <v>3</v>
      </c>
      <c r="I461" s="164"/>
      <c r="L461" s="161"/>
      <c r="M461" s="165"/>
      <c r="N461" s="166"/>
      <c r="O461" s="166"/>
      <c r="P461" s="166"/>
      <c r="Q461" s="166"/>
      <c r="R461" s="166"/>
      <c r="S461" s="166"/>
      <c r="T461" s="167"/>
      <c r="AT461" s="162" t="s">
        <v>149</v>
      </c>
      <c r="AU461" s="162" t="s">
        <v>87</v>
      </c>
      <c r="AV461" s="13" t="s">
        <v>85</v>
      </c>
      <c r="AW461" s="13" t="s">
        <v>38</v>
      </c>
      <c r="AX461" s="13" t="s">
        <v>77</v>
      </c>
      <c r="AY461" s="162" t="s">
        <v>132</v>
      </c>
    </row>
    <row r="462" spans="1:65" s="14" customFormat="1">
      <c r="B462" s="168"/>
      <c r="D462" s="153" t="s">
        <v>149</v>
      </c>
      <c r="E462" s="169" t="s">
        <v>3</v>
      </c>
      <c r="F462" s="170" t="s">
        <v>209</v>
      </c>
      <c r="H462" s="171">
        <v>16</v>
      </c>
      <c r="I462" s="172"/>
      <c r="L462" s="168"/>
      <c r="M462" s="173"/>
      <c r="N462" s="174"/>
      <c r="O462" s="174"/>
      <c r="P462" s="174"/>
      <c r="Q462" s="174"/>
      <c r="R462" s="174"/>
      <c r="S462" s="174"/>
      <c r="T462" s="175"/>
      <c r="AT462" s="169" t="s">
        <v>149</v>
      </c>
      <c r="AU462" s="169" t="s">
        <v>87</v>
      </c>
      <c r="AV462" s="14" t="s">
        <v>87</v>
      </c>
      <c r="AW462" s="14" t="s">
        <v>38</v>
      </c>
      <c r="AX462" s="14" t="s">
        <v>77</v>
      </c>
      <c r="AY462" s="169" t="s">
        <v>132</v>
      </c>
    </row>
    <row r="463" spans="1:65" s="14" customFormat="1">
      <c r="B463" s="168"/>
      <c r="D463" s="153" t="s">
        <v>149</v>
      </c>
      <c r="E463" s="169" t="s">
        <v>3</v>
      </c>
      <c r="F463" s="170" t="s">
        <v>160</v>
      </c>
      <c r="H463" s="171">
        <v>5</v>
      </c>
      <c r="I463" s="172"/>
      <c r="L463" s="168"/>
      <c r="M463" s="173"/>
      <c r="N463" s="174"/>
      <c r="O463" s="174"/>
      <c r="P463" s="174"/>
      <c r="Q463" s="174"/>
      <c r="R463" s="174"/>
      <c r="S463" s="174"/>
      <c r="T463" s="175"/>
      <c r="AT463" s="169" t="s">
        <v>149</v>
      </c>
      <c r="AU463" s="169" t="s">
        <v>87</v>
      </c>
      <c r="AV463" s="14" t="s">
        <v>87</v>
      </c>
      <c r="AW463" s="14" t="s">
        <v>38</v>
      </c>
      <c r="AX463" s="14" t="s">
        <v>77</v>
      </c>
      <c r="AY463" s="169" t="s">
        <v>132</v>
      </c>
    </row>
    <row r="464" spans="1:65" s="14" customFormat="1">
      <c r="B464" s="168"/>
      <c r="D464" s="153" t="s">
        <v>149</v>
      </c>
      <c r="E464" s="169" t="s">
        <v>3</v>
      </c>
      <c r="F464" s="170" t="s">
        <v>165</v>
      </c>
      <c r="H464" s="171">
        <v>6</v>
      </c>
      <c r="I464" s="172"/>
      <c r="L464" s="168"/>
      <c r="M464" s="173"/>
      <c r="N464" s="174"/>
      <c r="O464" s="174"/>
      <c r="P464" s="174"/>
      <c r="Q464" s="174"/>
      <c r="R464" s="174"/>
      <c r="S464" s="174"/>
      <c r="T464" s="175"/>
      <c r="AT464" s="169" t="s">
        <v>149</v>
      </c>
      <c r="AU464" s="169" t="s">
        <v>87</v>
      </c>
      <c r="AV464" s="14" t="s">
        <v>87</v>
      </c>
      <c r="AW464" s="14" t="s">
        <v>38</v>
      </c>
      <c r="AX464" s="14" t="s">
        <v>77</v>
      </c>
      <c r="AY464" s="169" t="s">
        <v>132</v>
      </c>
    </row>
    <row r="465" spans="1:65" s="15" customFormat="1">
      <c r="B465" s="188"/>
      <c r="D465" s="153" t="s">
        <v>149</v>
      </c>
      <c r="E465" s="189" t="s">
        <v>3</v>
      </c>
      <c r="F465" s="190" t="s">
        <v>244</v>
      </c>
      <c r="H465" s="191">
        <v>27</v>
      </c>
      <c r="I465" s="192"/>
      <c r="L465" s="188"/>
      <c r="M465" s="193"/>
      <c r="N465" s="194"/>
      <c r="O465" s="194"/>
      <c r="P465" s="194"/>
      <c r="Q465" s="194"/>
      <c r="R465" s="194"/>
      <c r="S465" s="194"/>
      <c r="T465" s="195"/>
      <c r="AT465" s="189" t="s">
        <v>149</v>
      </c>
      <c r="AU465" s="189" t="s">
        <v>87</v>
      </c>
      <c r="AV465" s="15" t="s">
        <v>138</v>
      </c>
      <c r="AW465" s="15" t="s">
        <v>38</v>
      </c>
      <c r="AX465" s="15" t="s">
        <v>85</v>
      </c>
      <c r="AY465" s="189" t="s">
        <v>132</v>
      </c>
    </row>
    <row r="466" spans="1:65" s="2" customFormat="1" ht="16.5" customHeight="1">
      <c r="A466" s="34"/>
      <c r="B466" s="139"/>
      <c r="C466" s="176" t="s">
        <v>577</v>
      </c>
      <c r="D466" s="176" t="s">
        <v>158</v>
      </c>
      <c r="E466" s="177" t="s">
        <v>578</v>
      </c>
      <c r="F466" s="178" t="s">
        <v>579</v>
      </c>
      <c r="G466" s="179" t="s">
        <v>317</v>
      </c>
      <c r="H466" s="180">
        <v>27</v>
      </c>
      <c r="I466" s="181"/>
      <c r="J466" s="182">
        <f>ROUND(I466*H466,2)</f>
        <v>0</v>
      </c>
      <c r="K466" s="178" t="s">
        <v>3</v>
      </c>
      <c r="L466" s="183"/>
      <c r="M466" s="184" t="s">
        <v>3</v>
      </c>
      <c r="N466" s="185" t="s">
        <v>48</v>
      </c>
      <c r="O466" s="55"/>
      <c r="P466" s="149">
        <f>O466*H466</f>
        <v>0</v>
      </c>
      <c r="Q466" s="149">
        <v>1.2099999999999999E-3</v>
      </c>
      <c r="R466" s="149">
        <f>Q466*H466</f>
        <v>3.2669999999999998E-2</v>
      </c>
      <c r="S466" s="149">
        <v>0</v>
      </c>
      <c r="T466" s="15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51" t="s">
        <v>173</v>
      </c>
      <c r="AT466" s="151" t="s">
        <v>158</v>
      </c>
      <c r="AU466" s="151" t="s">
        <v>87</v>
      </c>
      <c r="AY466" s="18" t="s">
        <v>132</v>
      </c>
      <c r="BE466" s="152">
        <f>IF(N466="základní",J466,0)</f>
        <v>0</v>
      </c>
      <c r="BF466" s="152">
        <f>IF(N466="snížená",J466,0)</f>
        <v>0</v>
      </c>
      <c r="BG466" s="152">
        <f>IF(N466="zákl. přenesená",J466,0)</f>
        <v>0</v>
      </c>
      <c r="BH466" s="152">
        <f>IF(N466="sníž. přenesená",J466,0)</f>
        <v>0</v>
      </c>
      <c r="BI466" s="152">
        <f>IF(N466="nulová",J466,0)</f>
        <v>0</v>
      </c>
      <c r="BJ466" s="18" t="s">
        <v>85</v>
      </c>
      <c r="BK466" s="152">
        <f>ROUND(I466*H466,2)</f>
        <v>0</v>
      </c>
      <c r="BL466" s="18" t="s">
        <v>138</v>
      </c>
      <c r="BM466" s="151" t="s">
        <v>580</v>
      </c>
    </row>
    <row r="467" spans="1:65" s="2" customFormat="1">
      <c r="A467" s="34"/>
      <c r="B467" s="35"/>
      <c r="C467" s="34"/>
      <c r="D467" s="153" t="s">
        <v>140</v>
      </c>
      <c r="E467" s="34"/>
      <c r="F467" s="154" t="s">
        <v>579</v>
      </c>
      <c r="G467" s="34"/>
      <c r="H467" s="34"/>
      <c r="I467" s="155"/>
      <c r="J467" s="34"/>
      <c r="K467" s="34"/>
      <c r="L467" s="35"/>
      <c r="M467" s="156"/>
      <c r="N467" s="157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8" t="s">
        <v>140</v>
      </c>
      <c r="AU467" s="18" t="s">
        <v>87</v>
      </c>
    </row>
    <row r="468" spans="1:65" s="13" customFormat="1">
      <c r="B468" s="161"/>
      <c r="D468" s="153" t="s">
        <v>149</v>
      </c>
      <c r="E468" s="162" t="s">
        <v>3</v>
      </c>
      <c r="F468" s="163" t="s">
        <v>581</v>
      </c>
      <c r="H468" s="162" t="s">
        <v>3</v>
      </c>
      <c r="I468" s="164"/>
      <c r="L468" s="161"/>
      <c r="M468" s="165"/>
      <c r="N468" s="166"/>
      <c r="O468" s="166"/>
      <c r="P468" s="166"/>
      <c r="Q468" s="166"/>
      <c r="R468" s="166"/>
      <c r="S468" s="166"/>
      <c r="T468" s="167"/>
      <c r="AT468" s="162" t="s">
        <v>149</v>
      </c>
      <c r="AU468" s="162" t="s">
        <v>87</v>
      </c>
      <c r="AV468" s="13" t="s">
        <v>85</v>
      </c>
      <c r="AW468" s="13" t="s">
        <v>38</v>
      </c>
      <c r="AX468" s="13" t="s">
        <v>77</v>
      </c>
      <c r="AY468" s="162" t="s">
        <v>132</v>
      </c>
    </row>
    <row r="469" spans="1:65" s="14" customFormat="1">
      <c r="B469" s="168"/>
      <c r="D469" s="153" t="s">
        <v>149</v>
      </c>
      <c r="E469" s="169" t="s">
        <v>3</v>
      </c>
      <c r="F469" s="170" t="s">
        <v>276</v>
      </c>
      <c r="H469" s="171">
        <v>27</v>
      </c>
      <c r="I469" s="172"/>
      <c r="L469" s="168"/>
      <c r="M469" s="173"/>
      <c r="N469" s="174"/>
      <c r="O469" s="174"/>
      <c r="P469" s="174"/>
      <c r="Q469" s="174"/>
      <c r="R469" s="174"/>
      <c r="S469" s="174"/>
      <c r="T469" s="175"/>
      <c r="AT469" s="169" t="s">
        <v>149</v>
      </c>
      <c r="AU469" s="169" t="s">
        <v>87</v>
      </c>
      <c r="AV469" s="14" t="s">
        <v>87</v>
      </c>
      <c r="AW469" s="14" t="s">
        <v>38</v>
      </c>
      <c r="AX469" s="14" t="s">
        <v>85</v>
      </c>
      <c r="AY469" s="169" t="s">
        <v>132</v>
      </c>
    </row>
    <row r="470" spans="1:65" s="2" customFormat="1" ht="16.5" customHeight="1">
      <c r="A470" s="34"/>
      <c r="B470" s="139"/>
      <c r="C470" s="140" t="s">
        <v>582</v>
      </c>
      <c r="D470" s="140" t="s">
        <v>134</v>
      </c>
      <c r="E470" s="141" t="s">
        <v>583</v>
      </c>
      <c r="F470" s="142" t="s">
        <v>584</v>
      </c>
      <c r="G470" s="143" t="s">
        <v>317</v>
      </c>
      <c r="H470" s="144">
        <v>13</v>
      </c>
      <c r="I470" s="145"/>
      <c r="J470" s="146">
        <f>ROUND(I470*H470,2)</f>
        <v>0</v>
      </c>
      <c r="K470" s="142" t="s">
        <v>144</v>
      </c>
      <c r="L470" s="35"/>
      <c r="M470" s="147" t="s">
        <v>3</v>
      </c>
      <c r="N470" s="148" t="s">
        <v>48</v>
      </c>
      <c r="O470" s="55"/>
      <c r="P470" s="149">
        <f>O470*H470</f>
        <v>0</v>
      </c>
      <c r="Q470" s="149">
        <v>0.12526000000000001</v>
      </c>
      <c r="R470" s="149">
        <f>Q470*H470</f>
        <v>1.6283800000000002</v>
      </c>
      <c r="S470" s="149">
        <v>0</v>
      </c>
      <c r="T470" s="150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51" t="s">
        <v>138</v>
      </c>
      <c r="AT470" s="151" t="s">
        <v>134</v>
      </c>
      <c r="AU470" s="151" t="s">
        <v>87</v>
      </c>
      <c r="AY470" s="18" t="s">
        <v>132</v>
      </c>
      <c r="BE470" s="152">
        <f>IF(N470="základní",J470,0)</f>
        <v>0</v>
      </c>
      <c r="BF470" s="152">
        <f>IF(N470="snížená",J470,0)</f>
        <v>0</v>
      </c>
      <c r="BG470" s="152">
        <f>IF(N470="zákl. přenesená",J470,0)</f>
        <v>0</v>
      </c>
      <c r="BH470" s="152">
        <f>IF(N470="sníž. přenesená",J470,0)</f>
        <v>0</v>
      </c>
      <c r="BI470" s="152">
        <f>IF(N470="nulová",J470,0)</f>
        <v>0</v>
      </c>
      <c r="BJ470" s="18" t="s">
        <v>85</v>
      </c>
      <c r="BK470" s="152">
        <f>ROUND(I470*H470,2)</f>
        <v>0</v>
      </c>
      <c r="BL470" s="18" t="s">
        <v>138</v>
      </c>
      <c r="BM470" s="151" t="s">
        <v>585</v>
      </c>
    </row>
    <row r="471" spans="1:65" s="2" customFormat="1">
      <c r="A471" s="34"/>
      <c r="B471" s="35"/>
      <c r="C471" s="34"/>
      <c r="D471" s="153" t="s">
        <v>140</v>
      </c>
      <c r="E471" s="34"/>
      <c r="F471" s="154" t="s">
        <v>586</v>
      </c>
      <c r="G471" s="34"/>
      <c r="H471" s="34"/>
      <c r="I471" s="155"/>
      <c r="J471" s="34"/>
      <c r="K471" s="34"/>
      <c r="L471" s="35"/>
      <c r="M471" s="156"/>
      <c r="N471" s="157"/>
      <c r="O471" s="55"/>
      <c r="P471" s="55"/>
      <c r="Q471" s="55"/>
      <c r="R471" s="55"/>
      <c r="S471" s="55"/>
      <c r="T471" s="56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8" t="s">
        <v>140</v>
      </c>
      <c r="AU471" s="18" t="s">
        <v>87</v>
      </c>
    </row>
    <row r="472" spans="1:65" s="2" customFormat="1">
      <c r="A472" s="34"/>
      <c r="B472" s="35"/>
      <c r="C472" s="34"/>
      <c r="D472" s="159" t="s">
        <v>147</v>
      </c>
      <c r="E472" s="34"/>
      <c r="F472" s="160" t="s">
        <v>587</v>
      </c>
      <c r="G472" s="34"/>
      <c r="H472" s="34"/>
      <c r="I472" s="155"/>
      <c r="J472" s="34"/>
      <c r="K472" s="34"/>
      <c r="L472" s="35"/>
      <c r="M472" s="156"/>
      <c r="N472" s="157"/>
      <c r="O472" s="55"/>
      <c r="P472" s="55"/>
      <c r="Q472" s="55"/>
      <c r="R472" s="55"/>
      <c r="S472" s="55"/>
      <c r="T472" s="56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8" t="s">
        <v>147</v>
      </c>
      <c r="AU472" s="18" t="s">
        <v>87</v>
      </c>
    </row>
    <row r="473" spans="1:65" s="13" customFormat="1">
      <c r="B473" s="161"/>
      <c r="D473" s="153" t="s">
        <v>149</v>
      </c>
      <c r="E473" s="162" t="s">
        <v>3</v>
      </c>
      <c r="F473" s="163" t="s">
        <v>535</v>
      </c>
      <c r="H473" s="162" t="s">
        <v>3</v>
      </c>
      <c r="I473" s="164"/>
      <c r="L473" s="161"/>
      <c r="M473" s="165"/>
      <c r="N473" s="166"/>
      <c r="O473" s="166"/>
      <c r="P473" s="166"/>
      <c r="Q473" s="166"/>
      <c r="R473" s="166"/>
      <c r="S473" s="166"/>
      <c r="T473" s="167"/>
      <c r="AT473" s="162" t="s">
        <v>149</v>
      </c>
      <c r="AU473" s="162" t="s">
        <v>87</v>
      </c>
      <c r="AV473" s="13" t="s">
        <v>85</v>
      </c>
      <c r="AW473" s="13" t="s">
        <v>38</v>
      </c>
      <c r="AX473" s="13" t="s">
        <v>77</v>
      </c>
      <c r="AY473" s="162" t="s">
        <v>132</v>
      </c>
    </row>
    <row r="474" spans="1:65" s="14" customFormat="1">
      <c r="B474" s="168"/>
      <c r="D474" s="153" t="s">
        <v>149</v>
      </c>
      <c r="E474" s="169" t="s">
        <v>3</v>
      </c>
      <c r="F474" s="170" t="s">
        <v>196</v>
      </c>
      <c r="H474" s="171">
        <v>13</v>
      </c>
      <c r="I474" s="172"/>
      <c r="L474" s="168"/>
      <c r="M474" s="173"/>
      <c r="N474" s="174"/>
      <c r="O474" s="174"/>
      <c r="P474" s="174"/>
      <c r="Q474" s="174"/>
      <c r="R474" s="174"/>
      <c r="S474" s="174"/>
      <c r="T474" s="175"/>
      <c r="AT474" s="169" t="s">
        <v>149</v>
      </c>
      <c r="AU474" s="169" t="s">
        <v>87</v>
      </c>
      <c r="AV474" s="14" t="s">
        <v>87</v>
      </c>
      <c r="AW474" s="14" t="s">
        <v>38</v>
      </c>
      <c r="AX474" s="14" t="s">
        <v>85</v>
      </c>
      <c r="AY474" s="169" t="s">
        <v>132</v>
      </c>
    </row>
    <row r="475" spans="1:65" s="2" customFormat="1" ht="16.5" customHeight="1">
      <c r="A475" s="34"/>
      <c r="B475" s="139"/>
      <c r="C475" s="176" t="s">
        <v>588</v>
      </c>
      <c r="D475" s="176" t="s">
        <v>158</v>
      </c>
      <c r="E475" s="177" t="s">
        <v>589</v>
      </c>
      <c r="F475" s="178" t="s">
        <v>590</v>
      </c>
      <c r="G475" s="179" t="s">
        <v>317</v>
      </c>
      <c r="H475" s="180">
        <v>13</v>
      </c>
      <c r="I475" s="181"/>
      <c r="J475" s="182">
        <f>ROUND(I475*H475,2)</f>
        <v>0</v>
      </c>
      <c r="K475" s="178" t="s">
        <v>144</v>
      </c>
      <c r="L475" s="183"/>
      <c r="M475" s="184" t="s">
        <v>3</v>
      </c>
      <c r="N475" s="185" t="s">
        <v>48</v>
      </c>
      <c r="O475" s="55"/>
      <c r="P475" s="149">
        <f>O475*H475</f>
        <v>0</v>
      </c>
      <c r="Q475" s="149">
        <v>9.7000000000000003E-2</v>
      </c>
      <c r="R475" s="149">
        <f>Q475*H475</f>
        <v>1.2610000000000001</v>
      </c>
      <c r="S475" s="149">
        <v>0</v>
      </c>
      <c r="T475" s="150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51" t="s">
        <v>173</v>
      </c>
      <c r="AT475" s="151" t="s">
        <v>158</v>
      </c>
      <c r="AU475" s="151" t="s">
        <v>87</v>
      </c>
      <c r="AY475" s="18" t="s">
        <v>132</v>
      </c>
      <c r="BE475" s="152">
        <f>IF(N475="základní",J475,0)</f>
        <v>0</v>
      </c>
      <c r="BF475" s="152">
        <f>IF(N475="snížená",J475,0)</f>
        <v>0</v>
      </c>
      <c r="BG475" s="152">
        <f>IF(N475="zákl. přenesená",J475,0)</f>
        <v>0</v>
      </c>
      <c r="BH475" s="152">
        <f>IF(N475="sníž. přenesená",J475,0)</f>
        <v>0</v>
      </c>
      <c r="BI475" s="152">
        <f>IF(N475="nulová",J475,0)</f>
        <v>0</v>
      </c>
      <c r="BJ475" s="18" t="s">
        <v>85</v>
      </c>
      <c r="BK475" s="152">
        <f>ROUND(I475*H475,2)</f>
        <v>0</v>
      </c>
      <c r="BL475" s="18" t="s">
        <v>138</v>
      </c>
      <c r="BM475" s="151" t="s">
        <v>591</v>
      </c>
    </row>
    <row r="476" spans="1:65" s="2" customFormat="1">
      <c r="A476" s="34"/>
      <c r="B476" s="35"/>
      <c r="C476" s="34"/>
      <c r="D476" s="153" t="s">
        <v>140</v>
      </c>
      <c r="E476" s="34"/>
      <c r="F476" s="154" t="s">
        <v>590</v>
      </c>
      <c r="G476" s="34"/>
      <c r="H476" s="34"/>
      <c r="I476" s="155"/>
      <c r="J476" s="34"/>
      <c r="K476" s="34"/>
      <c r="L476" s="35"/>
      <c r="M476" s="156"/>
      <c r="N476" s="157"/>
      <c r="O476" s="55"/>
      <c r="P476" s="55"/>
      <c r="Q476" s="55"/>
      <c r="R476" s="55"/>
      <c r="S476" s="55"/>
      <c r="T476" s="56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8" t="s">
        <v>140</v>
      </c>
      <c r="AU476" s="18" t="s">
        <v>87</v>
      </c>
    </row>
    <row r="477" spans="1:65" s="13" customFormat="1">
      <c r="B477" s="161"/>
      <c r="D477" s="153" t="s">
        <v>149</v>
      </c>
      <c r="E477" s="162" t="s">
        <v>3</v>
      </c>
      <c r="F477" s="163" t="s">
        <v>535</v>
      </c>
      <c r="H477" s="162" t="s">
        <v>3</v>
      </c>
      <c r="I477" s="164"/>
      <c r="L477" s="161"/>
      <c r="M477" s="165"/>
      <c r="N477" s="166"/>
      <c r="O477" s="166"/>
      <c r="P477" s="166"/>
      <c r="Q477" s="166"/>
      <c r="R477" s="166"/>
      <c r="S477" s="166"/>
      <c r="T477" s="167"/>
      <c r="AT477" s="162" t="s">
        <v>149</v>
      </c>
      <c r="AU477" s="162" t="s">
        <v>87</v>
      </c>
      <c r="AV477" s="13" t="s">
        <v>85</v>
      </c>
      <c r="AW477" s="13" t="s">
        <v>38</v>
      </c>
      <c r="AX477" s="13" t="s">
        <v>77</v>
      </c>
      <c r="AY477" s="162" t="s">
        <v>132</v>
      </c>
    </row>
    <row r="478" spans="1:65" s="14" customFormat="1">
      <c r="B478" s="168"/>
      <c r="D478" s="153" t="s">
        <v>149</v>
      </c>
      <c r="E478" s="169" t="s">
        <v>3</v>
      </c>
      <c r="F478" s="170" t="s">
        <v>196</v>
      </c>
      <c r="H478" s="171">
        <v>13</v>
      </c>
      <c r="I478" s="172"/>
      <c r="L478" s="168"/>
      <c r="M478" s="173"/>
      <c r="N478" s="174"/>
      <c r="O478" s="174"/>
      <c r="P478" s="174"/>
      <c r="Q478" s="174"/>
      <c r="R478" s="174"/>
      <c r="S478" s="174"/>
      <c r="T478" s="175"/>
      <c r="AT478" s="169" t="s">
        <v>149</v>
      </c>
      <c r="AU478" s="169" t="s">
        <v>87</v>
      </c>
      <c r="AV478" s="14" t="s">
        <v>87</v>
      </c>
      <c r="AW478" s="14" t="s">
        <v>38</v>
      </c>
      <c r="AX478" s="14" t="s">
        <v>85</v>
      </c>
      <c r="AY478" s="169" t="s">
        <v>132</v>
      </c>
    </row>
    <row r="479" spans="1:65" s="2" customFormat="1" ht="16.5" customHeight="1">
      <c r="A479" s="34"/>
      <c r="B479" s="139"/>
      <c r="C479" s="140" t="s">
        <v>592</v>
      </c>
      <c r="D479" s="140" t="s">
        <v>134</v>
      </c>
      <c r="E479" s="141" t="s">
        <v>593</v>
      </c>
      <c r="F479" s="142" t="s">
        <v>594</v>
      </c>
      <c r="G479" s="143" t="s">
        <v>317</v>
      </c>
      <c r="H479" s="144">
        <v>13</v>
      </c>
      <c r="I479" s="145"/>
      <c r="J479" s="146">
        <f>ROUND(I479*H479,2)</f>
        <v>0</v>
      </c>
      <c r="K479" s="142" t="s">
        <v>144</v>
      </c>
      <c r="L479" s="35"/>
      <c r="M479" s="147" t="s">
        <v>3</v>
      </c>
      <c r="N479" s="148" t="s">
        <v>48</v>
      </c>
      <c r="O479" s="55"/>
      <c r="P479" s="149">
        <f>O479*H479</f>
        <v>0</v>
      </c>
      <c r="Q479" s="149">
        <v>3.0759999999999999E-2</v>
      </c>
      <c r="R479" s="149">
        <f>Q479*H479</f>
        <v>0.39988000000000001</v>
      </c>
      <c r="S479" s="149">
        <v>0</v>
      </c>
      <c r="T479" s="150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51" t="s">
        <v>138</v>
      </c>
      <c r="AT479" s="151" t="s">
        <v>134</v>
      </c>
      <c r="AU479" s="151" t="s">
        <v>87</v>
      </c>
      <c r="AY479" s="18" t="s">
        <v>132</v>
      </c>
      <c r="BE479" s="152">
        <f>IF(N479="základní",J479,0)</f>
        <v>0</v>
      </c>
      <c r="BF479" s="152">
        <f>IF(N479="snížená",J479,0)</f>
        <v>0</v>
      </c>
      <c r="BG479" s="152">
        <f>IF(N479="zákl. přenesená",J479,0)</f>
        <v>0</v>
      </c>
      <c r="BH479" s="152">
        <f>IF(N479="sníž. přenesená",J479,0)</f>
        <v>0</v>
      </c>
      <c r="BI479" s="152">
        <f>IF(N479="nulová",J479,0)</f>
        <v>0</v>
      </c>
      <c r="BJ479" s="18" t="s">
        <v>85</v>
      </c>
      <c r="BK479" s="152">
        <f>ROUND(I479*H479,2)</f>
        <v>0</v>
      </c>
      <c r="BL479" s="18" t="s">
        <v>138</v>
      </c>
      <c r="BM479" s="151" t="s">
        <v>595</v>
      </c>
    </row>
    <row r="480" spans="1:65" s="2" customFormat="1">
      <c r="A480" s="34"/>
      <c r="B480" s="35"/>
      <c r="C480" s="34"/>
      <c r="D480" s="153" t="s">
        <v>140</v>
      </c>
      <c r="E480" s="34"/>
      <c r="F480" s="154" t="s">
        <v>596</v>
      </c>
      <c r="G480" s="34"/>
      <c r="H480" s="34"/>
      <c r="I480" s="155"/>
      <c r="J480" s="34"/>
      <c r="K480" s="34"/>
      <c r="L480" s="35"/>
      <c r="M480" s="156"/>
      <c r="N480" s="157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8" t="s">
        <v>140</v>
      </c>
      <c r="AU480" s="18" t="s">
        <v>87</v>
      </c>
    </row>
    <row r="481" spans="1:65" s="2" customFormat="1">
      <c r="A481" s="34"/>
      <c r="B481" s="35"/>
      <c r="C481" s="34"/>
      <c r="D481" s="159" t="s">
        <v>147</v>
      </c>
      <c r="E481" s="34"/>
      <c r="F481" s="160" t="s">
        <v>597</v>
      </c>
      <c r="G481" s="34"/>
      <c r="H481" s="34"/>
      <c r="I481" s="155"/>
      <c r="J481" s="34"/>
      <c r="K481" s="34"/>
      <c r="L481" s="35"/>
      <c r="M481" s="156"/>
      <c r="N481" s="157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8" t="s">
        <v>147</v>
      </c>
      <c r="AU481" s="18" t="s">
        <v>87</v>
      </c>
    </row>
    <row r="482" spans="1:65" s="13" customFormat="1">
      <c r="B482" s="161"/>
      <c r="D482" s="153" t="s">
        <v>149</v>
      </c>
      <c r="E482" s="162" t="s">
        <v>3</v>
      </c>
      <c r="F482" s="163" t="s">
        <v>535</v>
      </c>
      <c r="H482" s="162" t="s">
        <v>3</v>
      </c>
      <c r="I482" s="164"/>
      <c r="L482" s="161"/>
      <c r="M482" s="165"/>
      <c r="N482" s="166"/>
      <c r="O482" s="166"/>
      <c r="P482" s="166"/>
      <c r="Q482" s="166"/>
      <c r="R482" s="166"/>
      <c r="S482" s="166"/>
      <c r="T482" s="167"/>
      <c r="AT482" s="162" t="s">
        <v>149</v>
      </c>
      <c r="AU482" s="162" t="s">
        <v>87</v>
      </c>
      <c r="AV482" s="13" t="s">
        <v>85</v>
      </c>
      <c r="AW482" s="13" t="s">
        <v>38</v>
      </c>
      <c r="AX482" s="13" t="s">
        <v>77</v>
      </c>
      <c r="AY482" s="162" t="s">
        <v>132</v>
      </c>
    </row>
    <row r="483" spans="1:65" s="14" customFormat="1">
      <c r="B483" s="168"/>
      <c r="D483" s="153" t="s">
        <v>149</v>
      </c>
      <c r="E483" s="169" t="s">
        <v>3</v>
      </c>
      <c r="F483" s="170" t="s">
        <v>196</v>
      </c>
      <c r="H483" s="171">
        <v>13</v>
      </c>
      <c r="I483" s="172"/>
      <c r="L483" s="168"/>
      <c r="M483" s="173"/>
      <c r="N483" s="174"/>
      <c r="O483" s="174"/>
      <c r="P483" s="174"/>
      <c r="Q483" s="174"/>
      <c r="R483" s="174"/>
      <c r="S483" s="174"/>
      <c r="T483" s="175"/>
      <c r="AT483" s="169" t="s">
        <v>149</v>
      </c>
      <c r="AU483" s="169" t="s">
        <v>87</v>
      </c>
      <c r="AV483" s="14" t="s">
        <v>87</v>
      </c>
      <c r="AW483" s="14" t="s">
        <v>38</v>
      </c>
      <c r="AX483" s="14" t="s">
        <v>85</v>
      </c>
      <c r="AY483" s="169" t="s">
        <v>132</v>
      </c>
    </row>
    <row r="484" spans="1:65" s="2" customFormat="1" ht="16.5" customHeight="1">
      <c r="A484" s="34"/>
      <c r="B484" s="139"/>
      <c r="C484" s="176" t="s">
        <v>598</v>
      </c>
      <c r="D484" s="176" t="s">
        <v>158</v>
      </c>
      <c r="E484" s="177" t="s">
        <v>599</v>
      </c>
      <c r="F484" s="178" t="s">
        <v>600</v>
      </c>
      <c r="G484" s="179" t="s">
        <v>317</v>
      </c>
      <c r="H484" s="180">
        <v>13</v>
      </c>
      <c r="I484" s="181"/>
      <c r="J484" s="182">
        <f>ROUND(I484*H484,2)</f>
        <v>0</v>
      </c>
      <c r="K484" s="178" t="s">
        <v>144</v>
      </c>
      <c r="L484" s="183"/>
      <c r="M484" s="184" t="s">
        <v>3</v>
      </c>
      <c r="N484" s="185" t="s">
        <v>48</v>
      </c>
      <c r="O484" s="55"/>
      <c r="P484" s="149">
        <f>O484*H484</f>
        <v>0</v>
      </c>
      <c r="Q484" s="149">
        <v>7.0000000000000007E-2</v>
      </c>
      <c r="R484" s="149">
        <f>Q484*H484</f>
        <v>0.91000000000000014</v>
      </c>
      <c r="S484" s="149">
        <v>0</v>
      </c>
      <c r="T484" s="15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51" t="s">
        <v>173</v>
      </c>
      <c r="AT484" s="151" t="s">
        <v>158</v>
      </c>
      <c r="AU484" s="151" t="s">
        <v>87</v>
      </c>
      <c r="AY484" s="18" t="s">
        <v>132</v>
      </c>
      <c r="BE484" s="152">
        <f>IF(N484="základní",J484,0)</f>
        <v>0</v>
      </c>
      <c r="BF484" s="152">
        <f>IF(N484="snížená",J484,0)</f>
        <v>0</v>
      </c>
      <c r="BG484" s="152">
        <f>IF(N484="zákl. přenesená",J484,0)</f>
        <v>0</v>
      </c>
      <c r="BH484" s="152">
        <f>IF(N484="sníž. přenesená",J484,0)</f>
        <v>0</v>
      </c>
      <c r="BI484" s="152">
        <f>IF(N484="nulová",J484,0)</f>
        <v>0</v>
      </c>
      <c r="BJ484" s="18" t="s">
        <v>85</v>
      </c>
      <c r="BK484" s="152">
        <f>ROUND(I484*H484,2)</f>
        <v>0</v>
      </c>
      <c r="BL484" s="18" t="s">
        <v>138</v>
      </c>
      <c r="BM484" s="151" t="s">
        <v>601</v>
      </c>
    </row>
    <row r="485" spans="1:65" s="2" customFormat="1">
      <c r="A485" s="34"/>
      <c r="B485" s="35"/>
      <c r="C485" s="34"/>
      <c r="D485" s="153" t="s">
        <v>140</v>
      </c>
      <c r="E485" s="34"/>
      <c r="F485" s="154" t="s">
        <v>600</v>
      </c>
      <c r="G485" s="34"/>
      <c r="H485" s="34"/>
      <c r="I485" s="155"/>
      <c r="J485" s="34"/>
      <c r="K485" s="34"/>
      <c r="L485" s="35"/>
      <c r="M485" s="156"/>
      <c r="N485" s="157"/>
      <c r="O485" s="55"/>
      <c r="P485" s="55"/>
      <c r="Q485" s="55"/>
      <c r="R485" s="55"/>
      <c r="S485" s="55"/>
      <c r="T485" s="56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8" t="s">
        <v>140</v>
      </c>
      <c r="AU485" s="18" t="s">
        <v>87</v>
      </c>
    </row>
    <row r="486" spans="1:65" s="13" customFormat="1">
      <c r="B486" s="161"/>
      <c r="D486" s="153" t="s">
        <v>149</v>
      </c>
      <c r="E486" s="162" t="s">
        <v>3</v>
      </c>
      <c r="F486" s="163" t="s">
        <v>535</v>
      </c>
      <c r="H486" s="162" t="s">
        <v>3</v>
      </c>
      <c r="I486" s="164"/>
      <c r="L486" s="161"/>
      <c r="M486" s="165"/>
      <c r="N486" s="166"/>
      <c r="O486" s="166"/>
      <c r="P486" s="166"/>
      <c r="Q486" s="166"/>
      <c r="R486" s="166"/>
      <c r="S486" s="166"/>
      <c r="T486" s="167"/>
      <c r="AT486" s="162" t="s">
        <v>149</v>
      </c>
      <c r="AU486" s="162" t="s">
        <v>87</v>
      </c>
      <c r="AV486" s="13" t="s">
        <v>85</v>
      </c>
      <c r="AW486" s="13" t="s">
        <v>38</v>
      </c>
      <c r="AX486" s="13" t="s">
        <v>77</v>
      </c>
      <c r="AY486" s="162" t="s">
        <v>132</v>
      </c>
    </row>
    <row r="487" spans="1:65" s="14" customFormat="1">
      <c r="B487" s="168"/>
      <c r="D487" s="153" t="s">
        <v>149</v>
      </c>
      <c r="E487" s="169" t="s">
        <v>3</v>
      </c>
      <c r="F487" s="170" t="s">
        <v>196</v>
      </c>
      <c r="H487" s="171">
        <v>13</v>
      </c>
      <c r="I487" s="172"/>
      <c r="L487" s="168"/>
      <c r="M487" s="173"/>
      <c r="N487" s="174"/>
      <c r="O487" s="174"/>
      <c r="P487" s="174"/>
      <c r="Q487" s="174"/>
      <c r="R487" s="174"/>
      <c r="S487" s="174"/>
      <c r="T487" s="175"/>
      <c r="AT487" s="169" t="s">
        <v>149</v>
      </c>
      <c r="AU487" s="169" t="s">
        <v>87</v>
      </c>
      <c r="AV487" s="14" t="s">
        <v>87</v>
      </c>
      <c r="AW487" s="14" t="s">
        <v>38</v>
      </c>
      <c r="AX487" s="14" t="s">
        <v>85</v>
      </c>
      <c r="AY487" s="169" t="s">
        <v>132</v>
      </c>
    </row>
    <row r="488" spans="1:65" s="2" customFormat="1" ht="16.5" customHeight="1">
      <c r="A488" s="34"/>
      <c r="B488" s="139"/>
      <c r="C488" s="140" t="s">
        <v>602</v>
      </c>
      <c r="D488" s="140" t="s">
        <v>134</v>
      </c>
      <c r="E488" s="141" t="s">
        <v>603</v>
      </c>
      <c r="F488" s="142" t="s">
        <v>604</v>
      </c>
      <c r="G488" s="143" t="s">
        <v>317</v>
      </c>
      <c r="H488" s="144">
        <v>13</v>
      </c>
      <c r="I488" s="145"/>
      <c r="J488" s="146">
        <f>ROUND(I488*H488,2)</f>
        <v>0</v>
      </c>
      <c r="K488" s="142" t="s">
        <v>144</v>
      </c>
      <c r="L488" s="35"/>
      <c r="M488" s="147" t="s">
        <v>3</v>
      </c>
      <c r="N488" s="148" t="s">
        <v>48</v>
      </c>
      <c r="O488" s="55"/>
      <c r="P488" s="149">
        <f>O488*H488</f>
        <v>0</v>
      </c>
      <c r="Q488" s="149">
        <v>3.0759999999999999E-2</v>
      </c>
      <c r="R488" s="149">
        <f>Q488*H488</f>
        <v>0.39988000000000001</v>
      </c>
      <c r="S488" s="149">
        <v>0</v>
      </c>
      <c r="T488" s="150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51" t="s">
        <v>138</v>
      </c>
      <c r="AT488" s="151" t="s">
        <v>134</v>
      </c>
      <c r="AU488" s="151" t="s">
        <v>87</v>
      </c>
      <c r="AY488" s="18" t="s">
        <v>132</v>
      </c>
      <c r="BE488" s="152">
        <f>IF(N488="základní",J488,0)</f>
        <v>0</v>
      </c>
      <c r="BF488" s="152">
        <f>IF(N488="snížená",J488,0)</f>
        <v>0</v>
      </c>
      <c r="BG488" s="152">
        <f>IF(N488="zákl. přenesená",J488,0)</f>
        <v>0</v>
      </c>
      <c r="BH488" s="152">
        <f>IF(N488="sníž. přenesená",J488,0)</f>
        <v>0</v>
      </c>
      <c r="BI488" s="152">
        <f>IF(N488="nulová",J488,0)</f>
        <v>0</v>
      </c>
      <c r="BJ488" s="18" t="s">
        <v>85</v>
      </c>
      <c r="BK488" s="152">
        <f>ROUND(I488*H488,2)</f>
        <v>0</v>
      </c>
      <c r="BL488" s="18" t="s">
        <v>138</v>
      </c>
      <c r="BM488" s="151" t="s">
        <v>605</v>
      </c>
    </row>
    <row r="489" spans="1:65" s="2" customFormat="1">
      <c r="A489" s="34"/>
      <c r="B489" s="35"/>
      <c r="C489" s="34"/>
      <c r="D489" s="153" t="s">
        <v>140</v>
      </c>
      <c r="E489" s="34"/>
      <c r="F489" s="154" t="s">
        <v>606</v>
      </c>
      <c r="G489" s="34"/>
      <c r="H489" s="34"/>
      <c r="I489" s="155"/>
      <c r="J489" s="34"/>
      <c r="K489" s="34"/>
      <c r="L489" s="35"/>
      <c r="M489" s="156"/>
      <c r="N489" s="157"/>
      <c r="O489" s="55"/>
      <c r="P489" s="55"/>
      <c r="Q489" s="55"/>
      <c r="R489" s="55"/>
      <c r="S489" s="55"/>
      <c r="T489" s="56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8" t="s">
        <v>140</v>
      </c>
      <c r="AU489" s="18" t="s">
        <v>87</v>
      </c>
    </row>
    <row r="490" spans="1:65" s="2" customFormat="1">
      <c r="A490" s="34"/>
      <c r="B490" s="35"/>
      <c r="C490" s="34"/>
      <c r="D490" s="159" t="s">
        <v>147</v>
      </c>
      <c r="E490" s="34"/>
      <c r="F490" s="160" t="s">
        <v>607</v>
      </c>
      <c r="G490" s="34"/>
      <c r="H490" s="34"/>
      <c r="I490" s="155"/>
      <c r="J490" s="34"/>
      <c r="K490" s="34"/>
      <c r="L490" s="35"/>
      <c r="M490" s="156"/>
      <c r="N490" s="157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8" t="s">
        <v>147</v>
      </c>
      <c r="AU490" s="18" t="s">
        <v>87</v>
      </c>
    </row>
    <row r="491" spans="1:65" s="13" customFormat="1">
      <c r="B491" s="161"/>
      <c r="D491" s="153" t="s">
        <v>149</v>
      </c>
      <c r="E491" s="162" t="s">
        <v>3</v>
      </c>
      <c r="F491" s="163" t="s">
        <v>535</v>
      </c>
      <c r="H491" s="162" t="s">
        <v>3</v>
      </c>
      <c r="I491" s="164"/>
      <c r="L491" s="161"/>
      <c r="M491" s="165"/>
      <c r="N491" s="166"/>
      <c r="O491" s="166"/>
      <c r="P491" s="166"/>
      <c r="Q491" s="166"/>
      <c r="R491" s="166"/>
      <c r="S491" s="166"/>
      <c r="T491" s="167"/>
      <c r="AT491" s="162" t="s">
        <v>149</v>
      </c>
      <c r="AU491" s="162" t="s">
        <v>87</v>
      </c>
      <c r="AV491" s="13" t="s">
        <v>85</v>
      </c>
      <c r="AW491" s="13" t="s">
        <v>38</v>
      </c>
      <c r="AX491" s="13" t="s">
        <v>77</v>
      </c>
      <c r="AY491" s="162" t="s">
        <v>132</v>
      </c>
    </row>
    <row r="492" spans="1:65" s="14" customFormat="1">
      <c r="B492" s="168"/>
      <c r="D492" s="153" t="s">
        <v>149</v>
      </c>
      <c r="E492" s="169" t="s">
        <v>3</v>
      </c>
      <c r="F492" s="170" t="s">
        <v>196</v>
      </c>
      <c r="H492" s="171">
        <v>13</v>
      </c>
      <c r="I492" s="172"/>
      <c r="L492" s="168"/>
      <c r="M492" s="173"/>
      <c r="N492" s="174"/>
      <c r="O492" s="174"/>
      <c r="P492" s="174"/>
      <c r="Q492" s="174"/>
      <c r="R492" s="174"/>
      <c r="S492" s="174"/>
      <c r="T492" s="175"/>
      <c r="AT492" s="169" t="s">
        <v>149</v>
      </c>
      <c r="AU492" s="169" t="s">
        <v>87</v>
      </c>
      <c r="AV492" s="14" t="s">
        <v>87</v>
      </c>
      <c r="AW492" s="14" t="s">
        <v>38</v>
      </c>
      <c r="AX492" s="14" t="s">
        <v>85</v>
      </c>
      <c r="AY492" s="169" t="s">
        <v>132</v>
      </c>
    </row>
    <row r="493" spans="1:65" s="2" customFormat="1" ht="16.5" customHeight="1">
      <c r="A493" s="34"/>
      <c r="B493" s="139"/>
      <c r="C493" s="176" t="s">
        <v>608</v>
      </c>
      <c r="D493" s="176" t="s">
        <v>158</v>
      </c>
      <c r="E493" s="177" t="s">
        <v>609</v>
      </c>
      <c r="F493" s="178" t="s">
        <v>610</v>
      </c>
      <c r="G493" s="179" t="s">
        <v>317</v>
      </c>
      <c r="H493" s="180">
        <v>13</v>
      </c>
      <c r="I493" s="181"/>
      <c r="J493" s="182">
        <f>ROUND(I493*H493,2)</f>
        <v>0</v>
      </c>
      <c r="K493" s="178" t="s">
        <v>144</v>
      </c>
      <c r="L493" s="183"/>
      <c r="M493" s="184" t="s">
        <v>3</v>
      </c>
      <c r="N493" s="185" t="s">
        <v>48</v>
      </c>
      <c r="O493" s="55"/>
      <c r="P493" s="149">
        <f>O493*H493</f>
        <v>0</v>
      </c>
      <c r="Q493" s="149">
        <v>0.155</v>
      </c>
      <c r="R493" s="149">
        <f>Q493*H493</f>
        <v>2.0150000000000001</v>
      </c>
      <c r="S493" s="149">
        <v>0</v>
      </c>
      <c r="T493" s="150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51" t="s">
        <v>173</v>
      </c>
      <c r="AT493" s="151" t="s">
        <v>158</v>
      </c>
      <c r="AU493" s="151" t="s">
        <v>87</v>
      </c>
      <c r="AY493" s="18" t="s">
        <v>132</v>
      </c>
      <c r="BE493" s="152">
        <f>IF(N493="základní",J493,0)</f>
        <v>0</v>
      </c>
      <c r="BF493" s="152">
        <f>IF(N493="snížená",J493,0)</f>
        <v>0</v>
      </c>
      <c r="BG493" s="152">
        <f>IF(N493="zákl. přenesená",J493,0)</f>
        <v>0</v>
      </c>
      <c r="BH493" s="152">
        <f>IF(N493="sníž. přenesená",J493,0)</f>
        <v>0</v>
      </c>
      <c r="BI493" s="152">
        <f>IF(N493="nulová",J493,0)</f>
        <v>0</v>
      </c>
      <c r="BJ493" s="18" t="s">
        <v>85</v>
      </c>
      <c r="BK493" s="152">
        <f>ROUND(I493*H493,2)</f>
        <v>0</v>
      </c>
      <c r="BL493" s="18" t="s">
        <v>138</v>
      </c>
      <c r="BM493" s="151" t="s">
        <v>611</v>
      </c>
    </row>
    <row r="494" spans="1:65" s="2" customFormat="1">
      <c r="A494" s="34"/>
      <c r="B494" s="35"/>
      <c r="C494" s="34"/>
      <c r="D494" s="153" t="s">
        <v>140</v>
      </c>
      <c r="E494" s="34"/>
      <c r="F494" s="154" t="s">
        <v>610</v>
      </c>
      <c r="G494" s="34"/>
      <c r="H494" s="34"/>
      <c r="I494" s="155"/>
      <c r="J494" s="34"/>
      <c r="K494" s="34"/>
      <c r="L494" s="35"/>
      <c r="M494" s="156"/>
      <c r="N494" s="157"/>
      <c r="O494" s="55"/>
      <c r="P494" s="55"/>
      <c r="Q494" s="55"/>
      <c r="R494" s="55"/>
      <c r="S494" s="55"/>
      <c r="T494" s="56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8" t="s">
        <v>140</v>
      </c>
      <c r="AU494" s="18" t="s">
        <v>87</v>
      </c>
    </row>
    <row r="495" spans="1:65" s="13" customFormat="1">
      <c r="B495" s="161"/>
      <c r="D495" s="153" t="s">
        <v>149</v>
      </c>
      <c r="E495" s="162" t="s">
        <v>3</v>
      </c>
      <c r="F495" s="163" t="s">
        <v>535</v>
      </c>
      <c r="H495" s="162" t="s">
        <v>3</v>
      </c>
      <c r="I495" s="164"/>
      <c r="L495" s="161"/>
      <c r="M495" s="165"/>
      <c r="N495" s="166"/>
      <c r="O495" s="166"/>
      <c r="P495" s="166"/>
      <c r="Q495" s="166"/>
      <c r="R495" s="166"/>
      <c r="S495" s="166"/>
      <c r="T495" s="167"/>
      <c r="AT495" s="162" t="s">
        <v>149</v>
      </c>
      <c r="AU495" s="162" t="s">
        <v>87</v>
      </c>
      <c r="AV495" s="13" t="s">
        <v>85</v>
      </c>
      <c r="AW495" s="13" t="s">
        <v>38</v>
      </c>
      <c r="AX495" s="13" t="s">
        <v>77</v>
      </c>
      <c r="AY495" s="162" t="s">
        <v>132</v>
      </c>
    </row>
    <row r="496" spans="1:65" s="14" customFormat="1">
      <c r="B496" s="168"/>
      <c r="D496" s="153" t="s">
        <v>149</v>
      </c>
      <c r="E496" s="169" t="s">
        <v>3</v>
      </c>
      <c r="F496" s="170" t="s">
        <v>196</v>
      </c>
      <c r="H496" s="171">
        <v>13</v>
      </c>
      <c r="I496" s="172"/>
      <c r="L496" s="168"/>
      <c r="M496" s="173"/>
      <c r="N496" s="174"/>
      <c r="O496" s="174"/>
      <c r="P496" s="174"/>
      <c r="Q496" s="174"/>
      <c r="R496" s="174"/>
      <c r="S496" s="174"/>
      <c r="T496" s="175"/>
      <c r="AT496" s="169" t="s">
        <v>149</v>
      </c>
      <c r="AU496" s="169" t="s">
        <v>87</v>
      </c>
      <c r="AV496" s="14" t="s">
        <v>87</v>
      </c>
      <c r="AW496" s="14" t="s">
        <v>38</v>
      </c>
      <c r="AX496" s="14" t="s">
        <v>85</v>
      </c>
      <c r="AY496" s="169" t="s">
        <v>132</v>
      </c>
    </row>
    <row r="497" spans="1:65" s="2" customFormat="1" ht="16.5" customHeight="1">
      <c r="A497" s="34"/>
      <c r="B497" s="139"/>
      <c r="C497" s="140" t="s">
        <v>612</v>
      </c>
      <c r="D497" s="140" t="s">
        <v>134</v>
      </c>
      <c r="E497" s="141" t="s">
        <v>613</v>
      </c>
      <c r="F497" s="142" t="s">
        <v>614</v>
      </c>
      <c r="G497" s="143" t="s">
        <v>317</v>
      </c>
      <c r="H497" s="144">
        <v>6</v>
      </c>
      <c r="I497" s="145"/>
      <c r="J497" s="146">
        <f>ROUND(I497*H497,2)</f>
        <v>0</v>
      </c>
      <c r="K497" s="142" t="s">
        <v>144</v>
      </c>
      <c r="L497" s="35"/>
      <c r="M497" s="147" t="s">
        <v>3</v>
      </c>
      <c r="N497" s="148" t="s">
        <v>48</v>
      </c>
      <c r="O497" s="55"/>
      <c r="P497" s="149">
        <f>O497*H497</f>
        <v>0</v>
      </c>
      <c r="Q497" s="149">
        <v>0</v>
      </c>
      <c r="R497" s="149">
        <f>Q497*H497</f>
        <v>0</v>
      </c>
      <c r="S497" s="149">
        <v>0.1</v>
      </c>
      <c r="T497" s="150">
        <f>S497*H497</f>
        <v>0.60000000000000009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51" t="s">
        <v>138</v>
      </c>
      <c r="AT497" s="151" t="s">
        <v>134</v>
      </c>
      <c r="AU497" s="151" t="s">
        <v>87</v>
      </c>
      <c r="AY497" s="18" t="s">
        <v>132</v>
      </c>
      <c r="BE497" s="152">
        <f>IF(N497="základní",J497,0)</f>
        <v>0</v>
      </c>
      <c r="BF497" s="152">
        <f>IF(N497="snížená",J497,0)</f>
        <v>0</v>
      </c>
      <c r="BG497" s="152">
        <f>IF(N497="zákl. přenesená",J497,0)</f>
        <v>0</v>
      </c>
      <c r="BH497" s="152">
        <f>IF(N497="sníž. přenesená",J497,0)</f>
        <v>0</v>
      </c>
      <c r="BI497" s="152">
        <f>IF(N497="nulová",J497,0)</f>
        <v>0</v>
      </c>
      <c r="BJ497" s="18" t="s">
        <v>85</v>
      </c>
      <c r="BK497" s="152">
        <f>ROUND(I497*H497,2)</f>
        <v>0</v>
      </c>
      <c r="BL497" s="18" t="s">
        <v>138</v>
      </c>
      <c r="BM497" s="151" t="s">
        <v>615</v>
      </c>
    </row>
    <row r="498" spans="1:65" s="2" customFormat="1">
      <c r="A498" s="34"/>
      <c r="B498" s="35"/>
      <c r="C498" s="34"/>
      <c r="D498" s="153" t="s">
        <v>140</v>
      </c>
      <c r="E498" s="34"/>
      <c r="F498" s="154" t="s">
        <v>616</v>
      </c>
      <c r="G498" s="34"/>
      <c r="H498" s="34"/>
      <c r="I498" s="155"/>
      <c r="J498" s="34"/>
      <c r="K498" s="34"/>
      <c r="L498" s="35"/>
      <c r="M498" s="156"/>
      <c r="N498" s="157"/>
      <c r="O498" s="55"/>
      <c r="P498" s="55"/>
      <c r="Q498" s="55"/>
      <c r="R498" s="55"/>
      <c r="S498" s="55"/>
      <c r="T498" s="56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8" t="s">
        <v>140</v>
      </c>
      <c r="AU498" s="18" t="s">
        <v>87</v>
      </c>
    </row>
    <row r="499" spans="1:65" s="2" customFormat="1">
      <c r="A499" s="34"/>
      <c r="B499" s="35"/>
      <c r="C499" s="34"/>
      <c r="D499" s="159" t="s">
        <v>147</v>
      </c>
      <c r="E499" s="34"/>
      <c r="F499" s="160" t="s">
        <v>617</v>
      </c>
      <c r="G499" s="34"/>
      <c r="H499" s="34"/>
      <c r="I499" s="155"/>
      <c r="J499" s="34"/>
      <c r="K499" s="34"/>
      <c r="L499" s="35"/>
      <c r="M499" s="156"/>
      <c r="N499" s="157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8" t="s">
        <v>147</v>
      </c>
      <c r="AU499" s="18" t="s">
        <v>87</v>
      </c>
    </row>
    <row r="500" spans="1:65" s="13" customFormat="1">
      <c r="B500" s="161"/>
      <c r="D500" s="153" t="s">
        <v>149</v>
      </c>
      <c r="E500" s="162" t="s">
        <v>3</v>
      </c>
      <c r="F500" s="163" t="s">
        <v>618</v>
      </c>
      <c r="H500" s="162" t="s">
        <v>3</v>
      </c>
      <c r="I500" s="164"/>
      <c r="L500" s="161"/>
      <c r="M500" s="165"/>
      <c r="N500" s="166"/>
      <c r="O500" s="166"/>
      <c r="P500" s="166"/>
      <c r="Q500" s="166"/>
      <c r="R500" s="166"/>
      <c r="S500" s="166"/>
      <c r="T500" s="167"/>
      <c r="AT500" s="162" t="s">
        <v>149</v>
      </c>
      <c r="AU500" s="162" t="s">
        <v>87</v>
      </c>
      <c r="AV500" s="13" t="s">
        <v>85</v>
      </c>
      <c r="AW500" s="13" t="s">
        <v>38</v>
      </c>
      <c r="AX500" s="13" t="s">
        <v>77</v>
      </c>
      <c r="AY500" s="162" t="s">
        <v>132</v>
      </c>
    </row>
    <row r="501" spans="1:65" s="14" customFormat="1">
      <c r="B501" s="168"/>
      <c r="D501" s="153" t="s">
        <v>149</v>
      </c>
      <c r="E501" s="169" t="s">
        <v>3</v>
      </c>
      <c r="F501" s="170" t="s">
        <v>165</v>
      </c>
      <c r="H501" s="171">
        <v>6</v>
      </c>
      <c r="I501" s="172"/>
      <c r="L501" s="168"/>
      <c r="M501" s="173"/>
      <c r="N501" s="174"/>
      <c r="O501" s="174"/>
      <c r="P501" s="174"/>
      <c r="Q501" s="174"/>
      <c r="R501" s="174"/>
      <c r="S501" s="174"/>
      <c r="T501" s="175"/>
      <c r="AT501" s="169" t="s">
        <v>149</v>
      </c>
      <c r="AU501" s="169" t="s">
        <v>87</v>
      </c>
      <c r="AV501" s="14" t="s">
        <v>87</v>
      </c>
      <c r="AW501" s="14" t="s">
        <v>38</v>
      </c>
      <c r="AX501" s="14" t="s">
        <v>85</v>
      </c>
      <c r="AY501" s="169" t="s">
        <v>132</v>
      </c>
    </row>
    <row r="502" spans="1:65" s="2" customFormat="1" ht="16.5" customHeight="1">
      <c r="A502" s="34"/>
      <c r="B502" s="139"/>
      <c r="C502" s="140" t="s">
        <v>619</v>
      </c>
      <c r="D502" s="140" t="s">
        <v>134</v>
      </c>
      <c r="E502" s="141" t="s">
        <v>620</v>
      </c>
      <c r="F502" s="142" t="s">
        <v>621</v>
      </c>
      <c r="G502" s="143" t="s">
        <v>317</v>
      </c>
      <c r="H502" s="144">
        <v>13</v>
      </c>
      <c r="I502" s="145"/>
      <c r="J502" s="146">
        <f>ROUND(I502*H502,2)</f>
        <v>0</v>
      </c>
      <c r="K502" s="142" t="s">
        <v>144</v>
      </c>
      <c r="L502" s="35"/>
      <c r="M502" s="147" t="s">
        <v>3</v>
      </c>
      <c r="N502" s="148" t="s">
        <v>48</v>
      </c>
      <c r="O502" s="55"/>
      <c r="P502" s="149">
        <f>O502*H502</f>
        <v>0</v>
      </c>
      <c r="Q502" s="149">
        <v>0.21734000000000001</v>
      </c>
      <c r="R502" s="149">
        <f>Q502*H502</f>
        <v>2.8254200000000003</v>
      </c>
      <c r="S502" s="149">
        <v>0</v>
      </c>
      <c r="T502" s="150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1" t="s">
        <v>138</v>
      </c>
      <c r="AT502" s="151" t="s">
        <v>134</v>
      </c>
      <c r="AU502" s="151" t="s">
        <v>87</v>
      </c>
      <c r="AY502" s="18" t="s">
        <v>132</v>
      </c>
      <c r="BE502" s="152">
        <f>IF(N502="základní",J502,0)</f>
        <v>0</v>
      </c>
      <c r="BF502" s="152">
        <f>IF(N502="snížená",J502,0)</f>
        <v>0</v>
      </c>
      <c r="BG502" s="152">
        <f>IF(N502="zákl. přenesená",J502,0)</f>
        <v>0</v>
      </c>
      <c r="BH502" s="152">
        <f>IF(N502="sníž. přenesená",J502,0)</f>
        <v>0</v>
      </c>
      <c r="BI502" s="152">
        <f>IF(N502="nulová",J502,0)</f>
        <v>0</v>
      </c>
      <c r="BJ502" s="18" t="s">
        <v>85</v>
      </c>
      <c r="BK502" s="152">
        <f>ROUND(I502*H502,2)</f>
        <v>0</v>
      </c>
      <c r="BL502" s="18" t="s">
        <v>138</v>
      </c>
      <c r="BM502" s="151" t="s">
        <v>622</v>
      </c>
    </row>
    <row r="503" spans="1:65" s="2" customFormat="1">
      <c r="A503" s="34"/>
      <c r="B503" s="35"/>
      <c r="C503" s="34"/>
      <c r="D503" s="153" t="s">
        <v>140</v>
      </c>
      <c r="E503" s="34"/>
      <c r="F503" s="154" t="s">
        <v>621</v>
      </c>
      <c r="G503" s="34"/>
      <c r="H503" s="34"/>
      <c r="I503" s="155"/>
      <c r="J503" s="34"/>
      <c r="K503" s="34"/>
      <c r="L503" s="35"/>
      <c r="M503" s="156"/>
      <c r="N503" s="157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8" t="s">
        <v>140</v>
      </c>
      <c r="AU503" s="18" t="s">
        <v>87</v>
      </c>
    </row>
    <row r="504" spans="1:65" s="2" customFormat="1">
      <c r="A504" s="34"/>
      <c r="B504" s="35"/>
      <c r="C504" s="34"/>
      <c r="D504" s="159" t="s">
        <v>147</v>
      </c>
      <c r="E504" s="34"/>
      <c r="F504" s="160" t="s">
        <v>623</v>
      </c>
      <c r="G504" s="34"/>
      <c r="H504" s="34"/>
      <c r="I504" s="155"/>
      <c r="J504" s="34"/>
      <c r="K504" s="34"/>
      <c r="L504" s="35"/>
      <c r="M504" s="156"/>
      <c r="N504" s="157"/>
      <c r="O504" s="55"/>
      <c r="P504" s="55"/>
      <c r="Q504" s="55"/>
      <c r="R504" s="55"/>
      <c r="S504" s="55"/>
      <c r="T504" s="56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8" t="s">
        <v>147</v>
      </c>
      <c r="AU504" s="18" t="s">
        <v>87</v>
      </c>
    </row>
    <row r="505" spans="1:65" s="13" customFormat="1">
      <c r="B505" s="161"/>
      <c r="D505" s="153" t="s">
        <v>149</v>
      </c>
      <c r="E505" s="162" t="s">
        <v>3</v>
      </c>
      <c r="F505" s="163" t="s">
        <v>535</v>
      </c>
      <c r="H505" s="162" t="s">
        <v>3</v>
      </c>
      <c r="I505" s="164"/>
      <c r="L505" s="161"/>
      <c r="M505" s="165"/>
      <c r="N505" s="166"/>
      <c r="O505" s="166"/>
      <c r="P505" s="166"/>
      <c r="Q505" s="166"/>
      <c r="R505" s="166"/>
      <c r="S505" s="166"/>
      <c r="T505" s="167"/>
      <c r="AT505" s="162" t="s">
        <v>149</v>
      </c>
      <c r="AU505" s="162" t="s">
        <v>87</v>
      </c>
      <c r="AV505" s="13" t="s">
        <v>85</v>
      </c>
      <c r="AW505" s="13" t="s">
        <v>38</v>
      </c>
      <c r="AX505" s="13" t="s">
        <v>77</v>
      </c>
      <c r="AY505" s="162" t="s">
        <v>132</v>
      </c>
    </row>
    <row r="506" spans="1:65" s="14" customFormat="1">
      <c r="B506" s="168"/>
      <c r="D506" s="153" t="s">
        <v>149</v>
      </c>
      <c r="E506" s="169" t="s">
        <v>3</v>
      </c>
      <c r="F506" s="170" t="s">
        <v>196</v>
      </c>
      <c r="H506" s="171">
        <v>13</v>
      </c>
      <c r="I506" s="172"/>
      <c r="L506" s="168"/>
      <c r="M506" s="173"/>
      <c r="N506" s="174"/>
      <c r="O506" s="174"/>
      <c r="P506" s="174"/>
      <c r="Q506" s="174"/>
      <c r="R506" s="174"/>
      <c r="S506" s="174"/>
      <c r="T506" s="175"/>
      <c r="AT506" s="169" t="s">
        <v>149</v>
      </c>
      <c r="AU506" s="169" t="s">
        <v>87</v>
      </c>
      <c r="AV506" s="14" t="s">
        <v>87</v>
      </c>
      <c r="AW506" s="14" t="s">
        <v>38</v>
      </c>
      <c r="AX506" s="14" t="s">
        <v>85</v>
      </c>
      <c r="AY506" s="169" t="s">
        <v>132</v>
      </c>
    </row>
    <row r="507" spans="1:65" s="2" customFormat="1" ht="16.5" customHeight="1">
      <c r="A507" s="34"/>
      <c r="B507" s="139"/>
      <c r="C507" s="176" t="s">
        <v>624</v>
      </c>
      <c r="D507" s="176" t="s">
        <v>158</v>
      </c>
      <c r="E507" s="177" t="s">
        <v>625</v>
      </c>
      <c r="F507" s="178" t="s">
        <v>626</v>
      </c>
      <c r="G507" s="179" t="s">
        <v>317</v>
      </c>
      <c r="H507" s="180">
        <v>13</v>
      </c>
      <c r="I507" s="181"/>
      <c r="J507" s="182">
        <f>ROUND(I507*H507,2)</f>
        <v>0</v>
      </c>
      <c r="K507" s="178" t="s">
        <v>144</v>
      </c>
      <c r="L507" s="183"/>
      <c r="M507" s="184" t="s">
        <v>3</v>
      </c>
      <c r="N507" s="185" t="s">
        <v>48</v>
      </c>
      <c r="O507" s="55"/>
      <c r="P507" s="149">
        <f>O507*H507</f>
        <v>0</v>
      </c>
      <c r="Q507" s="149">
        <v>4.0000000000000001E-3</v>
      </c>
      <c r="R507" s="149">
        <f>Q507*H507</f>
        <v>5.2000000000000005E-2</v>
      </c>
      <c r="S507" s="149">
        <v>0</v>
      </c>
      <c r="T507" s="150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51" t="s">
        <v>173</v>
      </c>
      <c r="AT507" s="151" t="s">
        <v>158</v>
      </c>
      <c r="AU507" s="151" t="s">
        <v>87</v>
      </c>
      <c r="AY507" s="18" t="s">
        <v>132</v>
      </c>
      <c r="BE507" s="152">
        <f>IF(N507="základní",J507,0)</f>
        <v>0</v>
      </c>
      <c r="BF507" s="152">
        <f>IF(N507="snížená",J507,0)</f>
        <v>0</v>
      </c>
      <c r="BG507" s="152">
        <f>IF(N507="zákl. přenesená",J507,0)</f>
        <v>0</v>
      </c>
      <c r="BH507" s="152">
        <f>IF(N507="sníž. přenesená",J507,0)</f>
        <v>0</v>
      </c>
      <c r="BI507" s="152">
        <f>IF(N507="nulová",J507,0)</f>
        <v>0</v>
      </c>
      <c r="BJ507" s="18" t="s">
        <v>85</v>
      </c>
      <c r="BK507" s="152">
        <f>ROUND(I507*H507,2)</f>
        <v>0</v>
      </c>
      <c r="BL507" s="18" t="s">
        <v>138</v>
      </c>
      <c r="BM507" s="151" t="s">
        <v>627</v>
      </c>
    </row>
    <row r="508" spans="1:65" s="2" customFormat="1">
      <c r="A508" s="34"/>
      <c r="B508" s="35"/>
      <c r="C508" s="34"/>
      <c r="D508" s="153" t="s">
        <v>140</v>
      </c>
      <c r="E508" s="34"/>
      <c r="F508" s="154" t="s">
        <v>626</v>
      </c>
      <c r="G508" s="34"/>
      <c r="H508" s="34"/>
      <c r="I508" s="155"/>
      <c r="J508" s="34"/>
      <c r="K508" s="34"/>
      <c r="L508" s="35"/>
      <c r="M508" s="156"/>
      <c r="N508" s="157"/>
      <c r="O508" s="55"/>
      <c r="P508" s="55"/>
      <c r="Q508" s="55"/>
      <c r="R508" s="55"/>
      <c r="S508" s="55"/>
      <c r="T508" s="56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8" t="s">
        <v>140</v>
      </c>
      <c r="AU508" s="18" t="s">
        <v>87</v>
      </c>
    </row>
    <row r="509" spans="1:65" s="13" customFormat="1">
      <c r="B509" s="161"/>
      <c r="D509" s="153" t="s">
        <v>149</v>
      </c>
      <c r="E509" s="162" t="s">
        <v>3</v>
      </c>
      <c r="F509" s="163" t="s">
        <v>535</v>
      </c>
      <c r="H509" s="162" t="s">
        <v>3</v>
      </c>
      <c r="I509" s="164"/>
      <c r="L509" s="161"/>
      <c r="M509" s="165"/>
      <c r="N509" s="166"/>
      <c r="O509" s="166"/>
      <c r="P509" s="166"/>
      <c r="Q509" s="166"/>
      <c r="R509" s="166"/>
      <c r="S509" s="166"/>
      <c r="T509" s="167"/>
      <c r="AT509" s="162" t="s">
        <v>149</v>
      </c>
      <c r="AU509" s="162" t="s">
        <v>87</v>
      </c>
      <c r="AV509" s="13" t="s">
        <v>85</v>
      </c>
      <c r="AW509" s="13" t="s">
        <v>38</v>
      </c>
      <c r="AX509" s="13" t="s">
        <v>77</v>
      </c>
      <c r="AY509" s="162" t="s">
        <v>132</v>
      </c>
    </row>
    <row r="510" spans="1:65" s="14" customFormat="1">
      <c r="B510" s="168"/>
      <c r="D510" s="153" t="s">
        <v>149</v>
      </c>
      <c r="E510" s="169" t="s">
        <v>3</v>
      </c>
      <c r="F510" s="170" t="s">
        <v>196</v>
      </c>
      <c r="H510" s="171">
        <v>13</v>
      </c>
      <c r="I510" s="172"/>
      <c r="L510" s="168"/>
      <c r="M510" s="173"/>
      <c r="N510" s="174"/>
      <c r="O510" s="174"/>
      <c r="P510" s="174"/>
      <c r="Q510" s="174"/>
      <c r="R510" s="174"/>
      <c r="S510" s="174"/>
      <c r="T510" s="175"/>
      <c r="AT510" s="169" t="s">
        <v>149</v>
      </c>
      <c r="AU510" s="169" t="s">
        <v>87</v>
      </c>
      <c r="AV510" s="14" t="s">
        <v>87</v>
      </c>
      <c r="AW510" s="14" t="s">
        <v>38</v>
      </c>
      <c r="AX510" s="14" t="s">
        <v>85</v>
      </c>
      <c r="AY510" s="169" t="s">
        <v>132</v>
      </c>
    </row>
    <row r="511" spans="1:65" s="2" customFormat="1" ht="16.5" customHeight="1">
      <c r="A511" s="34"/>
      <c r="B511" s="139"/>
      <c r="C511" s="176" t="s">
        <v>628</v>
      </c>
      <c r="D511" s="176" t="s">
        <v>158</v>
      </c>
      <c r="E511" s="177" t="s">
        <v>629</v>
      </c>
      <c r="F511" s="178" t="s">
        <v>630</v>
      </c>
      <c r="G511" s="179" t="s">
        <v>317</v>
      </c>
      <c r="H511" s="180">
        <v>13</v>
      </c>
      <c r="I511" s="181"/>
      <c r="J511" s="182">
        <f>ROUND(I511*H511,2)</f>
        <v>0</v>
      </c>
      <c r="K511" s="178" t="s">
        <v>144</v>
      </c>
      <c r="L511" s="183"/>
      <c r="M511" s="184" t="s">
        <v>3</v>
      </c>
      <c r="N511" s="185" t="s">
        <v>48</v>
      </c>
      <c r="O511" s="55"/>
      <c r="P511" s="149">
        <f>O511*H511</f>
        <v>0</v>
      </c>
      <c r="Q511" s="149">
        <v>0.108</v>
      </c>
      <c r="R511" s="149">
        <f>Q511*H511</f>
        <v>1.4039999999999999</v>
      </c>
      <c r="S511" s="149">
        <v>0</v>
      </c>
      <c r="T511" s="15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51" t="s">
        <v>173</v>
      </c>
      <c r="AT511" s="151" t="s">
        <v>158</v>
      </c>
      <c r="AU511" s="151" t="s">
        <v>87</v>
      </c>
      <c r="AY511" s="18" t="s">
        <v>132</v>
      </c>
      <c r="BE511" s="152">
        <f>IF(N511="základní",J511,0)</f>
        <v>0</v>
      </c>
      <c r="BF511" s="152">
        <f>IF(N511="snížená",J511,0)</f>
        <v>0</v>
      </c>
      <c r="BG511" s="152">
        <f>IF(N511="zákl. přenesená",J511,0)</f>
        <v>0</v>
      </c>
      <c r="BH511" s="152">
        <f>IF(N511="sníž. přenesená",J511,0)</f>
        <v>0</v>
      </c>
      <c r="BI511" s="152">
        <f>IF(N511="nulová",J511,0)</f>
        <v>0</v>
      </c>
      <c r="BJ511" s="18" t="s">
        <v>85</v>
      </c>
      <c r="BK511" s="152">
        <f>ROUND(I511*H511,2)</f>
        <v>0</v>
      </c>
      <c r="BL511" s="18" t="s">
        <v>138</v>
      </c>
      <c r="BM511" s="151" t="s">
        <v>631</v>
      </c>
    </row>
    <row r="512" spans="1:65" s="2" customFormat="1">
      <c r="A512" s="34"/>
      <c r="B512" s="35"/>
      <c r="C512" s="34"/>
      <c r="D512" s="153" t="s">
        <v>140</v>
      </c>
      <c r="E512" s="34"/>
      <c r="F512" s="154" t="s">
        <v>630</v>
      </c>
      <c r="G512" s="34"/>
      <c r="H512" s="34"/>
      <c r="I512" s="155"/>
      <c r="J512" s="34"/>
      <c r="K512" s="34"/>
      <c r="L512" s="35"/>
      <c r="M512" s="156"/>
      <c r="N512" s="157"/>
      <c r="O512" s="55"/>
      <c r="P512" s="55"/>
      <c r="Q512" s="55"/>
      <c r="R512" s="55"/>
      <c r="S512" s="55"/>
      <c r="T512" s="56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8" t="s">
        <v>140</v>
      </c>
      <c r="AU512" s="18" t="s">
        <v>87</v>
      </c>
    </row>
    <row r="513" spans="1:65" s="13" customFormat="1">
      <c r="B513" s="161"/>
      <c r="D513" s="153" t="s">
        <v>149</v>
      </c>
      <c r="E513" s="162" t="s">
        <v>3</v>
      </c>
      <c r="F513" s="163" t="s">
        <v>535</v>
      </c>
      <c r="H513" s="162" t="s">
        <v>3</v>
      </c>
      <c r="I513" s="164"/>
      <c r="L513" s="161"/>
      <c r="M513" s="165"/>
      <c r="N513" s="166"/>
      <c r="O513" s="166"/>
      <c r="P513" s="166"/>
      <c r="Q513" s="166"/>
      <c r="R513" s="166"/>
      <c r="S513" s="166"/>
      <c r="T513" s="167"/>
      <c r="AT513" s="162" t="s">
        <v>149</v>
      </c>
      <c r="AU513" s="162" t="s">
        <v>87</v>
      </c>
      <c r="AV513" s="13" t="s">
        <v>85</v>
      </c>
      <c r="AW513" s="13" t="s">
        <v>38</v>
      </c>
      <c r="AX513" s="13" t="s">
        <v>77</v>
      </c>
      <c r="AY513" s="162" t="s">
        <v>132</v>
      </c>
    </row>
    <row r="514" spans="1:65" s="14" customFormat="1">
      <c r="B514" s="168"/>
      <c r="D514" s="153" t="s">
        <v>149</v>
      </c>
      <c r="E514" s="169" t="s">
        <v>3</v>
      </c>
      <c r="F514" s="170" t="s">
        <v>196</v>
      </c>
      <c r="H514" s="171">
        <v>13</v>
      </c>
      <c r="I514" s="172"/>
      <c r="L514" s="168"/>
      <c r="M514" s="173"/>
      <c r="N514" s="174"/>
      <c r="O514" s="174"/>
      <c r="P514" s="174"/>
      <c r="Q514" s="174"/>
      <c r="R514" s="174"/>
      <c r="S514" s="174"/>
      <c r="T514" s="175"/>
      <c r="AT514" s="169" t="s">
        <v>149</v>
      </c>
      <c r="AU514" s="169" t="s">
        <v>87</v>
      </c>
      <c r="AV514" s="14" t="s">
        <v>87</v>
      </c>
      <c r="AW514" s="14" t="s">
        <v>38</v>
      </c>
      <c r="AX514" s="14" t="s">
        <v>85</v>
      </c>
      <c r="AY514" s="169" t="s">
        <v>132</v>
      </c>
    </row>
    <row r="515" spans="1:65" s="2" customFormat="1" ht="16.5" customHeight="1">
      <c r="A515" s="34"/>
      <c r="B515" s="139"/>
      <c r="C515" s="140" t="s">
        <v>632</v>
      </c>
      <c r="D515" s="140" t="s">
        <v>134</v>
      </c>
      <c r="E515" s="141" t="s">
        <v>633</v>
      </c>
      <c r="F515" s="142" t="s">
        <v>634</v>
      </c>
      <c r="G515" s="143" t="s">
        <v>317</v>
      </c>
      <c r="H515" s="144">
        <v>7</v>
      </c>
      <c r="I515" s="145"/>
      <c r="J515" s="146">
        <f>ROUND(I515*H515,2)</f>
        <v>0</v>
      </c>
      <c r="K515" s="142" t="s">
        <v>144</v>
      </c>
      <c r="L515" s="35"/>
      <c r="M515" s="147" t="s">
        <v>3</v>
      </c>
      <c r="N515" s="148" t="s">
        <v>48</v>
      </c>
      <c r="O515" s="55"/>
      <c r="P515" s="149">
        <f>O515*H515</f>
        <v>0</v>
      </c>
      <c r="Q515" s="149">
        <v>0.42080000000000001</v>
      </c>
      <c r="R515" s="149">
        <f>Q515*H515</f>
        <v>2.9456000000000002</v>
      </c>
      <c r="S515" s="149">
        <v>0</v>
      </c>
      <c r="T515" s="150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51" t="s">
        <v>138</v>
      </c>
      <c r="AT515" s="151" t="s">
        <v>134</v>
      </c>
      <c r="AU515" s="151" t="s">
        <v>87</v>
      </c>
      <c r="AY515" s="18" t="s">
        <v>132</v>
      </c>
      <c r="BE515" s="152">
        <f>IF(N515="základní",J515,0)</f>
        <v>0</v>
      </c>
      <c r="BF515" s="152">
        <f>IF(N515="snížená",J515,0)</f>
        <v>0</v>
      </c>
      <c r="BG515" s="152">
        <f>IF(N515="zákl. přenesená",J515,0)</f>
        <v>0</v>
      </c>
      <c r="BH515" s="152">
        <f>IF(N515="sníž. přenesená",J515,0)</f>
        <v>0</v>
      </c>
      <c r="BI515" s="152">
        <f>IF(N515="nulová",J515,0)</f>
        <v>0</v>
      </c>
      <c r="BJ515" s="18" t="s">
        <v>85</v>
      </c>
      <c r="BK515" s="152">
        <f>ROUND(I515*H515,2)</f>
        <v>0</v>
      </c>
      <c r="BL515" s="18" t="s">
        <v>138</v>
      </c>
      <c r="BM515" s="151" t="s">
        <v>635</v>
      </c>
    </row>
    <row r="516" spans="1:65" s="2" customFormat="1">
      <c r="A516" s="34"/>
      <c r="B516" s="35"/>
      <c r="C516" s="34"/>
      <c r="D516" s="153" t="s">
        <v>140</v>
      </c>
      <c r="E516" s="34"/>
      <c r="F516" s="154" t="s">
        <v>634</v>
      </c>
      <c r="G516" s="34"/>
      <c r="H516" s="34"/>
      <c r="I516" s="155"/>
      <c r="J516" s="34"/>
      <c r="K516" s="34"/>
      <c r="L516" s="35"/>
      <c r="M516" s="156"/>
      <c r="N516" s="157"/>
      <c r="O516" s="55"/>
      <c r="P516" s="55"/>
      <c r="Q516" s="55"/>
      <c r="R516" s="55"/>
      <c r="S516" s="55"/>
      <c r="T516" s="56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8" t="s">
        <v>140</v>
      </c>
      <c r="AU516" s="18" t="s">
        <v>87</v>
      </c>
    </row>
    <row r="517" spans="1:65" s="2" customFormat="1">
      <c r="A517" s="34"/>
      <c r="B517" s="35"/>
      <c r="C517" s="34"/>
      <c r="D517" s="159" t="s">
        <v>147</v>
      </c>
      <c r="E517" s="34"/>
      <c r="F517" s="160" t="s">
        <v>636</v>
      </c>
      <c r="G517" s="34"/>
      <c r="H517" s="34"/>
      <c r="I517" s="155"/>
      <c r="J517" s="34"/>
      <c r="K517" s="34"/>
      <c r="L517" s="35"/>
      <c r="M517" s="156"/>
      <c r="N517" s="157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8" t="s">
        <v>147</v>
      </c>
      <c r="AU517" s="18" t="s">
        <v>87</v>
      </c>
    </row>
    <row r="518" spans="1:65" s="13" customFormat="1">
      <c r="B518" s="161"/>
      <c r="D518" s="153" t="s">
        <v>149</v>
      </c>
      <c r="E518" s="162" t="s">
        <v>3</v>
      </c>
      <c r="F518" s="163" t="s">
        <v>637</v>
      </c>
      <c r="H518" s="162" t="s">
        <v>3</v>
      </c>
      <c r="I518" s="164"/>
      <c r="L518" s="161"/>
      <c r="M518" s="165"/>
      <c r="N518" s="166"/>
      <c r="O518" s="166"/>
      <c r="P518" s="166"/>
      <c r="Q518" s="166"/>
      <c r="R518" s="166"/>
      <c r="S518" s="166"/>
      <c r="T518" s="167"/>
      <c r="AT518" s="162" t="s">
        <v>149</v>
      </c>
      <c r="AU518" s="162" t="s">
        <v>87</v>
      </c>
      <c r="AV518" s="13" t="s">
        <v>85</v>
      </c>
      <c r="AW518" s="13" t="s">
        <v>38</v>
      </c>
      <c r="AX518" s="13" t="s">
        <v>77</v>
      </c>
      <c r="AY518" s="162" t="s">
        <v>132</v>
      </c>
    </row>
    <row r="519" spans="1:65" s="14" customFormat="1">
      <c r="B519" s="168"/>
      <c r="D519" s="153" t="s">
        <v>149</v>
      </c>
      <c r="E519" s="169" t="s">
        <v>3</v>
      </c>
      <c r="F519" s="170" t="s">
        <v>169</v>
      </c>
      <c r="H519" s="171">
        <v>7</v>
      </c>
      <c r="I519" s="172"/>
      <c r="L519" s="168"/>
      <c r="M519" s="173"/>
      <c r="N519" s="174"/>
      <c r="O519" s="174"/>
      <c r="P519" s="174"/>
      <c r="Q519" s="174"/>
      <c r="R519" s="174"/>
      <c r="S519" s="174"/>
      <c r="T519" s="175"/>
      <c r="AT519" s="169" t="s">
        <v>149</v>
      </c>
      <c r="AU519" s="169" t="s">
        <v>87</v>
      </c>
      <c r="AV519" s="14" t="s">
        <v>87</v>
      </c>
      <c r="AW519" s="14" t="s">
        <v>38</v>
      </c>
      <c r="AX519" s="14" t="s">
        <v>85</v>
      </c>
      <c r="AY519" s="169" t="s">
        <v>132</v>
      </c>
    </row>
    <row r="520" spans="1:65" s="2" customFormat="1" ht="16.5" customHeight="1">
      <c r="A520" s="34"/>
      <c r="B520" s="139"/>
      <c r="C520" s="176" t="s">
        <v>638</v>
      </c>
      <c r="D520" s="176" t="s">
        <v>158</v>
      </c>
      <c r="E520" s="177" t="s">
        <v>639</v>
      </c>
      <c r="F520" s="178" t="s">
        <v>640</v>
      </c>
      <c r="G520" s="179" t="s">
        <v>317</v>
      </c>
      <c r="H520" s="180">
        <v>7</v>
      </c>
      <c r="I520" s="181"/>
      <c r="J520" s="182">
        <f>ROUND(I520*H520,2)</f>
        <v>0</v>
      </c>
      <c r="K520" s="178" t="s">
        <v>200</v>
      </c>
      <c r="L520" s="183"/>
      <c r="M520" s="184" t="s">
        <v>3</v>
      </c>
      <c r="N520" s="185" t="s">
        <v>48</v>
      </c>
      <c r="O520" s="55"/>
      <c r="P520" s="149">
        <f>O520*H520</f>
        <v>0</v>
      </c>
      <c r="Q520" s="149">
        <v>0.10100000000000001</v>
      </c>
      <c r="R520" s="149">
        <f>Q520*H520</f>
        <v>0.70700000000000007</v>
      </c>
      <c r="S520" s="149">
        <v>0</v>
      </c>
      <c r="T520" s="150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51" t="s">
        <v>173</v>
      </c>
      <c r="AT520" s="151" t="s">
        <v>158</v>
      </c>
      <c r="AU520" s="151" t="s">
        <v>87</v>
      </c>
      <c r="AY520" s="18" t="s">
        <v>132</v>
      </c>
      <c r="BE520" s="152">
        <f>IF(N520="základní",J520,0)</f>
        <v>0</v>
      </c>
      <c r="BF520" s="152">
        <f>IF(N520="snížená",J520,0)</f>
        <v>0</v>
      </c>
      <c r="BG520" s="152">
        <f>IF(N520="zákl. přenesená",J520,0)</f>
        <v>0</v>
      </c>
      <c r="BH520" s="152">
        <f>IF(N520="sníž. přenesená",J520,0)</f>
        <v>0</v>
      </c>
      <c r="BI520" s="152">
        <f>IF(N520="nulová",J520,0)</f>
        <v>0</v>
      </c>
      <c r="BJ520" s="18" t="s">
        <v>85</v>
      </c>
      <c r="BK520" s="152">
        <f>ROUND(I520*H520,2)</f>
        <v>0</v>
      </c>
      <c r="BL520" s="18" t="s">
        <v>138</v>
      </c>
      <c r="BM520" s="151" t="s">
        <v>641</v>
      </c>
    </row>
    <row r="521" spans="1:65" s="2" customFormat="1">
      <c r="A521" s="34"/>
      <c r="B521" s="35"/>
      <c r="C521" s="34"/>
      <c r="D521" s="153" t="s">
        <v>140</v>
      </c>
      <c r="E521" s="34"/>
      <c r="F521" s="154" t="s">
        <v>640</v>
      </c>
      <c r="G521" s="34"/>
      <c r="H521" s="34"/>
      <c r="I521" s="155"/>
      <c r="J521" s="34"/>
      <c r="K521" s="34"/>
      <c r="L521" s="35"/>
      <c r="M521" s="156"/>
      <c r="N521" s="157"/>
      <c r="O521" s="55"/>
      <c r="P521" s="55"/>
      <c r="Q521" s="55"/>
      <c r="R521" s="55"/>
      <c r="S521" s="55"/>
      <c r="T521" s="56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8" t="s">
        <v>140</v>
      </c>
      <c r="AU521" s="18" t="s">
        <v>87</v>
      </c>
    </row>
    <row r="522" spans="1:65" s="13" customFormat="1">
      <c r="B522" s="161"/>
      <c r="D522" s="153" t="s">
        <v>149</v>
      </c>
      <c r="E522" s="162" t="s">
        <v>3</v>
      </c>
      <c r="F522" s="163" t="s">
        <v>642</v>
      </c>
      <c r="H522" s="162" t="s">
        <v>3</v>
      </c>
      <c r="I522" s="164"/>
      <c r="L522" s="161"/>
      <c r="M522" s="165"/>
      <c r="N522" s="166"/>
      <c r="O522" s="166"/>
      <c r="P522" s="166"/>
      <c r="Q522" s="166"/>
      <c r="R522" s="166"/>
      <c r="S522" s="166"/>
      <c r="T522" s="167"/>
      <c r="AT522" s="162" t="s">
        <v>149</v>
      </c>
      <c r="AU522" s="162" t="s">
        <v>87</v>
      </c>
      <c r="AV522" s="13" t="s">
        <v>85</v>
      </c>
      <c r="AW522" s="13" t="s">
        <v>38</v>
      </c>
      <c r="AX522" s="13" t="s">
        <v>77</v>
      </c>
      <c r="AY522" s="162" t="s">
        <v>132</v>
      </c>
    </row>
    <row r="523" spans="1:65" s="14" customFormat="1">
      <c r="B523" s="168"/>
      <c r="D523" s="153" t="s">
        <v>149</v>
      </c>
      <c r="E523" s="169" t="s">
        <v>3</v>
      </c>
      <c r="F523" s="170" t="s">
        <v>169</v>
      </c>
      <c r="H523" s="171">
        <v>7</v>
      </c>
      <c r="I523" s="172"/>
      <c r="L523" s="168"/>
      <c r="M523" s="173"/>
      <c r="N523" s="174"/>
      <c r="O523" s="174"/>
      <c r="P523" s="174"/>
      <c r="Q523" s="174"/>
      <c r="R523" s="174"/>
      <c r="S523" s="174"/>
      <c r="T523" s="175"/>
      <c r="AT523" s="169" t="s">
        <v>149</v>
      </c>
      <c r="AU523" s="169" t="s">
        <v>87</v>
      </c>
      <c r="AV523" s="14" t="s">
        <v>87</v>
      </c>
      <c r="AW523" s="14" t="s">
        <v>38</v>
      </c>
      <c r="AX523" s="14" t="s">
        <v>85</v>
      </c>
      <c r="AY523" s="169" t="s">
        <v>132</v>
      </c>
    </row>
    <row r="524" spans="1:65" s="2" customFormat="1" ht="21.75" customHeight="1">
      <c r="A524" s="34"/>
      <c r="B524" s="139"/>
      <c r="C524" s="140" t="s">
        <v>643</v>
      </c>
      <c r="D524" s="140" t="s">
        <v>134</v>
      </c>
      <c r="E524" s="141" t="s">
        <v>644</v>
      </c>
      <c r="F524" s="142" t="s">
        <v>645</v>
      </c>
      <c r="G524" s="143" t="s">
        <v>317</v>
      </c>
      <c r="H524" s="144">
        <v>5</v>
      </c>
      <c r="I524" s="145"/>
      <c r="J524" s="146">
        <f>ROUND(I524*H524,2)</f>
        <v>0</v>
      </c>
      <c r="K524" s="142" t="s">
        <v>144</v>
      </c>
      <c r="L524" s="35"/>
      <c r="M524" s="147" t="s">
        <v>3</v>
      </c>
      <c r="N524" s="148" t="s">
        <v>48</v>
      </c>
      <c r="O524" s="55"/>
      <c r="P524" s="149">
        <f>O524*H524</f>
        <v>0</v>
      </c>
      <c r="Q524" s="149">
        <v>0.31108000000000002</v>
      </c>
      <c r="R524" s="149">
        <f>Q524*H524</f>
        <v>1.5554000000000001</v>
      </c>
      <c r="S524" s="149">
        <v>0</v>
      </c>
      <c r="T524" s="150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51" t="s">
        <v>138</v>
      </c>
      <c r="AT524" s="151" t="s">
        <v>134</v>
      </c>
      <c r="AU524" s="151" t="s">
        <v>87</v>
      </c>
      <c r="AY524" s="18" t="s">
        <v>132</v>
      </c>
      <c r="BE524" s="152">
        <f>IF(N524="základní",J524,0)</f>
        <v>0</v>
      </c>
      <c r="BF524" s="152">
        <f>IF(N524="snížená",J524,0)</f>
        <v>0</v>
      </c>
      <c r="BG524" s="152">
        <f>IF(N524="zákl. přenesená",J524,0)</f>
        <v>0</v>
      </c>
      <c r="BH524" s="152">
        <f>IF(N524="sníž. přenesená",J524,0)</f>
        <v>0</v>
      </c>
      <c r="BI524" s="152">
        <f>IF(N524="nulová",J524,0)</f>
        <v>0</v>
      </c>
      <c r="BJ524" s="18" t="s">
        <v>85</v>
      </c>
      <c r="BK524" s="152">
        <f>ROUND(I524*H524,2)</f>
        <v>0</v>
      </c>
      <c r="BL524" s="18" t="s">
        <v>138</v>
      </c>
      <c r="BM524" s="151" t="s">
        <v>646</v>
      </c>
    </row>
    <row r="525" spans="1:65" s="2" customFormat="1">
      <c r="A525" s="34"/>
      <c r="B525" s="35"/>
      <c r="C525" s="34"/>
      <c r="D525" s="153" t="s">
        <v>140</v>
      </c>
      <c r="E525" s="34"/>
      <c r="F525" s="154" t="s">
        <v>647</v>
      </c>
      <c r="G525" s="34"/>
      <c r="H525" s="34"/>
      <c r="I525" s="155"/>
      <c r="J525" s="34"/>
      <c r="K525" s="34"/>
      <c r="L525" s="35"/>
      <c r="M525" s="156"/>
      <c r="N525" s="157"/>
      <c r="O525" s="55"/>
      <c r="P525" s="55"/>
      <c r="Q525" s="55"/>
      <c r="R525" s="55"/>
      <c r="S525" s="55"/>
      <c r="T525" s="56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8" t="s">
        <v>140</v>
      </c>
      <c r="AU525" s="18" t="s">
        <v>87</v>
      </c>
    </row>
    <row r="526" spans="1:65" s="2" customFormat="1">
      <c r="A526" s="34"/>
      <c r="B526" s="35"/>
      <c r="C526" s="34"/>
      <c r="D526" s="159" t="s">
        <v>147</v>
      </c>
      <c r="E526" s="34"/>
      <c r="F526" s="160" t="s">
        <v>648</v>
      </c>
      <c r="G526" s="34"/>
      <c r="H526" s="34"/>
      <c r="I526" s="155"/>
      <c r="J526" s="34"/>
      <c r="K526" s="34"/>
      <c r="L526" s="35"/>
      <c r="M526" s="156"/>
      <c r="N526" s="157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8" t="s">
        <v>147</v>
      </c>
      <c r="AU526" s="18" t="s">
        <v>87</v>
      </c>
    </row>
    <row r="527" spans="1:65" s="13" customFormat="1">
      <c r="B527" s="161"/>
      <c r="D527" s="153" t="s">
        <v>149</v>
      </c>
      <c r="E527" s="162" t="s">
        <v>3</v>
      </c>
      <c r="F527" s="163" t="s">
        <v>649</v>
      </c>
      <c r="H527" s="162" t="s">
        <v>3</v>
      </c>
      <c r="I527" s="164"/>
      <c r="L527" s="161"/>
      <c r="M527" s="165"/>
      <c r="N527" s="166"/>
      <c r="O527" s="166"/>
      <c r="P527" s="166"/>
      <c r="Q527" s="166"/>
      <c r="R527" s="166"/>
      <c r="S527" s="166"/>
      <c r="T527" s="167"/>
      <c r="AT527" s="162" t="s">
        <v>149</v>
      </c>
      <c r="AU527" s="162" t="s">
        <v>87</v>
      </c>
      <c r="AV527" s="13" t="s">
        <v>85</v>
      </c>
      <c r="AW527" s="13" t="s">
        <v>38</v>
      </c>
      <c r="AX527" s="13" t="s">
        <v>77</v>
      </c>
      <c r="AY527" s="162" t="s">
        <v>132</v>
      </c>
    </row>
    <row r="528" spans="1:65" s="14" customFormat="1">
      <c r="B528" s="168"/>
      <c r="D528" s="153" t="s">
        <v>149</v>
      </c>
      <c r="E528" s="169" t="s">
        <v>3</v>
      </c>
      <c r="F528" s="170" t="s">
        <v>152</v>
      </c>
      <c r="H528" s="171">
        <v>3</v>
      </c>
      <c r="I528" s="172"/>
      <c r="L528" s="168"/>
      <c r="M528" s="173"/>
      <c r="N528" s="174"/>
      <c r="O528" s="174"/>
      <c r="P528" s="174"/>
      <c r="Q528" s="174"/>
      <c r="R528" s="174"/>
      <c r="S528" s="174"/>
      <c r="T528" s="175"/>
      <c r="AT528" s="169" t="s">
        <v>149</v>
      </c>
      <c r="AU528" s="169" t="s">
        <v>87</v>
      </c>
      <c r="AV528" s="14" t="s">
        <v>87</v>
      </c>
      <c r="AW528" s="14" t="s">
        <v>38</v>
      </c>
      <c r="AX528" s="14" t="s">
        <v>77</v>
      </c>
      <c r="AY528" s="169" t="s">
        <v>132</v>
      </c>
    </row>
    <row r="529" spans="1:65" s="14" customFormat="1">
      <c r="B529" s="168"/>
      <c r="D529" s="153" t="s">
        <v>149</v>
      </c>
      <c r="E529" s="169" t="s">
        <v>3</v>
      </c>
      <c r="F529" s="170" t="s">
        <v>87</v>
      </c>
      <c r="H529" s="171">
        <v>2</v>
      </c>
      <c r="I529" s="172"/>
      <c r="L529" s="168"/>
      <c r="M529" s="173"/>
      <c r="N529" s="174"/>
      <c r="O529" s="174"/>
      <c r="P529" s="174"/>
      <c r="Q529" s="174"/>
      <c r="R529" s="174"/>
      <c r="S529" s="174"/>
      <c r="T529" s="175"/>
      <c r="AT529" s="169" t="s">
        <v>149</v>
      </c>
      <c r="AU529" s="169" t="s">
        <v>87</v>
      </c>
      <c r="AV529" s="14" t="s">
        <v>87</v>
      </c>
      <c r="AW529" s="14" t="s">
        <v>38</v>
      </c>
      <c r="AX529" s="14" t="s">
        <v>77</v>
      </c>
      <c r="AY529" s="169" t="s">
        <v>132</v>
      </c>
    </row>
    <row r="530" spans="1:65" s="15" customFormat="1">
      <c r="B530" s="188"/>
      <c r="D530" s="153" t="s">
        <v>149</v>
      </c>
      <c r="E530" s="189" t="s">
        <v>3</v>
      </c>
      <c r="F530" s="190" t="s">
        <v>244</v>
      </c>
      <c r="H530" s="191">
        <v>5</v>
      </c>
      <c r="I530" s="192"/>
      <c r="L530" s="188"/>
      <c r="M530" s="193"/>
      <c r="N530" s="194"/>
      <c r="O530" s="194"/>
      <c r="P530" s="194"/>
      <c r="Q530" s="194"/>
      <c r="R530" s="194"/>
      <c r="S530" s="194"/>
      <c r="T530" s="195"/>
      <c r="AT530" s="189" t="s">
        <v>149</v>
      </c>
      <c r="AU530" s="189" t="s">
        <v>87</v>
      </c>
      <c r="AV530" s="15" t="s">
        <v>138</v>
      </c>
      <c r="AW530" s="15" t="s">
        <v>38</v>
      </c>
      <c r="AX530" s="15" t="s">
        <v>85</v>
      </c>
      <c r="AY530" s="189" t="s">
        <v>132</v>
      </c>
    </row>
    <row r="531" spans="1:65" s="2" customFormat="1" ht="16.5" customHeight="1">
      <c r="A531" s="34"/>
      <c r="B531" s="139"/>
      <c r="C531" s="176" t="s">
        <v>490</v>
      </c>
      <c r="D531" s="176" t="s">
        <v>158</v>
      </c>
      <c r="E531" s="177" t="s">
        <v>650</v>
      </c>
      <c r="F531" s="178" t="s">
        <v>651</v>
      </c>
      <c r="G531" s="179" t="s">
        <v>317</v>
      </c>
      <c r="H531" s="180">
        <v>3</v>
      </c>
      <c r="I531" s="181"/>
      <c r="J531" s="182">
        <f>ROUND(I531*H531,2)</f>
        <v>0</v>
      </c>
      <c r="K531" s="178" t="s">
        <v>200</v>
      </c>
      <c r="L531" s="183"/>
      <c r="M531" s="184" t="s">
        <v>3</v>
      </c>
      <c r="N531" s="185" t="s">
        <v>48</v>
      </c>
      <c r="O531" s="55"/>
      <c r="P531" s="149">
        <f>O531*H531</f>
        <v>0</v>
      </c>
      <c r="Q531" s="149">
        <v>7.3000000000000001E-3</v>
      </c>
      <c r="R531" s="149">
        <f>Q531*H531</f>
        <v>2.1899999999999999E-2</v>
      </c>
      <c r="S531" s="149">
        <v>0</v>
      </c>
      <c r="T531" s="150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51" t="s">
        <v>173</v>
      </c>
      <c r="AT531" s="151" t="s">
        <v>158</v>
      </c>
      <c r="AU531" s="151" t="s">
        <v>87</v>
      </c>
      <c r="AY531" s="18" t="s">
        <v>132</v>
      </c>
      <c r="BE531" s="152">
        <f>IF(N531="základní",J531,0)</f>
        <v>0</v>
      </c>
      <c r="BF531" s="152">
        <f>IF(N531="snížená",J531,0)</f>
        <v>0</v>
      </c>
      <c r="BG531" s="152">
        <f>IF(N531="zákl. přenesená",J531,0)</f>
        <v>0</v>
      </c>
      <c r="BH531" s="152">
        <f>IF(N531="sníž. přenesená",J531,0)</f>
        <v>0</v>
      </c>
      <c r="BI531" s="152">
        <f>IF(N531="nulová",J531,0)</f>
        <v>0</v>
      </c>
      <c r="BJ531" s="18" t="s">
        <v>85</v>
      </c>
      <c r="BK531" s="152">
        <f>ROUND(I531*H531,2)</f>
        <v>0</v>
      </c>
      <c r="BL531" s="18" t="s">
        <v>138</v>
      </c>
      <c r="BM531" s="151" t="s">
        <v>652</v>
      </c>
    </row>
    <row r="532" spans="1:65" s="2" customFormat="1">
      <c r="A532" s="34"/>
      <c r="B532" s="35"/>
      <c r="C532" s="34"/>
      <c r="D532" s="153" t="s">
        <v>140</v>
      </c>
      <c r="E532" s="34"/>
      <c r="F532" s="154" t="s">
        <v>651</v>
      </c>
      <c r="G532" s="34"/>
      <c r="H532" s="34"/>
      <c r="I532" s="155"/>
      <c r="J532" s="34"/>
      <c r="K532" s="34"/>
      <c r="L532" s="35"/>
      <c r="M532" s="156"/>
      <c r="N532" s="157"/>
      <c r="O532" s="55"/>
      <c r="P532" s="55"/>
      <c r="Q532" s="55"/>
      <c r="R532" s="55"/>
      <c r="S532" s="55"/>
      <c r="T532" s="56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8" t="s">
        <v>140</v>
      </c>
      <c r="AU532" s="18" t="s">
        <v>87</v>
      </c>
    </row>
    <row r="533" spans="1:65" s="13" customFormat="1">
      <c r="B533" s="161"/>
      <c r="D533" s="153" t="s">
        <v>149</v>
      </c>
      <c r="E533" s="162" t="s">
        <v>3</v>
      </c>
      <c r="F533" s="163" t="s">
        <v>642</v>
      </c>
      <c r="H533" s="162" t="s">
        <v>3</v>
      </c>
      <c r="I533" s="164"/>
      <c r="L533" s="161"/>
      <c r="M533" s="165"/>
      <c r="N533" s="166"/>
      <c r="O533" s="166"/>
      <c r="P533" s="166"/>
      <c r="Q533" s="166"/>
      <c r="R533" s="166"/>
      <c r="S533" s="166"/>
      <c r="T533" s="167"/>
      <c r="AT533" s="162" t="s">
        <v>149</v>
      </c>
      <c r="AU533" s="162" t="s">
        <v>87</v>
      </c>
      <c r="AV533" s="13" t="s">
        <v>85</v>
      </c>
      <c r="AW533" s="13" t="s">
        <v>38</v>
      </c>
      <c r="AX533" s="13" t="s">
        <v>77</v>
      </c>
      <c r="AY533" s="162" t="s">
        <v>132</v>
      </c>
    </row>
    <row r="534" spans="1:65" s="14" customFormat="1">
      <c r="B534" s="168"/>
      <c r="D534" s="153" t="s">
        <v>149</v>
      </c>
      <c r="E534" s="169" t="s">
        <v>3</v>
      </c>
      <c r="F534" s="170" t="s">
        <v>152</v>
      </c>
      <c r="H534" s="171">
        <v>3</v>
      </c>
      <c r="I534" s="172"/>
      <c r="L534" s="168"/>
      <c r="M534" s="173"/>
      <c r="N534" s="174"/>
      <c r="O534" s="174"/>
      <c r="P534" s="174"/>
      <c r="Q534" s="174"/>
      <c r="R534" s="174"/>
      <c r="S534" s="174"/>
      <c r="T534" s="175"/>
      <c r="AT534" s="169" t="s">
        <v>149</v>
      </c>
      <c r="AU534" s="169" t="s">
        <v>87</v>
      </c>
      <c r="AV534" s="14" t="s">
        <v>87</v>
      </c>
      <c r="AW534" s="14" t="s">
        <v>38</v>
      </c>
      <c r="AX534" s="14" t="s">
        <v>85</v>
      </c>
      <c r="AY534" s="169" t="s">
        <v>132</v>
      </c>
    </row>
    <row r="535" spans="1:65" s="2" customFormat="1" ht="16.5" customHeight="1">
      <c r="A535" s="34"/>
      <c r="B535" s="139"/>
      <c r="C535" s="176" t="s">
        <v>653</v>
      </c>
      <c r="D535" s="176" t="s">
        <v>158</v>
      </c>
      <c r="E535" s="177" t="s">
        <v>654</v>
      </c>
      <c r="F535" s="178" t="s">
        <v>655</v>
      </c>
      <c r="G535" s="179" t="s">
        <v>317</v>
      </c>
      <c r="H535" s="180">
        <v>2</v>
      </c>
      <c r="I535" s="181"/>
      <c r="J535" s="182">
        <f>ROUND(I535*H535,2)</f>
        <v>0</v>
      </c>
      <c r="K535" s="178" t="s">
        <v>200</v>
      </c>
      <c r="L535" s="183"/>
      <c r="M535" s="184" t="s">
        <v>3</v>
      </c>
      <c r="N535" s="185" t="s">
        <v>48</v>
      </c>
      <c r="O535" s="55"/>
      <c r="P535" s="149">
        <f>O535*H535</f>
        <v>0</v>
      </c>
      <c r="Q535" s="149">
        <v>2.9499999999999998E-2</v>
      </c>
      <c r="R535" s="149">
        <f>Q535*H535</f>
        <v>5.8999999999999997E-2</v>
      </c>
      <c r="S535" s="149">
        <v>0</v>
      </c>
      <c r="T535" s="150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51" t="s">
        <v>173</v>
      </c>
      <c r="AT535" s="151" t="s">
        <v>158</v>
      </c>
      <c r="AU535" s="151" t="s">
        <v>87</v>
      </c>
      <c r="AY535" s="18" t="s">
        <v>132</v>
      </c>
      <c r="BE535" s="152">
        <f>IF(N535="základní",J535,0)</f>
        <v>0</v>
      </c>
      <c r="BF535" s="152">
        <f>IF(N535="snížená",J535,0)</f>
        <v>0</v>
      </c>
      <c r="BG535" s="152">
        <f>IF(N535="zákl. přenesená",J535,0)</f>
        <v>0</v>
      </c>
      <c r="BH535" s="152">
        <f>IF(N535="sníž. přenesená",J535,0)</f>
        <v>0</v>
      </c>
      <c r="BI535" s="152">
        <f>IF(N535="nulová",J535,0)</f>
        <v>0</v>
      </c>
      <c r="BJ535" s="18" t="s">
        <v>85</v>
      </c>
      <c r="BK535" s="152">
        <f>ROUND(I535*H535,2)</f>
        <v>0</v>
      </c>
      <c r="BL535" s="18" t="s">
        <v>138</v>
      </c>
      <c r="BM535" s="151" t="s">
        <v>656</v>
      </c>
    </row>
    <row r="536" spans="1:65" s="2" customFormat="1">
      <c r="A536" s="34"/>
      <c r="B536" s="35"/>
      <c r="C536" s="34"/>
      <c r="D536" s="153" t="s">
        <v>140</v>
      </c>
      <c r="E536" s="34"/>
      <c r="F536" s="154" t="s">
        <v>655</v>
      </c>
      <c r="G536" s="34"/>
      <c r="H536" s="34"/>
      <c r="I536" s="155"/>
      <c r="J536" s="34"/>
      <c r="K536" s="34"/>
      <c r="L536" s="35"/>
      <c r="M536" s="156"/>
      <c r="N536" s="157"/>
      <c r="O536" s="55"/>
      <c r="P536" s="55"/>
      <c r="Q536" s="55"/>
      <c r="R536" s="55"/>
      <c r="S536" s="55"/>
      <c r="T536" s="56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8" t="s">
        <v>140</v>
      </c>
      <c r="AU536" s="18" t="s">
        <v>87</v>
      </c>
    </row>
    <row r="537" spans="1:65" s="13" customFormat="1">
      <c r="B537" s="161"/>
      <c r="D537" s="153" t="s">
        <v>149</v>
      </c>
      <c r="E537" s="162" t="s">
        <v>3</v>
      </c>
      <c r="F537" s="163" t="s">
        <v>642</v>
      </c>
      <c r="H537" s="162" t="s">
        <v>3</v>
      </c>
      <c r="I537" s="164"/>
      <c r="L537" s="161"/>
      <c r="M537" s="165"/>
      <c r="N537" s="166"/>
      <c r="O537" s="166"/>
      <c r="P537" s="166"/>
      <c r="Q537" s="166"/>
      <c r="R537" s="166"/>
      <c r="S537" s="166"/>
      <c r="T537" s="167"/>
      <c r="AT537" s="162" t="s">
        <v>149</v>
      </c>
      <c r="AU537" s="162" t="s">
        <v>87</v>
      </c>
      <c r="AV537" s="13" t="s">
        <v>85</v>
      </c>
      <c r="AW537" s="13" t="s">
        <v>38</v>
      </c>
      <c r="AX537" s="13" t="s">
        <v>77</v>
      </c>
      <c r="AY537" s="162" t="s">
        <v>132</v>
      </c>
    </row>
    <row r="538" spans="1:65" s="14" customFormat="1">
      <c r="B538" s="168"/>
      <c r="D538" s="153" t="s">
        <v>149</v>
      </c>
      <c r="E538" s="169" t="s">
        <v>3</v>
      </c>
      <c r="F538" s="170" t="s">
        <v>87</v>
      </c>
      <c r="H538" s="171">
        <v>2</v>
      </c>
      <c r="I538" s="172"/>
      <c r="L538" s="168"/>
      <c r="M538" s="173"/>
      <c r="N538" s="174"/>
      <c r="O538" s="174"/>
      <c r="P538" s="174"/>
      <c r="Q538" s="174"/>
      <c r="R538" s="174"/>
      <c r="S538" s="174"/>
      <c r="T538" s="175"/>
      <c r="AT538" s="169" t="s">
        <v>149</v>
      </c>
      <c r="AU538" s="169" t="s">
        <v>87</v>
      </c>
      <c r="AV538" s="14" t="s">
        <v>87</v>
      </c>
      <c r="AW538" s="14" t="s">
        <v>38</v>
      </c>
      <c r="AX538" s="14" t="s">
        <v>85</v>
      </c>
      <c r="AY538" s="169" t="s">
        <v>132</v>
      </c>
    </row>
    <row r="539" spans="1:65" s="2" customFormat="1" ht="16.5" customHeight="1">
      <c r="A539" s="34"/>
      <c r="B539" s="139"/>
      <c r="C539" s="140" t="s">
        <v>657</v>
      </c>
      <c r="D539" s="140" t="s">
        <v>134</v>
      </c>
      <c r="E539" s="141" t="s">
        <v>658</v>
      </c>
      <c r="F539" s="142" t="s">
        <v>659</v>
      </c>
      <c r="G539" s="143" t="s">
        <v>296</v>
      </c>
      <c r="H539" s="144">
        <v>50</v>
      </c>
      <c r="I539" s="145"/>
      <c r="J539" s="146">
        <f>ROUND(I539*H539,2)</f>
        <v>0</v>
      </c>
      <c r="K539" s="142" t="s">
        <v>144</v>
      </c>
      <c r="L539" s="35"/>
      <c r="M539" s="147" t="s">
        <v>3</v>
      </c>
      <c r="N539" s="148" t="s">
        <v>48</v>
      </c>
      <c r="O539" s="55"/>
      <c r="P539" s="149">
        <f>O539*H539</f>
        <v>0</v>
      </c>
      <c r="Q539" s="149">
        <v>0.29221000000000003</v>
      </c>
      <c r="R539" s="149">
        <f>Q539*H539</f>
        <v>14.610500000000002</v>
      </c>
      <c r="S539" s="149">
        <v>0</v>
      </c>
      <c r="T539" s="150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1" t="s">
        <v>138</v>
      </c>
      <c r="AT539" s="151" t="s">
        <v>134</v>
      </c>
      <c r="AU539" s="151" t="s">
        <v>87</v>
      </c>
      <c r="AY539" s="18" t="s">
        <v>132</v>
      </c>
      <c r="BE539" s="152">
        <f>IF(N539="základní",J539,0)</f>
        <v>0</v>
      </c>
      <c r="BF539" s="152">
        <f>IF(N539="snížená",J539,0)</f>
        <v>0</v>
      </c>
      <c r="BG539" s="152">
        <f>IF(N539="zákl. přenesená",J539,0)</f>
        <v>0</v>
      </c>
      <c r="BH539" s="152">
        <f>IF(N539="sníž. přenesená",J539,0)</f>
        <v>0</v>
      </c>
      <c r="BI539" s="152">
        <f>IF(N539="nulová",J539,0)</f>
        <v>0</v>
      </c>
      <c r="BJ539" s="18" t="s">
        <v>85</v>
      </c>
      <c r="BK539" s="152">
        <f>ROUND(I539*H539,2)</f>
        <v>0</v>
      </c>
      <c r="BL539" s="18" t="s">
        <v>138</v>
      </c>
      <c r="BM539" s="151" t="s">
        <v>660</v>
      </c>
    </row>
    <row r="540" spans="1:65" s="2" customFormat="1">
      <c r="A540" s="34"/>
      <c r="B540" s="35"/>
      <c r="C540" s="34"/>
      <c r="D540" s="153" t="s">
        <v>140</v>
      </c>
      <c r="E540" s="34"/>
      <c r="F540" s="154" t="s">
        <v>661</v>
      </c>
      <c r="G540" s="34"/>
      <c r="H540" s="34"/>
      <c r="I540" s="155"/>
      <c r="J540" s="34"/>
      <c r="K540" s="34"/>
      <c r="L540" s="35"/>
      <c r="M540" s="156"/>
      <c r="N540" s="157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8" t="s">
        <v>140</v>
      </c>
      <c r="AU540" s="18" t="s">
        <v>87</v>
      </c>
    </row>
    <row r="541" spans="1:65" s="2" customFormat="1">
      <c r="A541" s="34"/>
      <c r="B541" s="35"/>
      <c r="C541" s="34"/>
      <c r="D541" s="159" t="s">
        <v>147</v>
      </c>
      <c r="E541" s="34"/>
      <c r="F541" s="160" t="s">
        <v>662</v>
      </c>
      <c r="G541" s="34"/>
      <c r="H541" s="34"/>
      <c r="I541" s="155"/>
      <c r="J541" s="34"/>
      <c r="K541" s="34"/>
      <c r="L541" s="35"/>
      <c r="M541" s="156"/>
      <c r="N541" s="157"/>
      <c r="O541" s="55"/>
      <c r="P541" s="55"/>
      <c r="Q541" s="55"/>
      <c r="R541" s="55"/>
      <c r="S541" s="55"/>
      <c r="T541" s="56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8" t="s">
        <v>147</v>
      </c>
      <c r="AU541" s="18" t="s">
        <v>87</v>
      </c>
    </row>
    <row r="542" spans="1:65" s="13" customFormat="1">
      <c r="B542" s="161"/>
      <c r="D542" s="153" t="s">
        <v>149</v>
      </c>
      <c r="E542" s="162" t="s">
        <v>3</v>
      </c>
      <c r="F542" s="163" t="s">
        <v>663</v>
      </c>
      <c r="H542" s="162" t="s">
        <v>3</v>
      </c>
      <c r="I542" s="164"/>
      <c r="L542" s="161"/>
      <c r="M542" s="165"/>
      <c r="N542" s="166"/>
      <c r="O542" s="166"/>
      <c r="P542" s="166"/>
      <c r="Q542" s="166"/>
      <c r="R542" s="166"/>
      <c r="S542" s="166"/>
      <c r="T542" s="167"/>
      <c r="AT542" s="162" t="s">
        <v>149</v>
      </c>
      <c r="AU542" s="162" t="s">
        <v>87</v>
      </c>
      <c r="AV542" s="13" t="s">
        <v>85</v>
      </c>
      <c r="AW542" s="13" t="s">
        <v>38</v>
      </c>
      <c r="AX542" s="13" t="s">
        <v>77</v>
      </c>
      <c r="AY542" s="162" t="s">
        <v>132</v>
      </c>
    </row>
    <row r="543" spans="1:65" s="14" customFormat="1">
      <c r="B543" s="168"/>
      <c r="D543" s="153" t="s">
        <v>149</v>
      </c>
      <c r="E543" s="169" t="s">
        <v>3</v>
      </c>
      <c r="F543" s="170" t="s">
        <v>372</v>
      </c>
      <c r="H543" s="171">
        <v>50</v>
      </c>
      <c r="I543" s="172"/>
      <c r="L543" s="168"/>
      <c r="M543" s="173"/>
      <c r="N543" s="174"/>
      <c r="O543" s="174"/>
      <c r="P543" s="174"/>
      <c r="Q543" s="174"/>
      <c r="R543" s="174"/>
      <c r="S543" s="174"/>
      <c r="T543" s="175"/>
      <c r="AT543" s="169" t="s">
        <v>149</v>
      </c>
      <c r="AU543" s="169" t="s">
        <v>87</v>
      </c>
      <c r="AV543" s="14" t="s">
        <v>87</v>
      </c>
      <c r="AW543" s="14" t="s">
        <v>38</v>
      </c>
      <c r="AX543" s="14" t="s">
        <v>77</v>
      </c>
      <c r="AY543" s="169" t="s">
        <v>132</v>
      </c>
    </row>
    <row r="544" spans="1:65" s="15" customFormat="1">
      <c r="B544" s="188"/>
      <c r="D544" s="153" t="s">
        <v>149</v>
      </c>
      <c r="E544" s="189" t="s">
        <v>3</v>
      </c>
      <c r="F544" s="190" t="s">
        <v>244</v>
      </c>
      <c r="H544" s="191">
        <v>50</v>
      </c>
      <c r="I544" s="192"/>
      <c r="L544" s="188"/>
      <c r="M544" s="193"/>
      <c r="N544" s="194"/>
      <c r="O544" s="194"/>
      <c r="P544" s="194"/>
      <c r="Q544" s="194"/>
      <c r="R544" s="194"/>
      <c r="S544" s="194"/>
      <c r="T544" s="195"/>
      <c r="AT544" s="189" t="s">
        <v>149</v>
      </c>
      <c r="AU544" s="189" t="s">
        <v>87</v>
      </c>
      <c r="AV544" s="15" t="s">
        <v>138</v>
      </c>
      <c r="AW544" s="15" t="s">
        <v>38</v>
      </c>
      <c r="AX544" s="15" t="s">
        <v>85</v>
      </c>
      <c r="AY544" s="189" t="s">
        <v>132</v>
      </c>
    </row>
    <row r="545" spans="1:65" s="2" customFormat="1" ht="16.5" customHeight="1">
      <c r="A545" s="34"/>
      <c r="B545" s="139"/>
      <c r="C545" s="176" t="s">
        <v>664</v>
      </c>
      <c r="D545" s="176" t="s">
        <v>158</v>
      </c>
      <c r="E545" s="177" t="s">
        <v>665</v>
      </c>
      <c r="F545" s="178" t="s">
        <v>666</v>
      </c>
      <c r="G545" s="179" t="s">
        <v>296</v>
      </c>
      <c r="H545" s="180">
        <v>50</v>
      </c>
      <c r="I545" s="181"/>
      <c r="J545" s="182">
        <f>ROUND(I545*H545,2)</f>
        <v>0</v>
      </c>
      <c r="K545" s="178" t="s">
        <v>144</v>
      </c>
      <c r="L545" s="183"/>
      <c r="M545" s="184" t="s">
        <v>3</v>
      </c>
      <c r="N545" s="185" t="s">
        <v>48</v>
      </c>
      <c r="O545" s="55"/>
      <c r="P545" s="149">
        <f>O545*H545</f>
        <v>0</v>
      </c>
      <c r="Q545" s="149">
        <v>6.7000000000000002E-3</v>
      </c>
      <c r="R545" s="149">
        <f>Q545*H545</f>
        <v>0.33500000000000002</v>
      </c>
      <c r="S545" s="149">
        <v>0</v>
      </c>
      <c r="T545" s="150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51" t="s">
        <v>173</v>
      </c>
      <c r="AT545" s="151" t="s">
        <v>158</v>
      </c>
      <c r="AU545" s="151" t="s">
        <v>87</v>
      </c>
      <c r="AY545" s="18" t="s">
        <v>132</v>
      </c>
      <c r="BE545" s="152">
        <f>IF(N545="základní",J545,0)</f>
        <v>0</v>
      </c>
      <c r="BF545" s="152">
        <f>IF(N545="snížená",J545,0)</f>
        <v>0</v>
      </c>
      <c r="BG545" s="152">
        <f>IF(N545="zákl. přenesená",J545,0)</f>
        <v>0</v>
      </c>
      <c r="BH545" s="152">
        <f>IF(N545="sníž. přenesená",J545,0)</f>
        <v>0</v>
      </c>
      <c r="BI545" s="152">
        <f>IF(N545="nulová",J545,0)</f>
        <v>0</v>
      </c>
      <c r="BJ545" s="18" t="s">
        <v>85</v>
      </c>
      <c r="BK545" s="152">
        <f>ROUND(I545*H545,2)</f>
        <v>0</v>
      </c>
      <c r="BL545" s="18" t="s">
        <v>138</v>
      </c>
      <c r="BM545" s="151" t="s">
        <v>667</v>
      </c>
    </row>
    <row r="546" spans="1:65" s="2" customFormat="1">
      <c r="A546" s="34"/>
      <c r="B546" s="35"/>
      <c r="C546" s="34"/>
      <c r="D546" s="153" t="s">
        <v>140</v>
      </c>
      <c r="E546" s="34"/>
      <c r="F546" s="154" t="s">
        <v>666</v>
      </c>
      <c r="G546" s="34"/>
      <c r="H546" s="34"/>
      <c r="I546" s="155"/>
      <c r="J546" s="34"/>
      <c r="K546" s="34"/>
      <c r="L546" s="35"/>
      <c r="M546" s="156"/>
      <c r="N546" s="157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8" t="s">
        <v>140</v>
      </c>
      <c r="AU546" s="18" t="s">
        <v>87</v>
      </c>
    </row>
    <row r="547" spans="1:65" s="13" customFormat="1">
      <c r="B547" s="161"/>
      <c r="D547" s="153" t="s">
        <v>149</v>
      </c>
      <c r="E547" s="162" t="s">
        <v>3</v>
      </c>
      <c r="F547" s="163" t="s">
        <v>668</v>
      </c>
      <c r="H547" s="162" t="s">
        <v>3</v>
      </c>
      <c r="I547" s="164"/>
      <c r="L547" s="161"/>
      <c r="M547" s="165"/>
      <c r="N547" s="166"/>
      <c r="O547" s="166"/>
      <c r="P547" s="166"/>
      <c r="Q547" s="166"/>
      <c r="R547" s="166"/>
      <c r="S547" s="166"/>
      <c r="T547" s="167"/>
      <c r="AT547" s="162" t="s">
        <v>149</v>
      </c>
      <c r="AU547" s="162" t="s">
        <v>87</v>
      </c>
      <c r="AV547" s="13" t="s">
        <v>85</v>
      </c>
      <c r="AW547" s="13" t="s">
        <v>38</v>
      </c>
      <c r="AX547" s="13" t="s">
        <v>77</v>
      </c>
      <c r="AY547" s="162" t="s">
        <v>132</v>
      </c>
    </row>
    <row r="548" spans="1:65" s="14" customFormat="1">
      <c r="B548" s="168"/>
      <c r="D548" s="153" t="s">
        <v>149</v>
      </c>
      <c r="E548" s="169" t="s">
        <v>3</v>
      </c>
      <c r="F548" s="170" t="s">
        <v>372</v>
      </c>
      <c r="H548" s="171">
        <v>50</v>
      </c>
      <c r="I548" s="172"/>
      <c r="L548" s="168"/>
      <c r="M548" s="173"/>
      <c r="N548" s="174"/>
      <c r="O548" s="174"/>
      <c r="P548" s="174"/>
      <c r="Q548" s="174"/>
      <c r="R548" s="174"/>
      <c r="S548" s="174"/>
      <c r="T548" s="175"/>
      <c r="AT548" s="169" t="s">
        <v>149</v>
      </c>
      <c r="AU548" s="169" t="s">
        <v>87</v>
      </c>
      <c r="AV548" s="14" t="s">
        <v>87</v>
      </c>
      <c r="AW548" s="14" t="s">
        <v>38</v>
      </c>
      <c r="AX548" s="14" t="s">
        <v>77</v>
      </c>
      <c r="AY548" s="169" t="s">
        <v>132</v>
      </c>
    </row>
    <row r="549" spans="1:65" s="15" customFormat="1">
      <c r="B549" s="188"/>
      <c r="D549" s="153" t="s">
        <v>149</v>
      </c>
      <c r="E549" s="189" t="s">
        <v>3</v>
      </c>
      <c r="F549" s="190" t="s">
        <v>244</v>
      </c>
      <c r="H549" s="191">
        <v>50</v>
      </c>
      <c r="I549" s="192"/>
      <c r="L549" s="188"/>
      <c r="M549" s="193"/>
      <c r="N549" s="194"/>
      <c r="O549" s="194"/>
      <c r="P549" s="194"/>
      <c r="Q549" s="194"/>
      <c r="R549" s="194"/>
      <c r="S549" s="194"/>
      <c r="T549" s="195"/>
      <c r="AT549" s="189" t="s">
        <v>149</v>
      </c>
      <c r="AU549" s="189" t="s">
        <v>87</v>
      </c>
      <c r="AV549" s="15" t="s">
        <v>138</v>
      </c>
      <c r="AW549" s="15" t="s">
        <v>38</v>
      </c>
      <c r="AX549" s="15" t="s">
        <v>85</v>
      </c>
      <c r="AY549" s="189" t="s">
        <v>132</v>
      </c>
    </row>
    <row r="550" spans="1:65" s="2" customFormat="1" ht="16.5" customHeight="1">
      <c r="A550" s="34"/>
      <c r="B550" s="139"/>
      <c r="C550" s="176" t="s">
        <v>669</v>
      </c>
      <c r="D550" s="176" t="s">
        <v>158</v>
      </c>
      <c r="E550" s="177" t="s">
        <v>670</v>
      </c>
      <c r="F550" s="178" t="s">
        <v>671</v>
      </c>
      <c r="G550" s="179" t="s">
        <v>296</v>
      </c>
      <c r="H550" s="180">
        <v>50</v>
      </c>
      <c r="I550" s="181"/>
      <c r="J550" s="182">
        <f>ROUND(I550*H550,2)</f>
        <v>0</v>
      </c>
      <c r="K550" s="178" t="s">
        <v>144</v>
      </c>
      <c r="L550" s="183"/>
      <c r="M550" s="184" t="s">
        <v>3</v>
      </c>
      <c r="N550" s="185" t="s">
        <v>48</v>
      </c>
      <c r="O550" s="55"/>
      <c r="P550" s="149">
        <f>O550*H550</f>
        <v>0</v>
      </c>
      <c r="Q550" s="149">
        <v>1.6899999999999998E-2</v>
      </c>
      <c r="R550" s="149">
        <f>Q550*H550</f>
        <v>0.84499999999999997</v>
      </c>
      <c r="S550" s="149">
        <v>0</v>
      </c>
      <c r="T550" s="150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51" t="s">
        <v>173</v>
      </c>
      <c r="AT550" s="151" t="s">
        <v>158</v>
      </c>
      <c r="AU550" s="151" t="s">
        <v>87</v>
      </c>
      <c r="AY550" s="18" t="s">
        <v>132</v>
      </c>
      <c r="BE550" s="152">
        <f>IF(N550="základní",J550,0)</f>
        <v>0</v>
      </c>
      <c r="BF550" s="152">
        <f>IF(N550="snížená",J550,0)</f>
        <v>0</v>
      </c>
      <c r="BG550" s="152">
        <f>IF(N550="zákl. přenesená",J550,0)</f>
        <v>0</v>
      </c>
      <c r="BH550" s="152">
        <f>IF(N550="sníž. přenesená",J550,0)</f>
        <v>0</v>
      </c>
      <c r="BI550" s="152">
        <f>IF(N550="nulová",J550,0)</f>
        <v>0</v>
      </c>
      <c r="BJ550" s="18" t="s">
        <v>85</v>
      </c>
      <c r="BK550" s="152">
        <f>ROUND(I550*H550,2)</f>
        <v>0</v>
      </c>
      <c r="BL550" s="18" t="s">
        <v>138</v>
      </c>
      <c r="BM550" s="151" t="s">
        <v>672</v>
      </c>
    </row>
    <row r="551" spans="1:65" s="2" customFormat="1">
      <c r="A551" s="34"/>
      <c r="B551" s="35"/>
      <c r="C551" s="34"/>
      <c r="D551" s="153" t="s">
        <v>140</v>
      </c>
      <c r="E551" s="34"/>
      <c r="F551" s="154" t="s">
        <v>671</v>
      </c>
      <c r="G551" s="34"/>
      <c r="H551" s="34"/>
      <c r="I551" s="155"/>
      <c r="J551" s="34"/>
      <c r="K551" s="34"/>
      <c r="L551" s="35"/>
      <c r="M551" s="156"/>
      <c r="N551" s="157"/>
      <c r="O551" s="55"/>
      <c r="P551" s="55"/>
      <c r="Q551" s="55"/>
      <c r="R551" s="55"/>
      <c r="S551" s="55"/>
      <c r="T551" s="56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8" t="s">
        <v>140</v>
      </c>
      <c r="AU551" s="18" t="s">
        <v>87</v>
      </c>
    </row>
    <row r="552" spans="1:65" s="13" customFormat="1">
      <c r="B552" s="161"/>
      <c r="D552" s="153" t="s">
        <v>149</v>
      </c>
      <c r="E552" s="162" t="s">
        <v>3</v>
      </c>
      <c r="F552" s="163" t="s">
        <v>299</v>
      </c>
      <c r="H552" s="162" t="s">
        <v>3</v>
      </c>
      <c r="I552" s="164"/>
      <c r="L552" s="161"/>
      <c r="M552" s="165"/>
      <c r="N552" s="166"/>
      <c r="O552" s="166"/>
      <c r="P552" s="166"/>
      <c r="Q552" s="166"/>
      <c r="R552" s="166"/>
      <c r="S552" s="166"/>
      <c r="T552" s="167"/>
      <c r="AT552" s="162" t="s">
        <v>149</v>
      </c>
      <c r="AU552" s="162" t="s">
        <v>87</v>
      </c>
      <c r="AV552" s="13" t="s">
        <v>85</v>
      </c>
      <c r="AW552" s="13" t="s">
        <v>38</v>
      </c>
      <c r="AX552" s="13" t="s">
        <v>77</v>
      </c>
      <c r="AY552" s="162" t="s">
        <v>132</v>
      </c>
    </row>
    <row r="553" spans="1:65" s="13" customFormat="1">
      <c r="B553" s="161"/>
      <c r="D553" s="153" t="s">
        <v>149</v>
      </c>
      <c r="E553" s="162" t="s">
        <v>3</v>
      </c>
      <c r="F553" s="163" t="s">
        <v>673</v>
      </c>
      <c r="H553" s="162" t="s">
        <v>3</v>
      </c>
      <c r="I553" s="164"/>
      <c r="L553" s="161"/>
      <c r="M553" s="165"/>
      <c r="N553" s="166"/>
      <c r="O553" s="166"/>
      <c r="P553" s="166"/>
      <c r="Q553" s="166"/>
      <c r="R553" s="166"/>
      <c r="S553" s="166"/>
      <c r="T553" s="167"/>
      <c r="AT553" s="162" t="s">
        <v>149</v>
      </c>
      <c r="AU553" s="162" t="s">
        <v>87</v>
      </c>
      <c r="AV553" s="13" t="s">
        <v>85</v>
      </c>
      <c r="AW553" s="13" t="s">
        <v>38</v>
      </c>
      <c r="AX553" s="13" t="s">
        <v>77</v>
      </c>
      <c r="AY553" s="162" t="s">
        <v>132</v>
      </c>
    </row>
    <row r="554" spans="1:65" s="14" customFormat="1">
      <c r="B554" s="168"/>
      <c r="D554" s="153" t="s">
        <v>149</v>
      </c>
      <c r="E554" s="169" t="s">
        <v>3</v>
      </c>
      <c r="F554" s="170" t="s">
        <v>372</v>
      </c>
      <c r="H554" s="171">
        <v>50</v>
      </c>
      <c r="I554" s="172"/>
      <c r="L554" s="168"/>
      <c r="M554" s="173"/>
      <c r="N554" s="174"/>
      <c r="O554" s="174"/>
      <c r="P554" s="174"/>
      <c r="Q554" s="174"/>
      <c r="R554" s="174"/>
      <c r="S554" s="174"/>
      <c r="T554" s="175"/>
      <c r="AT554" s="169" t="s">
        <v>149</v>
      </c>
      <c r="AU554" s="169" t="s">
        <v>87</v>
      </c>
      <c r="AV554" s="14" t="s">
        <v>87</v>
      </c>
      <c r="AW554" s="14" t="s">
        <v>38</v>
      </c>
      <c r="AX554" s="14" t="s">
        <v>77</v>
      </c>
      <c r="AY554" s="169" t="s">
        <v>132</v>
      </c>
    </row>
    <row r="555" spans="1:65" s="15" customFormat="1">
      <c r="B555" s="188"/>
      <c r="D555" s="153" t="s">
        <v>149</v>
      </c>
      <c r="E555" s="189" t="s">
        <v>3</v>
      </c>
      <c r="F555" s="190" t="s">
        <v>244</v>
      </c>
      <c r="H555" s="191">
        <v>50</v>
      </c>
      <c r="I555" s="192"/>
      <c r="L555" s="188"/>
      <c r="M555" s="193"/>
      <c r="N555" s="194"/>
      <c r="O555" s="194"/>
      <c r="P555" s="194"/>
      <c r="Q555" s="194"/>
      <c r="R555" s="194"/>
      <c r="S555" s="194"/>
      <c r="T555" s="195"/>
      <c r="AT555" s="189" t="s">
        <v>149</v>
      </c>
      <c r="AU555" s="189" t="s">
        <v>87</v>
      </c>
      <c r="AV555" s="15" t="s">
        <v>138</v>
      </c>
      <c r="AW555" s="15" t="s">
        <v>38</v>
      </c>
      <c r="AX555" s="15" t="s">
        <v>85</v>
      </c>
      <c r="AY555" s="189" t="s">
        <v>132</v>
      </c>
    </row>
    <row r="556" spans="1:65" s="12" customFormat="1" ht="22.95" customHeight="1">
      <c r="B556" s="126"/>
      <c r="D556" s="127" t="s">
        <v>76</v>
      </c>
      <c r="E556" s="137" t="s">
        <v>177</v>
      </c>
      <c r="F556" s="137" t="s">
        <v>674</v>
      </c>
      <c r="I556" s="129"/>
      <c r="J556" s="138">
        <f>BK556</f>
        <v>0</v>
      </c>
      <c r="L556" s="126"/>
      <c r="M556" s="131"/>
      <c r="N556" s="132"/>
      <c r="O556" s="132"/>
      <c r="P556" s="133">
        <f>SUM(P557:P640)</f>
        <v>0</v>
      </c>
      <c r="Q556" s="132"/>
      <c r="R556" s="133">
        <f>SUM(R557:R640)</f>
        <v>0.53510000000000002</v>
      </c>
      <c r="S556" s="132"/>
      <c r="T556" s="134">
        <f>SUM(T557:T640)</f>
        <v>6.7710000000000008</v>
      </c>
      <c r="AR556" s="127" t="s">
        <v>85</v>
      </c>
      <c r="AT556" s="135" t="s">
        <v>76</v>
      </c>
      <c r="AU556" s="135" t="s">
        <v>85</v>
      </c>
      <c r="AY556" s="127" t="s">
        <v>132</v>
      </c>
      <c r="BK556" s="136">
        <f>SUM(BK557:BK640)</f>
        <v>0</v>
      </c>
    </row>
    <row r="557" spans="1:65" s="2" customFormat="1" ht="16.5" customHeight="1">
      <c r="A557" s="34"/>
      <c r="B557" s="139"/>
      <c r="C557" s="140" t="s">
        <v>675</v>
      </c>
      <c r="D557" s="140" t="s">
        <v>134</v>
      </c>
      <c r="E557" s="141" t="s">
        <v>676</v>
      </c>
      <c r="F557" s="142" t="s">
        <v>677</v>
      </c>
      <c r="G557" s="143" t="s">
        <v>317</v>
      </c>
      <c r="H557" s="144">
        <v>2</v>
      </c>
      <c r="I557" s="145"/>
      <c r="J557" s="146">
        <f>ROUND(I557*H557,2)</f>
        <v>0</v>
      </c>
      <c r="K557" s="142" t="s">
        <v>144</v>
      </c>
      <c r="L557" s="35"/>
      <c r="M557" s="147" t="s">
        <v>3</v>
      </c>
      <c r="N557" s="148" t="s">
        <v>48</v>
      </c>
      <c r="O557" s="55"/>
      <c r="P557" s="149">
        <f>O557*H557</f>
        <v>0</v>
      </c>
      <c r="Q557" s="149">
        <v>0</v>
      </c>
      <c r="R557" s="149">
        <f>Q557*H557</f>
        <v>0</v>
      </c>
      <c r="S557" s="149">
        <v>0.1</v>
      </c>
      <c r="T557" s="150">
        <f>S557*H557</f>
        <v>0.2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51" t="s">
        <v>138</v>
      </c>
      <c r="AT557" s="151" t="s">
        <v>134</v>
      </c>
      <c r="AU557" s="151" t="s">
        <v>87</v>
      </c>
      <c r="AY557" s="18" t="s">
        <v>132</v>
      </c>
      <c r="BE557" s="152">
        <f>IF(N557="základní",J557,0)</f>
        <v>0</v>
      </c>
      <c r="BF557" s="152">
        <f>IF(N557="snížená",J557,0)</f>
        <v>0</v>
      </c>
      <c r="BG557" s="152">
        <f>IF(N557="zákl. přenesená",J557,0)</f>
        <v>0</v>
      </c>
      <c r="BH557" s="152">
        <f>IF(N557="sníž. přenesená",J557,0)</f>
        <v>0</v>
      </c>
      <c r="BI557" s="152">
        <f>IF(N557="nulová",J557,0)</f>
        <v>0</v>
      </c>
      <c r="BJ557" s="18" t="s">
        <v>85</v>
      </c>
      <c r="BK557" s="152">
        <f>ROUND(I557*H557,2)</f>
        <v>0</v>
      </c>
      <c r="BL557" s="18" t="s">
        <v>138</v>
      </c>
      <c r="BM557" s="151" t="s">
        <v>678</v>
      </c>
    </row>
    <row r="558" spans="1:65" s="2" customFormat="1">
      <c r="A558" s="34"/>
      <c r="B558" s="35"/>
      <c r="C558" s="34"/>
      <c r="D558" s="153" t="s">
        <v>140</v>
      </c>
      <c r="E558" s="34"/>
      <c r="F558" s="154" t="s">
        <v>679</v>
      </c>
      <c r="G558" s="34"/>
      <c r="H558" s="34"/>
      <c r="I558" s="155"/>
      <c r="J558" s="34"/>
      <c r="K558" s="34"/>
      <c r="L558" s="35"/>
      <c r="M558" s="156"/>
      <c r="N558" s="157"/>
      <c r="O558" s="55"/>
      <c r="P558" s="55"/>
      <c r="Q558" s="55"/>
      <c r="R558" s="55"/>
      <c r="S558" s="55"/>
      <c r="T558" s="56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8" t="s">
        <v>140</v>
      </c>
      <c r="AU558" s="18" t="s">
        <v>87</v>
      </c>
    </row>
    <row r="559" spans="1:65" s="2" customFormat="1">
      <c r="A559" s="34"/>
      <c r="B559" s="35"/>
      <c r="C559" s="34"/>
      <c r="D559" s="159" t="s">
        <v>147</v>
      </c>
      <c r="E559" s="34"/>
      <c r="F559" s="160" t="s">
        <v>680</v>
      </c>
      <c r="G559" s="34"/>
      <c r="H559" s="34"/>
      <c r="I559" s="155"/>
      <c r="J559" s="34"/>
      <c r="K559" s="34"/>
      <c r="L559" s="35"/>
      <c r="M559" s="156"/>
      <c r="N559" s="157"/>
      <c r="O559" s="55"/>
      <c r="P559" s="55"/>
      <c r="Q559" s="55"/>
      <c r="R559" s="55"/>
      <c r="S559" s="55"/>
      <c r="T559" s="56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8" t="s">
        <v>147</v>
      </c>
      <c r="AU559" s="18" t="s">
        <v>87</v>
      </c>
    </row>
    <row r="560" spans="1:65" s="14" customFormat="1">
      <c r="B560" s="168"/>
      <c r="D560" s="153" t="s">
        <v>149</v>
      </c>
      <c r="E560" s="169" t="s">
        <v>3</v>
      </c>
      <c r="F560" s="170" t="s">
        <v>87</v>
      </c>
      <c r="H560" s="171">
        <v>2</v>
      </c>
      <c r="I560" s="172"/>
      <c r="L560" s="168"/>
      <c r="M560" s="173"/>
      <c r="N560" s="174"/>
      <c r="O560" s="174"/>
      <c r="P560" s="174"/>
      <c r="Q560" s="174"/>
      <c r="R560" s="174"/>
      <c r="S560" s="174"/>
      <c r="T560" s="175"/>
      <c r="AT560" s="169" t="s">
        <v>149</v>
      </c>
      <c r="AU560" s="169" t="s">
        <v>87</v>
      </c>
      <c r="AV560" s="14" t="s">
        <v>87</v>
      </c>
      <c r="AW560" s="14" t="s">
        <v>38</v>
      </c>
      <c r="AX560" s="14" t="s">
        <v>85</v>
      </c>
      <c r="AY560" s="169" t="s">
        <v>132</v>
      </c>
    </row>
    <row r="561" spans="1:65" s="2" customFormat="1" ht="16.5" customHeight="1">
      <c r="A561" s="34"/>
      <c r="B561" s="139"/>
      <c r="C561" s="140" t="s">
        <v>681</v>
      </c>
      <c r="D561" s="140" t="s">
        <v>134</v>
      </c>
      <c r="E561" s="141" t="s">
        <v>682</v>
      </c>
      <c r="F561" s="142" t="s">
        <v>683</v>
      </c>
      <c r="G561" s="143" t="s">
        <v>296</v>
      </c>
      <c r="H561" s="144">
        <v>3</v>
      </c>
      <c r="I561" s="145"/>
      <c r="J561" s="146">
        <f>ROUND(I561*H561,2)</f>
        <v>0</v>
      </c>
      <c r="K561" s="142" t="s">
        <v>144</v>
      </c>
      <c r="L561" s="35"/>
      <c r="M561" s="147" t="s">
        <v>3</v>
      </c>
      <c r="N561" s="148" t="s">
        <v>48</v>
      </c>
      <c r="O561" s="55"/>
      <c r="P561" s="149">
        <f>O561*H561</f>
        <v>0</v>
      </c>
      <c r="Q561" s="149">
        <v>4.0079999999999998E-2</v>
      </c>
      <c r="R561" s="149">
        <f>Q561*H561</f>
        <v>0.12023999999999999</v>
      </c>
      <c r="S561" s="149">
        <v>0</v>
      </c>
      <c r="T561" s="150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51" t="s">
        <v>138</v>
      </c>
      <c r="AT561" s="151" t="s">
        <v>134</v>
      </c>
      <c r="AU561" s="151" t="s">
        <v>87</v>
      </c>
      <c r="AY561" s="18" t="s">
        <v>132</v>
      </c>
      <c r="BE561" s="152">
        <f>IF(N561="základní",J561,0)</f>
        <v>0</v>
      </c>
      <c r="BF561" s="152">
        <f>IF(N561="snížená",J561,0)</f>
        <v>0</v>
      </c>
      <c r="BG561" s="152">
        <f>IF(N561="zákl. přenesená",J561,0)</f>
        <v>0</v>
      </c>
      <c r="BH561" s="152">
        <f>IF(N561="sníž. přenesená",J561,0)</f>
        <v>0</v>
      </c>
      <c r="BI561" s="152">
        <f>IF(N561="nulová",J561,0)</f>
        <v>0</v>
      </c>
      <c r="BJ561" s="18" t="s">
        <v>85</v>
      </c>
      <c r="BK561" s="152">
        <f>ROUND(I561*H561,2)</f>
        <v>0</v>
      </c>
      <c r="BL561" s="18" t="s">
        <v>138</v>
      </c>
      <c r="BM561" s="151" t="s">
        <v>684</v>
      </c>
    </row>
    <row r="562" spans="1:65" s="2" customFormat="1">
      <c r="A562" s="34"/>
      <c r="B562" s="35"/>
      <c r="C562" s="34"/>
      <c r="D562" s="153" t="s">
        <v>140</v>
      </c>
      <c r="E562" s="34"/>
      <c r="F562" s="154" t="s">
        <v>683</v>
      </c>
      <c r="G562" s="34"/>
      <c r="H562" s="34"/>
      <c r="I562" s="155"/>
      <c r="J562" s="34"/>
      <c r="K562" s="34"/>
      <c r="L562" s="35"/>
      <c r="M562" s="156"/>
      <c r="N562" s="157"/>
      <c r="O562" s="55"/>
      <c r="P562" s="55"/>
      <c r="Q562" s="55"/>
      <c r="R562" s="55"/>
      <c r="S562" s="55"/>
      <c r="T562" s="56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8" t="s">
        <v>140</v>
      </c>
      <c r="AU562" s="18" t="s">
        <v>87</v>
      </c>
    </row>
    <row r="563" spans="1:65" s="2" customFormat="1">
      <c r="A563" s="34"/>
      <c r="B563" s="35"/>
      <c r="C563" s="34"/>
      <c r="D563" s="159" t="s">
        <v>147</v>
      </c>
      <c r="E563" s="34"/>
      <c r="F563" s="160" t="s">
        <v>685</v>
      </c>
      <c r="G563" s="34"/>
      <c r="H563" s="34"/>
      <c r="I563" s="155"/>
      <c r="J563" s="34"/>
      <c r="K563" s="34"/>
      <c r="L563" s="35"/>
      <c r="M563" s="156"/>
      <c r="N563" s="157"/>
      <c r="O563" s="55"/>
      <c r="P563" s="55"/>
      <c r="Q563" s="55"/>
      <c r="R563" s="55"/>
      <c r="S563" s="55"/>
      <c r="T563" s="56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8" t="s">
        <v>147</v>
      </c>
      <c r="AU563" s="18" t="s">
        <v>87</v>
      </c>
    </row>
    <row r="564" spans="1:65" s="13" customFormat="1">
      <c r="B564" s="161"/>
      <c r="D564" s="153" t="s">
        <v>149</v>
      </c>
      <c r="E564" s="162" t="s">
        <v>3</v>
      </c>
      <c r="F564" s="163" t="s">
        <v>686</v>
      </c>
      <c r="H564" s="162" t="s">
        <v>3</v>
      </c>
      <c r="I564" s="164"/>
      <c r="L564" s="161"/>
      <c r="M564" s="165"/>
      <c r="N564" s="166"/>
      <c r="O564" s="166"/>
      <c r="P564" s="166"/>
      <c r="Q564" s="166"/>
      <c r="R564" s="166"/>
      <c r="S564" s="166"/>
      <c r="T564" s="167"/>
      <c r="AT564" s="162" t="s">
        <v>149</v>
      </c>
      <c r="AU564" s="162" t="s">
        <v>87</v>
      </c>
      <c r="AV564" s="13" t="s">
        <v>85</v>
      </c>
      <c r="AW564" s="13" t="s">
        <v>38</v>
      </c>
      <c r="AX564" s="13" t="s">
        <v>77</v>
      </c>
      <c r="AY564" s="162" t="s">
        <v>132</v>
      </c>
    </row>
    <row r="565" spans="1:65" s="14" customFormat="1">
      <c r="B565" s="168"/>
      <c r="D565" s="153" t="s">
        <v>149</v>
      </c>
      <c r="E565" s="169" t="s">
        <v>3</v>
      </c>
      <c r="F565" s="170" t="s">
        <v>152</v>
      </c>
      <c r="H565" s="171">
        <v>3</v>
      </c>
      <c r="I565" s="172"/>
      <c r="L565" s="168"/>
      <c r="M565" s="173"/>
      <c r="N565" s="174"/>
      <c r="O565" s="174"/>
      <c r="P565" s="174"/>
      <c r="Q565" s="174"/>
      <c r="R565" s="174"/>
      <c r="S565" s="174"/>
      <c r="T565" s="175"/>
      <c r="AT565" s="169" t="s">
        <v>149</v>
      </c>
      <c r="AU565" s="169" t="s">
        <v>87</v>
      </c>
      <c r="AV565" s="14" t="s">
        <v>87</v>
      </c>
      <c r="AW565" s="14" t="s">
        <v>38</v>
      </c>
      <c r="AX565" s="14" t="s">
        <v>85</v>
      </c>
      <c r="AY565" s="169" t="s">
        <v>132</v>
      </c>
    </row>
    <row r="566" spans="1:65" s="2" customFormat="1" ht="16.5" customHeight="1">
      <c r="A566" s="34"/>
      <c r="B566" s="139"/>
      <c r="C566" s="140" t="s">
        <v>547</v>
      </c>
      <c r="D566" s="140" t="s">
        <v>134</v>
      </c>
      <c r="E566" s="141" t="s">
        <v>687</v>
      </c>
      <c r="F566" s="142" t="s">
        <v>688</v>
      </c>
      <c r="G566" s="143" t="s">
        <v>317</v>
      </c>
      <c r="H566" s="144">
        <v>13</v>
      </c>
      <c r="I566" s="145"/>
      <c r="J566" s="146">
        <f>ROUND(I566*H566,2)</f>
        <v>0</v>
      </c>
      <c r="K566" s="142" t="s">
        <v>144</v>
      </c>
      <c r="L566" s="35"/>
      <c r="M566" s="147" t="s">
        <v>3</v>
      </c>
      <c r="N566" s="148" t="s">
        <v>48</v>
      </c>
      <c r="O566" s="55"/>
      <c r="P566" s="149">
        <f>O566*H566</f>
        <v>0</v>
      </c>
      <c r="Q566" s="149">
        <v>6.9999999999999999E-4</v>
      </c>
      <c r="R566" s="149">
        <f>Q566*H566</f>
        <v>9.1000000000000004E-3</v>
      </c>
      <c r="S566" s="149">
        <v>0</v>
      </c>
      <c r="T566" s="150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51" t="s">
        <v>138</v>
      </c>
      <c r="AT566" s="151" t="s">
        <v>134</v>
      </c>
      <c r="AU566" s="151" t="s">
        <v>87</v>
      </c>
      <c r="AY566" s="18" t="s">
        <v>132</v>
      </c>
      <c r="BE566" s="152">
        <f>IF(N566="základní",J566,0)</f>
        <v>0</v>
      </c>
      <c r="BF566" s="152">
        <f>IF(N566="snížená",J566,0)</f>
        <v>0</v>
      </c>
      <c r="BG566" s="152">
        <f>IF(N566="zákl. přenesená",J566,0)</f>
        <v>0</v>
      </c>
      <c r="BH566" s="152">
        <f>IF(N566="sníž. přenesená",J566,0)</f>
        <v>0</v>
      </c>
      <c r="BI566" s="152">
        <f>IF(N566="nulová",J566,0)</f>
        <v>0</v>
      </c>
      <c r="BJ566" s="18" t="s">
        <v>85</v>
      </c>
      <c r="BK566" s="152">
        <f>ROUND(I566*H566,2)</f>
        <v>0</v>
      </c>
      <c r="BL566" s="18" t="s">
        <v>138</v>
      </c>
      <c r="BM566" s="151" t="s">
        <v>689</v>
      </c>
    </row>
    <row r="567" spans="1:65" s="2" customFormat="1">
      <c r="A567" s="34"/>
      <c r="B567" s="35"/>
      <c r="C567" s="34"/>
      <c r="D567" s="153" t="s">
        <v>140</v>
      </c>
      <c r="E567" s="34"/>
      <c r="F567" s="154" t="s">
        <v>690</v>
      </c>
      <c r="G567" s="34"/>
      <c r="H567" s="34"/>
      <c r="I567" s="155"/>
      <c r="J567" s="34"/>
      <c r="K567" s="34"/>
      <c r="L567" s="35"/>
      <c r="M567" s="156"/>
      <c r="N567" s="157"/>
      <c r="O567" s="55"/>
      <c r="P567" s="55"/>
      <c r="Q567" s="55"/>
      <c r="R567" s="55"/>
      <c r="S567" s="55"/>
      <c r="T567" s="56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8" t="s">
        <v>140</v>
      </c>
      <c r="AU567" s="18" t="s">
        <v>87</v>
      </c>
    </row>
    <row r="568" spans="1:65" s="2" customFormat="1">
      <c r="A568" s="34"/>
      <c r="B568" s="35"/>
      <c r="C568" s="34"/>
      <c r="D568" s="159" t="s">
        <v>147</v>
      </c>
      <c r="E568" s="34"/>
      <c r="F568" s="160" t="s">
        <v>691</v>
      </c>
      <c r="G568" s="34"/>
      <c r="H568" s="34"/>
      <c r="I568" s="155"/>
      <c r="J568" s="34"/>
      <c r="K568" s="34"/>
      <c r="L568" s="35"/>
      <c r="M568" s="156"/>
      <c r="N568" s="157"/>
      <c r="O568" s="55"/>
      <c r="P568" s="55"/>
      <c r="Q568" s="55"/>
      <c r="R568" s="55"/>
      <c r="S568" s="55"/>
      <c r="T568" s="56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8" t="s">
        <v>147</v>
      </c>
      <c r="AU568" s="18" t="s">
        <v>87</v>
      </c>
    </row>
    <row r="569" spans="1:65" s="13" customFormat="1">
      <c r="B569" s="161"/>
      <c r="D569" s="153" t="s">
        <v>149</v>
      </c>
      <c r="E569" s="162" t="s">
        <v>3</v>
      </c>
      <c r="F569" s="163" t="s">
        <v>692</v>
      </c>
      <c r="H569" s="162" t="s">
        <v>3</v>
      </c>
      <c r="I569" s="164"/>
      <c r="L569" s="161"/>
      <c r="M569" s="165"/>
      <c r="N569" s="166"/>
      <c r="O569" s="166"/>
      <c r="P569" s="166"/>
      <c r="Q569" s="166"/>
      <c r="R569" s="166"/>
      <c r="S569" s="166"/>
      <c r="T569" s="167"/>
      <c r="AT569" s="162" t="s">
        <v>149</v>
      </c>
      <c r="AU569" s="162" t="s">
        <v>87</v>
      </c>
      <c r="AV569" s="13" t="s">
        <v>85</v>
      </c>
      <c r="AW569" s="13" t="s">
        <v>38</v>
      </c>
      <c r="AX569" s="13" t="s">
        <v>77</v>
      </c>
      <c r="AY569" s="162" t="s">
        <v>132</v>
      </c>
    </row>
    <row r="570" spans="1:65" s="14" customFormat="1">
      <c r="B570" s="168"/>
      <c r="D570" s="153" t="s">
        <v>149</v>
      </c>
      <c r="E570" s="169" t="s">
        <v>3</v>
      </c>
      <c r="F570" s="170" t="s">
        <v>181</v>
      </c>
      <c r="H570" s="171">
        <v>10</v>
      </c>
      <c r="I570" s="172"/>
      <c r="L570" s="168"/>
      <c r="M570" s="173"/>
      <c r="N570" s="174"/>
      <c r="O570" s="174"/>
      <c r="P570" s="174"/>
      <c r="Q570" s="174"/>
      <c r="R570" s="174"/>
      <c r="S570" s="174"/>
      <c r="T570" s="175"/>
      <c r="AT570" s="169" t="s">
        <v>149</v>
      </c>
      <c r="AU570" s="169" t="s">
        <v>87</v>
      </c>
      <c r="AV570" s="14" t="s">
        <v>87</v>
      </c>
      <c r="AW570" s="14" t="s">
        <v>38</v>
      </c>
      <c r="AX570" s="14" t="s">
        <v>77</v>
      </c>
      <c r="AY570" s="169" t="s">
        <v>132</v>
      </c>
    </row>
    <row r="571" spans="1:65" s="14" customFormat="1">
      <c r="B571" s="168"/>
      <c r="D571" s="153" t="s">
        <v>149</v>
      </c>
      <c r="E571" s="169" t="s">
        <v>3</v>
      </c>
      <c r="F571" s="170" t="s">
        <v>152</v>
      </c>
      <c r="H571" s="171">
        <v>3</v>
      </c>
      <c r="I571" s="172"/>
      <c r="L571" s="168"/>
      <c r="M571" s="173"/>
      <c r="N571" s="174"/>
      <c r="O571" s="174"/>
      <c r="P571" s="174"/>
      <c r="Q571" s="174"/>
      <c r="R571" s="174"/>
      <c r="S571" s="174"/>
      <c r="T571" s="175"/>
      <c r="AT571" s="169" t="s">
        <v>149</v>
      </c>
      <c r="AU571" s="169" t="s">
        <v>87</v>
      </c>
      <c r="AV571" s="14" t="s">
        <v>87</v>
      </c>
      <c r="AW571" s="14" t="s">
        <v>38</v>
      </c>
      <c r="AX571" s="14" t="s">
        <v>77</v>
      </c>
      <c r="AY571" s="169" t="s">
        <v>132</v>
      </c>
    </row>
    <row r="572" spans="1:65" s="15" customFormat="1">
      <c r="B572" s="188"/>
      <c r="D572" s="153" t="s">
        <v>149</v>
      </c>
      <c r="E572" s="189" t="s">
        <v>3</v>
      </c>
      <c r="F572" s="190" t="s">
        <v>244</v>
      </c>
      <c r="H572" s="191">
        <v>13</v>
      </c>
      <c r="I572" s="192"/>
      <c r="L572" s="188"/>
      <c r="M572" s="193"/>
      <c r="N572" s="194"/>
      <c r="O572" s="194"/>
      <c r="P572" s="194"/>
      <c r="Q572" s="194"/>
      <c r="R572" s="194"/>
      <c r="S572" s="194"/>
      <c r="T572" s="195"/>
      <c r="AT572" s="189" t="s">
        <v>149</v>
      </c>
      <c r="AU572" s="189" t="s">
        <v>87</v>
      </c>
      <c r="AV572" s="15" t="s">
        <v>138</v>
      </c>
      <c r="AW572" s="15" t="s">
        <v>38</v>
      </c>
      <c r="AX572" s="15" t="s">
        <v>85</v>
      </c>
      <c r="AY572" s="189" t="s">
        <v>132</v>
      </c>
    </row>
    <row r="573" spans="1:65" s="2" customFormat="1" ht="16.5" customHeight="1">
      <c r="A573" s="34"/>
      <c r="B573" s="139"/>
      <c r="C573" s="176" t="s">
        <v>693</v>
      </c>
      <c r="D573" s="176" t="s">
        <v>158</v>
      </c>
      <c r="E573" s="177" t="s">
        <v>694</v>
      </c>
      <c r="F573" s="178" t="s">
        <v>695</v>
      </c>
      <c r="G573" s="179" t="s">
        <v>317</v>
      </c>
      <c r="H573" s="180">
        <v>10</v>
      </c>
      <c r="I573" s="181"/>
      <c r="J573" s="182">
        <f>ROUND(I573*H573,2)</f>
        <v>0</v>
      </c>
      <c r="K573" s="178" t="s">
        <v>144</v>
      </c>
      <c r="L573" s="183"/>
      <c r="M573" s="184" t="s">
        <v>3</v>
      </c>
      <c r="N573" s="185" t="s">
        <v>48</v>
      </c>
      <c r="O573" s="55"/>
      <c r="P573" s="149">
        <f>O573*H573</f>
        <v>0</v>
      </c>
      <c r="Q573" s="149">
        <v>3.0000000000000001E-3</v>
      </c>
      <c r="R573" s="149">
        <f>Q573*H573</f>
        <v>0.03</v>
      </c>
      <c r="S573" s="149">
        <v>0</v>
      </c>
      <c r="T573" s="150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51" t="s">
        <v>173</v>
      </c>
      <c r="AT573" s="151" t="s">
        <v>158</v>
      </c>
      <c r="AU573" s="151" t="s">
        <v>87</v>
      </c>
      <c r="AY573" s="18" t="s">
        <v>132</v>
      </c>
      <c r="BE573" s="152">
        <f>IF(N573="základní",J573,0)</f>
        <v>0</v>
      </c>
      <c r="BF573" s="152">
        <f>IF(N573="snížená",J573,0)</f>
        <v>0</v>
      </c>
      <c r="BG573" s="152">
        <f>IF(N573="zákl. přenesená",J573,0)</f>
        <v>0</v>
      </c>
      <c r="BH573" s="152">
        <f>IF(N573="sníž. přenesená",J573,0)</f>
        <v>0</v>
      </c>
      <c r="BI573" s="152">
        <f>IF(N573="nulová",J573,0)</f>
        <v>0</v>
      </c>
      <c r="BJ573" s="18" t="s">
        <v>85</v>
      </c>
      <c r="BK573" s="152">
        <f>ROUND(I573*H573,2)</f>
        <v>0</v>
      </c>
      <c r="BL573" s="18" t="s">
        <v>138</v>
      </c>
      <c r="BM573" s="151" t="s">
        <v>696</v>
      </c>
    </row>
    <row r="574" spans="1:65" s="2" customFormat="1">
      <c r="A574" s="34"/>
      <c r="B574" s="35"/>
      <c r="C574" s="34"/>
      <c r="D574" s="153" t="s">
        <v>140</v>
      </c>
      <c r="E574" s="34"/>
      <c r="F574" s="154" t="s">
        <v>695</v>
      </c>
      <c r="G574" s="34"/>
      <c r="H574" s="34"/>
      <c r="I574" s="155"/>
      <c r="J574" s="34"/>
      <c r="K574" s="34"/>
      <c r="L574" s="35"/>
      <c r="M574" s="156"/>
      <c r="N574" s="157"/>
      <c r="O574" s="55"/>
      <c r="P574" s="55"/>
      <c r="Q574" s="55"/>
      <c r="R574" s="55"/>
      <c r="S574" s="55"/>
      <c r="T574" s="56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8" t="s">
        <v>140</v>
      </c>
      <c r="AU574" s="18" t="s">
        <v>87</v>
      </c>
    </row>
    <row r="575" spans="1:65" s="13" customFormat="1">
      <c r="B575" s="161"/>
      <c r="D575" s="153" t="s">
        <v>149</v>
      </c>
      <c r="E575" s="162" t="s">
        <v>3</v>
      </c>
      <c r="F575" s="163" t="s">
        <v>692</v>
      </c>
      <c r="H575" s="162" t="s">
        <v>3</v>
      </c>
      <c r="I575" s="164"/>
      <c r="L575" s="161"/>
      <c r="M575" s="165"/>
      <c r="N575" s="166"/>
      <c r="O575" s="166"/>
      <c r="P575" s="166"/>
      <c r="Q575" s="166"/>
      <c r="R575" s="166"/>
      <c r="S575" s="166"/>
      <c r="T575" s="167"/>
      <c r="AT575" s="162" t="s">
        <v>149</v>
      </c>
      <c r="AU575" s="162" t="s">
        <v>87</v>
      </c>
      <c r="AV575" s="13" t="s">
        <v>85</v>
      </c>
      <c r="AW575" s="13" t="s">
        <v>38</v>
      </c>
      <c r="AX575" s="13" t="s">
        <v>77</v>
      </c>
      <c r="AY575" s="162" t="s">
        <v>132</v>
      </c>
    </row>
    <row r="576" spans="1:65" s="14" customFormat="1">
      <c r="B576" s="168"/>
      <c r="D576" s="153" t="s">
        <v>149</v>
      </c>
      <c r="E576" s="169" t="s">
        <v>3</v>
      </c>
      <c r="F576" s="170" t="s">
        <v>181</v>
      </c>
      <c r="H576" s="171">
        <v>10</v>
      </c>
      <c r="I576" s="172"/>
      <c r="L576" s="168"/>
      <c r="M576" s="173"/>
      <c r="N576" s="174"/>
      <c r="O576" s="174"/>
      <c r="P576" s="174"/>
      <c r="Q576" s="174"/>
      <c r="R576" s="174"/>
      <c r="S576" s="174"/>
      <c r="T576" s="175"/>
      <c r="AT576" s="169" t="s">
        <v>149</v>
      </c>
      <c r="AU576" s="169" t="s">
        <v>87</v>
      </c>
      <c r="AV576" s="14" t="s">
        <v>87</v>
      </c>
      <c r="AW576" s="14" t="s">
        <v>38</v>
      </c>
      <c r="AX576" s="14" t="s">
        <v>77</v>
      </c>
      <c r="AY576" s="169" t="s">
        <v>132</v>
      </c>
    </row>
    <row r="577" spans="1:65" s="15" customFormat="1">
      <c r="B577" s="188"/>
      <c r="D577" s="153" t="s">
        <v>149</v>
      </c>
      <c r="E577" s="189" t="s">
        <v>3</v>
      </c>
      <c r="F577" s="190" t="s">
        <v>244</v>
      </c>
      <c r="H577" s="191">
        <v>10</v>
      </c>
      <c r="I577" s="192"/>
      <c r="L577" s="188"/>
      <c r="M577" s="193"/>
      <c r="N577" s="194"/>
      <c r="O577" s="194"/>
      <c r="P577" s="194"/>
      <c r="Q577" s="194"/>
      <c r="R577" s="194"/>
      <c r="S577" s="194"/>
      <c r="T577" s="195"/>
      <c r="AT577" s="189" t="s">
        <v>149</v>
      </c>
      <c r="AU577" s="189" t="s">
        <v>87</v>
      </c>
      <c r="AV577" s="15" t="s">
        <v>138</v>
      </c>
      <c r="AW577" s="15" t="s">
        <v>38</v>
      </c>
      <c r="AX577" s="15" t="s">
        <v>85</v>
      </c>
      <c r="AY577" s="189" t="s">
        <v>132</v>
      </c>
    </row>
    <row r="578" spans="1:65" s="2" customFormat="1" ht="16.5" customHeight="1">
      <c r="A578" s="34"/>
      <c r="B578" s="139"/>
      <c r="C578" s="176" t="s">
        <v>697</v>
      </c>
      <c r="D578" s="176" t="s">
        <v>158</v>
      </c>
      <c r="E578" s="177" t="s">
        <v>698</v>
      </c>
      <c r="F578" s="178" t="s">
        <v>699</v>
      </c>
      <c r="G578" s="179" t="s">
        <v>317</v>
      </c>
      <c r="H578" s="180">
        <v>10</v>
      </c>
      <c r="I578" s="181"/>
      <c r="J578" s="182">
        <f>ROUND(I578*H578,2)</f>
        <v>0</v>
      </c>
      <c r="K578" s="178" t="s">
        <v>144</v>
      </c>
      <c r="L578" s="183"/>
      <c r="M578" s="184" t="s">
        <v>3</v>
      </c>
      <c r="N578" s="185" t="s">
        <v>48</v>
      </c>
      <c r="O578" s="55"/>
      <c r="P578" s="149">
        <f>O578*H578</f>
        <v>0</v>
      </c>
      <c r="Q578" s="149">
        <v>6.1000000000000004E-3</v>
      </c>
      <c r="R578" s="149">
        <f>Q578*H578</f>
        <v>6.1000000000000006E-2</v>
      </c>
      <c r="S578" s="149">
        <v>0</v>
      </c>
      <c r="T578" s="150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51" t="s">
        <v>173</v>
      </c>
      <c r="AT578" s="151" t="s">
        <v>158</v>
      </c>
      <c r="AU578" s="151" t="s">
        <v>87</v>
      </c>
      <c r="AY578" s="18" t="s">
        <v>132</v>
      </c>
      <c r="BE578" s="152">
        <f>IF(N578="základní",J578,0)</f>
        <v>0</v>
      </c>
      <c r="BF578" s="152">
        <f>IF(N578="snížená",J578,0)</f>
        <v>0</v>
      </c>
      <c r="BG578" s="152">
        <f>IF(N578="zákl. přenesená",J578,0)</f>
        <v>0</v>
      </c>
      <c r="BH578" s="152">
        <f>IF(N578="sníž. přenesená",J578,0)</f>
        <v>0</v>
      </c>
      <c r="BI578" s="152">
        <f>IF(N578="nulová",J578,0)</f>
        <v>0</v>
      </c>
      <c r="BJ578" s="18" t="s">
        <v>85</v>
      </c>
      <c r="BK578" s="152">
        <f>ROUND(I578*H578,2)</f>
        <v>0</v>
      </c>
      <c r="BL578" s="18" t="s">
        <v>138</v>
      </c>
      <c r="BM578" s="151" t="s">
        <v>700</v>
      </c>
    </row>
    <row r="579" spans="1:65" s="2" customFormat="1">
      <c r="A579" s="34"/>
      <c r="B579" s="35"/>
      <c r="C579" s="34"/>
      <c r="D579" s="153" t="s">
        <v>140</v>
      </c>
      <c r="E579" s="34"/>
      <c r="F579" s="154" t="s">
        <v>699</v>
      </c>
      <c r="G579" s="34"/>
      <c r="H579" s="34"/>
      <c r="I579" s="155"/>
      <c r="J579" s="34"/>
      <c r="K579" s="34"/>
      <c r="L579" s="35"/>
      <c r="M579" s="156"/>
      <c r="N579" s="157"/>
      <c r="O579" s="55"/>
      <c r="P579" s="55"/>
      <c r="Q579" s="55"/>
      <c r="R579" s="55"/>
      <c r="S579" s="55"/>
      <c r="T579" s="56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8" t="s">
        <v>140</v>
      </c>
      <c r="AU579" s="18" t="s">
        <v>87</v>
      </c>
    </row>
    <row r="580" spans="1:65" s="13" customFormat="1">
      <c r="B580" s="161"/>
      <c r="D580" s="153" t="s">
        <v>149</v>
      </c>
      <c r="E580" s="162" t="s">
        <v>3</v>
      </c>
      <c r="F580" s="163" t="s">
        <v>692</v>
      </c>
      <c r="H580" s="162" t="s">
        <v>3</v>
      </c>
      <c r="I580" s="164"/>
      <c r="L580" s="161"/>
      <c r="M580" s="165"/>
      <c r="N580" s="166"/>
      <c r="O580" s="166"/>
      <c r="P580" s="166"/>
      <c r="Q580" s="166"/>
      <c r="R580" s="166"/>
      <c r="S580" s="166"/>
      <c r="T580" s="167"/>
      <c r="AT580" s="162" t="s">
        <v>149</v>
      </c>
      <c r="AU580" s="162" t="s">
        <v>87</v>
      </c>
      <c r="AV580" s="13" t="s">
        <v>85</v>
      </c>
      <c r="AW580" s="13" t="s">
        <v>38</v>
      </c>
      <c r="AX580" s="13" t="s">
        <v>77</v>
      </c>
      <c r="AY580" s="162" t="s">
        <v>132</v>
      </c>
    </row>
    <row r="581" spans="1:65" s="14" customFormat="1">
      <c r="B581" s="168"/>
      <c r="D581" s="153" t="s">
        <v>149</v>
      </c>
      <c r="E581" s="169" t="s">
        <v>3</v>
      </c>
      <c r="F581" s="170" t="s">
        <v>181</v>
      </c>
      <c r="H581" s="171">
        <v>10</v>
      </c>
      <c r="I581" s="172"/>
      <c r="L581" s="168"/>
      <c r="M581" s="173"/>
      <c r="N581" s="174"/>
      <c r="O581" s="174"/>
      <c r="P581" s="174"/>
      <c r="Q581" s="174"/>
      <c r="R581" s="174"/>
      <c r="S581" s="174"/>
      <c r="T581" s="175"/>
      <c r="AT581" s="169" t="s">
        <v>149</v>
      </c>
      <c r="AU581" s="169" t="s">
        <v>87</v>
      </c>
      <c r="AV581" s="14" t="s">
        <v>87</v>
      </c>
      <c r="AW581" s="14" t="s">
        <v>38</v>
      </c>
      <c r="AX581" s="14" t="s">
        <v>77</v>
      </c>
      <c r="AY581" s="169" t="s">
        <v>132</v>
      </c>
    </row>
    <row r="582" spans="1:65" s="15" customFormat="1">
      <c r="B582" s="188"/>
      <c r="D582" s="153" t="s">
        <v>149</v>
      </c>
      <c r="E582" s="189" t="s">
        <v>3</v>
      </c>
      <c r="F582" s="190" t="s">
        <v>244</v>
      </c>
      <c r="H582" s="191">
        <v>10</v>
      </c>
      <c r="I582" s="192"/>
      <c r="L582" s="188"/>
      <c r="M582" s="193"/>
      <c r="N582" s="194"/>
      <c r="O582" s="194"/>
      <c r="P582" s="194"/>
      <c r="Q582" s="194"/>
      <c r="R582" s="194"/>
      <c r="S582" s="194"/>
      <c r="T582" s="195"/>
      <c r="AT582" s="189" t="s">
        <v>149</v>
      </c>
      <c r="AU582" s="189" t="s">
        <v>87</v>
      </c>
      <c r="AV582" s="15" t="s">
        <v>138</v>
      </c>
      <c r="AW582" s="15" t="s">
        <v>38</v>
      </c>
      <c r="AX582" s="15" t="s">
        <v>85</v>
      </c>
      <c r="AY582" s="189" t="s">
        <v>132</v>
      </c>
    </row>
    <row r="583" spans="1:65" s="2" customFormat="1" ht="16.5" customHeight="1">
      <c r="A583" s="34"/>
      <c r="B583" s="139"/>
      <c r="C583" s="176" t="s">
        <v>701</v>
      </c>
      <c r="D583" s="176" t="s">
        <v>158</v>
      </c>
      <c r="E583" s="177" t="s">
        <v>702</v>
      </c>
      <c r="F583" s="178" t="s">
        <v>703</v>
      </c>
      <c r="G583" s="179" t="s">
        <v>317</v>
      </c>
      <c r="H583" s="180">
        <v>10</v>
      </c>
      <c r="I583" s="181"/>
      <c r="J583" s="182">
        <f>ROUND(I583*H583,2)</f>
        <v>0</v>
      </c>
      <c r="K583" s="178" t="s">
        <v>3</v>
      </c>
      <c r="L583" s="183"/>
      <c r="M583" s="184" t="s">
        <v>3</v>
      </c>
      <c r="N583" s="185" t="s">
        <v>48</v>
      </c>
      <c r="O583" s="55"/>
      <c r="P583" s="149">
        <f>O583*H583</f>
        <v>0</v>
      </c>
      <c r="Q583" s="149">
        <v>2.5999999999999999E-3</v>
      </c>
      <c r="R583" s="149">
        <f>Q583*H583</f>
        <v>2.5999999999999999E-2</v>
      </c>
      <c r="S583" s="149">
        <v>0</v>
      </c>
      <c r="T583" s="150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51" t="s">
        <v>173</v>
      </c>
      <c r="AT583" s="151" t="s">
        <v>158</v>
      </c>
      <c r="AU583" s="151" t="s">
        <v>87</v>
      </c>
      <c r="AY583" s="18" t="s">
        <v>132</v>
      </c>
      <c r="BE583" s="152">
        <f>IF(N583="základní",J583,0)</f>
        <v>0</v>
      </c>
      <c r="BF583" s="152">
        <f>IF(N583="snížená",J583,0)</f>
        <v>0</v>
      </c>
      <c r="BG583" s="152">
        <f>IF(N583="zákl. přenesená",J583,0)</f>
        <v>0</v>
      </c>
      <c r="BH583" s="152">
        <f>IF(N583="sníž. přenesená",J583,0)</f>
        <v>0</v>
      </c>
      <c r="BI583" s="152">
        <f>IF(N583="nulová",J583,0)</f>
        <v>0</v>
      </c>
      <c r="BJ583" s="18" t="s">
        <v>85</v>
      </c>
      <c r="BK583" s="152">
        <f>ROUND(I583*H583,2)</f>
        <v>0</v>
      </c>
      <c r="BL583" s="18" t="s">
        <v>138</v>
      </c>
      <c r="BM583" s="151" t="s">
        <v>704</v>
      </c>
    </row>
    <row r="584" spans="1:65" s="2" customFormat="1">
      <c r="A584" s="34"/>
      <c r="B584" s="35"/>
      <c r="C584" s="34"/>
      <c r="D584" s="153" t="s">
        <v>140</v>
      </c>
      <c r="E584" s="34"/>
      <c r="F584" s="154" t="s">
        <v>705</v>
      </c>
      <c r="G584" s="34"/>
      <c r="H584" s="34"/>
      <c r="I584" s="155"/>
      <c r="J584" s="34"/>
      <c r="K584" s="34"/>
      <c r="L584" s="35"/>
      <c r="M584" s="156"/>
      <c r="N584" s="157"/>
      <c r="O584" s="55"/>
      <c r="P584" s="55"/>
      <c r="Q584" s="55"/>
      <c r="R584" s="55"/>
      <c r="S584" s="55"/>
      <c r="T584" s="56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8" t="s">
        <v>140</v>
      </c>
      <c r="AU584" s="18" t="s">
        <v>87</v>
      </c>
    </row>
    <row r="585" spans="1:65" s="13" customFormat="1">
      <c r="B585" s="161"/>
      <c r="D585" s="153" t="s">
        <v>149</v>
      </c>
      <c r="E585" s="162" t="s">
        <v>3</v>
      </c>
      <c r="F585" s="163" t="s">
        <v>692</v>
      </c>
      <c r="H585" s="162" t="s">
        <v>3</v>
      </c>
      <c r="I585" s="164"/>
      <c r="L585" s="161"/>
      <c r="M585" s="165"/>
      <c r="N585" s="166"/>
      <c r="O585" s="166"/>
      <c r="P585" s="166"/>
      <c r="Q585" s="166"/>
      <c r="R585" s="166"/>
      <c r="S585" s="166"/>
      <c r="T585" s="167"/>
      <c r="AT585" s="162" t="s">
        <v>149</v>
      </c>
      <c r="AU585" s="162" t="s">
        <v>87</v>
      </c>
      <c r="AV585" s="13" t="s">
        <v>85</v>
      </c>
      <c r="AW585" s="13" t="s">
        <v>38</v>
      </c>
      <c r="AX585" s="13" t="s">
        <v>77</v>
      </c>
      <c r="AY585" s="162" t="s">
        <v>132</v>
      </c>
    </row>
    <row r="586" spans="1:65" s="14" customFormat="1">
      <c r="B586" s="168"/>
      <c r="D586" s="153" t="s">
        <v>149</v>
      </c>
      <c r="E586" s="169" t="s">
        <v>3</v>
      </c>
      <c r="F586" s="170" t="s">
        <v>181</v>
      </c>
      <c r="H586" s="171">
        <v>10</v>
      </c>
      <c r="I586" s="172"/>
      <c r="L586" s="168"/>
      <c r="M586" s="173"/>
      <c r="N586" s="174"/>
      <c r="O586" s="174"/>
      <c r="P586" s="174"/>
      <c r="Q586" s="174"/>
      <c r="R586" s="174"/>
      <c r="S586" s="174"/>
      <c r="T586" s="175"/>
      <c r="AT586" s="169" t="s">
        <v>149</v>
      </c>
      <c r="AU586" s="169" t="s">
        <v>87</v>
      </c>
      <c r="AV586" s="14" t="s">
        <v>87</v>
      </c>
      <c r="AW586" s="14" t="s">
        <v>38</v>
      </c>
      <c r="AX586" s="14" t="s">
        <v>77</v>
      </c>
      <c r="AY586" s="169" t="s">
        <v>132</v>
      </c>
    </row>
    <row r="587" spans="1:65" s="15" customFormat="1">
      <c r="B587" s="188"/>
      <c r="D587" s="153" t="s">
        <v>149</v>
      </c>
      <c r="E587" s="189" t="s">
        <v>3</v>
      </c>
      <c r="F587" s="190" t="s">
        <v>244</v>
      </c>
      <c r="H587" s="191">
        <v>10</v>
      </c>
      <c r="I587" s="192"/>
      <c r="L587" s="188"/>
      <c r="M587" s="193"/>
      <c r="N587" s="194"/>
      <c r="O587" s="194"/>
      <c r="P587" s="194"/>
      <c r="Q587" s="194"/>
      <c r="R587" s="194"/>
      <c r="S587" s="194"/>
      <c r="T587" s="195"/>
      <c r="AT587" s="189" t="s">
        <v>149</v>
      </c>
      <c r="AU587" s="189" t="s">
        <v>87</v>
      </c>
      <c r="AV587" s="15" t="s">
        <v>138</v>
      </c>
      <c r="AW587" s="15" t="s">
        <v>38</v>
      </c>
      <c r="AX587" s="15" t="s">
        <v>85</v>
      </c>
      <c r="AY587" s="189" t="s">
        <v>132</v>
      </c>
    </row>
    <row r="588" spans="1:65" s="2" customFormat="1" ht="16.5" customHeight="1">
      <c r="A588" s="34"/>
      <c r="B588" s="139"/>
      <c r="C588" s="176" t="s">
        <v>706</v>
      </c>
      <c r="D588" s="176" t="s">
        <v>158</v>
      </c>
      <c r="E588" s="177" t="s">
        <v>707</v>
      </c>
      <c r="F588" s="178" t="s">
        <v>708</v>
      </c>
      <c r="G588" s="179" t="s">
        <v>317</v>
      </c>
      <c r="H588" s="180">
        <v>10</v>
      </c>
      <c r="I588" s="181"/>
      <c r="J588" s="182">
        <f>ROUND(I588*H588,2)</f>
        <v>0</v>
      </c>
      <c r="K588" s="178" t="s">
        <v>3</v>
      </c>
      <c r="L588" s="183"/>
      <c r="M588" s="184" t="s">
        <v>3</v>
      </c>
      <c r="N588" s="185" t="s">
        <v>48</v>
      </c>
      <c r="O588" s="55"/>
      <c r="P588" s="149">
        <f>O588*H588</f>
        <v>0</v>
      </c>
      <c r="Q588" s="149">
        <v>4.0000000000000001E-3</v>
      </c>
      <c r="R588" s="149">
        <f>Q588*H588</f>
        <v>0.04</v>
      </c>
      <c r="S588" s="149">
        <v>0</v>
      </c>
      <c r="T588" s="150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51" t="s">
        <v>173</v>
      </c>
      <c r="AT588" s="151" t="s">
        <v>158</v>
      </c>
      <c r="AU588" s="151" t="s">
        <v>87</v>
      </c>
      <c r="AY588" s="18" t="s">
        <v>132</v>
      </c>
      <c r="BE588" s="152">
        <f>IF(N588="základní",J588,0)</f>
        <v>0</v>
      </c>
      <c r="BF588" s="152">
        <f>IF(N588="snížená",J588,0)</f>
        <v>0</v>
      </c>
      <c r="BG588" s="152">
        <f>IF(N588="zákl. přenesená",J588,0)</f>
        <v>0</v>
      </c>
      <c r="BH588" s="152">
        <f>IF(N588="sníž. přenesená",J588,0)</f>
        <v>0</v>
      </c>
      <c r="BI588" s="152">
        <f>IF(N588="nulová",J588,0)</f>
        <v>0</v>
      </c>
      <c r="BJ588" s="18" t="s">
        <v>85</v>
      </c>
      <c r="BK588" s="152">
        <f>ROUND(I588*H588,2)</f>
        <v>0</v>
      </c>
      <c r="BL588" s="18" t="s">
        <v>138</v>
      </c>
      <c r="BM588" s="151" t="s">
        <v>709</v>
      </c>
    </row>
    <row r="589" spans="1:65" s="2" customFormat="1">
      <c r="A589" s="34"/>
      <c r="B589" s="35"/>
      <c r="C589" s="34"/>
      <c r="D589" s="153" t="s">
        <v>140</v>
      </c>
      <c r="E589" s="34"/>
      <c r="F589" s="154" t="s">
        <v>710</v>
      </c>
      <c r="G589" s="34"/>
      <c r="H589" s="34"/>
      <c r="I589" s="155"/>
      <c r="J589" s="34"/>
      <c r="K589" s="34"/>
      <c r="L589" s="35"/>
      <c r="M589" s="156"/>
      <c r="N589" s="157"/>
      <c r="O589" s="55"/>
      <c r="P589" s="55"/>
      <c r="Q589" s="55"/>
      <c r="R589" s="55"/>
      <c r="S589" s="55"/>
      <c r="T589" s="56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8" t="s">
        <v>140</v>
      </c>
      <c r="AU589" s="18" t="s">
        <v>87</v>
      </c>
    </row>
    <row r="590" spans="1:65" s="13" customFormat="1">
      <c r="B590" s="161"/>
      <c r="D590" s="153" t="s">
        <v>149</v>
      </c>
      <c r="E590" s="162" t="s">
        <v>3</v>
      </c>
      <c r="F590" s="163" t="s">
        <v>692</v>
      </c>
      <c r="H590" s="162" t="s">
        <v>3</v>
      </c>
      <c r="I590" s="164"/>
      <c r="L590" s="161"/>
      <c r="M590" s="165"/>
      <c r="N590" s="166"/>
      <c r="O590" s="166"/>
      <c r="P590" s="166"/>
      <c r="Q590" s="166"/>
      <c r="R590" s="166"/>
      <c r="S590" s="166"/>
      <c r="T590" s="167"/>
      <c r="AT590" s="162" t="s">
        <v>149</v>
      </c>
      <c r="AU590" s="162" t="s">
        <v>87</v>
      </c>
      <c r="AV590" s="13" t="s">
        <v>85</v>
      </c>
      <c r="AW590" s="13" t="s">
        <v>38</v>
      </c>
      <c r="AX590" s="13" t="s">
        <v>77</v>
      </c>
      <c r="AY590" s="162" t="s">
        <v>132</v>
      </c>
    </row>
    <row r="591" spans="1:65" s="14" customFormat="1">
      <c r="B591" s="168"/>
      <c r="D591" s="153" t="s">
        <v>149</v>
      </c>
      <c r="E591" s="169" t="s">
        <v>3</v>
      </c>
      <c r="F591" s="170" t="s">
        <v>181</v>
      </c>
      <c r="H591" s="171">
        <v>10</v>
      </c>
      <c r="I591" s="172"/>
      <c r="L591" s="168"/>
      <c r="M591" s="173"/>
      <c r="N591" s="174"/>
      <c r="O591" s="174"/>
      <c r="P591" s="174"/>
      <c r="Q591" s="174"/>
      <c r="R591" s="174"/>
      <c r="S591" s="174"/>
      <c r="T591" s="175"/>
      <c r="AT591" s="169" t="s">
        <v>149</v>
      </c>
      <c r="AU591" s="169" t="s">
        <v>87</v>
      </c>
      <c r="AV591" s="14" t="s">
        <v>87</v>
      </c>
      <c r="AW591" s="14" t="s">
        <v>38</v>
      </c>
      <c r="AX591" s="14" t="s">
        <v>77</v>
      </c>
      <c r="AY591" s="169" t="s">
        <v>132</v>
      </c>
    </row>
    <row r="592" spans="1:65" s="15" customFormat="1">
      <c r="B592" s="188"/>
      <c r="D592" s="153" t="s">
        <v>149</v>
      </c>
      <c r="E592" s="189" t="s">
        <v>3</v>
      </c>
      <c r="F592" s="190" t="s">
        <v>244</v>
      </c>
      <c r="H592" s="191">
        <v>10</v>
      </c>
      <c r="I592" s="192"/>
      <c r="L592" s="188"/>
      <c r="M592" s="193"/>
      <c r="N592" s="194"/>
      <c r="O592" s="194"/>
      <c r="P592" s="194"/>
      <c r="Q592" s="194"/>
      <c r="R592" s="194"/>
      <c r="S592" s="194"/>
      <c r="T592" s="195"/>
      <c r="AT592" s="189" t="s">
        <v>149</v>
      </c>
      <c r="AU592" s="189" t="s">
        <v>87</v>
      </c>
      <c r="AV592" s="15" t="s">
        <v>138</v>
      </c>
      <c r="AW592" s="15" t="s">
        <v>38</v>
      </c>
      <c r="AX592" s="15" t="s">
        <v>85</v>
      </c>
      <c r="AY592" s="189" t="s">
        <v>132</v>
      </c>
    </row>
    <row r="593" spans="1:65" s="2" customFormat="1" ht="16.5" customHeight="1">
      <c r="A593" s="34"/>
      <c r="B593" s="139"/>
      <c r="C593" s="140" t="s">
        <v>711</v>
      </c>
      <c r="D593" s="140" t="s">
        <v>134</v>
      </c>
      <c r="E593" s="141" t="s">
        <v>712</v>
      </c>
      <c r="F593" s="142" t="s">
        <v>713</v>
      </c>
      <c r="G593" s="143" t="s">
        <v>296</v>
      </c>
      <c r="H593" s="144">
        <v>455</v>
      </c>
      <c r="I593" s="145"/>
      <c r="J593" s="146">
        <f>ROUND(I593*H593,2)</f>
        <v>0</v>
      </c>
      <c r="K593" s="142" t="s">
        <v>144</v>
      </c>
      <c r="L593" s="35"/>
      <c r="M593" s="147" t="s">
        <v>3</v>
      </c>
      <c r="N593" s="148" t="s">
        <v>48</v>
      </c>
      <c r="O593" s="55"/>
      <c r="P593" s="149">
        <f>O593*H593</f>
        <v>0</v>
      </c>
      <c r="Q593" s="149">
        <v>0</v>
      </c>
      <c r="R593" s="149">
        <f>Q593*H593</f>
        <v>0</v>
      </c>
      <c r="S593" s="149">
        <v>0</v>
      </c>
      <c r="T593" s="150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51" t="s">
        <v>138</v>
      </c>
      <c r="AT593" s="151" t="s">
        <v>134</v>
      </c>
      <c r="AU593" s="151" t="s">
        <v>87</v>
      </c>
      <c r="AY593" s="18" t="s">
        <v>132</v>
      </c>
      <c r="BE593" s="152">
        <f>IF(N593="základní",J593,0)</f>
        <v>0</v>
      </c>
      <c r="BF593" s="152">
        <f>IF(N593="snížená",J593,0)</f>
        <v>0</v>
      </c>
      <c r="BG593" s="152">
        <f>IF(N593="zákl. přenesená",J593,0)</f>
        <v>0</v>
      </c>
      <c r="BH593" s="152">
        <f>IF(N593="sníž. přenesená",J593,0)</f>
        <v>0</v>
      </c>
      <c r="BI593" s="152">
        <f>IF(N593="nulová",J593,0)</f>
        <v>0</v>
      </c>
      <c r="BJ593" s="18" t="s">
        <v>85</v>
      </c>
      <c r="BK593" s="152">
        <f>ROUND(I593*H593,2)</f>
        <v>0</v>
      </c>
      <c r="BL593" s="18" t="s">
        <v>138</v>
      </c>
      <c r="BM593" s="151" t="s">
        <v>714</v>
      </c>
    </row>
    <row r="594" spans="1:65" s="2" customFormat="1">
      <c r="A594" s="34"/>
      <c r="B594" s="35"/>
      <c r="C594" s="34"/>
      <c r="D594" s="153" t="s">
        <v>140</v>
      </c>
      <c r="E594" s="34"/>
      <c r="F594" s="154" t="s">
        <v>715</v>
      </c>
      <c r="G594" s="34"/>
      <c r="H594" s="34"/>
      <c r="I594" s="155"/>
      <c r="J594" s="34"/>
      <c r="K594" s="34"/>
      <c r="L594" s="35"/>
      <c r="M594" s="156"/>
      <c r="N594" s="157"/>
      <c r="O594" s="55"/>
      <c r="P594" s="55"/>
      <c r="Q594" s="55"/>
      <c r="R594" s="55"/>
      <c r="S594" s="55"/>
      <c r="T594" s="56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8" t="s">
        <v>140</v>
      </c>
      <c r="AU594" s="18" t="s">
        <v>87</v>
      </c>
    </row>
    <row r="595" spans="1:65" s="2" customFormat="1">
      <c r="A595" s="34"/>
      <c r="B595" s="35"/>
      <c r="C595" s="34"/>
      <c r="D595" s="159" t="s">
        <v>147</v>
      </c>
      <c r="E595" s="34"/>
      <c r="F595" s="160" t="s">
        <v>716</v>
      </c>
      <c r="G595" s="34"/>
      <c r="H595" s="34"/>
      <c r="I595" s="155"/>
      <c r="J595" s="34"/>
      <c r="K595" s="34"/>
      <c r="L595" s="35"/>
      <c r="M595" s="156"/>
      <c r="N595" s="157"/>
      <c r="O595" s="55"/>
      <c r="P595" s="55"/>
      <c r="Q595" s="55"/>
      <c r="R595" s="55"/>
      <c r="S595" s="55"/>
      <c r="T595" s="56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8" t="s">
        <v>147</v>
      </c>
      <c r="AU595" s="18" t="s">
        <v>87</v>
      </c>
    </row>
    <row r="596" spans="1:65" s="13" customFormat="1">
      <c r="B596" s="161"/>
      <c r="D596" s="153" t="s">
        <v>149</v>
      </c>
      <c r="E596" s="162" t="s">
        <v>3</v>
      </c>
      <c r="F596" s="163" t="s">
        <v>717</v>
      </c>
      <c r="H596" s="162" t="s">
        <v>3</v>
      </c>
      <c r="I596" s="164"/>
      <c r="L596" s="161"/>
      <c r="M596" s="165"/>
      <c r="N596" s="166"/>
      <c r="O596" s="166"/>
      <c r="P596" s="166"/>
      <c r="Q596" s="166"/>
      <c r="R596" s="166"/>
      <c r="S596" s="166"/>
      <c r="T596" s="167"/>
      <c r="AT596" s="162" t="s">
        <v>149</v>
      </c>
      <c r="AU596" s="162" t="s">
        <v>87</v>
      </c>
      <c r="AV596" s="13" t="s">
        <v>85</v>
      </c>
      <c r="AW596" s="13" t="s">
        <v>38</v>
      </c>
      <c r="AX596" s="13" t="s">
        <v>77</v>
      </c>
      <c r="AY596" s="162" t="s">
        <v>132</v>
      </c>
    </row>
    <row r="597" spans="1:65" s="14" customFormat="1">
      <c r="B597" s="168"/>
      <c r="D597" s="153" t="s">
        <v>149</v>
      </c>
      <c r="E597" s="169" t="s">
        <v>3</v>
      </c>
      <c r="F597" s="170" t="s">
        <v>326</v>
      </c>
      <c r="H597" s="171">
        <v>39</v>
      </c>
      <c r="I597" s="172"/>
      <c r="L597" s="168"/>
      <c r="M597" s="173"/>
      <c r="N597" s="174"/>
      <c r="O597" s="174"/>
      <c r="P597" s="174"/>
      <c r="Q597" s="174"/>
      <c r="R597" s="174"/>
      <c r="S597" s="174"/>
      <c r="T597" s="175"/>
      <c r="AT597" s="169" t="s">
        <v>149</v>
      </c>
      <c r="AU597" s="169" t="s">
        <v>87</v>
      </c>
      <c r="AV597" s="14" t="s">
        <v>87</v>
      </c>
      <c r="AW597" s="14" t="s">
        <v>38</v>
      </c>
      <c r="AX597" s="14" t="s">
        <v>77</v>
      </c>
      <c r="AY597" s="169" t="s">
        <v>132</v>
      </c>
    </row>
    <row r="598" spans="1:65" s="14" customFormat="1">
      <c r="B598" s="168"/>
      <c r="D598" s="153" t="s">
        <v>149</v>
      </c>
      <c r="E598" s="169" t="s">
        <v>3</v>
      </c>
      <c r="F598" s="170" t="s">
        <v>718</v>
      </c>
      <c r="H598" s="171">
        <v>278</v>
      </c>
      <c r="I598" s="172"/>
      <c r="L598" s="168"/>
      <c r="M598" s="173"/>
      <c r="N598" s="174"/>
      <c r="O598" s="174"/>
      <c r="P598" s="174"/>
      <c r="Q598" s="174"/>
      <c r="R598" s="174"/>
      <c r="S598" s="174"/>
      <c r="T598" s="175"/>
      <c r="AT598" s="169" t="s">
        <v>149</v>
      </c>
      <c r="AU598" s="169" t="s">
        <v>87</v>
      </c>
      <c r="AV598" s="14" t="s">
        <v>87</v>
      </c>
      <c r="AW598" s="14" t="s">
        <v>38</v>
      </c>
      <c r="AX598" s="14" t="s">
        <v>77</v>
      </c>
      <c r="AY598" s="169" t="s">
        <v>132</v>
      </c>
    </row>
    <row r="599" spans="1:65" s="14" customFormat="1">
      <c r="B599" s="168"/>
      <c r="D599" s="153" t="s">
        <v>149</v>
      </c>
      <c r="E599" s="169" t="s">
        <v>3</v>
      </c>
      <c r="F599" s="170" t="s">
        <v>719</v>
      </c>
      <c r="H599" s="171">
        <v>138</v>
      </c>
      <c r="I599" s="172"/>
      <c r="L599" s="168"/>
      <c r="M599" s="173"/>
      <c r="N599" s="174"/>
      <c r="O599" s="174"/>
      <c r="P599" s="174"/>
      <c r="Q599" s="174"/>
      <c r="R599" s="174"/>
      <c r="S599" s="174"/>
      <c r="T599" s="175"/>
      <c r="AT599" s="169" t="s">
        <v>149</v>
      </c>
      <c r="AU599" s="169" t="s">
        <v>87</v>
      </c>
      <c r="AV599" s="14" t="s">
        <v>87</v>
      </c>
      <c r="AW599" s="14" t="s">
        <v>38</v>
      </c>
      <c r="AX599" s="14" t="s">
        <v>77</v>
      </c>
      <c r="AY599" s="169" t="s">
        <v>132</v>
      </c>
    </row>
    <row r="600" spans="1:65" s="15" customFormat="1">
      <c r="B600" s="188"/>
      <c r="D600" s="153" t="s">
        <v>149</v>
      </c>
      <c r="E600" s="189" t="s">
        <v>3</v>
      </c>
      <c r="F600" s="190" t="s">
        <v>244</v>
      </c>
      <c r="H600" s="191">
        <v>455</v>
      </c>
      <c r="I600" s="192"/>
      <c r="L600" s="188"/>
      <c r="M600" s="193"/>
      <c r="N600" s="194"/>
      <c r="O600" s="194"/>
      <c r="P600" s="194"/>
      <c r="Q600" s="194"/>
      <c r="R600" s="194"/>
      <c r="S600" s="194"/>
      <c r="T600" s="195"/>
      <c r="AT600" s="189" t="s">
        <v>149</v>
      </c>
      <c r="AU600" s="189" t="s">
        <v>87</v>
      </c>
      <c r="AV600" s="15" t="s">
        <v>138</v>
      </c>
      <c r="AW600" s="15" t="s">
        <v>38</v>
      </c>
      <c r="AX600" s="15" t="s">
        <v>85</v>
      </c>
      <c r="AY600" s="189" t="s">
        <v>132</v>
      </c>
    </row>
    <row r="601" spans="1:65" s="2" customFormat="1" ht="16.5" customHeight="1">
      <c r="A601" s="34"/>
      <c r="B601" s="139"/>
      <c r="C601" s="140" t="s">
        <v>720</v>
      </c>
      <c r="D601" s="140" t="s">
        <v>134</v>
      </c>
      <c r="E601" s="141" t="s">
        <v>721</v>
      </c>
      <c r="F601" s="142" t="s">
        <v>722</v>
      </c>
      <c r="G601" s="143" t="s">
        <v>317</v>
      </c>
      <c r="H601" s="144">
        <v>21</v>
      </c>
      <c r="I601" s="145"/>
      <c r="J601" s="146">
        <f>ROUND(I601*H601,2)</f>
        <v>0</v>
      </c>
      <c r="K601" s="142" t="s">
        <v>144</v>
      </c>
      <c r="L601" s="35"/>
      <c r="M601" s="147" t="s">
        <v>3</v>
      </c>
      <c r="N601" s="148" t="s">
        <v>48</v>
      </c>
      <c r="O601" s="55"/>
      <c r="P601" s="149">
        <f>O601*H601</f>
        <v>0</v>
      </c>
      <c r="Q601" s="149">
        <v>5.1999999999999995E-4</v>
      </c>
      <c r="R601" s="149">
        <f>Q601*H601</f>
        <v>1.0919999999999999E-2</v>
      </c>
      <c r="S601" s="149">
        <v>0</v>
      </c>
      <c r="T601" s="150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51" t="s">
        <v>138</v>
      </c>
      <c r="AT601" s="151" t="s">
        <v>134</v>
      </c>
      <c r="AU601" s="151" t="s">
        <v>87</v>
      </c>
      <c r="AY601" s="18" t="s">
        <v>132</v>
      </c>
      <c r="BE601" s="152">
        <f>IF(N601="základní",J601,0)</f>
        <v>0</v>
      </c>
      <c r="BF601" s="152">
        <f>IF(N601="snížená",J601,0)</f>
        <v>0</v>
      </c>
      <c r="BG601" s="152">
        <f>IF(N601="zákl. přenesená",J601,0)</f>
        <v>0</v>
      </c>
      <c r="BH601" s="152">
        <f>IF(N601="sníž. přenesená",J601,0)</f>
        <v>0</v>
      </c>
      <c r="BI601" s="152">
        <f>IF(N601="nulová",J601,0)</f>
        <v>0</v>
      </c>
      <c r="BJ601" s="18" t="s">
        <v>85</v>
      </c>
      <c r="BK601" s="152">
        <f>ROUND(I601*H601,2)</f>
        <v>0</v>
      </c>
      <c r="BL601" s="18" t="s">
        <v>138</v>
      </c>
      <c r="BM601" s="151" t="s">
        <v>723</v>
      </c>
    </row>
    <row r="602" spans="1:65" s="2" customFormat="1">
      <c r="A602" s="34"/>
      <c r="B602" s="35"/>
      <c r="C602" s="34"/>
      <c r="D602" s="153" t="s">
        <v>140</v>
      </c>
      <c r="E602" s="34"/>
      <c r="F602" s="154" t="s">
        <v>724</v>
      </c>
      <c r="G602" s="34"/>
      <c r="H602" s="34"/>
      <c r="I602" s="155"/>
      <c r="J602" s="34"/>
      <c r="K602" s="34"/>
      <c r="L602" s="35"/>
      <c r="M602" s="156"/>
      <c r="N602" s="157"/>
      <c r="O602" s="55"/>
      <c r="P602" s="55"/>
      <c r="Q602" s="55"/>
      <c r="R602" s="55"/>
      <c r="S602" s="55"/>
      <c r="T602" s="56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8" t="s">
        <v>140</v>
      </c>
      <c r="AU602" s="18" t="s">
        <v>87</v>
      </c>
    </row>
    <row r="603" spans="1:65" s="2" customFormat="1">
      <c r="A603" s="34"/>
      <c r="B603" s="35"/>
      <c r="C603" s="34"/>
      <c r="D603" s="159" t="s">
        <v>147</v>
      </c>
      <c r="E603" s="34"/>
      <c r="F603" s="160" t="s">
        <v>725</v>
      </c>
      <c r="G603" s="34"/>
      <c r="H603" s="34"/>
      <c r="I603" s="155"/>
      <c r="J603" s="34"/>
      <c r="K603" s="34"/>
      <c r="L603" s="35"/>
      <c r="M603" s="156"/>
      <c r="N603" s="157"/>
      <c r="O603" s="55"/>
      <c r="P603" s="55"/>
      <c r="Q603" s="55"/>
      <c r="R603" s="55"/>
      <c r="S603" s="55"/>
      <c r="T603" s="56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8" t="s">
        <v>147</v>
      </c>
      <c r="AU603" s="18" t="s">
        <v>87</v>
      </c>
    </row>
    <row r="604" spans="1:65" s="13" customFormat="1">
      <c r="B604" s="161"/>
      <c r="D604" s="153" t="s">
        <v>149</v>
      </c>
      <c r="E604" s="162" t="s">
        <v>3</v>
      </c>
      <c r="F604" s="163" t="s">
        <v>726</v>
      </c>
      <c r="H604" s="162" t="s">
        <v>3</v>
      </c>
      <c r="I604" s="164"/>
      <c r="L604" s="161"/>
      <c r="M604" s="165"/>
      <c r="N604" s="166"/>
      <c r="O604" s="166"/>
      <c r="P604" s="166"/>
      <c r="Q604" s="166"/>
      <c r="R604" s="166"/>
      <c r="S604" s="166"/>
      <c r="T604" s="167"/>
      <c r="AT604" s="162" t="s">
        <v>149</v>
      </c>
      <c r="AU604" s="162" t="s">
        <v>87</v>
      </c>
      <c r="AV604" s="13" t="s">
        <v>85</v>
      </c>
      <c r="AW604" s="13" t="s">
        <v>38</v>
      </c>
      <c r="AX604" s="13" t="s">
        <v>77</v>
      </c>
      <c r="AY604" s="162" t="s">
        <v>132</v>
      </c>
    </row>
    <row r="605" spans="1:65" s="14" customFormat="1">
      <c r="B605" s="168"/>
      <c r="D605" s="153" t="s">
        <v>149</v>
      </c>
      <c r="E605" s="169" t="s">
        <v>3</v>
      </c>
      <c r="F605" s="170" t="s">
        <v>160</v>
      </c>
      <c r="H605" s="171">
        <v>5</v>
      </c>
      <c r="I605" s="172"/>
      <c r="L605" s="168"/>
      <c r="M605" s="173"/>
      <c r="N605" s="174"/>
      <c r="O605" s="174"/>
      <c r="P605" s="174"/>
      <c r="Q605" s="174"/>
      <c r="R605" s="174"/>
      <c r="S605" s="174"/>
      <c r="T605" s="175"/>
      <c r="AT605" s="169" t="s">
        <v>149</v>
      </c>
      <c r="AU605" s="169" t="s">
        <v>87</v>
      </c>
      <c r="AV605" s="14" t="s">
        <v>87</v>
      </c>
      <c r="AW605" s="14" t="s">
        <v>38</v>
      </c>
      <c r="AX605" s="14" t="s">
        <v>77</v>
      </c>
      <c r="AY605" s="169" t="s">
        <v>132</v>
      </c>
    </row>
    <row r="606" spans="1:65" s="13" customFormat="1">
      <c r="B606" s="161"/>
      <c r="D606" s="153" t="s">
        <v>149</v>
      </c>
      <c r="E606" s="162" t="s">
        <v>3</v>
      </c>
      <c r="F606" s="163" t="s">
        <v>727</v>
      </c>
      <c r="H606" s="162" t="s">
        <v>3</v>
      </c>
      <c r="I606" s="164"/>
      <c r="L606" s="161"/>
      <c r="M606" s="165"/>
      <c r="N606" s="166"/>
      <c r="O606" s="166"/>
      <c r="P606" s="166"/>
      <c r="Q606" s="166"/>
      <c r="R606" s="166"/>
      <c r="S606" s="166"/>
      <c r="T606" s="167"/>
      <c r="AT606" s="162" t="s">
        <v>149</v>
      </c>
      <c r="AU606" s="162" t="s">
        <v>87</v>
      </c>
      <c r="AV606" s="13" t="s">
        <v>85</v>
      </c>
      <c r="AW606" s="13" t="s">
        <v>38</v>
      </c>
      <c r="AX606" s="13" t="s">
        <v>77</v>
      </c>
      <c r="AY606" s="162" t="s">
        <v>132</v>
      </c>
    </row>
    <row r="607" spans="1:65" s="14" customFormat="1">
      <c r="B607" s="168"/>
      <c r="D607" s="153" t="s">
        <v>149</v>
      </c>
      <c r="E607" s="169" t="s">
        <v>3</v>
      </c>
      <c r="F607" s="170" t="s">
        <v>728</v>
      </c>
      <c r="H607" s="171">
        <v>16</v>
      </c>
      <c r="I607" s="172"/>
      <c r="L607" s="168"/>
      <c r="M607" s="173"/>
      <c r="N607" s="174"/>
      <c r="O607" s="174"/>
      <c r="P607" s="174"/>
      <c r="Q607" s="174"/>
      <c r="R607" s="174"/>
      <c r="S607" s="174"/>
      <c r="T607" s="175"/>
      <c r="AT607" s="169" t="s">
        <v>149</v>
      </c>
      <c r="AU607" s="169" t="s">
        <v>87</v>
      </c>
      <c r="AV607" s="14" t="s">
        <v>87</v>
      </c>
      <c r="AW607" s="14" t="s">
        <v>38</v>
      </c>
      <c r="AX607" s="14" t="s">
        <v>77</v>
      </c>
      <c r="AY607" s="169" t="s">
        <v>132</v>
      </c>
    </row>
    <row r="608" spans="1:65" s="15" customFormat="1">
      <c r="B608" s="188"/>
      <c r="D608" s="153" t="s">
        <v>149</v>
      </c>
      <c r="E608" s="189" t="s">
        <v>3</v>
      </c>
      <c r="F608" s="190" t="s">
        <v>244</v>
      </c>
      <c r="H608" s="191">
        <v>21</v>
      </c>
      <c r="I608" s="192"/>
      <c r="L608" s="188"/>
      <c r="M608" s="193"/>
      <c r="N608" s="194"/>
      <c r="O608" s="194"/>
      <c r="P608" s="194"/>
      <c r="Q608" s="194"/>
      <c r="R608" s="194"/>
      <c r="S608" s="194"/>
      <c r="T608" s="195"/>
      <c r="AT608" s="189" t="s">
        <v>149</v>
      </c>
      <c r="AU608" s="189" t="s">
        <v>87</v>
      </c>
      <c r="AV608" s="15" t="s">
        <v>138</v>
      </c>
      <c r="AW608" s="15" t="s">
        <v>38</v>
      </c>
      <c r="AX608" s="15" t="s">
        <v>85</v>
      </c>
      <c r="AY608" s="189" t="s">
        <v>132</v>
      </c>
    </row>
    <row r="609" spans="1:65" s="2" customFormat="1" ht="21.75" customHeight="1">
      <c r="A609" s="34"/>
      <c r="B609" s="139"/>
      <c r="C609" s="140" t="s">
        <v>729</v>
      </c>
      <c r="D609" s="140" t="s">
        <v>134</v>
      </c>
      <c r="E609" s="141" t="s">
        <v>730</v>
      </c>
      <c r="F609" s="142" t="s">
        <v>731</v>
      </c>
      <c r="G609" s="143" t="s">
        <v>296</v>
      </c>
      <c r="H609" s="144">
        <v>24</v>
      </c>
      <c r="I609" s="145"/>
      <c r="J609" s="146">
        <f>ROUND(I609*H609,2)</f>
        <v>0</v>
      </c>
      <c r="K609" s="142" t="s">
        <v>144</v>
      </c>
      <c r="L609" s="35"/>
      <c r="M609" s="147" t="s">
        <v>3</v>
      </c>
      <c r="N609" s="148" t="s">
        <v>48</v>
      </c>
      <c r="O609" s="55"/>
      <c r="P609" s="149">
        <f>O609*H609</f>
        <v>0</v>
      </c>
      <c r="Q609" s="149">
        <v>5.9999999999999995E-4</v>
      </c>
      <c r="R609" s="149">
        <f>Q609*H609</f>
        <v>1.44E-2</v>
      </c>
      <c r="S609" s="149">
        <v>0</v>
      </c>
      <c r="T609" s="150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1" t="s">
        <v>138</v>
      </c>
      <c r="AT609" s="151" t="s">
        <v>134</v>
      </c>
      <c r="AU609" s="151" t="s">
        <v>87</v>
      </c>
      <c r="AY609" s="18" t="s">
        <v>132</v>
      </c>
      <c r="BE609" s="152">
        <f>IF(N609="základní",J609,0)</f>
        <v>0</v>
      </c>
      <c r="BF609" s="152">
        <f>IF(N609="snížená",J609,0)</f>
        <v>0</v>
      </c>
      <c r="BG609" s="152">
        <f>IF(N609="zákl. přenesená",J609,0)</f>
        <v>0</v>
      </c>
      <c r="BH609" s="152">
        <f>IF(N609="sníž. přenesená",J609,0)</f>
        <v>0</v>
      </c>
      <c r="BI609" s="152">
        <f>IF(N609="nulová",J609,0)</f>
        <v>0</v>
      </c>
      <c r="BJ609" s="18" t="s">
        <v>85</v>
      </c>
      <c r="BK609" s="152">
        <f>ROUND(I609*H609,2)</f>
        <v>0</v>
      </c>
      <c r="BL609" s="18" t="s">
        <v>138</v>
      </c>
      <c r="BM609" s="151" t="s">
        <v>732</v>
      </c>
    </row>
    <row r="610" spans="1:65" s="2" customFormat="1" ht="19.2">
      <c r="A610" s="34"/>
      <c r="B610" s="35"/>
      <c r="C610" s="34"/>
      <c r="D610" s="153" t="s">
        <v>140</v>
      </c>
      <c r="E610" s="34"/>
      <c r="F610" s="154" t="s">
        <v>733</v>
      </c>
      <c r="G610" s="34"/>
      <c r="H610" s="34"/>
      <c r="I610" s="155"/>
      <c r="J610" s="34"/>
      <c r="K610" s="34"/>
      <c r="L610" s="35"/>
      <c r="M610" s="156"/>
      <c r="N610" s="157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8" t="s">
        <v>140</v>
      </c>
      <c r="AU610" s="18" t="s">
        <v>87</v>
      </c>
    </row>
    <row r="611" spans="1:65" s="2" customFormat="1">
      <c r="A611" s="34"/>
      <c r="B611" s="35"/>
      <c r="C611" s="34"/>
      <c r="D611" s="159" t="s">
        <v>147</v>
      </c>
      <c r="E611" s="34"/>
      <c r="F611" s="160" t="s">
        <v>734</v>
      </c>
      <c r="G611" s="34"/>
      <c r="H611" s="34"/>
      <c r="I611" s="155"/>
      <c r="J611" s="34"/>
      <c r="K611" s="34"/>
      <c r="L611" s="35"/>
      <c r="M611" s="156"/>
      <c r="N611" s="157"/>
      <c r="O611" s="55"/>
      <c r="P611" s="55"/>
      <c r="Q611" s="55"/>
      <c r="R611" s="55"/>
      <c r="S611" s="55"/>
      <c r="T611" s="56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8" t="s">
        <v>147</v>
      </c>
      <c r="AU611" s="18" t="s">
        <v>87</v>
      </c>
    </row>
    <row r="612" spans="1:65" s="13" customFormat="1">
      <c r="B612" s="161"/>
      <c r="D612" s="153" t="s">
        <v>149</v>
      </c>
      <c r="E612" s="162" t="s">
        <v>3</v>
      </c>
      <c r="F612" s="163" t="s">
        <v>735</v>
      </c>
      <c r="H612" s="162" t="s">
        <v>3</v>
      </c>
      <c r="I612" s="164"/>
      <c r="L612" s="161"/>
      <c r="M612" s="165"/>
      <c r="N612" s="166"/>
      <c r="O612" s="166"/>
      <c r="P612" s="166"/>
      <c r="Q612" s="166"/>
      <c r="R612" s="166"/>
      <c r="S612" s="166"/>
      <c r="T612" s="167"/>
      <c r="AT612" s="162" t="s">
        <v>149</v>
      </c>
      <c r="AU612" s="162" t="s">
        <v>87</v>
      </c>
      <c r="AV612" s="13" t="s">
        <v>85</v>
      </c>
      <c r="AW612" s="13" t="s">
        <v>38</v>
      </c>
      <c r="AX612" s="13" t="s">
        <v>77</v>
      </c>
      <c r="AY612" s="162" t="s">
        <v>132</v>
      </c>
    </row>
    <row r="613" spans="1:65" s="14" customFormat="1">
      <c r="B613" s="168"/>
      <c r="D613" s="153" t="s">
        <v>149</v>
      </c>
      <c r="E613" s="169" t="s">
        <v>3</v>
      </c>
      <c r="F613" s="170" t="s">
        <v>202</v>
      </c>
      <c r="H613" s="171">
        <v>14</v>
      </c>
      <c r="I613" s="172"/>
      <c r="L613" s="168"/>
      <c r="M613" s="173"/>
      <c r="N613" s="174"/>
      <c r="O613" s="174"/>
      <c r="P613" s="174"/>
      <c r="Q613" s="174"/>
      <c r="R613" s="174"/>
      <c r="S613" s="174"/>
      <c r="T613" s="175"/>
      <c r="AT613" s="169" t="s">
        <v>149</v>
      </c>
      <c r="AU613" s="169" t="s">
        <v>87</v>
      </c>
      <c r="AV613" s="14" t="s">
        <v>87</v>
      </c>
      <c r="AW613" s="14" t="s">
        <v>38</v>
      </c>
      <c r="AX613" s="14" t="s">
        <v>77</v>
      </c>
      <c r="AY613" s="169" t="s">
        <v>132</v>
      </c>
    </row>
    <row r="614" spans="1:65" s="13" customFormat="1">
      <c r="B614" s="161"/>
      <c r="D614" s="153" t="s">
        <v>149</v>
      </c>
      <c r="E614" s="162" t="s">
        <v>3</v>
      </c>
      <c r="F614" s="163" t="s">
        <v>736</v>
      </c>
      <c r="H614" s="162" t="s">
        <v>3</v>
      </c>
      <c r="I614" s="164"/>
      <c r="L614" s="161"/>
      <c r="M614" s="165"/>
      <c r="N614" s="166"/>
      <c r="O614" s="166"/>
      <c r="P614" s="166"/>
      <c r="Q614" s="166"/>
      <c r="R614" s="166"/>
      <c r="S614" s="166"/>
      <c r="T614" s="167"/>
      <c r="AT614" s="162" t="s">
        <v>149</v>
      </c>
      <c r="AU614" s="162" t="s">
        <v>87</v>
      </c>
      <c r="AV614" s="13" t="s">
        <v>85</v>
      </c>
      <c r="AW614" s="13" t="s">
        <v>38</v>
      </c>
      <c r="AX614" s="13" t="s">
        <v>77</v>
      </c>
      <c r="AY614" s="162" t="s">
        <v>132</v>
      </c>
    </row>
    <row r="615" spans="1:65" s="14" customFormat="1">
      <c r="B615" s="168"/>
      <c r="D615" s="153" t="s">
        <v>149</v>
      </c>
      <c r="E615" s="169" t="s">
        <v>3</v>
      </c>
      <c r="F615" s="170" t="s">
        <v>181</v>
      </c>
      <c r="H615" s="171">
        <v>10</v>
      </c>
      <c r="I615" s="172"/>
      <c r="L615" s="168"/>
      <c r="M615" s="173"/>
      <c r="N615" s="174"/>
      <c r="O615" s="174"/>
      <c r="P615" s="174"/>
      <c r="Q615" s="174"/>
      <c r="R615" s="174"/>
      <c r="S615" s="174"/>
      <c r="T615" s="175"/>
      <c r="AT615" s="169" t="s">
        <v>149</v>
      </c>
      <c r="AU615" s="169" t="s">
        <v>87</v>
      </c>
      <c r="AV615" s="14" t="s">
        <v>87</v>
      </c>
      <c r="AW615" s="14" t="s">
        <v>38</v>
      </c>
      <c r="AX615" s="14" t="s">
        <v>77</v>
      </c>
      <c r="AY615" s="169" t="s">
        <v>132</v>
      </c>
    </row>
    <row r="616" spans="1:65" s="15" customFormat="1">
      <c r="B616" s="188"/>
      <c r="D616" s="153" t="s">
        <v>149</v>
      </c>
      <c r="E616" s="189" t="s">
        <v>3</v>
      </c>
      <c r="F616" s="190" t="s">
        <v>244</v>
      </c>
      <c r="H616" s="191">
        <v>24</v>
      </c>
      <c r="I616" s="192"/>
      <c r="L616" s="188"/>
      <c r="M616" s="193"/>
      <c r="N616" s="194"/>
      <c r="O616" s="194"/>
      <c r="P616" s="194"/>
      <c r="Q616" s="194"/>
      <c r="R616" s="194"/>
      <c r="S616" s="194"/>
      <c r="T616" s="195"/>
      <c r="AT616" s="189" t="s">
        <v>149</v>
      </c>
      <c r="AU616" s="189" t="s">
        <v>87</v>
      </c>
      <c r="AV616" s="15" t="s">
        <v>138</v>
      </c>
      <c r="AW616" s="15" t="s">
        <v>38</v>
      </c>
      <c r="AX616" s="15" t="s">
        <v>85</v>
      </c>
      <c r="AY616" s="189" t="s">
        <v>132</v>
      </c>
    </row>
    <row r="617" spans="1:65" s="2" customFormat="1" ht="16.5" customHeight="1">
      <c r="A617" s="34"/>
      <c r="B617" s="139"/>
      <c r="C617" s="140" t="s">
        <v>737</v>
      </c>
      <c r="D617" s="140" t="s">
        <v>134</v>
      </c>
      <c r="E617" s="141" t="s">
        <v>738</v>
      </c>
      <c r="F617" s="142" t="s">
        <v>739</v>
      </c>
      <c r="G617" s="143" t="s">
        <v>188</v>
      </c>
      <c r="H617" s="144">
        <v>2.7</v>
      </c>
      <c r="I617" s="145"/>
      <c r="J617" s="146">
        <f>ROUND(I617*H617,2)</f>
        <v>0</v>
      </c>
      <c r="K617" s="142" t="s">
        <v>144</v>
      </c>
      <c r="L617" s="35"/>
      <c r="M617" s="147" t="s">
        <v>3</v>
      </c>
      <c r="N617" s="148" t="s">
        <v>48</v>
      </c>
      <c r="O617" s="55"/>
      <c r="P617" s="149">
        <f>O617*H617</f>
        <v>0</v>
      </c>
      <c r="Q617" s="149">
        <v>0</v>
      </c>
      <c r="R617" s="149">
        <f>Q617*H617</f>
        <v>0</v>
      </c>
      <c r="S617" s="149">
        <v>2</v>
      </c>
      <c r="T617" s="150">
        <f>S617*H617</f>
        <v>5.4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51" t="s">
        <v>138</v>
      </c>
      <c r="AT617" s="151" t="s">
        <v>134</v>
      </c>
      <c r="AU617" s="151" t="s">
        <v>87</v>
      </c>
      <c r="AY617" s="18" t="s">
        <v>132</v>
      </c>
      <c r="BE617" s="152">
        <f>IF(N617="základní",J617,0)</f>
        <v>0</v>
      </c>
      <c r="BF617" s="152">
        <f>IF(N617="snížená",J617,0)</f>
        <v>0</v>
      </c>
      <c r="BG617" s="152">
        <f>IF(N617="zákl. přenesená",J617,0)</f>
        <v>0</v>
      </c>
      <c r="BH617" s="152">
        <f>IF(N617="sníž. přenesená",J617,0)</f>
        <v>0</v>
      </c>
      <c r="BI617" s="152">
        <f>IF(N617="nulová",J617,0)</f>
        <v>0</v>
      </c>
      <c r="BJ617" s="18" t="s">
        <v>85</v>
      </c>
      <c r="BK617" s="152">
        <f>ROUND(I617*H617,2)</f>
        <v>0</v>
      </c>
      <c r="BL617" s="18" t="s">
        <v>138</v>
      </c>
      <c r="BM617" s="151" t="s">
        <v>740</v>
      </c>
    </row>
    <row r="618" spans="1:65" s="2" customFormat="1">
      <c r="A618" s="34"/>
      <c r="B618" s="35"/>
      <c r="C618" s="34"/>
      <c r="D618" s="153" t="s">
        <v>140</v>
      </c>
      <c r="E618" s="34"/>
      <c r="F618" s="154" t="s">
        <v>741</v>
      </c>
      <c r="G618" s="34"/>
      <c r="H618" s="34"/>
      <c r="I618" s="155"/>
      <c r="J618" s="34"/>
      <c r="K618" s="34"/>
      <c r="L618" s="35"/>
      <c r="M618" s="156"/>
      <c r="N618" s="157"/>
      <c r="O618" s="55"/>
      <c r="P618" s="55"/>
      <c r="Q618" s="55"/>
      <c r="R618" s="55"/>
      <c r="S618" s="55"/>
      <c r="T618" s="56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8" t="s">
        <v>140</v>
      </c>
      <c r="AU618" s="18" t="s">
        <v>87</v>
      </c>
    </row>
    <row r="619" spans="1:65" s="2" customFormat="1">
      <c r="A619" s="34"/>
      <c r="B619" s="35"/>
      <c r="C619" s="34"/>
      <c r="D619" s="159" t="s">
        <v>147</v>
      </c>
      <c r="E619" s="34"/>
      <c r="F619" s="160" t="s">
        <v>742</v>
      </c>
      <c r="G619" s="34"/>
      <c r="H619" s="34"/>
      <c r="I619" s="155"/>
      <c r="J619" s="34"/>
      <c r="K619" s="34"/>
      <c r="L619" s="35"/>
      <c r="M619" s="156"/>
      <c r="N619" s="157"/>
      <c r="O619" s="55"/>
      <c r="P619" s="55"/>
      <c r="Q619" s="55"/>
      <c r="R619" s="55"/>
      <c r="S619" s="55"/>
      <c r="T619" s="56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8" t="s">
        <v>147</v>
      </c>
      <c r="AU619" s="18" t="s">
        <v>87</v>
      </c>
    </row>
    <row r="620" spans="1:65" s="13" customFormat="1">
      <c r="B620" s="161"/>
      <c r="D620" s="153" t="s">
        <v>149</v>
      </c>
      <c r="E620" s="162" t="s">
        <v>3</v>
      </c>
      <c r="F620" s="163" t="s">
        <v>743</v>
      </c>
      <c r="H620" s="162" t="s">
        <v>3</v>
      </c>
      <c r="I620" s="164"/>
      <c r="L620" s="161"/>
      <c r="M620" s="165"/>
      <c r="N620" s="166"/>
      <c r="O620" s="166"/>
      <c r="P620" s="166"/>
      <c r="Q620" s="166"/>
      <c r="R620" s="166"/>
      <c r="S620" s="166"/>
      <c r="T620" s="167"/>
      <c r="AT620" s="162" t="s">
        <v>149</v>
      </c>
      <c r="AU620" s="162" t="s">
        <v>87</v>
      </c>
      <c r="AV620" s="13" t="s">
        <v>85</v>
      </c>
      <c r="AW620" s="13" t="s">
        <v>38</v>
      </c>
      <c r="AX620" s="13" t="s">
        <v>77</v>
      </c>
      <c r="AY620" s="162" t="s">
        <v>132</v>
      </c>
    </row>
    <row r="621" spans="1:65" s="14" customFormat="1">
      <c r="B621" s="168"/>
      <c r="D621" s="153" t="s">
        <v>149</v>
      </c>
      <c r="E621" s="169" t="s">
        <v>3</v>
      </c>
      <c r="F621" s="170" t="s">
        <v>744</v>
      </c>
      <c r="H621" s="171">
        <v>2.7</v>
      </c>
      <c r="I621" s="172"/>
      <c r="L621" s="168"/>
      <c r="M621" s="173"/>
      <c r="N621" s="174"/>
      <c r="O621" s="174"/>
      <c r="P621" s="174"/>
      <c r="Q621" s="174"/>
      <c r="R621" s="174"/>
      <c r="S621" s="174"/>
      <c r="T621" s="175"/>
      <c r="AT621" s="169" t="s">
        <v>149</v>
      </c>
      <c r="AU621" s="169" t="s">
        <v>87</v>
      </c>
      <c r="AV621" s="14" t="s">
        <v>87</v>
      </c>
      <c r="AW621" s="14" t="s">
        <v>38</v>
      </c>
      <c r="AX621" s="14" t="s">
        <v>85</v>
      </c>
      <c r="AY621" s="169" t="s">
        <v>132</v>
      </c>
    </row>
    <row r="622" spans="1:65" s="2" customFormat="1" ht="16.5" customHeight="1">
      <c r="A622" s="34"/>
      <c r="B622" s="139"/>
      <c r="C622" s="140" t="s">
        <v>745</v>
      </c>
      <c r="D622" s="140" t="s">
        <v>134</v>
      </c>
      <c r="E622" s="141" t="s">
        <v>746</v>
      </c>
      <c r="F622" s="142" t="s">
        <v>747</v>
      </c>
      <c r="G622" s="143" t="s">
        <v>296</v>
      </c>
      <c r="H622" s="144">
        <v>3</v>
      </c>
      <c r="I622" s="145"/>
      <c r="J622" s="146">
        <f>ROUND(I622*H622,2)</f>
        <v>0</v>
      </c>
      <c r="K622" s="142" t="s">
        <v>144</v>
      </c>
      <c r="L622" s="35"/>
      <c r="M622" s="147" t="s">
        <v>3</v>
      </c>
      <c r="N622" s="148" t="s">
        <v>48</v>
      </c>
      <c r="O622" s="55"/>
      <c r="P622" s="149">
        <f>O622*H622</f>
        <v>0</v>
      </c>
      <c r="Q622" s="149">
        <v>0</v>
      </c>
      <c r="R622" s="149">
        <f>Q622*H622</f>
        <v>0</v>
      </c>
      <c r="S622" s="149">
        <v>3.5000000000000003E-2</v>
      </c>
      <c r="T622" s="150">
        <f>S622*H622</f>
        <v>0.10500000000000001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51" t="s">
        <v>138</v>
      </c>
      <c r="AT622" s="151" t="s">
        <v>134</v>
      </c>
      <c r="AU622" s="151" t="s">
        <v>87</v>
      </c>
      <c r="AY622" s="18" t="s">
        <v>132</v>
      </c>
      <c r="BE622" s="152">
        <f>IF(N622="základní",J622,0)</f>
        <v>0</v>
      </c>
      <c r="BF622" s="152">
        <f>IF(N622="snížená",J622,0)</f>
        <v>0</v>
      </c>
      <c r="BG622" s="152">
        <f>IF(N622="zákl. přenesená",J622,0)</f>
        <v>0</v>
      </c>
      <c r="BH622" s="152">
        <f>IF(N622="sníž. přenesená",J622,0)</f>
        <v>0</v>
      </c>
      <c r="BI622" s="152">
        <f>IF(N622="nulová",J622,0)</f>
        <v>0</v>
      </c>
      <c r="BJ622" s="18" t="s">
        <v>85</v>
      </c>
      <c r="BK622" s="152">
        <f>ROUND(I622*H622,2)</f>
        <v>0</v>
      </c>
      <c r="BL622" s="18" t="s">
        <v>138</v>
      </c>
      <c r="BM622" s="151" t="s">
        <v>748</v>
      </c>
    </row>
    <row r="623" spans="1:65" s="2" customFormat="1" ht="28.8">
      <c r="A623" s="34"/>
      <c r="B623" s="35"/>
      <c r="C623" s="34"/>
      <c r="D623" s="153" t="s">
        <v>140</v>
      </c>
      <c r="E623" s="34"/>
      <c r="F623" s="154" t="s">
        <v>749</v>
      </c>
      <c r="G623" s="34"/>
      <c r="H623" s="34"/>
      <c r="I623" s="155"/>
      <c r="J623" s="34"/>
      <c r="K623" s="34"/>
      <c r="L623" s="35"/>
      <c r="M623" s="156"/>
      <c r="N623" s="157"/>
      <c r="O623" s="55"/>
      <c r="P623" s="55"/>
      <c r="Q623" s="55"/>
      <c r="R623" s="55"/>
      <c r="S623" s="55"/>
      <c r="T623" s="56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8" t="s">
        <v>140</v>
      </c>
      <c r="AU623" s="18" t="s">
        <v>87</v>
      </c>
    </row>
    <row r="624" spans="1:65" s="2" customFormat="1">
      <c r="A624" s="34"/>
      <c r="B624" s="35"/>
      <c r="C624" s="34"/>
      <c r="D624" s="159" t="s">
        <v>147</v>
      </c>
      <c r="E624" s="34"/>
      <c r="F624" s="160" t="s">
        <v>750</v>
      </c>
      <c r="G624" s="34"/>
      <c r="H624" s="34"/>
      <c r="I624" s="155"/>
      <c r="J624" s="34"/>
      <c r="K624" s="34"/>
      <c r="L624" s="35"/>
      <c r="M624" s="156"/>
      <c r="N624" s="157"/>
      <c r="O624" s="55"/>
      <c r="P624" s="55"/>
      <c r="Q624" s="55"/>
      <c r="R624" s="55"/>
      <c r="S624" s="55"/>
      <c r="T624" s="56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8" t="s">
        <v>147</v>
      </c>
      <c r="AU624" s="18" t="s">
        <v>87</v>
      </c>
    </row>
    <row r="625" spans="1:65" s="14" customFormat="1">
      <c r="B625" s="168"/>
      <c r="D625" s="153" t="s">
        <v>149</v>
      </c>
      <c r="E625" s="169" t="s">
        <v>3</v>
      </c>
      <c r="F625" s="170" t="s">
        <v>152</v>
      </c>
      <c r="H625" s="171">
        <v>3</v>
      </c>
      <c r="I625" s="172"/>
      <c r="L625" s="168"/>
      <c r="M625" s="173"/>
      <c r="N625" s="174"/>
      <c r="O625" s="174"/>
      <c r="P625" s="174"/>
      <c r="Q625" s="174"/>
      <c r="R625" s="174"/>
      <c r="S625" s="174"/>
      <c r="T625" s="175"/>
      <c r="AT625" s="169" t="s">
        <v>149</v>
      </c>
      <c r="AU625" s="169" t="s">
        <v>87</v>
      </c>
      <c r="AV625" s="14" t="s">
        <v>87</v>
      </c>
      <c r="AW625" s="14" t="s">
        <v>38</v>
      </c>
      <c r="AX625" s="14" t="s">
        <v>85</v>
      </c>
      <c r="AY625" s="169" t="s">
        <v>132</v>
      </c>
    </row>
    <row r="626" spans="1:65" s="2" customFormat="1" ht="16.5" customHeight="1">
      <c r="A626" s="34"/>
      <c r="B626" s="139"/>
      <c r="C626" s="140" t="s">
        <v>751</v>
      </c>
      <c r="D626" s="140" t="s">
        <v>134</v>
      </c>
      <c r="E626" s="141" t="s">
        <v>752</v>
      </c>
      <c r="F626" s="142" t="s">
        <v>753</v>
      </c>
      <c r="G626" s="143" t="s">
        <v>317</v>
      </c>
      <c r="H626" s="144">
        <v>13</v>
      </c>
      <c r="I626" s="145"/>
      <c r="J626" s="146">
        <f>ROUND(I626*H626,2)</f>
        <v>0</v>
      </c>
      <c r="K626" s="142" t="s">
        <v>144</v>
      </c>
      <c r="L626" s="35"/>
      <c r="M626" s="147" t="s">
        <v>3</v>
      </c>
      <c r="N626" s="148" t="s">
        <v>48</v>
      </c>
      <c r="O626" s="55"/>
      <c r="P626" s="149">
        <f>O626*H626</f>
        <v>0</v>
      </c>
      <c r="Q626" s="149">
        <v>0</v>
      </c>
      <c r="R626" s="149">
        <f>Q626*H626</f>
        <v>0</v>
      </c>
      <c r="S626" s="149">
        <v>8.2000000000000003E-2</v>
      </c>
      <c r="T626" s="150">
        <f>S626*H626</f>
        <v>1.0660000000000001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51" t="s">
        <v>138</v>
      </c>
      <c r="AT626" s="151" t="s">
        <v>134</v>
      </c>
      <c r="AU626" s="151" t="s">
        <v>87</v>
      </c>
      <c r="AY626" s="18" t="s">
        <v>132</v>
      </c>
      <c r="BE626" s="152">
        <f>IF(N626="základní",J626,0)</f>
        <v>0</v>
      </c>
      <c r="BF626" s="152">
        <f>IF(N626="snížená",J626,0)</f>
        <v>0</v>
      </c>
      <c r="BG626" s="152">
        <f>IF(N626="zákl. přenesená",J626,0)</f>
        <v>0</v>
      </c>
      <c r="BH626" s="152">
        <f>IF(N626="sníž. přenesená",J626,0)</f>
        <v>0</v>
      </c>
      <c r="BI626" s="152">
        <f>IF(N626="nulová",J626,0)</f>
        <v>0</v>
      </c>
      <c r="BJ626" s="18" t="s">
        <v>85</v>
      </c>
      <c r="BK626" s="152">
        <f>ROUND(I626*H626,2)</f>
        <v>0</v>
      </c>
      <c r="BL626" s="18" t="s">
        <v>138</v>
      </c>
      <c r="BM626" s="151" t="s">
        <v>754</v>
      </c>
    </row>
    <row r="627" spans="1:65" s="2" customFormat="1" ht="19.2">
      <c r="A627" s="34"/>
      <c r="B627" s="35"/>
      <c r="C627" s="34"/>
      <c r="D627" s="153" t="s">
        <v>140</v>
      </c>
      <c r="E627" s="34"/>
      <c r="F627" s="154" t="s">
        <v>755</v>
      </c>
      <c r="G627" s="34"/>
      <c r="H627" s="34"/>
      <c r="I627" s="155"/>
      <c r="J627" s="34"/>
      <c r="K627" s="34"/>
      <c r="L627" s="35"/>
      <c r="M627" s="156"/>
      <c r="N627" s="157"/>
      <c r="O627" s="55"/>
      <c r="P627" s="55"/>
      <c r="Q627" s="55"/>
      <c r="R627" s="55"/>
      <c r="S627" s="55"/>
      <c r="T627" s="56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8" t="s">
        <v>140</v>
      </c>
      <c r="AU627" s="18" t="s">
        <v>87</v>
      </c>
    </row>
    <row r="628" spans="1:65" s="2" customFormat="1">
      <c r="A628" s="34"/>
      <c r="B628" s="35"/>
      <c r="C628" s="34"/>
      <c r="D628" s="159" t="s">
        <v>147</v>
      </c>
      <c r="E628" s="34"/>
      <c r="F628" s="160" t="s">
        <v>756</v>
      </c>
      <c r="G628" s="34"/>
      <c r="H628" s="34"/>
      <c r="I628" s="155"/>
      <c r="J628" s="34"/>
      <c r="K628" s="34"/>
      <c r="L628" s="35"/>
      <c r="M628" s="156"/>
      <c r="N628" s="157"/>
      <c r="O628" s="55"/>
      <c r="P628" s="55"/>
      <c r="Q628" s="55"/>
      <c r="R628" s="55"/>
      <c r="S628" s="55"/>
      <c r="T628" s="56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8" t="s">
        <v>147</v>
      </c>
      <c r="AU628" s="18" t="s">
        <v>87</v>
      </c>
    </row>
    <row r="629" spans="1:65" s="13" customFormat="1">
      <c r="B629" s="161"/>
      <c r="D629" s="153" t="s">
        <v>149</v>
      </c>
      <c r="E629" s="162" t="s">
        <v>3</v>
      </c>
      <c r="F629" s="163" t="s">
        <v>757</v>
      </c>
      <c r="H629" s="162" t="s">
        <v>3</v>
      </c>
      <c r="I629" s="164"/>
      <c r="L629" s="161"/>
      <c r="M629" s="165"/>
      <c r="N629" s="166"/>
      <c r="O629" s="166"/>
      <c r="P629" s="166"/>
      <c r="Q629" s="166"/>
      <c r="R629" s="166"/>
      <c r="S629" s="166"/>
      <c r="T629" s="167"/>
      <c r="AT629" s="162" t="s">
        <v>149</v>
      </c>
      <c r="AU629" s="162" t="s">
        <v>87</v>
      </c>
      <c r="AV629" s="13" t="s">
        <v>85</v>
      </c>
      <c r="AW629" s="13" t="s">
        <v>38</v>
      </c>
      <c r="AX629" s="13" t="s">
        <v>77</v>
      </c>
      <c r="AY629" s="162" t="s">
        <v>132</v>
      </c>
    </row>
    <row r="630" spans="1:65" s="14" customFormat="1">
      <c r="B630" s="168"/>
      <c r="D630" s="153" t="s">
        <v>149</v>
      </c>
      <c r="E630" s="169" t="s">
        <v>3</v>
      </c>
      <c r="F630" s="170" t="s">
        <v>181</v>
      </c>
      <c r="H630" s="171">
        <v>10</v>
      </c>
      <c r="I630" s="172"/>
      <c r="L630" s="168"/>
      <c r="M630" s="173"/>
      <c r="N630" s="174"/>
      <c r="O630" s="174"/>
      <c r="P630" s="174"/>
      <c r="Q630" s="174"/>
      <c r="R630" s="174"/>
      <c r="S630" s="174"/>
      <c r="T630" s="175"/>
      <c r="AT630" s="169" t="s">
        <v>149</v>
      </c>
      <c r="AU630" s="169" t="s">
        <v>87</v>
      </c>
      <c r="AV630" s="14" t="s">
        <v>87</v>
      </c>
      <c r="AW630" s="14" t="s">
        <v>38</v>
      </c>
      <c r="AX630" s="14" t="s">
        <v>77</v>
      </c>
      <c r="AY630" s="169" t="s">
        <v>132</v>
      </c>
    </row>
    <row r="631" spans="1:65" s="14" customFormat="1">
      <c r="B631" s="168"/>
      <c r="D631" s="153" t="s">
        <v>149</v>
      </c>
      <c r="E631" s="169" t="s">
        <v>3</v>
      </c>
      <c r="F631" s="170" t="s">
        <v>152</v>
      </c>
      <c r="H631" s="171">
        <v>3</v>
      </c>
      <c r="I631" s="172"/>
      <c r="L631" s="168"/>
      <c r="M631" s="173"/>
      <c r="N631" s="174"/>
      <c r="O631" s="174"/>
      <c r="P631" s="174"/>
      <c r="Q631" s="174"/>
      <c r="R631" s="174"/>
      <c r="S631" s="174"/>
      <c r="T631" s="175"/>
      <c r="AT631" s="169" t="s">
        <v>149</v>
      </c>
      <c r="AU631" s="169" t="s">
        <v>87</v>
      </c>
      <c r="AV631" s="14" t="s">
        <v>87</v>
      </c>
      <c r="AW631" s="14" t="s">
        <v>38</v>
      </c>
      <c r="AX631" s="14" t="s">
        <v>77</v>
      </c>
      <c r="AY631" s="169" t="s">
        <v>132</v>
      </c>
    </row>
    <row r="632" spans="1:65" s="15" customFormat="1">
      <c r="B632" s="188"/>
      <c r="D632" s="153" t="s">
        <v>149</v>
      </c>
      <c r="E632" s="189" t="s">
        <v>3</v>
      </c>
      <c r="F632" s="190" t="s">
        <v>244</v>
      </c>
      <c r="H632" s="191">
        <v>13</v>
      </c>
      <c r="I632" s="192"/>
      <c r="L632" s="188"/>
      <c r="M632" s="193"/>
      <c r="N632" s="194"/>
      <c r="O632" s="194"/>
      <c r="P632" s="194"/>
      <c r="Q632" s="194"/>
      <c r="R632" s="194"/>
      <c r="S632" s="194"/>
      <c r="T632" s="195"/>
      <c r="AT632" s="189" t="s">
        <v>149</v>
      </c>
      <c r="AU632" s="189" t="s">
        <v>87</v>
      </c>
      <c r="AV632" s="15" t="s">
        <v>138</v>
      </c>
      <c r="AW632" s="15" t="s">
        <v>38</v>
      </c>
      <c r="AX632" s="15" t="s">
        <v>85</v>
      </c>
      <c r="AY632" s="189" t="s">
        <v>132</v>
      </c>
    </row>
    <row r="633" spans="1:65" s="2" customFormat="1" ht="16.5" customHeight="1">
      <c r="A633" s="34"/>
      <c r="B633" s="139"/>
      <c r="C633" s="140" t="s">
        <v>758</v>
      </c>
      <c r="D633" s="140" t="s">
        <v>134</v>
      </c>
      <c r="E633" s="141" t="s">
        <v>759</v>
      </c>
      <c r="F633" s="142" t="s">
        <v>760</v>
      </c>
      <c r="G633" s="143" t="s">
        <v>296</v>
      </c>
      <c r="H633" s="144">
        <v>152</v>
      </c>
      <c r="I633" s="145"/>
      <c r="J633" s="146">
        <f>ROUND(I633*H633,2)</f>
        <v>0</v>
      </c>
      <c r="K633" s="142" t="s">
        <v>3</v>
      </c>
      <c r="L633" s="35"/>
      <c r="M633" s="147" t="s">
        <v>3</v>
      </c>
      <c r="N633" s="148" t="s">
        <v>48</v>
      </c>
      <c r="O633" s="55"/>
      <c r="P633" s="149">
        <f>O633*H633</f>
        <v>0</v>
      </c>
      <c r="Q633" s="149">
        <v>1.47E-3</v>
      </c>
      <c r="R633" s="149">
        <f>Q633*H633</f>
        <v>0.22344</v>
      </c>
      <c r="S633" s="149">
        <v>0</v>
      </c>
      <c r="T633" s="150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51" t="s">
        <v>138</v>
      </c>
      <c r="AT633" s="151" t="s">
        <v>134</v>
      </c>
      <c r="AU633" s="151" t="s">
        <v>87</v>
      </c>
      <c r="AY633" s="18" t="s">
        <v>132</v>
      </c>
      <c r="BE633" s="152">
        <f>IF(N633="základní",J633,0)</f>
        <v>0</v>
      </c>
      <c r="BF633" s="152">
        <f>IF(N633="snížená",J633,0)</f>
        <v>0</v>
      </c>
      <c r="BG633" s="152">
        <f>IF(N633="zákl. přenesená",J633,0)</f>
        <v>0</v>
      </c>
      <c r="BH633" s="152">
        <f>IF(N633="sníž. přenesená",J633,0)</f>
        <v>0</v>
      </c>
      <c r="BI633" s="152">
        <f>IF(N633="nulová",J633,0)</f>
        <v>0</v>
      </c>
      <c r="BJ633" s="18" t="s">
        <v>85</v>
      </c>
      <c r="BK633" s="152">
        <f>ROUND(I633*H633,2)</f>
        <v>0</v>
      </c>
      <c r="BL633" s="18" t="s">
        <v>138</v>
      </c>
      <c r="BM633" s="151" t="s">
        <v>761</v>
      </c>
    </row>
    <row r="634" spans="1:65" s="2" customFormat="1">
      <c r="A634" s="34"/>
      <c r="B634" s="35"/>
      <c r="C634" s="34"/>
      <c r="D634" s="153" t="s">
        <v>140</v>
      </c>
      <c r="E634" s="34"/>
      <c r="F634" s="154" t="s">
        <v>762</v>
      </c>
      <c r="G634" s="34"/>
      <c r="H634" s="34"/>
      <c r="I634" s="155"/>
      <c r="J634" s="34"/>
      <c r="K634" s="34"/>
      <c r="L634" s="35"/>
      <c r="M634" s="156"/>
      <c r="N634" s="157"/>
      <c r="O634" s="55"/>
      <c r="P634" s="55"/>
      <c r="Q634" s="55"/>
      <c r="R634" s="55"/>
      <c r="S634" s="55"/>
      <c r="T634" s="56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8" t="s">
        <v>140</v>
      </c>
      <c r="AU634" s="18" t="s">
        <v>87</v>
      </c>
    </row>
    <row r="635" spans="1:65" s="13" customFormat="1">
      <c r="B635" s="161"/>
      <c r="D635" s="153" t="s">
        <v>149</v>
      </c>
      <c r="E635" s="162" t="s">
        <v>3</v>
      </c>
      <c r="F635" s="163" t="s">
        <v>763</v>
      </c>
      <c r="H635" s="162" t="s">
        <v>3</v>
      </c>
      <c r="I635" s="164"/>
      <c r="L635" s="161"/>
      <c r="M635" s="165"/>
      <c r="N635" s="166"/>
      <c r="O635" s="166"/>
      <c r="P635" s="166"/>
      <c r="Q635" s="166"/>
      <c r="R635" s="166"/>
      <c r="S635" s="166"/>
      <c r="T635" s="167"/>
      <c r="AT635" s="162" t="s">
        <v>149</v>
      </c>
      <c r="AU635" s="162" t="s">
        <v>87</v>
      </c>
      <c r="AV635" s="13" t="s">
        <v>85</v>
      </c>
      <c r="AW635" s="13" t="s">
        <v>38</v>
      </c>
      <c r="AX635" s="13" t="s">
        <v>77</v>
      </c>
      <c r="AY635" s="162" t="s">
        <v>132</v>
      </c>
    </row>
    <row r="636" spans="1:65" s="13" customFormat="1">
      <c r="B636" s="161"/>
      <c r="D636" s="153" t="s">
        <v>149</v>
      </c>
      <c r="E636" s="162" t="s">
        <v>3</v>
      </c>
      <c r="F636" s="163" t="s">
        <v>764</v>
      </c>
      <c r="H636" s="162" t="s">
        <v>3</v>
      </c>
      <c r="I636" s="164"/>
      <c r="L636" s="161"/>
      <c r="M636" s="165"/>
      <c r="N636" s="166"/>
      <c r="O636" s="166"/>
      <c r="P636" s="166"/>
      <c r="Q636" s="166"/>
      <c r="R636" s="166"/>
      <c r="S636" s="166"/>
      <c r="T636" s="167"/>
      <c r="AT636" s="162" t="s">
        <v>149</v>
      </c>
      <c r="AU636" s="162" t="s">
        <v>87</v>
      </c>
      <c r="AV636" s="13" t="s">
        <v>85</v>
      </c>
      <c r="AW636" s="13" t="s">
        <v>38</v>
      </c>
      <c r="AX636" s="13" t="s">
        <v>77</v>
      </c>
      <c r="AY636" s="162" t="s">
        <v>132</v>
      </c>
    </row>
    <row r="637" spans="1:65" s="14" customFormat="1">
      <c r="B637" s="168"/>
      <c r="D637" s="153" t="s">
        <v>149</v>
      </c>
      <c r="E637" s="169" t="s">
        <v>3</v>
      </c>
      <c r="F637" s="170" t="s">
        <v>502</v>
      </c>
      <c r="H637" s="171">
        <v>67</v>
      </c>
      <c r="I637" s="172"/>
      <c r="L637" s="168"/>
      <c r="M637" s="173"/>
      <c r="N637" s="174"/>
      <c r="O637" s="174"/>
      <c r="P637" s="174"/>
      <c r="Q637" s="174"/>
      <c r="R637" s="174"/>
      <c r="S637" s="174"/>
      <c r="T637" s="175"/>
      <c r="AT637" s="169" t="s">
        <v>149</v>
      </c>
      <c r="AU637" s="169" t="s">
        <v>87</v>
      </c>
      <c r="AV637" s="14" t="s">
        <v>87</v>
      </c>
      <c r="AW637" s="14" t="s">
        <v>38</v>
      </c>
      <c r="AX637" s="14" t="s">
        <v>77</v>
      </c>
      <c r="AY637" s="169" t="s">
        <v>132</v>
      </c>
    </row>
    <row r="638" spans="1:65" s="13" customFormat="1">
      <c r="B638" s="161"/>
      <c r="D638" s="153" t="s">
        <v>149</v>
      </c>
      <c r="E638" s="162" t="s">
        <v>3</v>
      </c>
      <c r="F638" s="163" t="s">
        <v>765</v>
      </c>
      <c r="H638" s="162" t="s">
        <v>3</v>
      </c>
      <c r="I638" s="164"/>
      <c r="L638" s="161"/>
      <c r="M638" s="165"/>
      <c r="N638" s="166"/>
      <c r="O638" s="166"/>
      <c r="P638" s="166"/>
      <c r="Q638" s="166"/>
      <c r="R638" s="166"/>
      <c r="S638" s="166"/>
      <c r="T638" s="167"/>
      <c r="AT638" s="162" t="s">
        <v>149</v>
      </c>
      <c r="AU638" s="162" t="s">
        <v>87</v>
      </c>
      <c r="AV638" s="13" t="s">
        <v>85</v>
      </c>
      <c r="AW638" s="13" t="s">
        <v>38</v>
      </c>
      <c r="AX638" s="13" t="s">
        <v>77</v>
      </c>
      <c r="AY638" s="162" t="s">
        <v>132</v>
      </c>
    </row>
    <row r="639" spans="1:65" s="14" customFormat="1">
      <c r="B639" s="168"/>
      <c r="D639" s="153" t="s">
        <v>149</v>
      </c>
      <c r="E639" s="169" t="s">
        <v>3</v>
      </c>
      <c r="F639" s="170" t="s">
        <v>608</v>
      </c>
      <c r="H639" s="171">
        <v>85</v>
      </c>
      <c r="I639" s="172"/>
      <c r="L639" s="168"/>
      <c r="M639" s="173"/>
      <c r="N639" s="174"/>
      <c r="O639" s="174"/>
      <c r="P639" s="174"/>
      <c r="Q639" s="174"/>
      <c r="R639" s="174"/>
      <c r="S639" s="174"/>
      <c r="T639" s="175"/>
      <c r="AT639" s="169" t="s">
        <v>149</v>
      </c>
      <c r="AU639" s="169" t="s">
        <v>87</v>
      </c>
      <c r="AV639" s="14" t="s">
        <v>87</v>
      </c>
      <c r="AW639" s="14" t="s">
        <v>38</v>
      </c>
      <c r="AX639" s="14" t="s">
        <v>77</v>
      </c>
      <c r="AY639" s="169" t="s">
        <v>132</v>
      </c>
    </row>
    <row r="640" spans="1:65" s="15" customFormat="1">
      <c r="B640" s="188"/>
      <c r="D640" s="153" t="s">
        <v>149</v>
      </c>
      <c r="E640" s="189" t="s">
        <v>3</v>
      </c>
      <c r="F640" s="190" t="s">
        <v>244</v>
      </c>
      <c r="H640" s="191">
        <v>152</v>
      </c>
      <c r="I640" s="192"/>
      <c r="L640" s="188"/>
      <c r="M640" s="193"/>
      <c r="N640" s="194"/>
      <c r="O640" s="194"/>
      <c r="P640" s="194"/>
      <c r="Q640" s="194"/>
      <c r="R640" s="194"/>
      <c r="S640" s="194"/>
      <c r="T640" s="195"/>
      <c r="AT640" s="189" t="s">
        <v>149</v>
      </c>
      <c r="AU640" s="189" t="s">
        <v>87</v>
      </c>
      <c r="AV640" s="15" t="s">
        <v>138</v>
      </c>
      <c r="AW640" s="15" t="s">
        <v>38</v>
      </c>
      <c r="AX640" s="15" t="s">
        <v>85</v>
      </c>
      <c r="AY640" s="189" t="s">
        <v>132</v>
      </c>
    </row>
    <row r="641" spans="1:65" s="12" customFormat="1" ht="22.95" customHeight="1">
      <c r="B641" s="126"/>
      <c r="D641" s="127" t="s">
        <v>76</v>
      </c>
      <c r="E641" s="137" t="s">
        <v>766</v>
      </c>
      <c r="F641" s="137" t="s">
        <v>767</v>
      </c>
      <c r="I641" s="129"/>
      <c r="J641" s="138">
        <f>BK641</f>
        <v>0</v>
      </c>
      <c r="L641" s="126"/>
      <c r="M641" s="131"/>
      <c r="N641" s="132"/>
      <c r="O641" s="132"/>
      <c r="P641" s="133">
        <f>SUM(P642:P650)</f>
        <v>0</v>
      </c>
      <c r="Q641" s="132"/>
      <c r="R641" s="133">
        <f>SUM(R642:R650)</f>
        <v>0</v>
      </c>
      <c r="S641" s="132"/>
      <c r="T641" s="134">
        <f>SUM(T642:T650)</f>
        <v>0</v>
      </c>
      <c r="AR641" s="127" t="s">
        <v>85</v>
      </c>
      <c r="AT641" s="135" t="s">
        <v>76</v>
      </c>
      <c r="AU641" s="135" t="s">
        <v>85</v>
      </c>
      <c r="AY641" s="127" t="s">
        <v>132</v>
      </c>
      <c r="BK641" s="136">
        <f>SUM(BK642:BK650)</f>
        <v>0</v>
      </c>
    </row>
    <row r="642" spans="1:65" s="2" customFormat="1" ht="16.5" customHeight="1">
      <c r="A642" s="34"/>
      <c r="B642" s="139"/>
      <c r="C642" s="140" t="s">
        <v>768</v>
      </c>
      <c r="D642" s="140" t="s">
        <v>134</v>
      </c>
      <c r="E642" s="141" t="s">
        <v>769</v>
      </c>
      <c r="F642" s="142" t="s">
        <v>770</v>
      </c>
      <c r="G642" s="143" t="s">
        <v>199</v>
      </c>
      <c r="H642" s="144">
        <v>1808.1079999999999</v>
      </c>
      <c r="I642" s="145"/>
      <c r="J642" s="146">
        <f>ROUND(I642*H642,2)</f>
        <v>0</v>
      </c>
      <c r="K642" s="142" t="s">
        <v>144</v>
      </c>
      <c r="L642" s="35"/>
      <c r="M642" s="147" t="s">
        <v>3</v>
      </c>
      <c r="N642" s="148" t="s">
        <v>48</v>
      </c>
      <c r="O642" s="55"/>
      <c r="P642" s="149">
        <f>O642*H642</f>
        <v>0</v>
      </c>
      <c r="Q642" s="149">
        <v>0</v>
      </c>
      <c r="R642" s="149">
        <f>Q642*H642</f>
        <v>0</v>
      </c>
      <c r="S642" s="149">
        <v>0</v>
      </c>
      <c r="T642" s="150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51" t="s">
        <v>138</v>
      </c>
      <c r="AT642" s="151" t="s">
        <v>134</v>
      </c>
      <c r="AU642" s="151" t="s">
        <v>87</v>
      </c>
      <c r="AY642" s="18" t="s">
        <v>132</v>
      </c>
      <c r="BE642" s="152">
        <f>IF(N642="základní",J642,0)</f>
        <v>0</v>
      </c>
      <c r="BF642" s="152">
        <f>IF(N642="snížená",J642,0)</f>
        <v>0</v>
      </c>
      <c r="BG642" s="152">
        <f>IF(N642="zákl. přenesená",J642,0)</f>
        <v>0</v>
      </c>
      <c r="BH642" s="152">
        <f>IF(N642="sníž. přenesená",J642,0)</f>
        <v>0</v>
      </c>
      <c r="BI642" s="152">
        <f>IF(N642="nulová",J642,0)</f>
        <v>0</v>
      </c>
      <c r="BJ642" s="18" t="s">
        <v>85</v>
      </c>
      <c r="BK642" s="152">
        <f>ROUND(I642*H642,2)</f>
        <v>0</v>
      </c>
      <c r="BL642" s="18" t="s">
        <v>138</v>
      </c>
      <c r="BM642" s="151" t="s">
        <v>771</v>
      </c>
    </row>
    <row r="643" spans="1:65" s="2" customFormat="1">
      <c r="A643" s="34"/>
      <c r="B643" s="35"/>
      <c r="C643" s="34"/>
      <c r="D643" s="153" t="s">
        <v>140</v>
      </c>
      <c r="E643" s="34"/>
      <c r="F643" s="154" t="s">
        <v>772</v>
      </c>
      <c r="G643" s="34"/>
      <c r="H643" s="34"/>
      <c r="I643" s="155"/>
      <c r="J643" s="34"/>
      <c r="K643" s="34"/>
      <c r="L643" s="35"/>
      <c r="M643" s="156"/>
      <c r="N643" s="157"/>
      <c r="O643" s="55"/>
      <c r="P643" s="55"/>
      <c r="Q643" s="55"/>
      <c r="R643" s="55"/>
      <c r="S643" s="55"/>
      <c r="T643" s="56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8" t="s">
        <v>140</v>
      </c>
      <c r="AU643" s="18" t="s">
        <v>87</v>
      </c>
    </row>
    <row r="644" spans="1:65" s="2" customFormat="1">
      <c r="A644" s="34"/>
      <c r="B644" s="35"/>
      <c r="C644" s="34"/>
      <c r="D644" s="159" t="s">
        <v>147</v>
      </c>
      <c r="E644" s="34"/>
      <c r="F644" s="160" t="s">
        <v>773</v>
      </c>
      <c r="G644" s="34"/>
      <c r="H644" s="34"/>
      <c r="I644" s="155"/>
      <c r="J644" s="34"/>
      <c r="K644" s="34"/>
      <c r="L644" s="35"/>
      <c r="M644" s="156"/>
      <c r="N644" s="157"/>
      <c r="O644" s="55"/>
      <c r="P644" s="55"/>
      <c r="Q644" s="55"/>
      <c r="R644" s="55"/>
      <c r="S644" s="55"/>
      <c r="T644" s="56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8" t="s">
        <v>147</v>
      </c>
      <c r="AU644" s="18" t="s">
        <v>87</v>
      </c>
    </row>
    <row r="645" spans="1:65" s="2" customFormat="1" ht="16.5" customHeight="1">
      <c r="A645" s="34"/>
      <c r="B645" s="139"/>
      <c r="C645" s="140" t="s">
        <v>774</v>
      </c>
      <c r="D645" s="140" t="s">
        <v>134</v>
      </c>
      <c r="E645" s="141" t="s">
        <v>775</v>
      </c>
      <c r="F645" s="142" t="s">
        <v>776</v>
      </c>
      <c r="G645" s="143" t="s">
        <v>199</v>
      </c>
      <c r="H645" s="144">
        <v>1808.1079999999999</v>
      </c>
      <c r="I645" s="145"/>
      <c r="J645" s="146">
        <f>ROUND(I645*H645,2)</f>
        <v>0</v>
      </c>
      <c r="K645" s="142" t="s">
        <v>144</v>
      </c>
      <c r="L645" s="35"/>
      <c r="M645" s="147" t="s">
        <v>3</v>
      </c>
      <c r="N645" s="148" t="s">
        <v>48</v>
      </c>
      <c r="O645" s="55"/>
      <c r="P645" s="149">
        <f>O645*H645</f>
        <v>0</v>
      </c>
      <c r="Q645" s="149">
        <v>0</v>
      </c>
      <c r="R645" s="149">
        <f>Q645*H645</f>
        <v>0</v>
      </c>
      <c r="S645" s="149">
        <v>0</v>
      </c>
      <c r="T645" s="150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51" t="s">
        <v>138</v>
      </c>
      <c r="AT645" s="151" t="s">
        <v>134</v>
      </c>
      <c r="AU645" s="151" t="s">
        <v>87</v>
      </c>
      <c r="AY645" s="18" t="s">
        <v>132</v>
      </c>
      <c r="BE645" s="152">
        <f>IF(N645="základní",J645,0)</f>
        <v>0</v>
      </c>
      <c r="BF645" s="152">
        <f>IF(N645="snížená",J645,0)</f>
        <v>0</v>
      </c>
      <c r="BG645" s="152">
        <f>IF(N645="zákl. přenesená",J645,0)</f>
        <v>0</v>
      </c>
      <c r="BH645" s="152">
        <f>IF(N645="sníž. přenesená",J645,0)</f>
        <v>0</v>
      </c>
      <c r="BI645" s="152">
        <f>IF(N645="nulová",J645,0)</f>
        <v>0</v>
      </c>
      <c r="BJ645" s="18" t="s">
        <v>85</v>
      </c>
      <c r="BK645" s="152">
        <f>ROUND(I645*H645,2)</f>
        <v>0</v>
      </c>
      <c r="BL645" s="18" t="s">
        <v>138</v>
      </c>
      <c r="BM645" s="151" t="s">
        <v>777</v>
      </c>
    </row>
    <row r="646" spans="1:65" s="2" customFormat="1">
      <c r="A646" s="34"/>
      <c r="B646" s="35"/>
      <c r="C646" s="34"/>
      <c r="D646" s="153" t="s">
        <v>140</v>
      </c>
      <c r="E646" s="34"/>
      <c r="F646" s="154" t="s">
        <v>778</v>
      </c>
      <c r="G646" s="34"/>
      <c r="H646" s="34"/>
      <c r="I646" s="155"/>
      <c r="J646" s="34"/>
      <c r="K646" s="34"/>
      <c r="L646" s="35"/>
      <c r="M646" s="156"/>
      <c r="N646" s="157"/>
      <c r="O646" s="55"/>
      <c r="P646" s="55"/>
      <c r="Q646" s="55"/>
      <c r="R646" s="55"/>
      <c r="S646" s="55"/>
      <c r="T646" s="56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8" t="s">
        <v>140</v>
      </c>
      <c r="AU646" s="18" t="s">
        <v>87</v>
      </c>
    </row>
    <row r="647" spans="1:65" s="2" customFormat="1">
      <c r="A647" s="34"/>
      <c r="B647" s="35"/>
      <c r="C647" s="34"/>
      <c r="D647" s="159" t="s">
        <v>147</v>
      </c>
      <c r="E647" s="34"/>
      <c r="F647" s="160" t="s">
        <v>779</v>
      </c>
      <c r="G647" s="34"/>
      <c r="H647" s="34"/>
      <c r="I647" s="155"/>
      <c r="J647" s="34"/>
      <c r="K647" s="34"/>
      <c r="L647" s="35"/>
      <c r="M647" s="156"/>
      <c r="N647" s="157"/>
      <c r="O647" s="55"/>
      <c r="P647" s="55"/>
      <c r="Q647" s="55"/>
      <c r="R647" s="55"/>
      <c r="S647" s="55"/>
      <c r="T647" s="56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8" t="s">
        <v>147</v>
      </c>
      <c r="AU647" s="18" t="s">
        <v>87</v>
      </c>
    </row>
    <row r="648" spans="1:65" s="2" customFormat="1" ht="16.5" customHeight="1">
      <c r="A648" s="34"/>
      <c r="B648" s="139"/>
      <c r="C648" s="140" t="s">
        <v>780</v>
      </c>
      <c r="D648" s="140" t="s">
        <v>134</v>
      </c>
      <c r="E648" s="141" t="s">
        <v>781</v>
      </c>
      <c r="F648" s="142" t="s">
        <v>782</v>
      </c>
      <c r="G648" s="143" t="s">
        <v>199</v>
      </c>
      <c r="H648" s="144">
        <v>1808.1079999999999</v>
      </c>
      <c r="I648" s="145"/>
      <c r="J648" s="146">
        <f>ROUND(I648*H648,2)</f>
        <v>0</v>
      </c>
      <c r="K648" s="142" t="s">
        <v>144</v>
      </c>
      <c r="L648" s="35"/>
      <c r="M648" s="147" t="s">
        <v>3</v>
      </c>
      <c r="N648" s="148" t="s">
        <v>48</v>
      </c>
      <c r="O648" s="55"/>
      <c r="P648" s="149">
        <f>O648*H648</f>
        <v>0</v>
      </c>
      <c r="Q648" s="149">
        <v>0</v>
      </c>
      <c r="R648" s="149">
        <f>Q648*H648</f>
        <v>0</v>
      </c>
      <c r="S648" s="149">
        <v>0</v>
      </c>
      <c r="T648" s="150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51" t="s">
        <v>138</v>
      </c>
      <c r="AT648" s="151" t="s">
        <v>134</v>
      </c>
      <c r="AU648" s="151" t="s">
        <v>87</v>
      </c>
      <c r="AY648" s="18" t="s">
        <v>132</v>
      </c>
      <c r="BE648" s="152">
        <f>IF(N648="základní",J648,0)</f>
        <v>0</v>
      </c>
      <c r="BF648" s="152">
        <f>IF(N648="snížená",J648,0)</f>
        <v>0</v>
      </c>
      <c r="BG648" s="152">
        <f>IF(N648="zákl. přenesená",J648,0)</f>
        <v>0</v>
      </c>
      <c r="BH648" s="152">
        <f>IF(N648="sníž. přenesená",J648,0)</f>
        <v>0</v>
      </c>
      <c r="BI648" s="152">
        <f>IF(N648="nulová",J648,0)</f>
        <v>0</v>
      </c>
      <c r="BJ648" s="18" t="s">
        <v>85</v>
      </c>
      <c r="BK648" s="152">
        <f>ROUND(I648*H648,2)</f>
        <v>0</v>
      </c>
      <c r="BL648" s="18" t="s">
        <v>138</v>
      </c>
      <c r="BM648" s="151" t="s">
        <v>783</v>
      </c>
    </row>
    <row r="649" spans="1:65" s="2" customFormat="1" ht="19.2">
      <c r="A649" s="34"/>
      <c r="B649" s="35"/>
      <c r="C649" s="34"/>
      <c r="D649" s="153" t="s">
        <v>140</v>
      </c>
      <c r="E649" s="34"/>
      <c r="F649" s="154" t="s">
        <v>784</v>
      </c>
      <c r="G649" s="34"/>
      <c r="H649" s="34"/>
      <c r="I649" s="155"/>
      <c r="J649" s="34"/>
      <c r="K649" s="34"/>
      <c r="L649" s="35"/>
      <c r="M649" s="156"/>
      <c r="N649" s="157"/>
      <c r="O649" s="55"/>
      <c r="P649" s="55"/>
      <c r="Q649" s="55"/>
      <c r="R649" s="55"/>
      <c r="S649" s="55"/>
      <c r="T649" s="56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8" t="s">
        <v>140</v>
      </c>
      <c r="AU649" s="18" t="s">
        <v>87</v>
      </c>
    </row>
    <row r="650" spans="1:65" s="2" customFormat="1">
      <c r="A650" s="34"/>
      <c r="B650" s="35"/>
      <c r="C650" s="34"/>
      <c r="D650" s="159" t="s">
        <v>147</v>
      </c>
      <c r="E650" s="34"/>
      <c r="F650" s="160" t="s">
        <v>785</v>
      </c>
      <c r="G650" s="34"/>
      <c r="H650" s="34"/>
      <c r="I650" s="155"/>
      <c r="J650" s="34"/>
      <c r="K650" s="34"/>
      <c r="L650" s="35"/>
      <c r="M650" s="156"/>
      <c r="N650" s="157"/>
      <c r="O650" s="55"/>
      <c r="P650" s="55"/>
      <c r="Q650" s="55"/>
      <c r="R650" s="55"/>
      <c r="S650" s="55"/>
      <c r="T650" s="56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8" t="s">
        <v>147</v>
      </c>
      <c r="AU650" s="18" t="s">
        <v>87</v>
      </c>
    </row>
    <row r="651" spans="1:65" s="12" customFormat="1" ht="22.95" customHeight="1">
      <c r="B651" s="126"/>
      <c r="D651" s="127" t="s">
        <v>76</v>
      </c>
      <c r="E651" s="137" t="s">
        <v>786</v>
      </c>
      <c r="F651" s="137" t="s">
        <v>787</v>
      </c>
      <c r="I651" s="129"/>
      <c r="J651" s="138">
        <f>BK651</f>
        <v>0</v>
      </c>
      <c r="L651" s="126"/>
      <c r="M651" s="131"/>
      <c r="N651" s="132"/>
      <c r="O651" s="132"/>
      <c r="P651" s="133">
        <f>SUM(P652:P654)</f>
        <v>0</v>
      </c>
      <c r="Q651" s="132"/>
      <c r="R651" s="133">
        <f>SUM(R652:R654)</f>
        <v>0</v>
      </c>
      <c r="S651" s="132"/>
      <c r="T651" s="134">
        <f>SUM(T652:T654)</f>
        <v>0</v>
      </c>
      <c r="AR651" s="127" t="s">
        <v>85</v>
      </c>
      <c r="AT651" s="135" t="s">
        <v>76</v>
      </c>
      <c r="AU651" s="135" t="s">
        <v>85</v>
      </c>
      <c r="AY651" s="127" t="s">
        <v>132</v>
      </c>
      <c r="BK651" s="136">
        <f>SUM(BK652:BK654)</f>
        <v>0</v>
      </c>
    </row>
    <row r="652" spans="1:65" s="2" customFormat="1" ht="21.75" customHeight="1">
      <c r="A652" s="34"/>
      <c r="B652" s="139"/>
      <c r="C652" s="140" t="s">
        <v>788</v>
      </c>
      <c r="D652" s="140" t="s">
        <v>134</v>
      </c>
      <c r="E652" s="141" t="s">
        <v>789</v>
      </c>
      <c r="F652" s="142" t="s">
        <v>790</v>
      </c>
      <c r="G652" s="143" t="s">
        <v>199</v>
      </c>
      <c r="H652" s="144">
        <v>2434.9969999999998</v>
      </c>
      <c r="I652" s="145"/>
      <c r="J652" s="146">
        <f>ROUND(I652*H652,2)</f>
        <v>0</v>
      </c>
      <c r="K652" s="142" t="s">
        <v>144</v>
      </c>
      <c r="L652" s="35"/>
      <c r="M652" s="147" t="s">
        <v>3</v>
      </c>
      <c r="N652" s="148" t="s">
        <v>48</v>
      </c>
      <c r="O652" s="55"/>
      <c r="P652" s="149">
        <f>O652*H652</f>
        <v>0</v>
      </c>
      <c r="Q652" s="149">
        <v>0</v>
      </c>
      <c r="R652" s="149">
        <f>Q652*H652</f>
        <v>0</v>
      </c>
      <c r="S652" s="149">
        <v>0</v>
      </c>
      <c r="T652" s="150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51" t="s">
        <v>138</v>
      </c>
      <c r="AT652" s="151" t="s">
        <v>134</v>
      </c>
      <c r="AU652" s="151" t="s">
        <v>87</v>
      </c>
      <c r="AY652" s="18" t="s">
        <v>132</v>
      </c>
      <c r="BE652" s="152">
        <f>IF(N652="základní",J652,0)</f>
        <v>0</v>
      </c>
      <c r="BF652" s="152">
        <f>IF(N652="snížená",J652,0)</f>
        <v>0</v>
      </c>
      <c r="BG652" s="152">
        <f>IF(N652="zákl. přenesená",J652,0)</f>
        <v>0</v>
      </c>
      <c r="BH652" s="152">
        <f>IF(N652="sníž. přenesená",J652,0)</f>
        <v>0</v>
      </c>
      <c r="BI652" s="152">
        <f>IF(N652="nulová",J652,0)</f>
        <v>0</v>
      </c>
      <c r="BJ652" s="18" t="s">
        <v>85</v>
      </c>
      <c r="BK652" s="152">
        <f>ROUND(I652*H652,2)</f>
        <v>0</v>
      </c>
      <c r="BL652" s="18" t="s">
        <v>138</v>
      </c>
      <c r="BM652" s="151" t="s">
        <v>791</v>
      </c>
    </row>
    <row r="653" spans="1:65" s="2" customFormat="1" ht="19.2">
      <c r="A653" s="34"/>
      <c r="B653" s="35"/>
      <c r="C653" s="34"/>
      <c r="D653" s="153" t="s">
        <v>140</v>
      </c>
      <c r="E653" s="34"/>
      <c r="F653" s="154" t="s">
        <v>792</v>
      </c>
      <c r="G653" s="34"/>
      <c r="H653" s="34"/>
      <c r="I653" s="155"/>
      <c r="J653" s="34"/>
      <c r="K653" s="34"/>
      <c r="L653" s="35"/>
      <c r="M653" s="156"/>
      <c r="N653" s="157"/>
      <c r="O653" s="55"/>
      <c r="P653" s="55"/>
      <c r="Q653" s="55"/>
      <c r="R653" s="55"/>
      <c r="S653" s="55"/>
      <c r="T653" s="56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8" t="s">
        <v>140</v>
      </c>
      <c r="AU653" s="18" t="s">
        <v>87</v>
      </c>
    </row>
    <row r="654" spans="1:65" s="2" customFormat="1">
      <c r="A654" s="34"/>
      <c r="B654" s="35"/>
      <c r="C654" s="34"/>
      <c r="D654" s="159" t="s">
        <v>147</v>
      </c>
      <c r="E654" s="34"/>
      <c r="F654" s="160" t="s">
        <v>793</v>
      </c>
      <c r="G654" s="34"/>
      <c r="H654" s="34"/>
      <c r="I654" s="155"/>
      <c r="J654" s="34"/>
      <c r="K654" s="34"/>
      <c r="L654" s="35"/>
      <c r="M654" s="156"/>
      <c r="N654" s="157"/>
      <c r="O654" s="55"/>
      <c r="P654" s="55"/>
      <c r="Q654" s="55"/>
      <c r="R654" s="55"/>
      <c r="S654" s="55"/>
      <c r="T654" s="56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T654" s="18" t="s">
        <v>147</v>
      </c>
      <c r="AU654" s="18" t="s">
        <v>87</v>
      </c>
    </row>
    <row r="655" spans="1:65" s="12" customFormat="1" ht="25.95" customHeight="1">
      <c r="B655" s="126"/>
      <c r="D655" s="127" t="s">
        <v>76</v>
      </c>
      <c r="E655" s="128" t="s">
        <v>794</v>
      </c>
      <c r="F655" s="128" t="s">
        <v>795</v>
      </c>
      <c r="I655" s="129"/>
      <c r="J655" s="130">
        <f>BK655</f>
        <v>0</v>
      </c>
      <c r="L655" s="126"/>
      <c r="M655" s="131"/>
      <c r="N655" s="132"/>
      <c r="O655" s="132"/>
      <c r="P655" s="133">
        <f>P656</f>
        <v>0</v>
      </c>
      <c r="Q655" s="132"/>
      <c r="R655" s="133">
        <f>R656</f>
        <v>2.2439999999999998E-2</v>
      </c>
      <c r="S655" s="132"/>
      <c r="T655" s="134">
        <f>T656</f>
        <v>0</v>
      </c>
      <c r="AR655" s="127" t="s">
        <v>87</v>
      </c>
      <c r="AT655" s="135" t="s">
        <v>76</v>
      </c>
      <c r="AU655" s="135" t="s">
        <v>77</v>
      </c>
      <c r="AY655" s="127" t="s">
        <v>132</v>
      </c>
      <c r="BK655" s="136">
        <f>BK656</f>
        <v>0</v>
      </c>
    </row>
    <row r="656" spans="1:65" s="12" customFormat="1" ht="22.95" customHeight="1">
      <c r="B656" s="126"/>
      <c r="D656" s="127" t="s">
        <v>76</v>
      </c>
      <c r="E656" s="137" t="s">
        <v>796</v>
      </c>
      <c r="F656" s="137" t="s">
        <v>797</v>
      </c>
      <c r="I656" s="129"/>
      <c r="J656" s="138">
        <f>BK656</f>
        <v>0</v>
      </c>
      <c r="L656" s="126"/>
      <c r="M656" s="131"/>
      <c r="N656" s="132"/>
      <c r="O656" s="132"/>
      <c r="P656" s="133">
        <f>SUM(P657:P673)</f>
        <v>0</v>
      </c>
      <c r="Q656" s="132"/>
      <c r="R656" s="133">
        <f>SUM(R657:R673)</f>
        <v>2.2439999999999998E-2</v>
      </c>
      <c r="S656" s="132"/>
      <c r="T656" s="134">
        <f>SUM(T657:T673)</f>
        <v>0</v>
      </c>
      <c r="AR656" s="127" t="s">
        <v>87</v>
      </c>
      <c r="AT656" s="135" t="s">
        <v>76</v>
      </c>
      <c r="AU656" s="135" t="s">
        <v>85</v>
      </c>
      <c r="AY656" s="127" t="s">
        <v>132</v>
      </c>
      <c r="BK656" s="136">
        <f>SUM(BK657:BK673)</f>
        <v>0</v>
      </c>
    </row>
    <row r="657" spans="1:65" s="2" customFormat="1" ht="16.5" customHeight="1">
      <c r="A657" s="34"/>
      <c r="B657" s="139"/>
      <c r="C657" s="140" t="s">
        <v>798</v>
      </c>
      <c r="D657" s="140" t="s">
        <v>134</v>
      </c>
      <c r="E657" s="141" t="s">
        <v>799</v>
      </c>
      <c r="F657" s="142" t="s">
        <v>800</v>
      </c>
      <c r="G657" s="143" t="s">
        <v>143</v>
      </c>
      <c r="H657" s="144">
        <v>33</v>
      </c>
      <c r="I657" s="145"/>
      <c r="J657" s="146">
        <f>ROUND(I657*H657,2)</f>
        <v>0</v>
      </c>
      <c r="K657" s="142" t="s">
        <v>144</v>
      </c>
      <c r="L657" s="35"/>
      <c r="M657" s="147" t="s">
        <v>3</v>
      </c>
      <c r="N657" s="148" t="s">
        <v>48</v>
      </c>
      <c r="O657" s="55"/>
      <c r="P657" s="149">
        <f>O657*H657</f>
        <v>0</v>
      </c>
      <c r="Q657" s="149">
        <v>3.5E-4</v>
      </c>
      <c r="R657" s="149">
        <f>Q657*H657</f>
        <v>1.155E-2</v>
      </c>
      <c r="S657" s="149">
        <v>0</v>
      </c>
      <c r="T657" s="150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51" t="s">
        <v>209</v>
      </c>
      <c r="AT657" s="151" t="s">
        <v>134</v>
      </c>
      <c r="AU657" s="151" t="s">
        <v>87</v>
      </c>
      <c r="AY657" s="18" t="s">
        <v>132</v>
      </c>
      <c r="BE657" s="152">
        <f>IF(N657="základní",J657,0)</f>
        <v>0</v>
      </c>
      <c r="BF657" s="152">
        <f>IF(N657="snížená",J657,0)</f>
        <v>0</v>
      </c>
      <c r="BG657" s="152">
        <f>IF(N657="zákl. přenesená",J657,0)</f>
        <v>0</v>
      </c>
      <c r="BH657" s="152">
        <f>IF(N657="sníž. přenesená",J657,0)</f>
        <v>0</v>
      </c>
      <c r="BI657" s="152">
        <f>IF(N657="nulová",J657,0)</f>
        <v>0</v>
      </c>
      <c r="BJ657" s="18" t="s">
        <v>85</v>
      </c>
      <c r="BK657" s="152">
        <f>ROUND(I657*H657,2)</f>
        <v>0</v>
      </c>
      <c r="BL657" s="18" t="s">
        <v>209</v>
      </c>
      <c r="BM657" s="151" t="s">
        <v>801</v>
      </c>
    </row>
    <row r="658" spans="1:65" s="2" customFormat="1" ht="19.2">
      <c r="A658" s="34"/>
      <c r="B658" s="35"/>
      <c r="C658" s="34"/>
      <c r="D658" s="153" t="s">
        <v>140</v>
      </c>
      <c r="E658" s="34"/>
      <c r="F658" s="154" t="s">
        <v>802</v>
      </c>
      <c r="G658" s="34"/>
      <c r="H658" s="34"/>
      <c r="I658" s="155"/>
      <c r="J658" s="34"/>
      <c r="K658" s="34"/>
      <c r="L658" s="35"/>
      <c r="M658" s="156"/>
      <c r="N658" s="157"/>
      <c r="O658" s="55"/>
      <c r="P658" s="55"/>
      <c r="Q658" s="55"/>
      <c r="R658" s="55"/>
      <c r="S658" s="55"/>
      <c r="T658" s="56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8" t="s">
        <v>140</v>
      </c>
      <c r="AU658" s="18" t="s">
        <v>87</v>
      </c>
    </row>
    <row r="659" spans="1:65" s="2" customFormat="1">
      <c r="A659" s="34"/>
      <c r="B659" s="35"/>
      <c r="C659" s="34"/>
      <c r="D659" s="159" t="s">
        <v>147</v>
      </c>
      <c r="E659" s="34"/>
      <c r="F659" s="160" t="s">
        <v>803</v>
      </c>
      <c r="G659" s="34"/>
      <c r="H659" s="34"/>
      <c r="I659" s="155"/>
      <c r="J659" s="34"/>
      <c r="K659" s="34"/>
      <c r="L659" s="35"/>
      <c r="M659" s="156"/>
      <c r="N659" s="157"/>
      <c r="O659" s="55"/>
      <c r="P659" s="55"/>
      <c r="Q659" s="55"/>
      <c r="R659" s="55"/>
      <c r="S659" s="55"/>
      <c r="T659" s="56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8" t="s">
        <v>147</v>
      </c>
      <c r="AU659" s="18" t="s">
        <v>87</v>
      </c>
    </row>
    <row r="660" spans="1:65" s="13" customFormat="1">
      <c r="B660" s="161"/>
      <c r="D660" s="153" t="s">
        <v>149</v>
      </c>
      <c r="E660" s="162" t="s">
        <v>3</v>
      </c>
      <c r="F660" s="163" t="s">
        <v>804</v>
      </c>
      <c r="H660" s="162" t="s">
        <v>3</v>
      </c>
      <c r="I660" s="164"/>
      <c r="L660" s="161"/>
      <c r="M660" s="165"/>
      <c r="N660" s="166"/>
      <c r="O660" s="166"/>
      <c r="P660" s="166"/>
      <c r="Q660" s="166"/>
      <c r="R660" s="166"/>
      <c r="S660" s="166"/>
      <c r="T660" s="167"/>
      <c r="AT660" s="162" t="s">
        <v>149</v>
      </c>
      <c r="AU660" s="162" t="s">
        <v>87</v>
      </c>
      <c r="AV660" s="13" t="s">
        <v>85</v>
      </c>
      <c r="AW660" s="13" t="s">
        <v>38</v>
      </c>
      <c r="AX660" s="13" t="s">
        <v>77</v>
      </c>
      <c r="AY660" s="162" t="s">
        <v>132</v>
      </c>
    </row>
    <row r="661" spans="1:65" s="13" customFormat="1">
      <c r="B661" s="161"/>
      <c r="D661" s="153" t="s">
        <v>149</v>
      </c>
      <c r="E661" s="162" t="s">
        <v>3</v>
      </c>
      <c r="F661" s="163" t="s">
        <v>805</v>
      </c>
      <c r="H661" s="162" t="s">
        <v>3</v>
      </c>
      <c r="I661" s="164"/>
      <c r="L661" s="161"/>
      <c r="M661" s="165"/>
      <c r="N661" s="166"/>
      <c r="O661" s="166"/>
      <c r="P661" s="166"/>
      <c r="Q661" s="166"/>
      <c r="R661" s="166"/>
      <c r="S661" s="166"/>
      <c r="T661" s="167"/>
      <c r="AT661" s="162" t="s">
        <v>149</v>
      </c>
      <c r="AU661" s="162" t="s">
        <v>87</v>
      </c>
      <c r="AV661" s="13" t="s">
        <v>85</v>
      </c>
      <c r="AW661" s="13" t="s">
        <v>38</v>
      </c>
      <c r="AX661" s="13" t="s">
        <v>77</v>
      </c>
      <c r="AY661" s="162" t="s">
        <v>132</v>
      </c>
    </row>
    <row r="662" spans="1:65" s="13" customFormat="1">
      <c r="B662" s="161"/>
      <c r="D662" s="153" t="s">
        <v>149</v>
      </c>
      <c r="E662" s="162" t="s">
        <v>3</v>
      </c>
      <c r="F662" s="163" t="s">
        <v>806</v>
      </c>
      <c r="H662" s="162" t="s">
        <v>3</v>
      </c>
      <c r="I662" s="164"/>
      <c r="L662" s="161"/>
      <c r="M662" s="165"/>
      <c r="N662" s="166"/>
      <c r="O662" s="166"/>
      <c r="P662" s="166"/>
      <c r="Q662" s="166"/>
      <c r="R662" s="166"/>
      <c r="S662" s="166"/>
      <c r="T662" s="167"/>
      <c r="AT662" s="162" t="s">
        <v>149</v>
      </c>
      <c r="AU662" s="162" t="s">
        <v>87</v>
      </c>
      <c r="AV662" s="13" t="s">
        <v>85</v>
      </c>
      <c r="AW662" s="13" t="s">
        <v>38</v>
      </c>
      <c r="AX662" s="13" t="s">
        <v>77</v>
      </c>
      <c r="AY662" s="162" t="s">
        <v>132</v>
      </c>
    </row>
    <row r="663" spans="1:65" s="14" customFormat="1">
      <c r="B663" s="168"/>
      <c r="D663" s="153" t="s">
        <v>149</v>
      </c>
      <c r="E663" s="169" t="s">
        <v>3</v>
      </c>
      <c r="F663" s="170" t="s">
        <v>807</v>
      </c>
      <c r="H663" s="171">
        <v>33</v>
      </c>
      <c r="I663" s="172"/>
      <c r="L663" s="168"/>
      <c r="M663" s="173"/>
      <c r="N663" s="174"/>
      <c r="O663" s="174"/>
      <c r="P663" s="174"/>
      <c r="Q663" s="174"/>
      <c r="R663" s="174"/>
      <c r="S663" s="174"/>
      <c r="T663" s="175"/>
      <c r="AT663" s="169" t="s">
        <v>149</v>
      </c>
      <c r="AU663" s="169" t="s">
        <v>87</v>
      </c>
      <c r="AV663" s="14" t="s">
        <v>87</v>
      </c>
      <c r="AW663" s="14" t="s">
        <v>38</v>
      </c>
      <c r="AX663" s="14" t="s">
        <v>77</v>
      </c>
      <c r="AY663" s="169" t="s">
        <v>132</v>
      </c>
    </row>
    <row r="664" spans="1:65" s="15" customFormat="1">
      <c r="B664" s="188"/>
      <c r="D664" s="153" t="s">
        <v>149</v>
      </c>
      <c r="E664" s="189" t="s">
        <v>3</v>
      </c>
      <c r="F664" s="190" t="s">
        <v>244</v>
      </c>
      <c r="H664" s="191">
        <v>33</v>
      </c>
      <c r="I664" s="192"/>
      <c r="L664" s="188"/>
      <c r="M664" s="193"/>
      <c r="N664" s="194"/>
      <c r="O664" s="194"/>
      <c r="P664" s="194"/>
      <c r="Q664" s="194"/>
      <c r="R664" s="194"/>
      <c r="S664" s="194"/>
      <c r="T664" s="195"/>
      <c r="AT664" s="189" t="s">
        <v>149</v>
      </c>
      <c r="AU664" s="189" t="s">
        <v>87</v>
      </c>
      <c r="AV664" s="15" t="s">
        <v>138</v>
      </c>
      <c r="AW664" s="15" t="s">
        <v>38</v>
      </c>
      <c r="AX664" s="15" t="s">
        <v>85</v>
      </c>
      <c r="AY664" s="189" t="s">
        <v>132</v>
      </c>
    </row>
    <row r="665" spans="1:65" s="2" customFormat="1" ht="16.5" customHeight="1">
      <c r="A665" s="34"/>
      <c r="B665" s="139"/>
      <c r="C665" s="176" t="s">
        <v>808</v>
      </c>
      <c r="D665" s="176" t="s">
        <v>158</v>
      </c>
      <c r="E665" s="177" t="s">
        <v>809</v>
      </c>
      <c r="F665" s="178" t="s">
        <v>810</v>
      </c>
      <c r="G665" s="179" t="s">
        <v>143</v>
      </c>
      <c r="H665" s="180">
        <v>36.299999999999997</v>
      </c>
      <c r="I665" s="181"/>
      <c r="J665" s="182">
        <f>ROUND(I665*H665,2)</f>
        <v>0</v>
      </c>
      <c r="K665" s="178" t="s">
        <v>144</v>
      </c>
      <c r="L665" s="183"/>
      <c r="M665" s="184" t="s">
        <v>3</v>
      </c>
      <c r="N665" s="185" t="s">
        <v>48</v>
      </c>
      <c r="O665" s="55"/>
      <c r="P665" s="149">
        <f>O665*H665</f>
        <v>0</v>
      </c>
      <c r="Q665" s="149">
        <v>2.9999999999999997E-4</v>
      </c>
      <c r="R665" s="149">
        <f>Q665*H665</f>
        <v>1.0889999999999999E-2</v>
      </c>
      <c r="S665" s="149">
        <v>0</v>
      </c>
      <c r="T665" s="150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51" t="s">
        <v>290</v>
      </c>
      <c r="AT665" s="151" t="s">
        <v>158</v>
      </c>
      <c r="AU665" s="151" t="s">
        <v>87</v>
      </c>
      <c r="AY665" s="18" t="s">
        <v>132</v>
      </c>
      <c r="BE665" s="152">
        <f>IF(N665="základní",J665,0)</f>
        <v>0</v>
      </c>
      <c r="BF665" s="152">
        <f>IF(N665="snížená",J665,0)</f>
        <v>0</v>
      </c>
      <c r="BG665" s="152">
        <f>IF(N665="zákl. přenesená",J665,0)</f>
        <v>0</v>
      </c>
      <c r="BH665" s="152">
        <f>IF(N665="sníž. přenesená",J665,0)</f>
        <v>0</v>
      </c>
      <c r="BI665" s="152">
        <f>IF(N665="nulová",J665,0)</f>
        <v>0</v>
      </c>
      <c r="BJ665" s="18" t="s">
        <v>85</v>
      </c>
      <c r="BK665" s="152">
        <f>ROUND(I665*H665,2)</f>
        <v>0</v>
      </c>
      <c r="BL665" s="18" t="s">
        <v>209</v>
      </c>
      <c r="BM665" s="151" t="s">
        <v>811</v>
      </c>
    </row>
    <row r="666" spans="1:65" s="2" customFormat="1">
      <c r="A666" s="34"/>
      <c r="B666" s="35"/>
      <c r="C666" s="34"/>
      <c r="D666" s="153" t="s">
        <v>140</v>
      </c>
      <c r="E666" s="34"/>
      <c r="F666" s="154" t="s">
        <v>810</v>
      </c>
      <c r="G666" s="34"/>
      <c r="H666" s="34"/>
      <c r="I666" s="155"/>
      <c r="J666" s="34"/>
      <c r="K666" s="34"/>
      <c r="L666" s="35"/>
      <c r="M666" s="156"/>
      <c r="N666" s="157"/>
      <c r="O666" s="55"/>
      <c r="P666" s="55"/>
      <c r="Q666" s="55"/>
      <c r="R666" s="55"/>
      <c r="S666" s="55"/>
      <c r="T666" s="56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8" t="s">
        <v>140</v>
      </c>
      <c r="AU666" s="18" t="s">
        <v>87</v>
      </c>
    </row>
    <row r="667" spans="1:65" s="13" customFormat="1">
      <c r="B667" s="161"/>
      <c r="D667" s="153" t="s">
        <v>149</v>
      </c>
      <c r="E667" s="162" t="s">
        <v>3</v>
      </c>
      <c r="F667" s="163" t="s">
        <v>299</v>
      </c>
      <c r="H667" s="162" t="s">
        <v>3</v>
      </c>
      <c r="I667" s="164"/>
      <c r="L667" s="161"/>
      <c r="M667" s="165"/>
      <c r="N667" s="166"/>
      <c r="O667" s="166"/>
      <c r="P667" s="166"/>
      <c r="Q667" s="166"/>
      <c r="R667" s="166"/>
      <c r="S667" s="166"/>
      <c r="T667" s="167"/>
      <c r="AT667" s="162" t="s">
        <v>149</v>
      </c>
      <c r="AU667" s="162" t="s">
        <v>87</v>
      </c>
      <c r="AV667" s="13" t="s">
        <v>85</v>
      </c>
      <c r="AW667" s="13" t="s">
        <v>38</v>
      </c>
      <c r="AX667" s="13" t="s">
        <v>77</v>
      </c>
      <c r="AY667" s="162" t="s">
        <v>132</v>
      </c>
    </row>
    <row r="668" spans="1:65" s="13" customFormat="1">
      <c r="B668" s="161"/>
      <c r="D668" s="153" t="s">
        <v>149</v>
      </c>
      <c r="E668" s="162" t="s">
        <v>3</v>
      </c>
      <c r="F668" s="163" t="s">
        <v>812</v>
      </c>
      <c r="H668" s="162" t="s">
        <v>3</v>
      </c>
      <c r="I668" s="164"/>
      <c r="L668" s="161"/>
      <c r="M668" s="165"/>
      <c r="N668" s="166"/>
      <c r="O668" s="166"/>
      <c r="P668" s="166"/>
      <c r="Q668" s="166"/>
      <c r="R668" s="166"/>
      <c r="S668" s="166"/>
      <c r="T668" s="167"/>
      <c r="AT668" s="162" t="s">
        <v>149</v>
      </c>
      <c r="AU668" s="162" t="s">
        <v>87</v>
      </c>
      <c r="AV668" s="13" t="s">
        <v>85</v>
      </c>
      <c r="AW668" s="13" t="s">
        <v>38</v>
      </c>
      <c r="AX668" s="13" t="s">
        <v>77</v>
      </c>
      <c r="AY668" s="162" t="s">
        <v>132</v>
      </c>
    </row>
    <row r="669" spans="1:65" s="13" customFormat="1">
      <c r="B669" s="161"/>
      <c r="D669" s="153" t="s">
        <v>149</v>
      </c>
      <c r="E669" s="162" t="s">
        <v>3</v>
      </c>
      <c r="F669" s="163" t="s">
        <v>805</v>
      </c>
      <c r="H669" s="162" t="s">
        <v>3</v>
      </c>
      <c r="I669" s="164"/>
      <c r="L669" s="161"/>
      <c r="M669" s="165"/>
      <c r="N669" s="166"/>
      <c r="O669" s="166"/>
      <c r="P669" s="166"/>
      <c r="Q669" s="166"/>
      <c r="R669" s="166"/>
      <c r="S669" s="166"/>
      <c r="T669" s="167"/>
      <c r="AT669" s="162" t="s">
        <v>149</v>
      </c>
      <c r="AU669" s="162" t="s">
        <v>87</v>
      </c>
      <c r="AV669" s="13" t="s">
        <v>85</v>
      </c>
      <c r="AW669" s="13" t="s">
        <v>38</v>
      </c>
      <c r="AX669" s="13" t="s">
        <v>77</v>
      </c>
      <c r="AY669" s="162" t="s">
        <v>132</v>
      </c>
    </row>
    <row r="670" spans="1:65" s="13" customFormat="1">
      <c r="B670" s="161"/>
      <c r="D670" s="153" t="s">
        <v>149</v>
      </c>
      <c r="E670" s="162" t="s">
        <v>3</v>
      </c>
      <c r="F670" s="163" t="s">
        <v>806</v>
      </c>
      <c r="H670" s="162" t="s">
        <v>3</v>
      </c>
      <c r="I670" s="164"/>
      <c r="L670" s="161"/>
      <c r="M670" s="165"/>
      <c r="N670" s="166"/>
      <c r="O670" s="166"/>
      <c r="P670" s="166"/>
      <c r="Q670" s="166"/>
      <c r="R670" s="166"/>
      <c r="S670" s="166"/>
      <c r="T670" s="167"/>
      <c r="AT670" s="162" t="s">
        <v>149</v>
      </c>
      <c r="AU670" s="162" t="s">
        <v>87</v>
      </c>
      <c r="AV670" s="13" t="s">
        <v>85</v>
      </c>
      <c r="AW670" s="13" t="s">
        <v>38</v>
      </c>
      <c r="AX670" s="13" t="s">
        <v>77</v>
      </c>
      <c r="AY670" s="162" t="s">
        <v>132</v>
      </c>
    </row>
    <row r="671" spans="1:65" s="14" customFormat="1">
      <c r="B671" s="168"/>
      <c r="D671" s="153" t="s">
        <v>149</v>
      </c>
      <c r="E671" s="169" t="s">
        <v>3</v>
      </c>
      <c r="F671" s="170" t="s">
        <v>807</v>
      </c>
      <c r="H671" s="171">
        <v>33</v>
      </c>
      <c r="I671" s="172"/>
      <c r="L671" s="168"/>
      <c r="M671" s="173"/>
      <c r="N671" s="174"/>
      <c r="O671" s="174"/>
      <c r="P671" s="174"/>
      <c r="Q671" s="174"/>
      <c r="R671" s="174"/>
      <c r="S671" s="174"/>
      <c r="T671" s="175"/>
      <c r="AT671" s="169" t="s">
        <v>149</v>
      </c>
      <c r="AU671" s="169" t="s">
        <v>87</v>
      </c>
      <c r="AV671" s="14" t="s">
        <v>87</v>
      </c>
      <c r="AW671" s="14" t="s">
        <v>38</v>
      </c>
      <c r="AX671" s="14" t="s">
        <v>77</v>
      </c>
      <c r="AY671" s="169" t="s">
        <v>132</v>
      </c>
    </row>
    <row r="672" spans="1:65" s="15" customFormat="1">
      <c r="B672" s="188"/>
      <c r="D672" s="153" t="s">
        <v>149</v>
      </c>
      <c r="E672" s="189" t="s">
        <v>3</v>
      </c>
      <c r="F672" s="190" t="s">
        <v>244</v>
      </c>
      <c r="H672" s="191">
        <v>33</v>
      </c>
      <c r="I672" s="192"/>
      <c r="L672" s="188"/>
      <c r="M672" s="193"/>
      <c r="N672" s="194"/>
      <c r="O672" s="194"/>
      <c r="P672" s="194"/>
      <c r="Q672" s="194"/>
      <c r="R672" s="194"/>
      <c r="S672" s="194"/>
      <c r="T672" s="195"/>
      <c r="AT672" s="189" t="s">
        <v>149</v>
      </c>
      <c r="AU672" s="189" t="s">
        <v>87</v>
      </c>
      <c r="AV672" s="15" t="s">
        <v>138</v>
      </c>
      <c r="AW672" s="15" t="s">
        <v>38</v>
      </c>
      <c r="AX672" s="15" t="s">
        <v>85</v>
      </c>
      <c r="AY672" s="189" t="s">
        <v>132</v>
      </c>
    </row>
    <row r="673" spans="1:51" s="14" customFormat="1">
      <c r="B673" s="168"/>
      <c r="D673" s="153" t="s">
        <v>149</v>
      </c>
      <c r="F673" s="170" t="s">
        <v>813</v>
      </c>
      <c r="H673" s="171">
        <v>36.299999999999997</v>
      </c>
      <c r="I673" s="172"/>
      <c r="L673" s="168"/>
      <c r="M673" s="196"/>
      <c r="N673" s="197"/>
      <c r="O673" s="197"/>
      <c r="P673" s="197"/>
      <c r="Q673" s="197"/>
      <c r="R673" s="197"/>
      <c r="S673" s="197"/>
      <c r="T673" s="198"/>
      <c r="AT673" s="169" t="s">
        <v>149</v>
      </c>
      <c r="AU673" s="169" t="s">
        <v>87</v>
      </c>
      <c r="AV673" s="14" t="s">
        <v>87</v>
      </c>
      <c r="AW673" s="14" t="s">
        <v>4</v>
      </c>
      <c r="AX673" s="14" t="s">
        <v>85</v>
      </c>
      <c r="AY673" s="169" t="s">
        <v>132</v>
      </c>
    </row>
    <row r="674" spans="1:51" s="2" customFormat="1" ht="6.9" customHeight="1">
      <c r="A674" s="34"/>
      <c r="B674" s="44"/>
      <c r="C674" s="45"/>
      <c r="D674" s="45"/>
      <c r="E674" s="45"/>
      <c r="F674" s="45"/>
      <c r="G674" s="45"/>
      <c r="H674" s="45"/>
      <c r="I674" s="45"/>
      <c r="J674" s="45"/>
      <c r="K674" s="45"/>
      <c r="L674" s="35"/>
      <c r="M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</row>
  </sheetData>
  <autoFilter ref="C89:K67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18" r:id="rId2"/>
    <hyperlink ref="F160" r:id="rId3"/>
    <hyperlink ref="F165" r:id="rId4"/>
    <hyperlink ref="F197" r:id="rId5"/>
    <hyperlink ref="F230" r:id="rId6"/>
    <hyperlink ref="F235" r:id="rId7"/>
    <hyperlink ref="F238" r:id="rId8"/>
    <hyperlink ref="F266" r:id="rId9"/>
    <hyperlink ref="F294" r:id="rId10"/>
    <hyperlink ref="F319" r:id="rId11"/>
    <hyperlink ref="F337" r:id="rId12"/>
    <hyperlink ref="F353" r:id="rId13"/>
    <hyperlink ref="F393" r:id="rId14"/>
    <hyperlink ref="F419" r:id="rId15"/>
    <hyperlink ref="F428" r:id="rId16"/>
    <hyperlink ref="F448" r:id="rId17"/>
    <hyperlink ref="F460" r:id="rId18"/>
    <hyperlink ref="F472" r:id="rId19"/>
    <hyperlink ref="F481" r:id="rId20"/>
    <hyperlink ref="F490" r:id="rId21"/>
    <hyperlink ref="F499" r:id="rId22"/>
    <hyperlink ref="F504" r:id="rId23"/>
    <hyperlink ref="F517" r:id="rId24"/>
    <hyperlink ref="F526" r:id="rId25"/>
    <hyperlink ref="F541" r:id="rId26"/>
    <hyperlink ref="F559" r:id="rId27"/>
    <hyperlink ref="F563" r:id="rId28"/>
    <hyperlink ref="F568" r:id="rId29"/>
    <hyperlink ref="F595" r:id="rId30"/>
    <hyperlink ref="F603" r:id="rId31"/>
    <hyperlink ref="F611" r:id="rId32"/>
    <hyperlink ref="F619" r:id="rId33"/>
    <hyperlink ref="F624" r:id="rId34"/>
    <hyperlink ref="F628" r:id="rId35"/>
    <hyperlink ref="F644" r:id="rId36"/>
    <hyperlink ref="F647" r:id="rId37"/>
    <hyperlink ref="F650" r:id="rId38"/>
    <hyperlink ref="F654" r:id="rId39"/>
    <hyperlink ref="F659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topLeftCell="A72" workbookViewId="0">
      <selection activeCell="E97" sqref="E9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90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3" t="s">
        <v>814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ROUND(J82,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ROUND((SUM(BE82:BE180)),  2)</f>
        <v>0</v>
      </c>
      <c r="G33" s="34"/>
      <c r="H33" s="34"/>
      <c r="I33" s="98">
        <v>0.21</v>
      </c>
      <c r="J33" s="97">
        <f>ROUND(((SUM(BE82:BE180))*I33),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ROUND((SUM(BF82:BF180)),  2)</f>
        <v>0</v>
      </c>
      <c r="G34" s="34"/>
      <c r="H34" s="34"/>
      <c r="I34" s="98">
        <v>0.15</v>
      </c>
      <c r="J34" s="97">
        <f>ROUND(((SUM(BF82:BF180))*I34),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ROUND((SUM(BG82:BG180)),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ROUND((SUM(BH82:BH180)),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ROUND((SUM(BI82:BI180)),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3" t="str">
        <f>E9</f>
        <v>SO 901 - Sadové a parkové úpravy přednádraží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J82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J83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J84</f>
        <v>0</v>
      </c>
      <c r="L61" s="112"/>
    </row>
    <row r="62" spans="1:47" s="10" customFormat="1" ht="19.95" customHeight="1">
      <c r="B62" s="112"/>
      <c r="D62" s="113" t="s">
        <v>114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91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9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2" t="s">
        <v>117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8" t="s">
        <v>16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326" t="str">
        <f>E7</f>
        <v>Rekonstrukce místních komunikací Poříčany</v>
      </c>
      <c r="F72" s="327"/>
      <c r="G72" s="327"/>
      <c r="H72" s="327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100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303" t="str">
        <f>E9</f>
        <v>SO 901 - Sadové a parkové úpravy přednádraží</v>
      </c>
      <c r="F74" s="325"/>
      <c r="G74" s="325"/>
      <c r="H74" s="325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22</v>
      </c>
      <c r="D76" s="34"/>
      <c r="E76" s="34"/>
      <c r="F76" s="26" t="str">
        <f>F12</f>
        <v>Poříčany</v>
      </c>
      <c r="G76" s="34"/>
      <c r="H76" s="34"/>
      <c r="I76" s="28" t="s">
        <v>24</v>
      </c>
      <c r="J76" s="52" t="str">
        <f>IF(J12="","",J12)</f>
        <v>9. 6. 2022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65" customHeight="1">
      <c r="A78" s="34"/>
      <c r="B78" s="35"/>
      <c r="C78" s="28" t="s">
        <v>30</v>
      </c>
      <c r="D78" s="34"/>
      <c r="E78" s="34"/>
      <c r="F78" s="26" t="str">
        <f>E15</f>
        <v xml:space="preserve"> </v>
      </c>
      <c r="G78" s="34"/>
      <c r="H78" s="34"/>
      <c r="I78" s="28" t="s">
        <v>36</v>
      </c>
      <c r="J78" s="32" t="str">
        <f>E21</f>
        <v>SELLA&amp;AGRETA s.r.o.</v>
      </c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65" customHeight="1">
      <c r="A79" s="34"/>
      <c r="B79" s="35"/>
      <c r="C79" s="28" t="s">
        <v>34</v>
      </c>
      <c r="D79" s="34"/>
      <c r="E79" s="34"/>
      <c r="F79" s="26" t="str">
        <f>IF(E18="","",E18)</f>
        <v>Vyplň údaj</v>
      </c>
      <c r="G79" s="34"/>
      <c r="H79" s="34"/>
      <c r="I79" s="28" t="s">
        <v>39</v>
      </c>
      <c r="J79" s="32" t="str">
        <f>E24</f>
        <v>SELLA&amp;AGRETA s.r.o.</v>
      </c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16"/>
      <c r="B81" s="117"/>
      <c r="C81" s="118" t="s">
        <v>118</v>
      </c>
      <c r="D81" s="119" t="s">
        <v>62</v>
      </c>
      <c r="E81" s="119" t="s">
        <v>58</v>
      </c>
      <c r="F81" s="119" t="s">
        <v>59</v>
      </c>
      <c r="G81" s="119" t="s">
        <v>119</v>
      </c>
      <c r="H81" s="119" t="s">
        <v>120</v>
      </c>
      <c r="I81" s="119" t="s">
        <v>121</v>
      </c>
      <c r="J81" s="119" t="s">
        <v>104</v>
      </c>
      <c r="K81" s="120" t="s">
        <v>122</v>
      </c>
      <c r="L81" s="121"/>
      <c r="M81" s="59" t="s">
        <v>3</v>
      </c>
      <c r="N81" s="60" t="s">
        <v>47</v>
      </c>
      <c r="O81" s="60" t="s">
        <v>123</v>
      </c>
      <c r="P81" s="60" t="s">
        <v>124</v>
      </c>
      <c r="Q81" s="60" t="s">
        <v>125</v>
      </c>
      <c r="R81" s="60" t="s">
        <v>126</v>
      </c>
      <c r="S81" s="60" t="s">
        <v>127</v>
      </c>
      <c r="T81" s="61" t="s">
        <v>128</v>
      </c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</row>
    <row r="82" spans="1:65" s="2" customFormat="1" ht="22.95" customHeight="1">
      <c r="A82" s="34"/>
      <c r="B82" s="35"/>
      <c r="C82" s="66" t="s">
        <v>129</v>
      </c>
      <c r="D82" s="34"/>
      <c r="E82" s="34"/>
      <c r="F82" s="34"/>
      <c r="G82" s="34"/>
      <c r="H82" s="34"/>
      <c r="I82" s="34"/>
      <c r="J82" s="122">
        <f>BK82</f>
        <v>0</v>
      </c>
      <c r="K82" s="34"/>
      <c r="L82" s="35"/>
      <c r="M82" s="62"/>
      <c r="N82" s="53"/>
      <c r="O82" s="63"/>
      <c r="P82" s="123">
        <f>P83</f>
        <v>0</v>
      </c>
      <c r="Q82" s="63"/>
      <c r="R82" s="123">
        <f>R83</f>
        <v>0.85745999999999989</v>
      </c>
      <c r="S82" s="63"/>
      <c r="T82" s="12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8" t="s">
        <v>76</v>
      </c>
      <c r="AU82" s="18" t="s">
        <v>105</v>
      </c>
      <c r="BK82" s="125">
        <f>BK83</f>
        <v>0</v>
      </c>
    </row>
    <row r="83" spans="1:65" s="12" customFormat="1" ht="25.95" customHeight="1">
      <c r="B83" s="126"/>
      <c r="D83" s="127" t="s">
        <v>76</v>
      </c>
      <c r="E83" s="128" t="s">
        <v>130</v>
      </c>
      <c r="F83" s="128" t="s">
        <v>131</v>
      </c>
      <c r="I83" s="129"/>
      <c r="J83" s="130">
        <f>BK83</f>
        <v>0</v>
      </c>
      <c r="L83" s="126"/>
      <c r="M83" s="131"/>
      <c r="N83" s="132"/>
      <c r="O83" s="132"/>
      <c r="P83" s="133">
        <f>P84+P178</f>
        <v>0</v>
      </c>
      <c r="Q83" s="132"/>
      <c r="R83" s="133">
        <f>R84+R178</f>
        <v>0.85745999999999989</v>
      </c>
      <c r="S83" s="132"/>
      <c r="T83" s="134">
        <f>T84+T178</f>
        <v>0</v>
      </c>
      <c r="AR83" s="127" t="s">
        <v>85</v>
      </c>
      <c r="AT83" s="135" t="s">
        <v>76</v>
      </c>
      <c r="AU83" s="135" t="s">
        <v>77</v>
      </c>
      <c r="AY83" s="127" t="s">
        <v>132</v>
      </c>
      <c r="BK83" s="136">
        <f>BK84+BK178</f>
        <v>0</v>
      </c>
    </row>
    <row r="84" spans="1:65" s="12" customFormat="1" ht="22.95" customHeight="1">
      <c r="B84" s="126"/>
      <c r="D84" s="127" t="s">
        <v>76</v>
      </c>
      <c r="E84" s="137" t="s">
        <v>85</v>
      </c>
      <c r="F84" s="137" t="s">
        <v>133</v>
      </c>
      <c r="I84" s="129"/>
      <c r="J84" s="138">
        <f>BK84</f>
        <v>0</v>
      </c>
      <c r="L84" s="126"/>
      <c r="M84" s="131"/>
      <c r="N84" s="132"/>
      <c r="O84" s="132"/>
      <c r="P84" s="133">
        <f>SUM(P85:P177)</f>
        <v>0</v>
      </c>
      <c r="Q84" s="132"/>
      <c r="R84" s="133">
        <f>SUM(R85:R177)</f>
        <v>0.85745999999999989</v>
      </c>
      <c r="S84" s="132"/>
      <c r="T84" s="134">
        <f>SUM(T85:T177)</f>
        <v>0</v>
      </c>
      <c r="AR84" s="127" t="s">
        <v>85</v>
      </c>
      <c r="AT84" s="135" t="s">
        <v>76</v>
      </c>
      <c r="AU84" s="135" t="s">
        <v>85</v>
      </c>
      <c r="AY84" s="127" t="s">
        <v>132</v>
      </c>
      <c r="BK84" s="136">
        <f>SUM(BK85:BK177)</f>
        <v>0</v>
      </c>
    </row>
    <row r="85" spans="1:65" s="2" customFormat="1" ht="16.5" customHeight="1">
      <c r="A85" s="34"/>
      <c r="B85" s="139"/>
      <c r="C85" s="140" t="s">
        <v>85</v>
      </c>
      <c r="D85" s="140" t="s">
        <v>134</v>
      </c>
      <c r="E85" s="141" t="s">
        <v>815</v>
      </c>
      <c r="F85" s="142" t="s">
        <v>816</v>
      </c>
      <c r="G85" s="143" t="s">
        <v>143</v>
      </c>
      <c r="H85" s="144">
        <v>1700</v>
      </c>
      <c r="I85" s="145"/>
      <c r="J85" s="146">
        <f>ROUND(I85*H85,2)</f>
        <v>0</v>
      </c>
      <c r="K85" s="142" t="s">
        <v>3</v>
      </c>
      <c r="L85" s="35"/>
      <c r="M85" s="147" t="s">
        <v>3</v>
      </c>
      <c r="N85" s="148" t="s">
        <v>48</v>
      </c>
      <c r="O85" s="55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1" t="s">
        <v>138</v>
      </c>
      <c r="AT85" s="151" t="s">
        <v>134</v>
      </c>
      <c r="AU85" s="151" t="s">
        <v>87</v>
      </c>
      <c r="AY85" s="18" t="s">
        <v>132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8" t="s">
        <v>85</v>
      </c>
      <c r="BK85" s="152">
        <f>ROUND(I85*H85,2)</f>
        <v>0</v>
      </c>
      <c r="BL85" s="18" t="s">
        <v>138</v>
      </c>
      <c r="BM85" s="151" t="s">
        <v>817</v>
      </c>
    </row>
    <row r="86" spans="1:65" s="2" customFormat="1">
      <c r="A86" s="34"/>
      <c r="B86" s="35"/>
      <c r="C86" s="34"/>
      <c r="D86" s="153" t="s">
        <v>140</v>
      </c>
      <c r="E86" s="34"/>
      <c r="F86" s="154" t="s">
        <v>818</v>
      </c>
      <c r="G86" s="34"/>
      <c r="H86" s="34"/>
      <c r="I86" s="155"/>
      <c r="J86" s="34"/>
      <c r="K86" s="34"/>
      <c r="L86" s="35"/>
      <c r="M86" s="156"/>
      <c r="N86" s="157"/>
      <c r="O86" s="55"/>
      <c r="P86" s="55"/>
      <c r="Q86" s="55"/>
      <c r="R86" s="55"/>
      <c r="S86" s="55"/>
      <c r="T86" s="56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140</v>
      </c>
      <c r="AU86" s="18" t="s">
        <v>87</v>
      </c>
    </row>
    <row r="87" spans="1:65" s="14" customFormat="1">
      <c r="B87" s="168"/>
      <c r="D87" s="153" t="s">
        <v>149</v>
      </c>
      <c r="E87" s="169" t="s">
        <v>3</v>
      </c>
      <c r="F87" s="170" t="s">
        <v>260</v>
      </c>
      <c r="H87" s="171">
        <v>1700</v>
      </c>
      <c r="I87" s="172"/>
      <c r="L87" s="168"/>
      <c r="M87" s="173"/>
      <c r="N87" s="174"/>
      <c r="O87" s="174"/>
      <c r="P87" s="174"/>
      <c r="Q87" s="174"/>
      <c r="R87" s="174"/>
      <c r="S87" s="174"/>
      <c r="T87" s="175"/>
      <c r="AT87" s="169" t="s">
        <v>149</v>
      </c>
      <c r="AU87" s="169" t="s">
        <v>87</v>
      </c>
      <c r="AV87" s="14" t="s">
        <v>87</v>
      </c>
      <c r="AW87" s="14" t="s">
        <v>38</v>
      </c>
      <c r="AX87" s="14" t="s">
        <v>85</v>
      </c>
      <c r="AY87" s="169" t="s">
        <v>132</v>
      </c>
    </row>
    <row r="88" spans="1:65" s="2" customFormat="1" ht="21.75" customHeight="1">
      <c r="A88" s="34"/>
      <c r="B88" s="139"/>
      <c r="C88" s="140" t="s">
        <v>87</v>
      </c>
      <c r="D88" s="140" t="s">
        <v>134</v>
      </c>
      <c r="E88" s="141" t="s">
        <v>819</v>
      </c>
      <c r="F88" s="142" t="s">
        <v>820</v>
      </c>
      <c r="G88" s="143" t="s">
        <v>317</v>
      </c>
      <c r="H88" s="144">
        <f>44+39+77</f>
        <v>160</v>
      </c>
      <c r="I88" s="145"/>
      <c r="J88" s="146">
        <f>ROUND(I88*H88,2)</f>
        <v>0</v>
      </c>
      <c r="K88" s="142" t="s">
        <v>3</v>
      </c>
      <c r="L88" s="35"/>
      <c r="M88" s="147" t="s">
        <v>3</v>
      </c>
      <c r="N88" s="148" t="s">
        <v>48</v>
      </c>
      <c r="O88" s="55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1" t="s">
        <v>138</v>
      </c>
      <c r="AT88" s="151" t="s">
        <v>134</v>
      </c>
      <c r="AU88" s="151" t="s">
        <v>87</v>
      </c>
      <c r="AY88" s="18" t="s">
        <v>132</v>
      </c>
      <c r="BE88" s="152">
        <f>IF(N88="základní",J88,0)</f>
        <v>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8" t="s">
        <v>85</v>
      </c>
      <c r="BK88" s="152">
        <f>ROUND(I88*H88,2)</f>
        <v>0</v>
      </c>
      <c r="BL88" s="18" t="s">
        <v>138</v>
      </c>
      <c r="BM88" s="151" t="s">
        <v>821</v>
      </c>
    </row>
    <row r="89" spans="1:65" s="2" customFormat="1" ht="19.2">
      <c r="A89" s="34"/>
      <c r="B89" s="35"/>
      <c r="C89" s="34"/>
      <c r="D89" s="153" t="s">
        <v>140</v>
      </c>
      <c r="E89" s="34"/>
      <c r="F89" s="154" t="s">
        <v>822</v>
      </c>
      <c r="G89" s="34"/>
      <c r="H89" s="34"/>
      <c r="I89" s="155"/>
      <c r="J89" s="34"/>
      <c r="K89" s="34"/>
      <c r="L89" s="35"/>
      <c r="M89" s="156"/>
      <c r="N89" s="157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8" t="s">
        <v>140</v>
      </c>
      <c r="AU89" s="18" t="s">
        <v>87</v>
      </c>
    </row>
    <row r="90" spans="1:65" s="13" customFormat="1">
      <c r="B90" s="161"/>
      <c r="D90" s="153" t="s">
        <v>149</v>
      </c>
      <c r="E90" s="162" t="s">
        <v>3</v>
      </c>
      <c r="F90" s="163" t="s">
        <v>823</v>
      </c>
      <c r="H90" s="162" t="s">
        <v>3</v>
      </c>
      <c r="I90" s="164"/>
      <c r="L90" s="161"/>
      <c r="M90" s="165"/>
      <c r="N90" s="166"/>
      <c r="O90" s="166"/>
      <c r="P90" s="166"/>
      <c r="Q90" s="166"/>
      <c r="R90" s="166"/>
      <c r="S90" s="166"/>
      <c r="T90" s="167"/>
      <c r="AT90" s="162" t="s">
        <v>149</v>
      </c>
      <c r="AU90" s="162" t="s">
        <v>87</v>
      </c>
      <c r="AV90" s="13" t="s">
        <v>85</v>
      </c>
      <c r="AW90" s="13" t="s">
        <v>38</v>
      </c>
      <c r="AX90" s="13" t="s">
        <v>77</v>
      </c>
      <c r="AY90" s="162" t="s">
        <v>132</v>
      </c>
    </row>
    <row r="91" spans="1:65" s="14" customFormat="1">
      <c r="B91" s="168"/>
      <c r="D91" s="153" t="s">
        <v>149</v>
      </c>
      <c r="E91" s="169" t="s">
        <v>3</v>
      </c>
      <c r="F91" s="170" t="s">
        <v>1330</v>
      </c>
      <c r="H91" s="171">
        <v>148</v>
      </c>
      <c r="I91" s="172"/>
      <c r="L91" s="168"/>
      <c r="M91" s="173"/>
      <c r="N91" s="174"/>
      <c r="O91" s="174"/>
      <c r="P91" s="174"/>
      <c r="Q91" s="174"/>
      <c r="R91" s="174"/>
      <c r="S91" s="174"/>
      <c r="T91" s="175"/>
      <c r="AT91" s="169" t="s">
        <v>149</v>
      </c>
      <c r="AU91" s="169" t="s">
        <v>87</v>
      </c>
      <c r="AV91" s="14" t="s">
        <v>87</v>
      </c>
      <c r="AW91" s="14" t="s">
        <v>38</v>
      </c>
      <c r="AX91" s="14" t="s">
        <v>85</v>
      </c>
      <c r="AY91" s="169" t="s">
        <v>132</v>
      </c>
    </row>
    <row r="92" spans="1:65" s="2" customFormat="1" ht="21.75" customHeight="1">
      <c r="A92" s="34"/>
      <c r="B92" s="139"/>
      <c r="C92" s="140" t="s">
        <v>152</v>
      </c>
      <c r="D92" s="140" t="s">
        <v>134</v>
      </c>
      <c r="E92" s="141" t="s">
        <v>825</v>
      </c>
      <c r="F92" s="142" t="s">
        <v>826</v>
      </c>
      <c r="G92" s="143" t="s">
        <v>317</v>
      </c>
      <c r="H92" s="144">
        <v>11</v>
      </c>
      <c r="I92" s="145"/>
      <c r="J92" s="146">
        <f>ROUND(I92*H92,2)</f>
        <v>0</v>
      </c>
      <c r="K92" s="142" t="s">
        <v>3</v>
      </c>
      <c r="L92" s="35"/>
      <c r="M92" s="147" t="s">
        <v>3</v>
      </c>
      <c r="N92" s="148" t="s">
        <v>48</v>
      </c>
      <c r="O92" s="55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1" t="s">
        <v>138</v>
      </c>
      <c r="AT92" s="151" t="s">
        <v>134</v>
      </c>
      <c r="AU92" s="151" t="s">
        <v>87</v>
      </c>
      <c r="AY92" s="18" t="s">
        <v>132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85</v>
      </c>
      <c r="BK92" s="152">
        <f>ROUND(I92*H92,2)</f>
        <v>0</v>
      </c>
      <c r="BL92" s="18" t="s">
        <v>138</v>
      </c>
      <c r="BM92" s="151" t="s">
        <v>827</v>
      </c>
    </row>
    <row r="93" spans="1:65" s="2" customFormat="1" ht="19.2">
      <c r="A93" s="34"/>
      <c r="B93" s="35"/>
      <c r="C93" s="34"/>
      <c r="D93" s="153" t="s">
        <v>140</v>
      </c>
      <c r="E93" s="34"/>
      <c r="F93" s="154" t="s">
        <v>828</v>
      </c>
      <c r="G93" s="34"/>
      <c r="H93" s="34"/>
      <c r="I93" s="155"/>
      <c r="J93" s="34"/>
      <c r="K93" s="34"/>
      <c r="L93" s="35"/>
      <c r="M93" s="156"/>
      <c r="N93" s="157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8" t="s">
        <v>140</v>
      </c>
      <c r="AU93" s="18" t="s">
        <v>87</v>
      </c>
    </row>
    <row r="94" spans="1:65" s="13" customFormat="1">
      <c r="B94" s="161"/>
      <c r="D94" s="153" t="s">
        <v>149</v>
      </c>
      <c r="E94" s="162" t="s">
        <v>3</v>
      </c>
      <c r="F94" s="163" t="s">
        <v>829</v>
      </c>
      <c r="H94" s="162" t="s">
        <v>3</v>
      </c>
      <c r="I94" s="164"/>
      <c r="L94" s="161"/>
      <c r="M94" s="165"/>
      <c r="N94" s="166"/>
      <c r="O94" s="166"/>
      <c r="P94" s="166"/>
      <c r="Q94" s="166"/>
      <c r="R94" s="166"/>
      <c r="S94" s="166"/>
      <c r="T94" s="167"/>
      <c r="AT94" s="162" t="s">
        <v>149</v>
      </c>
      <c r="AU94" s="162" t="s">
        <v>87</v>
      </c>
      <c r="AV94" s="13" t="s">
        <v>85</v>
      </c>
      <c r="AW94" s="13" t="s">
        <v>38</v>
      </c>
      <c r="AX94" s="13" t="s">
        <v>77</v>
      </c>
      <c r="AY94" s="162" t="s">
        <v>132</v>
      </c>
    </row>
    <row r="95" spans="1:65" s="14" customFormat="1">
      <c r="B95" s="168"/>
      <c r="D95" s="153" t="s">
        <v>149</v>
      </c>
      <c r="E95" s="169" t="s">
        <v>3</v>
      </c>
      <c r="F95" s="170" t="s">
        <v>185</v>
      </c>
      <c r="H95" s="171">
        <v>11</v>
      </c>
      <c r="I95" s="172"/>
      <c r="L95" s="168"/>
      <c r="M95" s="173"/>
      <c r="N95" s="174"/>
      <c r="O95" s="174"/>
      <c r="P95" s="174"/>
      <c r="Q95" s="174"/>
      <c r="R95" s="174"/>
      <c r="S95" s="174"/>
      <c r="T95" s="175"/>
      <c r="AT95" s="169" t="s">
        <v>149</v>
      </c>
      <c r="AU95" s="169" t="s">
        <v>87</v>
      </c>
      <c r="AV95" s="14" t="s">
        <v>87</v>
      </c>
      <c r="AW95" s="14" t="s">
        <v>38</v>
      </c>
      <c r="AX95" s="14" t="s">
        <v>85</v>
      </c>
      <c r="AY95" s="169" t="s">
        <v>132</v>
      </c>
    </row>
    <row r="96" spans="1:65" s="2" customFormat="1" ht="16.5" customHeight="1">
      <c r="A96" s="34"/>
      <c r="B96" s="139"/>
      <c r="C96" s="176" t="s">
        <v>138</v>
      </c>
      <c r="D96" s="176" t="s">
        <v>158</v>
      </c>
      <c r="E96" s="177" t="s">
        <v>830</v>
      </c>
      <c r="F96" s="178" t="s">
        <v>831</v>
      </c>
      <c r="G96" s="179" t="s">
        <v>317</v>
      </c>
      <c r="H96" s="180">
        <v>5</v>
      </c>
      <c r="I96" s="181"/>
      <c r="J96" s="182">
        <f>ROUND(I96*H96,2)</f>
        <v>0</v>
      </c>
      <c r="K96" s="178" t="s">
        <v>200</v>
      </c>
      <c r="L96" s="183"/>
      <c r="M96" s="184" t="s">
        <v>3</v>
      </c>
      <c r="N96" s="185" t="s">
        <v>48</v>
      </c>
      <c r="O96" s="55"/>
      <c r="P96" s="149">
        <f>O96*H96</f>
        <v>0</v>
      </c>
      <c r="Q96" s="149">
        <v>2.7E-2</v>
      </c>
      <c r="R96" s="149">
        <f>Q96*H96</f>
        <v>0.13500000000000001</v>
      </c>
      <c r="S96" s="149">
        <v>0</v>
      </c>
      <c r="T96" s="150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1" t="s">
        <v>173</v>
      </c>
      <c r="AT96" s="151" t="s">
        <v>158</v>
      </c>
      <c r="AU96" s="151" t="s">
        <v>87</v>
      </c>
      <c r="AY96" s="18" t="s">
        <v>132</v>
      </c>
      <c r="BE96" s="152">
        <f>IF(N96="základní",J96,0)</f>
        <v>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8" t="s">
        <v>85</v>
      </c>
      <c r="BK96" s="152">
        <f>ROUND(I96*H96,2)</f>
        <v>0</v>
      </c>
      <c r="BL96" s="18" t="s">
        <v>138</v>
      </c>
      <c r="BM96" s="151" t="s">
        <v>832</v>
      </c>
    </row>
    <row r="97" spans="1:65" s="2" customFormat="1">
      <c r="A97" s="34"/>
      <c r="B97" s="35"/>
      <c r="C97" s="34"/>
      <c r="D97" s="153" t="s">
        <v>140</v>
      </c>
      <c r="E97" s="34"/>
      <c r="F97" s="154" t="s">
        <v>831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140</v>
      </c>
      <c r="AU97" s="18" t="s">
        <v>87</v>
      </c>
    </row>
    <row r="98" spans="1:65" s="13" customFormat="1">
      <c r="B98" s="161"/>
      <c r="D98" s="153" t="s">
        <v>149</v>
      </c>
      <c r="E98" s="162" t="s">
        <v>3</v>
      </c>
      <c r="F98" s="163" t="s">
        <v>833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149</v>
      </c>
      <c r="AU98" s="162" t="s">
        <v>87</v>
      </c>
      <c r="AV98" s="13" t="s">
        <v>85</v>
      </c>
      <c r="AW98" s="13" t="s">
        <v>38</v>
      </c>
      <c r="AX98" s="13" t="s">
        <v>77</v>
      </c>
      <c r="AY98" s="162" t="s">
        <v>132</v>
      </c>
    </row>
    <row r="99" spans="1:65" s="14" customFormat="1">
      <c r="B99" s="168"/>
      <c r="D99" s="153" t="s">
        <v>149</v>
      </c>
      <c r="E99" s="169" t="s">
        <v>3</v>
      </c>
      <c r="F99" s="170" t="s">
        <v>160</v>
      </c>
      <c r="H99" s="171">
        <v>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149</v>
      </c>
      <c r="AU99" s="169" t="s">
        <v>87</v>
      </c>
      <c r="AV99" s="14" t="s">
        <v>87</v>
      </c>
      <c r="AW99" s="14" t="s">
        <v>38</v>
      </c>
      <c r="AX99" s="14" t="s">
        <v>85</v>
      </c>
      <c r="AY99" s="169" t="s">
        <v>132</v>
      </c>
    </row>
    <row r="100" spans="1:65" s="2" customFormat="1" ht="16.5" customHeight="1">
      <c r="A100" s="34"/>
      <c r="B100" s="139"/>
      <c r="C100" s="176" t="s">
        <v>160</v>
      </c>
      <c r="D100" s="176" t="s">
        <v>158</v>
      </c>
      <c r="E100" s="177" t="s">
        <v>834</v>
      </c>
      <c r="F100" s="178" t="s">
        <v>835</v>
      </c>
      <c r="G100" s="179" t="s">
        <v>317</v>
      </c>
      <c r="H100" s="180">
        <v>6</v>
      </c>
      <c r="I100" s="181"/>
      <c r="J100" s="182">
        <f>ROUND(I100*H100,2)</f>
        <v>0</v>
      </c>
      <c r="K100" s="178" t="s">
        <v>200</v>
      </c>
      <c r="L100" s="183"/>
      <c r="M100" s="184" t="s">
        <v>3</v>
      </c>
      <c r="N100" s="185" t="s">
        <v>48</v>
      </c>
      <c r="O100" s="55"/>
      <c r="P100" s="149">
        <f>O100*H100</f>
        <v>0</v>
      </c>
      <c r="Q100" s="149">
        <v>5.4000000000000003E-3</v>
      </c>
      <c r="R100" s="149">
        <f>Q100*H100</f>
        <v>3.2399999999999998E-2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173</v>
      </c>
      <c r="AT100" s="151" t="s">
        <v>158</v>
      </c>
      <c r="AU100" s="151" t="s">
        <v>87</v>
      </c>
      <c r="AY100" s="18" t="s">
        <v>132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85</v>
      </c>
      <c r="BK100" s="152">
        <f>ROUND(I100*H100,2)</f>
        <v>0</v>
      </c>
      <c r="BL100" s="18" t="s">
        <v>138</v>
      </c>
      <c r="BM100" s="151" t="s">
        <v>836</v>
      </c>
    </row>
    <row r="101" spans="1:65" s="2" customFormat="1">
      <c r="A101" s="34"/>
      <c r="B101" s="35"/>
      <c r="C101" s="34"/>
      <c r="D101" s="153" t="s">
        <v>140</v>
      </c>
      <c r="E101" s="34"/>
      <c r="F101" s="154" t="s">
        <v>835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140</v>
      </c>
      <c r="AU101" s="18" t="s">
        <v>87</v>
      </c>
    </row>
    <row r="102" spans="1:65" s="13" customFormat="1">
      <c r="B102" s="161"/>
      <c r="D102" s="153" t="s">
        <v>149</v>
      </c>
      <c r="E102" s="162" t="s">
        <v>3</v>
      </c>
      <c r="F102" s="163" t="s">
        <v>833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87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4" customFormat="1">
      <c r="B103" s="168"/>
      <c r="D103" s="153" t="s">
        <v>149</v>
      </c>
      <c r="E103" s="169" t="s">
        <v>3</v>
      </c>
      <c r="F103" s="170" t="s">
        <v>165</v>
      </c>
      <c r="H103" s="171">
        <v>6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149</v>
      </c>
      <c r="AU103" s="169" t="s">
        <v>87</v>
      </c>
      <c r="AV103" s="14" t="s">
        <v>87</v>
      </c>
      <c r="AW103" s="14" t="s">
        <v>38</v>
      </c>
      <c r="AX103" s="14" t="s">
        <v>85</v>
      </c>
      <c r="AY103" s="169" t="s">
        <v>132</v>
      </c>
    </row>
    <row r="104" spans="1:65" s="2" customFormat="1" ht="16.5" customHeight="1">
      <c r="A104" s="34"/>
      <c r="B104" s="139"/>
      <c r="C104" s="140" t="s">
        <v>165</v>
      </c>
      <c r="D104" s="140" t="s">
        <v>134</v>
      </c>
      <c r="E104" s="141" t="s">
        <v>837</v>
      </c>
      <c r="F104" s="142" t="s">
        <v>838</v>
      </c>
      <c r="G104" s="143" t="s">
        <v>317</v>
      </c>
      <c r="H104" s="144">
        <v>11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839</v>
      </c>
    </row>
    <row r="105" spans="1:65" s="2" customFormat="1" ht="19.2">
      <c r="A105" s="34"/>
      <c r="B105" s="35"/>
      <c r="C105" s="34"/>
      <c r="D105" s="153" t="s">
        <v>140</v>
      </c>
      <c r="E105" s="34"/>
      <c r="F105" s="154" t="s">
        <v>840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13" customFormat="1">
      <c r="B106" s="161"/>
      <c r="D106" s="153" t="s">
        <v>149</v>
      </c>
      <c r="E106" s="162" t="s">
        <v>3</v>
      </c>
      <c r="F106" s="163" t="s">
        <v>829</v>
      </c>
      <c r="H106" s="162" t="s">
        <v>3</v>
      </c>
      <c r="I106" s="164"/>
      <c r="L106" s="161"/>
      <c r="M106" s="165"/>
      <c r="N106" s="166"/>
      <c r="O106" s="166"/>
      <c r="P106" s="166"/>
      <c r="Q106" s="166"/>
      <c r="R106" s="166"/>
      <c r="S106" s="166"/>
      <c r="T106" s="167"/>
      <c r="AT106" s="162" t="s">
        <v>149</v>
      </c>
      <c r="AU106" s="162" t="s">
        <v>87</v>
      </c>
      <c r="AV106" s="13" t="s">
        <v>85</v>
      </c>
      <c r="AW106" s="13" t="s">
        <v>38</v>
      </c>
      <c r="AX106" s="13" t="s">
        <v>77</v>
      </c>
      <c r="AY106" s="162" t="s">
        <v>132</v>
      </c>
    </row>
    <row r="107" spans="1:65" s="14" customFormat="1">
      <c r="B107" s="168"/>
      <c r="D107" s="153" t="s">
        <v>149</v>
      </c>
      <c r="E107" s="169" t="s">
        <v>3</v>
      </c>
      <c r="F107" s="170" t="s">
        <v>185</v>
      </c>
      <c r="H107" s="171">
        <v>11</v>
      </c>
      <c r="I107" s="172"/>
      <c r="L107" s="168"/>
      <c r="M107" s="173"/>
      <c r="N107" s="174"/>
      <c r="O107" s="174"/>
      <c r="P107" s="174"/>
      <c r="Q107" s="174"/>
      <c r="R107" s="174"/>
      <c r="S107" s="174"/>
      <c r="T107" s="175"/>
      <c r="AT107" s="169" t="s">
        <v>149</v>
      </c>
      <c r="AU107" s="169" t="s">
        <v>87</v>
      </c>
      <c r="AV107" s="14" t="s">
        <v>87</v>
      </c>
      <c r="AW107" s="14" t="s">
        <v>38</v>
      </c>
      <c r="AX107" s="14" t="s">
        <v>85</v>
      </c>
      <c r="AY107" s="169" t="s">
        <v>132</v>
      </c>
    </row>
    <row r="108" spans="1:65" s="2" customFormat="1" ht="16.5" customHeight="1">
      <c r="A108" s="34"/>
      <c r="B108" s="139"/>
      <c r="C108" s="140" t="s">
        <v>169</v>
      </c>
      <c r="D108" s="140" t="s">
        <v>134</v>
      </c>
      <c r="E108" s="141" t="s">
        <v>841</v>
      </c>
      <c r="F108" s="142" t="s">
        <v>842</v>
      </c>
      <c r="G108" s="143" t="s">
        <v>317</v>
      </c>
      <c r="H108" s="144">
        <v>11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48</v>
      </c>
      <c r="O108" s="55"/>
      <c r="P108" s="149">
        <f>O108*H108</f>
        <v>0</v>
      </c>
      <c r="Q108" s="149">
        <v>6.0000000000000002E-5</v>
      </c>
      <c r="R108" s="149">
        <f>Q108*H108</f>
        <v>6.6E-4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138</v>
      </c>
      <c r="AT108" s="151" t="s">
        <v>134</v>
      </c>
      <c r="AU108" s="151" t="s">
        <v>87</v>
      </c>
      <c r="AY108" s="18" t="s">
        <v>132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85</v>
      </c>
      <c r="BK108" s="152">
        <f>ROUND(I108*H108,2)</f>
        <v>0</v>
      </c>
      <c r="BL108" s="18" t="s">
        <v>138</v>
      </c>
      <c r="BM108" s="151" t="s">
        <v>843</v>
      </c>
    </row>
    <row r="109" spans="1:65" s="2" customFormat="1">
      <c r="A109" s="34"/>
      <c r="B109" s="35"/>
      <c r="C109" s="34"/>
      <c r="D109" s="153" t="s">
        <v>140</v>
      </c>
      <c r="E109" s="34"/>
      <c r="F109" s="154" t="s">
        <v>844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140</v>
      </c>
      <c r="AU109" s="18" t="s">
        <v>87</v>
      </c>
    </row>
    <row r="110" spans="1:65" s="13" customFormat="1">
      <c r="B110" s="161"/>
      <c r="D110" s="153" t="s">
        <v>149</v>
      </c>
      <c r="E110" s="162" t="s">
        <v>3</v>
      </c>
      <c r="F110" s="163" t="s">
        <v>845</v>
      </c>
      <c r="H110" s="162" t="s">
        <v>3</v>
      </c>
      <c r="I110" s="164"/>
      <c r="L110" s="161"/>
      <c r="M110" s="165"/>
      <c r="N110" s="166"/>
      <c r="O110" s="166"/>
      <c r="P110" s="166"/>
      <c r="Q110" s="166"/>
      <c r="R110" s="166"/>
      <c r="S110" s="166"/>
      <c r="T110" s="167"/>
      <c r="AT110" s="162" t="s">
        <v>149</v>
      </c>
      <c r="AU110" s="162" t="s">
        <v>87</v>
      </c>
      <c r="AV110" s="13" t="s">
        <v>85</v>
      </c>
      <c r="AW110" s="13" t="s">
        <v>38</v>
      </c>
      <c r="AX110" s="13" t="s">
        <v>77</v>
      </c>
      <c r="AY110" s="162" t="s">
        <v>132</v>
      </c>
    </row>
    <row r="111" spans="1:65" s="14" customFormat="1">
      <c r="B111" s="168"/>
      <c r="D111" s="153" t="s">
        <v>149</v>
      </c>
      <c r="E111" s="169" t="s">
        <v>3</v>
      </c>
      <c r="F111" s="170" t="s">
        <v>185</v>
      </c>
      <c r="H111" s="171">
        <v>11</v>
      </c>
      <c r="I111" s="172"/>
      <c r="L111" s="168"/>
      <c r="M111" s="173"/>
      <c r="N111" s="174"/>
      <c r="O111" s="174"/>
      <c r="P111" s="174"/>
      <c r="Q111" s="174"/>
      <c r="R111" s="174"/>
      <c r="S111" s="174"/>
      <c r="T111" s="175"/>
      <c r="AT111" s="169" t="s">
        <v>149</v>
      </c>
      <c r="AU111" s="169" t="s">
        <v>87</v>
      </c>
      <c r="AV111" s="14" t="s">
        <v>87</v>
      </c>
      <c r="AW111" s="14" t="s">
        <v>38</v>
      </c>
      <c r="AX111" s="14" t="s">
        <v>85</v>
      </c>
      <c r="AY111" s="169" t="s">
        <v>132</v>
      </c>
    </row>
    <row r="112" spans="1:65" s="2" customFormat="1" ht="16.5" customHeight="1">
      <c r="A112" s="34"/>
      <c r="B112" s="139"/>
      <c r="C112" s="176" t="s">
        <v>173</v>
      </c>
      <c r="D112" s="176" t="s">
        <v>158</v>
      </c>
      <c r="E112" s="177" t="s">
        <v>846</v>
      </c>
      <c r="F112" s="178" t="s">
        <v>847</v>
      </c>
      <c r="G112" s="179" t="s">
        <v>317</v>
      </c>
      <c r="H112" s="180">
        <v>33</v>
      </c>
      <c r="I112" s="181"/>
      <c r="J112" s="182">
        <f>ROUND(I112*H112,2)</f>
        <v>0</v>
      </c>
      <c r="K112" s="178" t="s">
        <v>3</v>
      </c>
      <c r="L112" s="183"/>
      <c r="M112" s="184" t="s">
        <v>3</v>
      </c>
      <c r="N112" s="185" t="s">
        <v>48</v>
      </c>
      <c r="O112" s="55"/>
      <c r="P112" s="149">
        <f>O112*H112</f>
        <v>0</v>
      </c>
      <c r="Q112" s="149">
        <v>5.8999999999999999E-3</v>
      </c>
      <c r="R112" s="149">
        <f>Q112*H112</f>
        <v>0.19469999999999998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173</v>
      </c>
      <c r="AT112" s="151" t="s">
        <v>158</v>
      </c>
      <c r="AU112" s="151" t="s">
        <v>87</v>
      </c>
      <c r="AY112" s="18" t="s">
        <v>132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85</v>
      </c>
      <c r="BK112" s="152">
        <f>ROUND(I112*H112,2)</f>
        <v>0</v>
      </c>
      <c r="BL112" s="18" t="s">
        <v>138</v>
      </c>
      <c r="BM112" s="151" t="s">
        <v>848</v>
      </c>
    </row>
    <row r="113" spans="1:65" s="2" customFormat="1">
      <c r="A113" s="34"/>
      <c r="B113" s="35"/>
      <c r="C113" s="34"/>
      <c r="D113" s="153" t="s">
        <v>140</v>
      </c>
      <c r="E113" s="34"/>
      <c r="F113" s="154" t="s">
        <v>847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140</v>
      </c>
      <c r="AU113" s="18" t="s">
        <v>87</v>
      </c>
    </row>
    <row r="114" spans="1:65" s="14" customFormat="1">
      <c r="B114" s="168"/>
      <c r="D114" s="153" t="s">
        <v>149</v>
      </c>
      <c r="E114" s="169" t="s">
        <v>3</v>
      </c>
      <c r="F114" s="170" t="s">
        <v>849</v>
      </c>
      <c r="H114" s="171">
        <v>33</v>
      </c>
      <c r="I114" s="172"/>
      <c r="L114" s="168"/>
      <c r="M114" s="173"/>
      <c r="N114" s="174"/>
      <c r="O114" s="174"/>
      <c r="P114" s="174"/>
      <c r="Q114" s="174"/>
      <c r="R114" s="174"/>
      <c r="S114" s="174"/>
      <c r="T114" s="175"/>
      <c r="AT114" s="169" t="s">
        <v>149</v>
      </c>
      <c r="AU114" s="169" t="s">
        <v>87</v>
      </c>
      <c r="AV114" s="14" t="s">
        <v>87</v>
      </c>
      <c r="AW114" s="14" t="s">
        <v>38</v>
      </c>
      <c r="AX114" s="14" t="s">
        <v>85</v>
      </c>
      <c r="AY114" s="169" t="s">
        <v>132</v>
      </c>
    </row>
    <row r="115" spans="1:65" s="2" customFormat="1" ht="16.5" customHeight="1">
      <c r="A115" s="34"/>
      <c r="B115" s="139"/>
      <c r="C115" s="176" t="s">
        <v>177</v>
      </c>
      <c r="D115" s="176" t="s">
        <v>158</v>
      </c>
      <c r="E115" s="177" t="s">
        <v>850</v>
      </c>
      <c r="F115" s="178" t="s">
        <v>851</v>
      </c>
      <c r="G115" s="179" t="s">
        <v>317</v>
      </c>
      <c r="H115" s="180">
        <v>66</v>
      </c>
      <c r="I115" s="181"/>
      <c r="J115" s="182">
        <f>ROUND(I115*H115,2)</f>
        <v>0</v>
      </c>
      <c r="K115" s="178" t="s">
        <v>3</v>
      </c>
      <c r="L115" s="183"/>
      <c r="M115" s="184" t="s">
        <v>3</v>
      </c>
      <c r="N115" s="185" t="s">
        <v>48</v>
      </c>
      <c r="O115" s="55"/>
      <c r="P115" s="149">
        <f>O115*H115</f>
        <v>0</v>
      </c>
      <c r="Q115" s="149">
        <v>2E-3</v>
      </c>
      <c r="R115" s="149">
        <f>Q115*H115</f>
        <v>0.13200000000000001</v>
      </c>
      <c r="S115" s="149">
        <v>0</v>
      </c>
      <c r="T115" s="15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1" t="s">
        <v>173</v>
      </c>
      <c r="AT115" s="151" t="s">
        <v>158</v>
      </c>
      <c r="AU115" s="151" t="s">
        <v>87</v>
      </c>
      <c r="AY115" s="18" t="s">
        <v>132</v>
      </c>
      <c r="BE115" s="152">
        <f>IF(N115="základní",J115,0)</f>
        <v>0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8" t="s">
        <v>85</v>
      </c>
      <c r="BK115" s="152">
        <f>ROUND(I115*H115,2)</f>
        <v>0</v>
      </c>
      <c r="BL115" s="18" t="s">
        <v>138</v>
      </c>
      <c r="BM115" s="151" t="s">
        <v>852</v>
      </c>
    </row>
    <row r="116" spans="1:65" s="2" customFormat="1">
      <c r="A116" s="34"/>
      <c r="B116" s="35"/>
      <c r="C116" s="34"/>
      <c r="D116" s="153" t="s">
        <v>140</v>
      </c>
      <c r="E116" s="34"/>
      <c r="F116" s="154" t="s">
        <v>851</v>
      </c>
      <c r="G116" s="34"/>
      <c r="H116" s="34"/>
      <c r="I116" s="155"/>
      <c r="J116" s="34"/>
      <c r="K116" s="34"/>
      <c r="L116" s="35"/>
      <c r="M116" s="156"/>
      <c r="N116" s="157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8" t="s">
        <v>140</v>
      </c>
      <c r="AU116" s="18" t="s">
        <v>87</v>
      </c>
    </row>
    <row r="117" spans="1:65" s="14" customFormat="1">
      <c r="B117" s="168"/>
      <c r="D117" s="153" t="s">
        <v>149</v>
      </c>
      <c r="E117" s="169" t="s">
        <v>3</v>
      </c>
      <c r="F117" s="170" t="s">
        <v>853</v>
      </c>
      <c r="H117" s="171">
        <v>66</v>
      </c>
      <c r="I117" s="172"/>
      <c r="L117" s="168"/>
      <c r="M117" s="173"/>
      <c r="N117" s="174"/>
      <c r="O117" s="174"/>
      <c r="P117" s="174"/>
      <c r="Q117" s="174"/>
      <c r="R117" s="174"/>
      <c r="S117" s="174"/>
      <c r="T117" s="175"/>
      <c r="AT117" s="169" t="s">
        <v>149</v>
      </c>
      <c r="AU117" s="169" t="s">
        <v>87</v>
      </c>
      <c r="AV117" s="14" t="s">
        <v>87</v>
      </c>
      <c r="AW117" s="14" t="s">
        <v>38</v>
      </c>
      <c r="AX117" s="14" t="s">
        <v>85</v>
      </c>
      <c r="AY117" s="169" t="s">
        <v>132</v>
      </c>
    </row>
    <row r="118" spans="1:65" s="2" customFormat="1" ht="16.5" customHeight="1">
      <c r="A118" s="34"/>
      <c r="B118" s="139"/>
      <c r="C118" s="140" t="s">
        <v>181</v>
      </c>
      <c r="D118" s="140" t="s">
        <v>134</v>
      </c>
      <c r="E118" s="141" t="s">
        <v>854</v>
      </c>
      <c r="F118" s="142" t="s">
        <v>855</v>
      </c>
      <c r="G118" s="143" t="s">
        <v>188</v>
      </c>
      <c r="H118" s="144">
        <v>10.53</v>
      </c>
      <c r="I118" s="145"/>
      <c r="J118" s="146">
        <f>ROUND(I118*H118,2)</f>
        <v>0</v>
      </c>
      <c r="K118" s="142" t="s">
        <v>3</v>
      </c>
      <c r="L118" s="35"/>
      <c r="M118" s="147" t="s">
        <v>3</v>
      </c>
      <c r="N118" s="148" t="s">
        <v>48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138</v>
      </c>
      <c r="AT118" s="151" t="s">
        <v>134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856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857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13" customFormat="1">
      <c r="B120" s="161"/>
      <c r="D120" s="153" t="s">
        <v>149</v>
      </c>
      <c r="E120" s="162" t="s">
        <v>3</v>
      </c>
      <c r="F120" s="163" t="s">
        <v>858</v>
      </c>
      <c r="H120" s="162" t="s">
        <v>3</v>
      </c>
      <c r="I120" s="164"/>
      <c r="L120" s="161"/>
      <c r="M120" s="165"/>
      <c r="N120" s="166"/>
      <c r="O120" s="166"/>
      <c r="P120" s="166"/>
      <c r="Q120" s="166"/>
      <c r="R120" s="166"/>
      <c r="S120" s="166"/>
      <c r="T120" s="167"/>
      <c r="AT120" s="162" t="s">
        <v>149</v>
      </c>
      <c r="AU120" s="162" t="s">
        <v>87</v>
      </c>
      <c r="AV120" s="13" t="s">
        <v>85</v>
      </c>
      <c r="AW120" s="13" t="s">
        <v>38</v>
      </c>
      <c r="AX120" s="13" t="s">
        <v>77</v>
      </c>
      <c r="AY120" s="162" t="s">
        <v>132</v>
      </c>
    </row>
    <row r="121" spans="1:65" s="13" customFormat="1">
      <c r="B121" s="161"/>
      <c r="D121" s="153" t="s">
        <v>149</v>
      </c>
      <c r="E121" s="162" t="s">
        <v>3</v>
      </c>
      <c r="F121" s="163" t="s">
        <v>859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149</v>
      </c>
      <c r="AU121" s="162" t="s">
        <v>87</v>
      </c>
      <c r="AV121" s="13" t="s">
        <v>85</v>
      </c>
      <c r="AW121" s="13" t="s">
        <v>38</v>
      </c>
      <c r="AX121" s="13" t="s">
        <v>77</v>
      </c>
      <c r="AY121" s="162" t="s">
        <v>132</v>
      </c>
    </row>
    <row r="122" spans="1:65" s="13" customFormat="1">
      <c r="B122" s="161"/>
      <c r="D122" s="153" t="s">
        <v>149</v>
      </c>
      <c r="E122" s="162" t="s">
        <v>3</v>
      </c>
      <c r="F122" s="163" t="s">
        <v>860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149</v>
      </c>
      <c r="AU122" s="162" t="s">
        <v>87</v>
      </c>
      <c r="AV122" s="13" t="s">
        <v>85</v>
      </c>
      <c r="AW122" s="13" t="s">
        <v>38</v>
      </c>
      <c r="AX122" s="13" t="s">
        <v>77</v>
      </c>
      <c r="AY122" s="162" t="s">
        <v>132</v>
      </c>
    </row>
    <row r="123" spans="1:65" s="14" customFormat="1">
      <c r="B123" s="168"/>
      <c r="D123" s="153" t="s">
        <v>149</v>
      </c>
      <c r="E123" s="169" t="s">
        <v>3</v>
      </c>
      <c r="F123" s="170" t="s">
        <v>861</v>
      </c>
      <c r="H123" s="171">
        <v>1.65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149</v>
      </c>
      <c r="AU123" s="169" t="s">
        <v>87</v>
      </c>
      <c r="AV123" s="14" t="s">
        <v>87</v>
      </c>
      <c r="AW123" s="14" t="s">
        <v>38</v>
      </c>
      <c r="AX123" s="14" t="s">
        <v>77</v>
      </c>
      <c r="AY123" s="169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862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87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3" customFormat="1">
      <c r="B125" s="161"/>
      <c r="D125" s="153" t="s">
        <v>149</v>
      </c>
      <c r="E125" s="162" t="s">
        <v>3</v>
      </c>
      <c r="F125" s="163" t="s">
        <v>863</v>
      </c>
      <c r="H125" s="162" t="s">
        <v>3</v>
      </c>
      <c r="I125" s="164"/>
      <c r="L125" s="161"/>
      <c r="M125" s="165"/>
      <c r="N125" s="166"/>
      <c r="O125" s="166"/>
      <c r="P125" s="166"/>
      <c r="Q125" s="166"/>
      <c r="R125" s="166"/>
      <c r="S125" s="166"/>
      <c r="T125" s="167"/>
      <c r="AT125" s="162" t="s">
        <v>149</v>
      </c>
      <c r="AU125" s="162" t="s">
        <v>87</v>
      </c>
      <c r="AV125" s="13" t="s">
        <v>85</v>
      </c>
      <c r="AW125" s="13" t="s">
        <v>38</v>
      </c>
      <c r="AX125" s="13" t="s">
        <v>77</v>
      </c>
      <c r="AY125" s="162" t="s">
        <v>132</v>
      </c>
    </row>
    <row r="126" spans="1:65" s="14" customFormat="1">
      <c r="B126" s="168"/>
      <c r="D126" s="153" t="s">
        <v>149</v>
      </c>
      <c r="E126" s="169" t="s">
        <v>3</v>
      </c>
      <c r="F126" s="170" t="s">
        <v>864</v>
      </c>
      <c r="H126" s="171">
        <v>8.8800000000000008</v>
      </c>
      <c r="I126" s="172"/>
      <c r="L126" s="168"/>
      <c r="M126" s="173"/>
      <c r="N126" s="174"/>
      <c r="O126" s="174"/>
      <c r="P126" s="174"/>
      <c r="Q126" s="174"/>
      <c r="R126" s="174"/>
      <c r="S126" s="174"/>
      <c r="T126" s="175"/>
      <c r="AT126" s="169" t="s">
        <v>149</v>
      </c>
      <c r="AU126" s="169" t="s">
        <v>87</v>
      </c>
      <c r="AV126" s="14" t="s">
        <v>87</v>
      </c>
      <c r="AW126" s="14" t="s">
        <v>38</v>
      </c>
      <c r="AX126" s="14" t="s">
        <v>77</v>
      </c>
      <c r="AY126" s="169" t="s">
        <v>132</v>
      </c>
    </row>
    <row r="127" spans="1:65" s="15" customFormat="1">
      <c r="B127" s="188"/>
      <c r="D127" s="153" t="s">
        <v>149</v>
      </c>
      <c r="E127" s="189" t="s">
        <v>3</v>
      </c>
      <c r="F127" s="190" t="s">
        <v>244</v>
      </c>
      <c r="H127" s="191">
        <v>10.53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149</v>
      </c>
      <c r="AU127" s="189" t="s">
        <v>87</v>
      </c>
      <c r="AV127" s="15" t="s">
        <v>138</v>
      </c>
      <c r="AW127" s="15" t="s">
        <v>38</v>
      </c>
      <c r="AX127" s="15" t="s">
        <v>85</v>
      </c>
      <c r="AY127" s="189" t="s">
        <v>132</v>
      </c>
    </row>
    <row r="128" spans="1:65" s="2" customFormat="1" ht="16.5" customHeight="1">
      <c r="A128" s="34"/>
      <c r="B128" s="139"/>
      <c r="C128" s="140" t="s">
        <v>185</v>
      </c>
      <c r="D128" s="140" t="s">
        <v>134</v>
      </c>
      <c r="E128" s="141" t="s">
        <v>865</v>
      </c>
      <c r="F128" s="142" t="s">
        <v>866</v>
      </c>
      <c r="G128" s="143" t="s">
        <v>188</v>
      </c>
      <c r="H128" s="144">
        <v>10.53</v>
      </c>
      <c r="I128" s="145"/>
      <c r="J128" s="146">
        <f>ROUND(I128*H128,2)</f>
        <v>0</v>
      </c>
      <c r="K128" s="142" t="s">
        <v>3</v>
      </c>
      <c r="L128" s="35"/>
      <c r="M128" s="147" t="s">
        <v>3</v>
      </c>
      <c r="N128" s="148" t="s">
        <v>48</v>
      </c>
      <c r="O128" s="55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1" t="s">
        <v>138</v>
      </c>
      <c r="AT128" s="151" t="s">
        <v>134</v>
      </c>
      <c r="AU128" s="151" t="s">
        <v>87</v>
      </c>
      <c r="AY128" s="18" t="s">
        <v>132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8" t="s">
        <v>85</v>
      </c>
      <c r="BK128" s="152">
        <f>ROUND(I128*H128,2)</f>
        <v>0</v>
      </c>
      <c r="BL128" s="18" t="s">
        <v>138</v>
      </c>
      <c r="BM128" s="151" t="s">
        <v>867</v>
      </c>
    </row>
    <row r="129" spans="1:65" s="2" customFormat="1">
      <c r="A129" s="34"/>
      <c r="B129" s="35"/>
      <c r="C129" s="34"/>
      <c r="D129" s="153" t="s">
        <v>140</v>
      </c>
      <c r="E129" s="34"/>
      <c r="F129" s="154" t="s">
        <v>868</v>
      </c>
      <c r="G129" s="34"/>
      <c r="H129" s="34"/>
      <c r="I129" s="155"/>
      <c r="J129" s="34"/>
      <c r="K129" s="34"/>
      <c r="L129" s="35"/>
      <c r="M129" s="156"/>
      <c r="N129" s="157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8" t="s">
        <v>140</v>
      </c>
      <c r="AU129" s="18" t="s">
        <v>87</v>
      </c>
    </row>
    <row r="130" spans="1:65" s="13" customFormat="1">
      <c r="B130" s="161"/>
      <c r="D130" s="153" t="s">
        <v>149</v>
      </c>
      <c r="E130" s="162" t="s">
        <v>3</v>
      </c>
      <c r="F130" s="163" t="s">
        <v>869</v>
      </c>
      <c r="H130" s="162" t="s">
        <v>3</v>
      </c>
      <c r="I130" s="164"/>
      <c r="L130" s="161"/>
      <c r="M130" s="165"/>
      <c r="N130" s="166"/>
      <c r="O130" s="166"/>
      <c r="P130" s="166"/>
      <c r="Q130" s="166"/>
      <c r="R130" s="166"/>
      <c r="S130" s="166"/>
      <c r="T130" s="167"/>
      <c r="AT130" s="162" t="s">
        <v>149</v>
      </c>
      <c r="AU130" s="162" t="s">
        <v>87</v>
      </c>
      <c r="AV130" s="13" t="s">
        <v>85</v>
      </c>
      <c r="AW130" s="13" t="s">
        <v>38</v>
      </c>
      <c r="AX130" s="13" t="s">
        <v>77</v>
      </c>
      <c r="AY130" s="162" t="s">
        <v>132</v>
      </c>
    </row>
    <row r="131" spans="1:65" s="13" customFormat="1">
      <c r="B131" s="161"/>
      <c r="D131" s="153" t="s">
        <v>149</v>
      </c>
      <c r="E131" s="162" t="s">
        <v>3</v>
      </c>
      <c r="F131" s="163" t="s">
        <v>858</v>
      </c>
      <c r="H131" s="162" t="s">
        <v>3</v>
      </c>
      <c r="I131" s="164"/>
      <c r="L131" s="161"/>
      <c r="M131" s="165"/>
      <c r="N131" s="166"/>
      <c r="O131" s="166"/>
      <c r="P131" s="166"/>
      <c r="Q131" s="166"/>
      <c r="R131" s="166"/>
      <c r="S131" s="166"/>
      <c r="T131" s="167"/>
      <c r="AT131" s="162" t="s">
        <v>149</v>
      </c>
      <c r="AU131" s="162" t="s">
        <v>87</v>
      </c>
      <c r="AV131" s="13" t="s">
        <v>85</v>
      </c>
      <c r="AW131" s="13" t="s">
        <v>38</v>
      </c>
      <c r="AX131" s="13" t="s">
        <v>77</v>
      </c>
      <c r="AY131" s="162" t="s">
        <v>132</v>
      </c>
    </row>
    <row r="132" spans="1:65" s="13" customFormat="1">
      <c r="B132" s="161"/>
      <c r="D132" s="153" t="s">
        <v>149</v>
      </c>
      <c r="E132" s="162" t="s">
        <v>3</v>
      </c>
      <c r="F132" s="163" t="s">
        <v>859</v>
      </c>
      <c r="H132" s="162" t="s">
        <v>3</v>
      </c>
      <c r="I132" s="164"/>
      <c r="L132" s="161"/>
      <c r="M132" s="165"/>
      <c r="N132" s="166"/>
      <c r="O132" s="166"/>
      <c r="P132" s="166"/>
      <c r="Q132" s="166"/>
      <c r="R132" s="166"/>
      <c r="S132" s="166"/>
      <c r="T132" s="167"/>
      <c r="AT132" s="162" t="s">
        <v>149</v>
      </c>
      <c r="AU132" s="162" t="s">
        <v>87</v>
      </c>
      <c r="AV132" s="13" t="s">
        <v>85</v>
      </c>
      <c r="AW132" s="13" t="s">
        <v>38</v>
      </c>
      <c r="AX132" s="13" t="s">
        <v>77</v>
      </c>
      <c r="AY132" s="162" t="s">
        <v>132</v>
      </c>
    </row>
    <row r="133" spans="1:65" s="13" customFormat="1">
      <c r="B133" s="161"/>
      <c r="D133" s="153" t="s">
        <v>149</v>
      </c>
      <c r="E133" s="162" t="s">
        <v>3</v>
      </c>
      <c r="F133" s="163" t="s">
        <v>860</v>
      </c>
      <c r="H133" s="162" t="s">
        <v>3</v>
      </c>
      <c r="I133" s="164"/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149</v>
      </c>
      <c r="AU133" s="162" t="s">
        <v>87</v>
      </c>
      <c r="AV133" s="13" t="s">
        <v>85</v>
      </c>
      <c r="AW133" s="13" t="s">
        <v>38</v>
      </c>
      <c r="AX133" s="13" t="s">
        <v>77</v>
      </c>
      <c r="AY133" s="162" t="s">
        <v>132</v>
      </c>
    </row>
    <row r="134" spans="1:65" s="14" customFormat="1">
      <c r="B134" s="168"/>
      <c r="D134" s="153" t="s">
        <v>149</v>
      </c>
      <c r="E134" s="169" t="s">
        <v>3</v>
      </c>
      <c r="F134" s="170" t="s">
        <v>861</v>
      </c>
      <c r="H134" s="171">
        <v>1.65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149</v>
      </c>
      <c r="AU134" s="169" t="s">
        <v>87</v>
      </c>
      <c r="AV134" s="14" t="s">
        <v>87</v>
      </c>
      <c r="AW134" s="14" t="s">
        <v>38</v>
      </c>
      <c r="AX134" s="14" t="s">
        <v>77</v>
      </c>
      <c r="AY134" s="169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862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3" customFormat="1">
      <c r="B136" s="161"/>
      <c r="D136" s="153" t="s">
        <v>149</v>
      </c>
      <c r="E136" s="162" t="s">
        <v>3</v>
      </c>
      <c r="F136" s="163" t="s">
        <v>863</v>
      </c>
      <c r="H136" s="162" t="s">
        <v>3</v>
      </c>
      <c r="I136" s="164"/>
      <c r="L136" s="161"/>
      <c r="M136" s="165"/>
      <c r="N136" s="166"/>
      <c r="O136" s="166"/>
      <c r="P136" s="166"/>
      <c r="Q136" s="166"/>
      <c r="R136" s="166"/>
      <c r="S136" s="166"/>
      <c r="T136" s="167"/>
      <c r="AT136" s="162" t="s">
        <v>149</v>
      </c>
      <c r="AU136" s="162" t="s">
        <v>87</v>
      </c>
      <c r="AV136" s="13" t="s">
        <v>85</v>
      </c>
      <c r="AW136" s="13" t="s">
        <v>38</v>
      </c>
      <c r="AX136" s="13" t="s">
        <v>77</v>
      </c>
      <c r="AY136" s="162" t="s">
        <v>132</v>
      </c>
    </row>
    <row r="137" spans="1:65" s="14" customFormat="1">
      <c r="B137" s="168"/>
      <c r="D137" s="153" t="s">
        <v>149</v>
      </c>
      <c r="E137" s="169" t="s">
        <v>3</v>
      </c>
      <c r="F137" s="170" t="s">
        <v>864</v>
      </c>
      <c r="H137" s="171">
        <v>8.8800000000000008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149</v>
      </c>
      <c r="AU137" s="169" t="s">
        <v>87</v>
      </c>
      <c r="AV137" s="14" t="s">
        <v>87</v>
      </c>
      <c r="AW137" s="14" t="s">
        <v>38</v>
      </c>
      <c r="AX137" s="14" t="s">
        <v>77</v>
      </c>
      <c r="AY137" s="169" t="s">
        <v>132</v>
      </c>
    </row>
    <row r="138" spans="1:65" s="15" customFormat="1">
      <c r="B138" s="188"/>
      <c r="D138" s="153" t="s">
        <v>149</v>
      </c>
      <c r="E138" s="189" t="s">
        <v>3</v>
      </c>
      <c r="F138" s="190" t="s">
        <v>244</v>
      </c>
      <c r="H138" s="191">
        <v>10.53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149</v>
      </c>
      <c r="AU138" s="189" t="s">
        <v>87</v>
      </c>
      <c r="AV138" s="15" t="s">
        <v>138</v>
      </c>
      <c r="AW138" s="15" t="s">
        <v>38</v>
      </c>
      <c r="AX138" s="15" t="s">
        <v>85</v>
      </c>
      <c r="AY138" s="189" t="s">
        <v>132</v>
      </c>
    </row>
    <row r="139" spans="1:65" s="2" customFormat="1" ht="16.5" customHeight="1">
      <c r="A139" s="34"/>
      <c r="B139" s="139"/>
      <c r="C139" s="176" t="s">
        <v>192</v>
      </c>
      <c r="D139" s="176" t="s">
        <v>158</v>
      </c>
      <c r="E139" s="177" t="s">
        <v>870</v>
      </c>
      <c r="F139" s="178" t="s">
        <v>871</v>
      </c>
      <c r="G139" s="179" t="s">
        <v>317</v>
      </c>
      <c r="H139" s="180">
        <v>44</v>
      </c>
      <c r="I139" s="181"/>
      <c r="J139" s="182">
        <f>ROUND(I139*H139,2)</f>
        <v>0</v>
      </c>
      <c r="K139" s="178" t="s">
        <v>3</v>
      </c>
      <c r="L139" s="183"/>
      <c r="M139" s="184" t="s">
        <v>3</v>
      </c>
      <c r="N139" s="185" t="s">
        <v>48</v>
      </c>
      <c r="O139" s="55"/>
      <c r="P139" s="149">
        <f>O139*H139</f>
        <v>0</v>
      </c>
      <c r="Q139" s="149">
        <v>3.5999999999999999E-3</v>
      </c>
      <c r="R139" s="149">
        <f>Q139*H139</f>
        <v>0.15839999999999999</v>
      </c>
      <c r="S139" s="149">
        <v>0</v>
      </c>
      <c r="T139" s="15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1" t="s">
        <v>173</v>
      </c>
      <c r="AT139" s="151" t="s">
        <v>158</v>
      </c>
      <c r="AU139" s="151" t="s">
        <v>87</v>
      </c>
      <c r="AY139" s="18" t="s">
        <v>132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8" t="s">
        <v>85</v>
      </c>
      <c r="BK139" s="152">
        <f>ROUND(I139*H139,2)</f>
        <v>0</v>
      </c>
      <c r="BL139" s="18" t="s">
        <v>138</v>
      </c>
      <c r="BM139" s="151" t="s">
        <v>872</v>
      </c>
    </row>
    <row r="140" spans="1:65" s="2" customFormat="1">
      <c r="A140" s="34"/>
      <c r="B140" s="35"/>
      <c r="C140" s="34"/>
      <c r="D140" s="153" t="s">
        <v>140</v>
      </c>
      <c r="E140" s="34"/>
      <c r="F140" s="154" t="s">
        <v>871</v>
      </c>
      <c r="G140" s="34"/>
      <c r="H140" s="34"/>
      <c r="I140" s="155"/>
      <c r="J140" s="34"/>
      <c r="K140" s="34"/>
      <c r="L140" s="35"/>
      <c r="M140" s="156"/>
      <c r="N140" s="157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8" t="s">
        <v>140</v>
      </c>
      <c r="AU140" s="18" t="s">
        <v>87</v>
      </c>
    </row>
    <row r="141" spans="1:65" s="13" customFormat="1">
      <c r="B141" s="161"/>
      <c r="D141" s="153" t="s">
        <v>149</v>
      </c>
      <c r="E141" s="162" t="s">
        <v>3</v>
      </c>
      <c r="F141" s="163" t="s">
        <v>873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149</v>
      </c>
      <c r="AU141" s="162" t="s">
        <v>87</v>
      </c>
      <c r="AV141" s="13" t="s">
        <v>85</v>
      </c>
      <c r="AW141" s="13" t="s">
        <v>38</v>
      </c>
      <c r="AX141" s="13" t="s">
        <v>77</v>
      </c>
      <c r="AY141" s="162" t="s">
        <v>132</v>
      </c>
    </row>
    <row r="142" spans="1:65" s="14" customFormat="1">
      <c r="B142" s="168"/>
      <c r="D142" s="153" t="s">
        <v>149</v>
      </c>
      <c r="E142" s="169" t="s">
        <v>3</v>
      </c>
      <c r="F142" s="170" t="s">
        <v>346</v>
      </c>
      <c r="H142" s="171">
        <v>44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149</v>
      </c>
      <c r="AU142" s="169" t="s">
        <v>87</v>
      </c>
      <c r="AV142" s="14" t="s">
        <v>87</v>
      </c>
      <c r="AW142" s="14" t="s">
        <v>38</v>
      </c>
      <c r="AX142" s="14" t="s">
        <v>85</v>
      </c>
      <c r="AY142" s="169" t="s">
        <v>132</v>
      </c>
    </row>
    <row r="143" spans="1:65" s="2" customFormat="1" ht="16.5" customHeight="1">
      <c r="A143" s="34"/>
      <c r="B143" s="139"/>
      <c r="C143" s="176" t="s">
        <v>196</v>
      </c>
      <c r="D143" s="176" t="s">
        <v>158</v>
      </c>
      <c r="E143" s="177" t="s">
        <v>874</v>
      </c>
      <c r="F143" s="178" t="s">
        <v>875</v>
      </c>
      <c r="G143" s="179" t="s">
        <v>317</v>
      </c>
      <c r="H143" s="180">
        <v>39</v>
      </c>
      <c r="I143" s="181"/>
      <c r="J143" s="182">
        <f>ROUND(I143*H143,2)</f>
        <v>0</v>
      </c>
      <c r="K143" s="178" t="s">
        <v>3</v>
      </c>
      <c r="L143" s="183"/>
      <c r="M143" s="184" t="s">
        <v>3</v>
      </c>
      <c r="N143" s="185" t="s">
        <v>48</v>
      </c>
      <c r="O143" s="55"/>
      <c r="P143" s="149">
        <f>O143*H143</f>
        <v>0</v>
      </c>
      <c r="Q143" s="149">
        <v>1E-3</v>
      </c>
      <c r="R143" s="149">
        <f>Q143*H143</f>
        <v>3.9E-2</v>
      </c>
      <c r="S143" s="149">
        <v>0</v>
      </c>
      <c r="T143" s="15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1" t="s">
        <v>173</v>
      </c>
      <c r="AT143" s="151" t="s">
        <v>158</v>
      </c>
      <c r="AU143" s="151" t="s">
        <v>87</v>
      </c>
      <c r="AY143" s="18" t="s">
        <v>132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8" t="s">
        <v>85</v>
      </c>
      <c r="BK143" s="152">
        <f>ROUND(I143*H143,2)</f>
        <v>0</v>
      </c>
      <c r="BL143" s="18" t="s">
        <v>138</v>
      </c>
      <c r="BM143" s="151" t="s">
        <v>876</v>
      </c>
    </row>
    <row r="144" spans="1:65" s="2" customFormat="1">
      <c r="A144" s="34"/>
      <c r="B144" s="35"/>
      <c r="C144" s="34"/>
      <c r="D144" s="153" t="s">
        <v>140</v>
      </c>
      <c r="E144" s="34"/>
      <c r="F144" s="154" t="s">
        <v>875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140</v>
      </c>
      <c r="AU144" s="18" t="s">
        <v>87</v>
      </c>
    </row>
    <row r="145" spans="1:65" s="13" customFormat="1">
      <c r="B145" s="161"/>
      <c r="D145" s="153" t="s">
        <v>149</v>
      </c>
      <c r="E145" s="162" t="s">
        <v>3</v>
      </c>
      <c r="F145" s="163" t="s">
        <v>877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4" customFormat="1">
      <c r="B146" s="168"/>
      <c r="D146" s="153" t="s">
        <v>149</v>
      </c>
      <c r="E146" s="169" t="s">
        <v>3</v>
      </c>
      <c r="F146" s="170" t="s">
        <v>326</v>
      </c>
      <c r="H146" s="171">
        <v>39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149</v>
      </c>
      <c r="AU146" s="169" t="s">
        <v>87</v>
      </c>
      <c r="AV146" s="14" t="s">
        <v>87</v>
      </c>
      <c r="AW146" s="14" t="s">
        <v>38</v>
      </c>
      <c r="AX146" s="14" t="s">
        <v>85</v>
      </c>
      <c r="AY146" s="169" t="s">
        <v>132</v>
      </c>
    </row>
    <row r="147" spans="1:65" s="2" customFormat="1" ht="16.5" customHeight="1">
      <c r="A147" s="34"/>
      <c r="B147" s="139"/>
      <c r="C147" s="176" t="s">
        <v>202</v>
      </c>
      <c r="D147" s="176" t="s">
        <v>158</v>
      </c>
      <c r="E147" s="177" t="s">
        <v>878</v>
      </c>
      <c r="F147" s="178" t="s">
        <v>879</v>
      </c>
      <c r="G147" s="179" t="s">
        <v>317</v>
      </c>
      <c r="H147" s="180">
        <v>77</v>
      </c>
      <c r="I147" s="181"/>
      <c r="J147" s="182">
        <f>ROUND(I147*H147,2)</f>
        <v>0</v>
      </c>
      <c r="K147" s="178" t="s">
        <v>3</v>
      </c>
      <c r="L147" s="183"/>
      <c r="M147" s="184" t="s">
        <v>3</v>
      </c>
      <c r="N147" s="185" t="s">
        <v>48</v>
      </c>
      <c r="O147" s="55"/>
      <c r="P147" s="149">
        <f>O147*H147</f>
        <v>0</v>
      </c>
      <c r="Q147" s="149">
        <v>1E-3</v>
      </c>
      <c r="R147" s="149">
        <f>Q147*H147</f>
        <v>7.6999999999999999E-2</v>
      </c>
      <c r="S147" s="149">
        <v>0</v>
      </c>
      <c r="T147" s="15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1" t="s">
        <v>173</v>
      </c>
      <c r="AT147" s="151" t="s">
        <v>158</v>
      </c>
      <c r="AU147" s="151" t="s">
        <v>87</v>
      </c>
      <c r="AY147" s="18" t="s">
        <v>132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8" t="s">
        <v>85</v>
      </c>
      <c r="BK147" s="152">
        <f>ROUND(I147*H147,2)</f>
        <v>0</v>
      </c>
      <c r="BL147" s="18" t="s">
        <v>138</v>
      </c>
      <c r="BM147" s="151" t="s">
        <v>880</v>
      </c>
    </row>
    <row r="148" spans="1:65" s="2" customFormat="1">
      <c r="A148" s="34"/>
      <c r="B148" s="35"/>
      <c r="C148" s="34"/>
      <c r="D148" s="153" t="s">
        <v>140</v>
      </c>
      <c r="E148" s="34"/>
      <c r="F148" s="154" t="s">
        <v>879</v>
      </c>
      <c r="G148" s="34"/>
      <c r="H148" s="34"/>
      <c r="I148" s="155"/>
      <c r="J148" s="34"/>
      <c r="K148" s="34"/>
      <c r="L148" s="35"/>
      <c r="M148" s="156"/>
      <c r="N148" s="157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8" t="s">
        <v>140</v>
      </c>
      <c r="AU148" s="18" t="s">
        <v>87</v>
      </c>
    </row>
    <row r="149" spans="1:65" s="13" customFormat="1">
      <c r="B149" s="161"/>
      <c r="D149" s="153" t="s">
        <v>149</v>
      </c>
      <c r="E149" s="162" t="s">
        <v>3</v>
      </c>
      <c r="F149" s="163" t="s">
        <v>873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149</v>
      </c>
      <c r="AU149" s="162" t="s">
        <v>87</v>
      </c>
      <c r="AV149" s="13" t="s">
        <v>85</v>
      </c>
      <c r="AW149" s="13" t="s">
        <v>38</v>
      </c>
      <c r="AX149" s="13" t="s">
        <v>77</v>
      </c>
      <c r="AY149" s="162" t="s">
        <v>132</v>
      </c>
    </row>
    <row r="150" spans="1:65" s="14" customFormat="1">
      <c r="B150" s="168"/>
      <c r="D150" s="153" t="s">
        <v>149</v>
      </c>
      <c r="E150" s="169" t="s">
        <v>3</v>
      </c>
      <c r="F150" s="170" t="s">
        <v>563</v>
      </c>
      <c r="H150" s="171">
        <v>77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149</v>
      </c>
      <c r="AU150" s="169" t="s">
        <v>87</v>
      </c>
      <c r="AV150" s="14" t="s">
        <v>87</v>
      </c>
      <c r="AW150" s="14" t="s">
        <v>38</v>
      </c>
      <c r="AX150" s="14" t="s">
        <v>85</v>
      </c>
      <c r="AY150" s="169" t="s">
        <v>132</v>
      </c>
    </row>
    <row r="151" spans="1:65" s="2" customFormat="1" ht="16.5" customHeight="1">
      <c r="A151" s="34"/>
      <c r="B151" s="139"/>
      <c r="C151" s="140" t="s">
        <v>9</v>
      </c>
      <c r="D151" s="140" t="s">
        <v>134</v>
      </c>
      <c r="E151" s="141" t="s">
        <v>881</v>
      </c>
      <c r="F151" s="142" t="s">
        <v>882</v>
      </c>
      <c r="G151" s="143" t="s">
        <v>317</v>
      </c>
      <c r="H151" s="144">
        <v>148</v>
      </c>
      <c r="I151" s="145"/>
      <c r="J151" s="146">
        <f>ROUND(I151*H151,2)</f>
        <v>0</v>
      </c>
      <c r="K151" s="142" t="s">
        <v>3</v>
      </c>
      <c r="L151" s="35"/>
      <c r="M151" s="147" t="s">
        <v>3</v>
      </c>
      <c r="N151" s="148" t="s">
        <v>48</v>
      </c>
      <c r="O151" s="55"/>
      <c r="P151" s="149">
        <f>O151*H151</f>
        <v>0</v>
      </c>
      <c r="Q151" s="149">
        <v>5.0000000000000002E-5</v>
      </c>
      <c r="R151" s="149">
        <f>Q151*H151</f>
        <v>7.4000000000000003E-3</v>
      </c>
      <c r="S151" s="149">
        <v>0</v>
      </c>
      <c r="T151" s="15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1" t="s">
        <v>138</v>
      </c>
      <c r="AT151" s="151" t="s">
        <v>134</v>
      </c>
      <c r="AU151" s="151" t="s">
        <v>87</v>
      </c>
      <c r="AY151" s="18" t="s">
        <v>132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8" t="s">
        <v>85</v>
      </c>
      <c r="BK151" s="152">
        <f>ROUND(I151*H151,2)</f>
        <v>0</v>
      </c>
      <c r="BL151" s="18" t="s">
        <v>138</v>
      </c>
      <c r="BM151" s="151" t="s">
        <v>883</v>
      </c>
    </row>
    <row r="152" spans="1:65" s="2" customFormat="1">
      <c r="A152" s="34"/>
      <c r="B152" s="35"/>
      <c r="C152" s="34"/>
      <c r="D152" s="153" t="s">
        <v>140</v>
      </c>
      <c r="E152" s="34"/>
      <c r="F152" s="154" t="s">
        <v>884</v>
      </c>
      <c r="G152" s="34"/>
      <c r="H152" s="34"/>
      <c r="I152" s="155"/>
      <c r="J152" s="34"/>
      <c r="K152" s="34"/>
      <c r="L152" s="35"/>
      <c r="M152" s="156"/>
      <c r="N152" s="157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8" t="s">
        <v>140</v>
      </c>
      <c r="AU152" s="18" t="s">
        <v>87</v>
      </c>
    </row>
    <row r="153" spans="1:65" s="13" customFormat="1">
      <c r="B153" s="161"/>
      <c r="D153" s="153" t="s">
        <v>149</v>
      </c>
      <c r="E153" s="162" t="s">
        <v>3</v>
      </c>
      <c r="F153" s="163" t="s">
        <v>823</v>
      </c>
      <c r="H153" s="162" t="s">
        <v>3</v>
      </c>
      <c r="I153" s="164"/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149</v>
      </c>
      <c r="AU153" s="162" t="s">
        <v>87</v>
      </c>
      <c r="AV153" s="13" t="s">
        <v>85</v>
      </c>
      <c r="AW153" s="13" t="s">
        <v>38</v>
      </c>
      <c r="AX153" s="13" t="s">
        <v>77</v>
      </c>
      <c r="AY153" s="162" t="s">
        <v>132</v>
      </c>
    </row>
    <row r="154" spans="1:65" s="14" customFormat="1">
      <c r="B154" s="168"/>
      <c r="D154" s="153" t="s">
        <v>149</v>
      </c>
      <c r="E154" s="169" t="s">
        <v>3</v>
      </c>
      <c r="F154" s="170" t="s">
        <v>824</v>
      </c>
      <c r="H154" s="171">
        <v>148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149</v>
      </c>
      <c r="AU154" s="169" t="s">
        <v>87</v>
      </c>
      <c r="AV154" s="14" t="s">
        <v>87</v>
      </c>
      <c r="AW154" s="14" t="s">
        <v>38</v>
      </c>
      <c r="AX154" s="14" t="s">
        <v>85</v>
      </c>
      <c r="AY154" s="169" t="s">
        <v>132</v>
      </c>
    </row>
    <row r="155" spans="1:65" s="2" customFormat="1" ht="16.5" customHeight="1">
      <c r="A155" s="34"/>
      <c r="B155" s="139"/>
      <c r="C155" s="176" t="s">
        <v>209</v>
      </c>
      <c r="D155" s="176" t="s">
        <v>158</v>
      </c>
      <c r="E155" s="177" t="s">
        <v>885</v>
      </c>
      <c r="F155" s="178" t="s">
        <v>886</v>
      </c>
      <c r="G155" s="179" t="s">
        <v>887</v>
      </c>
      <c r="H155" s="180">
        <v>148</v>
      </c>
      <c r="I155" s="181"/>
      <c r="J155" s="182">
        <f>ROUND(I155*H155,2)</f>
        <v>0</v>
      </c>
      <c r="K155" s="178" t="s">
        <v>3</v>
      </c>
      <c r="L155" s="183"/>
      <c r="M155" s="184" t="s">
        <v>3</v>
      </c>
      <c r="N155" s="185" t="s">
        <v>48</v>
      </c>
      <c r="O155" s="55"/>
      <c r="P155" s="149">
        <f>O155*H155</f>
        <v>0</v>
      </c>
      <c r="Q155" s="149">
        <v>5.0000000000000001E-4</v>
      </c>
      <c r="R155" s="149">
        <f>Q155*H155</f>
        <v>7.3999999999999996E-2</v>
      </c>
      <c r="S155" s="149">
        <v>0</v>
      </c>
      <c r="T155" s="15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1" t="s">
        <v>173</v>
      </c>
      <c r="AT155" s="151" t="s">
        <v>158</v>
      </c>
      <c r="AU155" s="151" t="s">
        <v>87</v>
      </c>
      <c r="AY155" s="18" t="s">
        <v>132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8" t="s">
        <v>85</v>
      </c>
      <c r="BK155" s="152">
        <f>ROUND(I155*H155,2)</f>
        <v>0</v>
      </c>
      <c r="BL155" s="18" t="s">
        <v>138</v>
      </c>
      <c r="BM155" s="151" t="s">
        <v>888</v>
      </c>
    </row>
    <row r="156" spans="1:65" s="2" customFormat="1">
      <c r="A156" s="34"/>
      <c r="B156" s="35"/>
      <c r="C156" s="34"/>
      <c r="D156" s="153" t="s">
        <v>140</v>
      </c>
      <c r="E156" s="34"/>
      <c r="F156" s="154" t="s">
        <v>886</v>
      </c>
      <c r="G156" s="34"/>
      <c r="H156" s="34"/>
      <c r="I156" s="155"/>
      <c r="J156" s="34"/>
      <c r="K156" s="34"/>
      <c r="L156" s="35"/>
      <c r="M156" s="156"/>
      <c r="N156" s="157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8" t="s">
        <v>140</v>
      </c>
      <c r="AU156" s="18" t="s">
        <v>87</v>
      </c>
    </row>
    <row r="157" spans="1:65" s="13" customFormat="1">
      <c r="B157" s="161"/>
      <c r="D157" s="153" t="s">
        <v>149</v>
      </c>
      <c r="E157" s="162" t="s">
        <v>3</v>
      </c>
      <c r="F157" s="163" t="s">
        <v>823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149</v>
      </c>
      <c r="AU157" s="162" t="s">
        <v>87</v>
      </c>
      <c r="AV157" s="13" t="s">
        <v>85</v>
      </c>
      <c r="AW157" s="13" t="s">
        <v>38</v>
      </c>
      <c r="AX157" s="13" t="s">
        <v>77</v>
      </c>
      <c r="AY157" s="162" t="s">
        <v>132</v>
      </c>
    </row>
    <row r="158" spans="1:65" s="14" customFormat="1">
      <c r="B158" s="168"/>
      <c r="D158" s="153" t="s">
        <v>149</v>
      </c>
      <c r="E158" s="169" t="s">
        <v>3</v>
      </c>
      <c r="F158" s="170" t="s">
        <v>824</v>
      </c>
      <c r="H158" s="171">
        <v>148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149</v>
      </c>
      <c r="AU158" s="169" t="s">
        <v>87</v>
      </c>
      <c r="AV158" s="14" t="s">
        <v>87</v>
      </c>
      <c r="AW158" s="14" t="s">
        <v>38</v>
      </c>
      <c r="AX158" s="14" t="s">
        <v>85</v>
      </c>
      <c r="AY158" s="169" t="s">
        <v>132</v>
      </c>
    </row>
    <row r="159" spans="1:65" s="2" customFormat="1" ht="21.75" customHeight="1">
      <c r="A159" s="34"/>
      <c r="B159" s="139"/>
      <c r="C159" s="140" t="s">
        <v>213</v>
      </c>
      <c r="D159" s="140" t="s">
        <v>134</v>
      </c>
      <c r="E159" s="141" t="s">
        <v>889</v>
      </c>
      <c r="F159" s="142" t="s">
        <v>890</v>
      </c>
      <c r="G159" s="143" t="s">
        <v>143</v>
      </c>
      <c r="H159" s="144">
        <v>1700</v>
      </c>
      <c r="I159" s="145"/>
      <c r="J159" s="146">
        <f>ROUND(I159*H159,2)</f>
        <v>0</v>
      </c>
      <c r="K159" s="142" t="s">
        <v>200</v>
      </c>
      <c r="L159" s="35"/>
      <c r="M159" s="147" t="s">
        <v>3</v>
      </c>
      <c r="N159" s="148" t="s">
        <v>48</v>
      </c>
      <c r="O159" s="55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138</v>
      </c>
      <c r="AT159" s="151" t="s">
        <v>134</v>
      </c>
      <c r="AU159" s="151" t="s">
        <v>87</v>
      </c>
      <c r="AY159" s="18" t="s">
        <v>132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85</v>
      </c>
      <c r="BK159" s="152">
        <f>ROUND(I159*H159,2)</f>
        <v>0</v>
      </c>
      <c r="BL159" s="18" t="s">
        <v>138</v>
      </c>
      <c r="BM159" s="151" t="s">
        <v>891</v>
      </c>
    </row>
    <row r="160" spans="1:65" s="2" customFormat="1" ht="19.2">
      <c r="A160" s="34"/>
      <c r="B160" s="35"/>
      <c r="C160" s="34"/>
      <c r="D160" s="153" t="s">
        <v>140</v>
      </c>
      <c r="E160" s="34"/>
      <c r="F160" s="154" t="s">
        <v>892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140</v>
      </c>
      <c r="AU160" s="18" t="s">
        <v>87</v>
      </c>
    </row>
    <row r="161" spans="1:65" s="14" customFormat="1">
      <c r="B161" s="168"/>
      <c r="D161" s="153" t="s">
        <v>149</v>
      </c>
      <c r="E161" s="169" t="s">
        <v>3</v>
      </c>
      <c r="F161" s="170" t="s">
        <v>260</v>
      </c>
      <c r="H161" s="171">
        <v>1700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149</v>
      </c>
      <c r="AU161" s="169" t="s">
        <v>87</v>
      </c>
      <c r="AV161" s="14" t="s">
        <v>87</v>
      </c>
      <c r="AW161" s="14" t="s">
        <v>38</v>
      </c>
      <c r="AX161" s="14" t="s">
        <v>85</v>
      </c>
      <c r="AY161" s="169" t="s">
        <v>132</v>
      </c>
    </row>
    <row r="162" spans="1:65" s="2" customFormat="1" ht="16.5" customHeight="1">
      <c r="A162" s="34"/>
      <c r="B162" s="139"/>
      <c r="C162" s="176" t="s">
        <v>217</v>
      </c>
      <c r="D162" s="176" t="s">
        <v>158</v>
      </c>
      <c r="E162" s="177" t="s">
        <v>893</v>
      </c>
      <c r="F162" s="178" t="s">
        <v>894</v>
      </c>
      <c r="G162" s="179" t="s">
        <v>895</v>
      </c>
      <c r="H162" s="180">
        <v>6.9</v>
      </c>
      <c r="I162" s="181"/>
      <c r="J162" s="182">
        <f>ROUND(I162*H162,2)</f>
        <v>0</v>
      </c>
      <c r="K162" s="178" t="s">
        <v>200</v>
      </c>
      <c r="L162" s="183"/>
      <c r="M162" s="184" t="s">
        <v>3</v>
      </c>
      <c r="N162" s="185" t="s">
        <v>48</v>
      </c>
      <c r="O162" s="55"/>
      <c r="P162" s="149">
        <f>O162*H162</f>
        <v>0</v>
      </c>
      <c r="Q162" s="149">
        <v>1E-3</v>
      </c>
      <c r="R162" s="149">
        <f>Q162*H162</f>
        <v>6.9000000000000008E-3</v>
      </c>
      <c r="S162" s="149">
        <v>0</v>
      </c>
      <c r="T162" s="15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1" t="s">
        <v>173</v>
      </c>
      <c r="AT162" s="151" t="s">
        <v>158</v>
      </c>
      <c r="AU162" s="151" t="s">
        <v>87</v>
      </c>
      <c r="AY162" s="18" t="s">
        <v>132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8" t="s">
        <v>85</v>
      </c>
      <c r="BK162" s="152">
        <f>ROUND(I162*H162,2)</f>
        <v>0</v>
      </c>
      <c r="BL162" s="18" t="s">
        <v>138</v>
      </c>
      <c r="BM162" s="151" t="s">
        <v>896</v>
      </c>
    </row>
    <row r="163" spans="1:65" s="2" customFormat="1">
      <c r="A163" s="34"/>
      <c r="B163" s="35"/>
      <c r="C163" s="34"/>
      <c r="D163" s="153" t="s">
        <v>140</v>
      </c>
      <c r="E163" s="34"/>
      <c r="F163" s="154" t="s">
        <v>894</v>
      </c>
      <c r="G163" s="34"/>
      <c r="H163" s="34"/>
      <c r="I163" s="155"/>
      <c r="J163" s="34"/>
      <c r="K163" s="34"/>
      <c r="L163" s="35"/>
      <c r="M163" s="156"/>
      <c r="N163" s="157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8" t="s">
        <v>140</v>
      </c>
      <c r="AU163" s="18" t="s">
        <v>87</v>
      </c>
    </row>
    <row r="164" spans="1:65" s="14" customFormat="1">
      <c r="B164" s="168"/>
      <c r="D164" s="153" t="s">
        <v>149</v>
      </c>
      <c r="E164" s="169" t="s">
        <v>3</v>
      </c>
      <c r="F164" s="170" t="s">
        <v>897</v>
      </c>
      <c r="H164" s="171">
        <v>6.9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149</v>
      </c>
      <c r="AU164" s="169" t="s">
        <v>87</v>
      </c>
      <c r="AV164" s="14" t="s">
        <v>87</v>
      </c>
      <c r="AW164" s="14" t="s">
        <v>38</v>
      </c>
      <c r="AX164" s="14" t="s">
        <v>85</v>
      </c>
      <c r="AY164" s="169" t="s">
        <v>132</v>
      </c>
    </row>
    <row r="165" spans="1:65" s="2" customFormat="1" ht="16.5" customHeight="1">
      <c r="A165" s="34"/>
      <c r="B165" s="139"/>
      <c r="C165" s="140" t="s">
        <v>223</v>
      </c>
      <c r="D165" s="140" t="s">
        <v>134</v>
      </c>
      <c r="E165" s="141" t="s">
        <v>898</v>
      </c>
      <c r="F165" s="142" t="s">
        <v>899</v>
      </c>
      <c r="G165" s="143" t="s">
        <v>317</v>
      </c>
      <c r="H165" s="144">
        <v>159</v>
      </c>
      <c r="I165" s="145"/>
      <c r="J165" s="146">
        <f>ROUND(I165*H165,2)</f>
        <v>0</v>
      </c>
      <c r="K165" s="142" t="s">
        <v>3</v>
      </c>
      <c r="L165" s="35"/>
      <c r="M165" s="147" t="s">
        <v>3</v>
      </c>
      <c r="N165" s="148" t="s">
        <v>48</v>
      </c>
      <c r="O165" s="55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1" t="s">
        <v>138</v>
      </c>
      <c r="AT165" s="151" t="s">
        <v>134</v>
      </c>
      <c r="AU165" s="151" t="s">
        <v>87</v>
      </c>
      <c r="AY165" s="18" t="s">
        <v>132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8" t="s">
        <v>85</v>
      </c>
      <c r="BK165" s="152">
        <f>ROUND(I165*H165,2)</f>
        <v>0</v>
      </c>
      <c r="BL165" s="18" t="s">
        <v>138</v>
      </c>
      <c r="BM165" s="151" t="s">
        <v>900</v>
      </c>
    </row>
    <row r="166" spans="1:65" s="2" customFormat="1">
      <c r="A166" s="34"/>
      <c r="B166" s="35"/>
      <c r="C166" s="34"/>
      <c r="D166" s="153" t="s">
        <v>140</v>
      </c>
      <c r="E166" s="34"/>
      <c r="F166" s="154" t="s">
        <v>901</v>
      </c>
      <c r="G166" s="34"/>
      <c r="H166" s="34"/>
      <c r="I166" s="155"/>
      <c r="J166" s="34"/>
      <c r="K166" s="34"/>
      <c r="L166" s="35"/>
      <c r="M166" s="156"/>
      <c r="N166" s="157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8" t="s">
        <v>140</v>
      </c>
      <c r="AU166" s="18" t="s">
        <v>87</v>
      </c>
    </row>
    <row r="167" spans="1:65" s="14" customFormat="1">
      <c r="B167" s="168"/>
      <c r="D167" s="153" t="s">
        <v>149</v>
      </c>
      <c r="E167" s="169" t="s">
        <v>3</v>
      </c>
      <c r="F167" s="170" t="s">
        <v>902</v>
      </c>
      <c r="H167" s="171">
        <v>159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76" t="s">
        <v>227</v>
      </c>
      <c r="D168" s="176" t="s">
        <v>158</v>
      </c>
      <c r="E168" s="177" t="s">
        <v>903</v>
      </c>
      <c r="F168" s="178" t="s">
        <v>904</v>
      </c>
      <c r="G168" s="179" t="s">
        <v>188</v>
      </c>
      <c r="H168" s="180">
        <v>90.87</v>
      </c>
      <c r="I168" s="181"/>
      <c r="J168" s="182">
        <f>ROUND(I168*H168,2)</f>
        <v>0</v>
      </c>
      <c r="K168" s="178" t="s">
        <v>200</v>
      </c>
      <c r="L168" s="183"/>
      <c r="M168" s="184" t="s">
        <v>3</v>
      </c>
      <c r="N168" s="185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173</v>
      </c>
      <c r="AT168" s="151" t="s">
        <v>158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905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904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3" customFormat="1">
      <c r="B170" s="161"/>
      <c r="D170" s="153" t="s">
        <v>149</v>
      </c>
      <c r="E170" s="162" t="s">
        <v>3</v>
      </c>
      <c r="F170" s="163" t="s">
        <v>858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149</v>
      </c>
      <c r="AU170" s="162" t="s">
        <v>87</v>
      </c>
      <c r="AV170" s="13" t="s">
        <v>85</v>
      </c>
      <c r="AW170" s="13" t="s">
        <v>38</v>
      </c>
      <c r="AX170" s="13" t="s">
        <v>77</v>
      </c>
      <c r="AY170" s="162" t="s">
        <v>132</v>
      </c>
    </row>
    <row r="171" spans="1:65" s="13" customFormat="1">
      <c r="B171" s="161"/>
      <c r="D171" s="153" t="s">
        <v>149</v>
      </c>
      <c r="E171" s="162" t="s">
        <v>3</v>
      </c>
      <c r="F171" s="163" t="s">
        <v>859</v>
      </c>
      <c r="H171" s="162" t="s">
        <v>3</v>
      </c>
      <c r="I171" s="164"/>
      <c r="L171" s="161"/>
      <c r="M171" s="165"/>
      <c r="N171" s="166"/>
      <c r="O171" s="166"/>
      <c r="P171" s="166"/>
      <c r="Q171" s="166"/>
      <c r="R171" s="166"/>
      <c r="S171" s="166"/>
      <c r="T171" s="167"/>
      <c r="AT171" s="162" t="s">
        <v>149</v>
      </c>
      <c r="AU171" s="162" t="s">
        <v>87</v>
      </c>
      <c r="AV171" s="13" t="s">
        <v>85</v>
      </c>
      <c r="AW171" s="13" t="s">
        <v>38</v>
      </c>
      <c r="AX171" s="13" t="s">
        <v>77</v>
      </c>
      <c r="AY171" s="162" t="s">
        <v>132</v>
      </c>
    </row>
    <row r="172" spans="1:65" s="13" customFormat="1">
      <c r="B172" s="161"/>
      <c r="D172" s="153" t="s">
        <v>149</v>
      </c>
      <c r="E172" s="162" t="s">
        <v>3</v>
      </c>
      <c r="F172" s="163" t="s">
        <v>860</v>
      </c>
      <c r="H172" s="162" t="s">
        <v>3</v>
      </c>
      <c r="I172" s="164"/>
      <c r="L172" s="161"/>
      <c r="M172" s="165"/>
      <c r="N172" s="166"/>
      <c r="O172" s="166"/>
      <c r="P172" s="166"/>
      <c r="Q172" s="166"/>
      <c r="R172" s="166"/>
      <c r="S172" s="166"/>
      <c r="T172" s="167"/>
      <c r="AT172" s="162" t="s">
        <v>149</v>
      </c>
      <c r="AU172" s="162" t="s">
        <v>87</v>
      </c>
      <c r="AV172" s="13" t="s">
        <v>85</v>
      </c>
      <c r="AW172" s="13" t="s">
        <v>38</v>
      </c>
      <c r="AX172" s="13" t="s">
        <v>77</v>
      </c>
      <c r="AY172" s="162" t="s">
        <v>132</v>
      </c>
    </row>
    <row r="173" spans="1:65" s="14" customFormat="1">
      <c r="B173" s="168"/>
      <c r="D173" s="153" t="s">
        <v>149</v>
      </c>
      <c r="E173" s="169" t="s">
        <v>3</v>
      </c>
      <c r="F173" s="170" t="s">
        <v>861</v>
      </c>
      <c r="H173" s="171">
        <v>1.65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149</v>
      </c>
      <c r="AU173" s="169" t="s">
        <v>87</v>
      </c>
      <c r="AV173" s="14" t="s">
        <v>87</v>
      </c>
      <c r="AW173" s="14" t="s">
        <v>38</v>
      </c>
      <c r="AX173" s="14" t="s">
        <v>77</v>
      </c>
      <c r="AY173" s="169" t="s">
        <v>132</v>
      </c>
    </row>
    <row r="174" spans="1:65" s="13" customFormat="1">
      <c r="B174" s="161"/>
      <c r="D174" s="153" t="s">
        <v>149</v>
      </c>
      <c r="E174" s="162" t="s">
        <v>3</v>
      </c>
      <c r="F174" s="163" t="s">
        <v>862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3" customFormat="1">
      <c r="B175" s="161"/>
      <c r="D175" s="153" t="s">
        <v>149</v>
      </c>
      <c r="E175" s="162" t="s">
        <v>3</v>
      </c>
      <c r="F175" s="163" t="s">
        <v>863</v>
      </c>
      <c r="H175" s="162" t="s">
        <v>3</v>
      </c>
      <c r="I175" s="164"/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149</v>
      </c>
      <c r="AU175" s="162" t="s">
        <v>87</v>
      </c>
      <c r="AV175" s="13" t="s">
        <v>85</v>
      </c>
      <c r="AW175" s="13" t="s">
        <v>38</v>
      </c>
      <c r="AX175" s="13" t="s">
        <v>77</v>
      </c>
      <c r="AY175" s="162" t="s">
        <v>132</v>
      </c>
    </row>
    <row r="176" spans="1:65" s="14" customFormat="1">
      <c r="B176" s="168"/>
      <c r="D176" s="153" t="s">
        <v>149</v>
      </c>
      <c r="E176" s="169" t="s">
        <v>3</v>
      </c>
      <c r="F176" s="170" t="s">
        <v>906</v>
      </c>
      <c r="H176" s="171">
        <v>89.22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149</v>
      </c>
      <c r="AU176" s="169" t="s">
        <v>87</v>
      </c>
      <c r="AV176" s="14" t="s">
        <v>87</v>
      </c>
      <c r="AW176" s="14" t="s">
        <v>38</v>
      </c>
      <c r="AX176" s="14" t="s">
        <v>77</v>
      </c>
      <c r="AY176" s="169" t="s">
        <v>132</v>
      </c>
    </row>
    <row r="177" spans="1:65" s="15" customFormat="1">
      <c r="B177" s="188"/>
      <c r="D177" s="153" t="s">
        <v>149</v>
      </c>
      <c r="E177" s="189" t="s">
        <v>3</v>
      </c>
      <c r="F177" s="190" t="s">
        <v>244</v>
      </c>
      <c r="H177" s="191">
        <v>90.87</v>
      </c>
      <c r="I177" s="192"/>
      <c r="L177" s="188"/>
      <c r="M177" s="193"/>
      <c r="N177" s="194"/>
      <c r="O177" s="194"/>
      <c r="P177" s="194"/>
      <c r="Q177" s="194"/>
      <c r="R177" s="194"/>
      <c r="S177" s="194"/>
      <c r="T177" s="195"/>
      <c r="AT177" s="189" t="s">
        <v>149</v>
      </c>
      <c r="AU177" s="189" t="s">
        <v>87</v>
      </c>
      <c r="AV177" s="15" t="s">
        <v>138</v>
      </c>
      <c r="AW177" s="15" t="s">
        <v>38</v>
      </c>
      <c r="AX177" s="15" t="s">
        <v>85</v>
      </c>
      <c r="AY177" s="189" t="s">
        <v>132</v>
      </c>
    </row>
    <row r="178" spans="1:65" s="12" customFormat="1" ht="22.95" customHeight="1">
      <c r="B178" s="126"/>
      <c r="D178" s="127" t="s">
        <v>76</v>
      </c>
      <c r="E178" s="137" t="s">
        <v>786</v>
      </c>
      <c r="F178" s="137" t="s">
        <v>787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SUM(P179:P180)</f>
        <v>0</v>
      </c>
      <c r="Q178" s="132"/>
      <c r="R178" s="133">
        <f>SUM(R179:R180)</f>
        <v>0</v>
      </c>
      <c r="S178" s="132"/>
      <c r="T178" s="134">
        <f>SUM(T179:T180)</f>
        <v>0</v>
      </c>
      <c r="AR178" s="127" t="s">
        <v>85</v>
      </c>
      <c r="AT178" s="135" t="s">
        <v>76</v>
      </c>
      <c r="AU178" s="135" t="s">
        <v>85</v>
      </c>
      <c r="AY178" s="127" t="s">
        <v>132</v>
      </c>
      <c r="BK178" s="136">
        <f>SUM(BK179:BK180)</f>
        <v>0</v>
      </c>
    </row>
    <row r="179" spans="1:65" s="2" customFormat="1" ht="16.5" customHeight="1">
      <c r="A179" s="34"/>
      <c r="B179" s="139"/>
      <c r="C179" s="140" t="s">
        <v>8</v>
      </c>
      <c r="D179" s="140" t="s">
        <v>134</v>
      </c>
      <c r="E179" s="141" t="s">
        <v>907</v>
      </c>
      <c r="F179" s="142" t="s">
        <v>908</v>
      </c>
      <c r="G179" s="143" t="s">
        <v>199</v>
      </c>
      <c r="H179" s="144">
        <v>0.85699999999999998</v>
      </c>
      <c r="I179" s="145"/>
      <c r="J179" s="146">
        <f>ROUND(I179*H179,2)</f>
        <v>0</v>
      </c>
      <c r="K179" s="142" t="s">
        <v>3</v>
      </c>
      <c r="L179" s="35"/>
      <c r="M179" s="147" t="s">
        <v>3</v>
      </c>
      <c r="N179" s="148" t="s">
        <v>48</v>
      </c>
      <c r="O179" s="55"/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138</v>
      </c>
      <c r="AT179" s="151" t="s">
        <v>134</v>
      </c>
      <c r="AU179" s="151" t="s">
        <v>87</v>
      </c>
      <c r="AY179" s="18" t="s">
        <v>132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85</v>
      </c>
      <c r="BK179" s="152">
        <f>ROUND(I179*H179,2)</f>
        <v>0</v>
      </c>
      <c r="BL179" s="18" t="s">
        <v>138</v>
      </c>
      <c r="BM179" s="151" t="s">
        <v>909</v>
      </c>
    </row>
    <row r="180" spans="1:65" s="2" customFormat="1">
      <c r="A180" s="34"/>
      <c r="B180" s="35"/>
      <c r="C180" s="34"/>
      <c r="D180" s="153" t="s">
        <v>140</v>
      </c>
      <c r="E180" s="34"/>
      <c r="F180" s="154" t="s">
        <v>910</v>
      </c>
      <c r="G180" s="34"/>
      <c r="H180" s="34"/>
      <c r="I180" s="155"/>
      <c r="J180" s="34"/>
      <c r="K180" s="34"/>
      <c r="L180" s="35"/>
      <c r="M180" s="199"/>
      <c r="N180" s="200"/>
      <c r="O180" s="201"/>
      <c r="P180" s="201"/>
      <c r="Q180" s="201"/>
      <c r="R180" s="201"/>
      <c r="S180" s="201"/>
      <c r="T180" s="20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140</v>
      </c>
      <c r="AU180" s="18" t="s">
        <v>87</v>
      </c>
    </row>
    <row r="181" spans="1:65" s="2" customFormat="1" ht="6.9" customHeight="1">
      <c r="A181" s="34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5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autoFilter ref="C81:K18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topLeftCell="A137" workbookViewId="0">
      <selection activeCell="C151" sqref="C15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3" t="s">
        <v>911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94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ROUND(J86,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ROUND((SUM(BE86:BE280)),  2)</f>
        <v>0</v>
      </c>
      <c r="G33" s="34"/>
      <c r="H33" s="34"/>
      <c r="I33" s="98">
        <v>0.21</v>
      </c>
      <c r="J33" s="97">
        <f>ROUND(((SUM(BE86:BE280))*I33),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ROUND((SUM(BF86:BF280)),  2)</f>
        <v>0</v>
      </c>
      <c r="G34" s="34"/>
      <c r="H34" s="34"/>
      <c r="I34" s="98">
        <v>0.15</v>
      </c>
      <c r="J34" s="97">
        <f>ROUND(((SUM(BF86:BF280))*I34),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ROUND((SUM(BG86:BG280)),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ROUND((SUM(BH86:BH280)),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ROUND((SUM(BI86:BI280)),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3" t="str">
        <f>E9</f>
        <v>SO 302 - Kanalizace dešťová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J86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J87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J88</f>
        <v>0</v>
      </c>
      <c r="L61" s="112"/>
    </row>
    <row r="62" spans="1:47" s="10" customFormat="1" ht="19.95" customHeight="1">
      <c r="B62" s="112"/>
      <c r="D62" s="113" t="s">
        <v>109</v>
      </c>
      <c r="E62" s="114"/>
      <c r="F62" s="114"/>
      <c r="G62" s="114"/>
      <c r="H62" s="114"/>
      <c r="I62" s="114"/>
      <c r="J62" s="115">
        <f>J152</f>
        <v>0</v>
      </c>
      <c r="L62" s="112"/>
    </row>
    <row r="63" spans="1:47" s="10" customFormat="1" ht="19.95" customHeight="1">
      <c r="B63" s="112"/>
      <c r="D63" s="113" t="s">
        <v>110</v>
      </c>
      <c r="E63" s="114"/>
      <c r="F63" s="114"/>
      <c r="G63" s="114"/>
      <c r="H63" s="114"/>
      <c r="I63" s="114"/>
      <c r="J63" s="115">
        <f>J185</f>
        <v>0</v>
      </c>
      <c r="L63" s="112"/>
    </row>
    <row r="64" spans="1:47" s="10" customFormat="1" ht="19.95" customHeight="1">
      <c r="B64" s="112"/>
      <c r="D64" s="113" t="s">
        <v>111</v>
      </c>
      <c r="E64" s="114"/>
      <c r="F64" s="114"/>
      <c r="G64" s="114"/>
      <c r="H64" s="114"/>
      <c r="I64" s="114"/>
      <c r="J64" s="115">
        <f>J194</f>
        <v>0</v>
      </c>
      <c r="L64" s="112"/>
    </row>
    <row r="65" spans="1:31" s="10" customFormat="1" ht="19.95" customHeight="1">
      <c r="B65" s="112"/>
      <c r="D65" s="113" t="s">
        <v>112</v>
      </c>
      <c r="E65" s="114"/>
      <c r="F65" s="114"/>
      <c r="G65" s="114"/>
      <c r="H65" s="114"/>
      <c r="I65" s="114"/>
      <c r="J65" s="115">
        <f>J272</f>
        <v>0</v>
      </c>
      <c r="L65" s="112"/>
    </row>
    <row r="66" spans="1:31" s="10" customFormat="1" ht="19.95" customHeight="1">
      <c r="B66" s="112"/>
      <c r="D66" s="113" t="s">
        <v>912</v>
      </c>
      <c r="E66" s="114"/>
      <c r="F66" s="114"/>
      <c r="G66" s="114"/>
      <c r="H66" s="114"/>
      <c r="I66" s="114"/>
      <c r="J66" s="115">
        <f>J277</f>
        <v>0</v>
      </c>
      <c r="L66" s="112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2" t="s">
        <v>117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16</v>
      </c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26" t="str">
        <f>E7</f>
        <v>Rekonstrukce místních komunikací Poříčany</v>
      </c>
      <c r="F76" s="327"/>
      <c r="G76" s="327"/>
      <c r="H76" s="327"/>
      <c r="I76" s="34"/>
      <c r="J76" s="34"/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100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03" t="str">
        <f>E9</f>
        <v>SO 302 - Kanalizace dešťová</v>
      </c>
      <c r="F78" s="325"/>
      <c r="G78" s="325"/>
      <c r="H78" s="325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22</v>
      </c>
      <c r="D80" s="34"/>
      <c r="E80" s="34"/>
      <c r="F80" s="26" t="str">
        <f>F12</f>
        <v>Poříčany</v>
      </c>
      <c r="G80" s="34"/>
      <c r="H80" s="34"/>
      <c r="I80" s="28" t="s">
        <v>24</v>
      </c>
      <c r="J80" s="52" t="str">
        <f>IF(J12="","",J12)</f>
        <v>9. 6. 2022</v>
      </c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65" customHeight="1">
      <c r="A82" s="34"/>
      <c r="B82" s="35"/>
      <c r="C82" s="28" t="s">
        <v>30</v>
      </c>
      <c r="D82" s="34"/>
      <c r="E82" s="34"/>
      <c r="F82" s="26" t="str">
        <f>E15</f>
        <v xml:space="preserve"> </v>
      </c>
      <c r="G82" s="34"/>
      <c r="H82" s="34"/>
      <c r="I82" s="28" t="s">
        <v>36</v>
      </c>
      <c r="J82" s="32" t="str">
        <f>E21</f>
        <v>SELLA&amp;AGRETA s.r.o.</v>
      </c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65" customHeight="1">
      <c r="A83" s="34"/>
      <c r="B83" s="35"/>
      <c r="C83" s="28" t="s">
        <v>34</v>
      </c>
      <c r="D83" s="34"/>
      <c r="E83" s="34"/>
      <c r="F83" s="26" t="str">
        <f>IF(E18="","",E18)</f>
        <v>Vyplň údaj</v>
      </c>
      <c r="G83" s="34"/>
      <c r="H83" s="34"/>
      <c r="I83" s="28" t="s">
        <v>39</v>
      </c>
      <c r="J83" s="32" t="str">
        <f>E24</f>
        <v>SELLA&amp;AGRETA s.r.o.</v>
      </c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16"/>
      <c r="B85" s="117"/>
      <c r="C85" s="118" t="s">
        <v>118</v>
      </c>
      <c r="D85" s="119" t="s">
        <v>62</v>
      </c>
      <c r="E85" s="119" t="s">
        <v>58</v>
      </c>
      <c r="F85" s="119" t="s">
        <v>59</v>
      </c>
      <c r="G85" s="119" t="s">
        <v>119</v>
      </c>
      <c r="H85" s="119" t="s">
        <v>120</v>
      </c>
      <c r="I85" s="119" t="s">
        <v>121</v>
      </c>
      <c r="J85" s="119" t="s">
        <v>104</v>
      </c>
      <c r="K85" s="120" t="s">
        <v>122</v>
      </c>
      <c r="L85" s="121"/>
      <c r="M85" s="59" t="s">
        <v>3</v>
      </c>
      <c r="N85" s="60" t="s">
        <v>47</v>
      </c>
      <c r="O85" s="60" t="s">
        <v>123</v>
      </c>
      <c r="P85" s="60" t="s">
        <v>124</v>
      </c>
      <c r="Q85" s="60" t="s">
        <v>125</v>
      </c>
      <c r="R85" s="60" t="s">
        <v>126</v>
      </c>
      <c r="S85" s="60" t="s">
        <v>127</v>
      </c>
      <c r="T85" s="61" t="s">
        <v>128</v>
      </c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</row>
    <row r="86" spans="1:65" s="2" customFormat="1" ht="22.95" customHeight="1">
      <c r="A86" s="34"/>
      <c r="B86" s="35"/>
      <c r="C86" s="66" t="s">
        <v>129</v>
      </c>
      <c r="D86" s="34"/>
      <c r="E86" s="34"/>
      <c r="F86" s="34"/>
      <c r="G86" s="34"/>
      <c r="H86" s="34"/>
      <c r="I86" s="34"/>
      <c r="J86" s="122">
        <f>BK86</f>
        <v>0</v>
      </c>
      <c r="K86" s="34"/>
      <c r="L86" s="35"/>
      <c r="M86" s="62"/>
      <c r="N86" s="53"/>
      <c r="O86" s="63"/>
      <c r="P86" s="123">
        <f>P87</f>
        <v>0</v>
      </c>
      <c r="Q86" s="63"/>
      <c r="R86" s="123">
        <f>R87</f>
        <v>42.672032000000002</v>
      </c>
      <c r="S86" s="63"/>
      <c r="T86" s="124">
        <f>T87</f>
        <v>0.4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76</v>
      </c>
      <c r="AU86" s="18" t="s">
        <v>105</v>
      </c>
      <c r="BK86" s="125">
        <f>BK87</f>
        <v>0</v>
      </c>
    </row>
    <row r="87" spans="1:65" s="12" customFormat="1" ht="25.95" customHeight="1">
      <c r="B87" s="126"/>
      <c r="D87" s="127" t="s">
        <v>76</v>
      </c>
      <c r="E87" s="128" t="s">
        <v>130</v>
      </c>
      <c r="F87" s="128" t="s">
        <v>131</v>
      </c>
      <c r="I87" s="129"/>
      <c r="J87" s="130">
        <f>BK87</f>
        <v>0</v>
      </c>
      <c r="L87" s="126"/>
      <c r="M87" s="131"/>
      <c r="N87" s="132"/>
      <c r="O87" s="132"/>
      <c r="P87" s="133">
        <f>P88+P152+P185+P194+P272+P277</f>
        <v>0</v>
      </c>
      <c r="Q87" s="132"/>
      <c r="R87" s="133">
        <f>R88+R152+R185+R194+R272+R277</f>
        <v>42.672032000000002</v>
      </c>
      <c r="S87" s="132"/>
      <c r="T87" s="134">
        <f>T88+T152+T185+T194+T272+T277</f>
        <v>0.4</v>
      </c>
      <c r="AR87" s="127" t="s">
        <v>85</v>
      </c>
      <c r="AT87" s="135" t="s">
        <v>76</v>
      </c>
      <c r="AU87" s="135" t="s">
        <v>77</v>
      </c>
      <c r="AY87" s="127" t="s">
        <v>132</v>
      </c>
      <c r="BK87" s="136">
        <f>BK88+BK152+BK185+BK194+BK272+BK277</f>
        <v>0</v>
      </c>
    </row>
    <row r="88" spans="1:65" s="12" customFormat="1" ht="22.95" customHeight="1">
      <c r="B88" s="126"/>
      <c r="D88" s="127" t="s">
        <v>76</v>
      </c>
      <c r="E88" s="137" t="s">
        <v>85</v>
      </c>
      <c r="F88" s="137" t="s">
        <v>133</v>
      </c>
      <c r="I88" s="129"/>
      <c r="J88" s="138">
        <f>BK88</f>
        <v>0</v>
      </c>
      <c r="L88" s="126"/>
      <c r="M88" s="131"/>
      <c r="N88" s="132"/>
      <c r="O88" s="132"/>
      <c r="P88" s="133">
        <f>SUM(P89:P147)</f>
        <v>0</v>
      </c>
      <c r="Q88" s="132"/>
      <c r="R88" s="133">
        <f>SUM(R89:R147)</f>
        <v>0.404752</v>
      </c>
      <c r="S88" s="132"/>
      <c r="T88" s="134">
        <f>SUM(T89:T147)</f>
        <v>0</v>
      </c>
      <c r="AR88" s="127" t="s">
        <v>85</v>
      </c>
      <c r="AT88" s="135" t="s">
        <v>76</v>
      </c>
      <c r="AU88" s="135" t="s">
        <v>85</v>
      </c>
      <c r="AY88" s="127" t="s">
        <v>132</v>
      </c>
      <c r="BK88" s="136">
        <f>SUM(BK89:BK147)</f>
        <v>0</v>
      </c>
    </row>
    <row r="89" spans="1:65" s="2" customFormat="1" ht="16.5" customHeight="1">
      <c r="A89" s="34"/>
      <c r="B89" s="139"/>
      <c r="C89" s="140" t="s">
        <v>85</v>
      </c>
      <c r="D89" s="140" t="s">
        <v>134</v>
      </c>
      <c r="E89" s="141" t="s">
        <v>913</v>
      </c>
      <c r="F89" s="142" t="s">
        <v>914</v>
      </c>
      <c r="G89" s="143" t="s">
        <v>143</v>
      </c>
      <c r="H89" s="144">
        <v>20</v>
      </c>
      <c r="I89" s="145"/>
      <c r="J89" s="146">
        <f>ROUND(I89*H89,2)</f>
        <v>0</v>
      </c>
      <c r="K89" s="142" t="s">
        <v>144</v>
      </c>
      <c r="L89" s="35"/>
      <c r="M89" s="147" t="s">
        <v>3</v>
      </c>
      <c r="N89" s="148" t="s">
        <v>48</v>
      </c>
      <c r="O89" s="55"/>
      <c r="P89" s="149">
        <f>O89*H89</f>
        <v>0</v>
      </c>
      <c r="Q89" s="149">
        <v>6.4000000000000005E-4</v>
      </c>
      <c r="R89" s="149">
        <f>Q89*H89</f>
        <v>1.2800000000000001E-2</v>
      </c>
      <c r="S89" s="149">
        <v>0</v>
      </c>
      <c r="T89" s="15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1" t="s">
        <v>138</v>
      </c>
      <c r="AT89" s="151" t="s">
        <v>134</v>
      </c>
      <c r="AU89" s="151" t="s">
        <v>87</v>
      </c>
      <c r="AY89" s="18" t="s">
        <v>132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8" t="s">
        <v>85</v>
      </c>
      <c r="BK89" s="152">
        <f>ROUND(I89*H89,2)</f>
        <v>0</v>
      </c>
      <c r="BL89" s="18" t="s">
        <v>138</v>
      </c>
      <c r="BM89" s="151" t="s">
        <v>915</v>
      </c>
    </row>
    <row r="90" spans="1:65" s="2" customFormat="1">
      <c r="A90" s="34"/>
      <c r="B90" s="35"/>
      <c r="C90" s="34"/>
      <c r="D90" s="153" t="s">
        <v>140</v>
      </c>
      <c r="E90" s="34"/>
      <c r="F90" s="154" t="s">
        <v>916</v>
      </c>
      <c r="G90" s="34"/>
      <c r="H90" s="34"/>
      <c r="I90" s="155"/>
      <c r="J90" s="34"/>
      <c r="K90" s="34"/>
      <c r="L90" s="35"/>
      <c r="M90" s="156"/>
      <c r="N90" s="157"/>
      <c r="O90" s="55"/>
      <c r="P90" s="55"/>
      <c r="Q90" s="55"/>
      <c r="R90" s="55"/>
      <c r="S90" s="55"/>
      <c r="T90" s="5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140</v>
      </c>
      <c r="AU90" s="18" t="s">
        <v>87</v>
      </c>
    </row>
    <row r="91" spans="1:65" s="2" customFormat="1">
      <c r="A91" s="34"/>
      <c r="B91" s="35"/>
      <c r="C91" s="34"/>
      <c r="D91" s="159" t="s">
        <v>147</v>
      </c>
      <c r="E91" s="34"/>
      <c r="F91" s="160" t="s">
        <v>917</v>
      </c>
      <c r="G91" s="34"/>
      <c r="H91" s="34"/>
      <c r="I91" s="155"/>
      <c r="J91" s="34"/>
      <c r="K91" s="34"/>
      <c r="L91" s="35"/>
      <c r="M91" s="156"/>
      <c r="N91" s="157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8" t="s">
        <v>147</v>
      </c>
      <c r="AU91" s="18" t="s">
        <v>87</v>
      </c>
    </row>
    <row r="92" spans="1:65" s="13" customFormat="1">
      <c r="B92" s="161"/>
      <c r="D92" s="153" t="s">
        <v>149</v>
      </c>
      <c r="E92" s="162" t="s">
        <v>3</v>
      </c>
      <c r="F92" s="163" t="s">
        <v>918</v>
      </c>
      <c r="H92" s="162" t="s">
        <v>3</v>
      </c>
      <c r="I92" s="164"/>
      <c r="L92" s="161"/>
      <c r="M92" s="165"/>
      <c r="N92" s="166"/>
      <c r="O92" s="166"/>
      <c r="P92" s="166"/>
      <c r="Q92" s="166"/>
      <c r="R92" s="166"/>
      <c r="S92" s="166"/>
      <c r="T92" s="167"/>
      <c r="AT92" s="162" t="s">
        <v>149</v>
      </c>
      <c r="AU92" s="162" t="s">
        <v>87</v>
      </c>
      <c r="AV92" s="13" t="s">
        <v>85</v>
      </c>
      <c r="AW92" s="13" t="s">
        <v>38</v>
      </c>
      <c r="AX92" s="13" t="s">
        <v>77</v>
      </c>
      <c r="AY92" s="162" t="s">
        <v>132</v>
      </c>
    </row>
    <row r="93" spans="1:65" s="14" customFormat="1">
      <c r="B93" s="168"/>
      <c r="D93" s="153" t="s">
        <v>149</v>
      </c>
      <c r="E93" s="169" t="s">
        <v>3</v>
      </c>
      <c r="F93" s="170" t="s">
        <v>227</v>
      </c>
      <c r="H93" s="171">
        <v>20</v>
      </c>
      <c r="I93" s="172"/>
      <c r="L93" s="168"/>
      <c r="M93" s="173"/>
      <c r="N93" s="174"/>
      <c r="O93" s="174"/>
      <c r="P93" s="174"/>
      <c r="Q93" s="174"/>
      <c r="R93" s="174"/>
      <c r="S93" s="174"/>
      <c r="T93" s="175"/>
      <c r="AT93" s="169" t="s">
        <v>149</v>
      </c>
      <c r="AU93" s="169" t="s">
        <v>87</v>
      </c>
      <c r="AV93" s="14" t="s">
        <v>87</v>
      </c>
      <c r="AW93" s="14" t="s">
        <v>38</v>
      </c>
      <c r="AX93" s="14" t="s">
        <v>85</v>
      </c>
      <c r="AY93" s="169" t="s">
        <v>132</v>
      </c>
    </row>
    <row r="94" spans="1:65" s="2" customFormat="1" ht="16.5" customHeight="1">
      <c r="A94" s="34"/>
      <c r="B94" s="139"/>
      <c r="C94" s="140" t="s">
        <v>87</v>
      </c>
      <c r="D94" s="140" t="s">
        <v>134</v>
      </c>
      <c r="E94" s="141" t="s">
        <v>919</v>
      </c>
      <c r="F94" s="142" t="s">
        <v>920</v>
      </c>
      <c r="G94" s="143" t="s">
        <v>143</v>
      </c>
      <c r="H94" s="144">
        <v>20</v>
      </c>
      <c r="I94" s="145"/>
      <c r="J94" s="146">
        <f>ROUND(I94*H94,2)</f>
        <v>0</v>
      </c>
      <c r="K94" s="142" t="s">
        <v>144</v>
      </c>
      <c r="L94" s="35"/>
      <c r="M94" s="147" t="s">
        <v>3</v>
      </c>
      <c r="N94" s="148" t="s">
        <v>48</v>
      </c>
      <c r="O94" s="55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1" t="s">
        <v>138</v>
      </c>
      <c r="AT94" s="151" t="s">
        <v>134</v>
      </c>
      <c r="AU94" s="151" t="s">
        <v>87</v>
      </c>
      <c r="AY94" s="18" t="s">
        <v>132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8" t="s">
        <v>85</v>
      </c>
      <c r="BK94" s="152">
        <f>ROUND(I94*H94,2)</f>
        <v>0</v>
      </c>
      <c r="BL94" s="18" t="s">
        <v>138</v>
      </c>
      <c r="BM94" s="151" t="s">
        <v>921</v>
      </c>
    </row>
    <row r="95" spans="1:65" s="2" customFormat="1">
      <c r="A95" s="34"/>
      <c r="B95" s="35"/>
      <c r="C95" s="34"/>
      <c r="D95" s="153" t="s">
        <v>140</v>
      </c>
      <c r="E95" s="34"/>
      <c r="F95" s="154" t="s">
        <v>922</v>
      </c>
      <c r="G95" s="34"/>
      <c r="H95" s="34"/>
      <c r="I95" s="155"/>
      <c r="J95" s="34"/>
      <c r="K95" s="34"/>
      <c r="L95" s="35"/>
      <c r="M95" s="156"/>
      <c r="N95" s="157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8" t="s">
        <v>140</v>
      </c>
      <c r="AU95" s="18" t="s">
        <v>87</v>
      </c>
    </row>
    <row r="96" spans="1:65" s="2" customFormat="1">
      <c r="A96" s="34"/>
      <c r="B96" s="35"/>
      <c r="C96" s="34"/>
      <c r="D96" s="159" t="s">
        <v>147</v>
      </c>
      <c r="E96" s="34"/>
      <c r="F96" s="160" t="s">
        <v>923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147</v>
      </c>
      <c r="AU96" s="18" t="s">
        <v>87</v>
      </c>
    </row>
    <row r="97" spans="1:65" s="13" customFormat="1">
      <c r="B97" s="161"/>
      <c r="D97" s="153" t="s">
        <v>149</v>
      </c>
      <c r="E97" s="162" t="s">
        <v>3</v>
      </c>
      <c r="F97" s="163" t="s">
        <v>918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87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227</v>
      </c>
      <c r="H98" s="171">
        <v>20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87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152</v>
      </c>
      <c r="D99" s="140" t="s">
        <v>134</v>
      </c>
      <c r="E99" s="141" t="s">
        <v>924</v>
      </c>
      <c r="F99" s="142" t="s">
        <v>925</v>
      </c>
      <c r="G99" s="143" t="s">
        <v>188</v>
      </c>
      <c r="H99" s="144">
        <v>26.75</v>
      </c>
      <c r="I99" s="145"/>
      <c r="J99" s="146">
        <f>ROUND(I99*H99,2)</f>
        <v>0</v>
      </c>
      <c r="K99" s="142" t="s">
        <v>144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138</v>
      </c>
      <c r="AT99" s="151" t="s">
        <v>134</v>
      </c>
      <c r="AU99" s="151" t="s">
        <v>87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138</v>
      </c>
      <c r="BM99" s="151" t="s">
        <v>926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927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87</v>
      </c>
    </row>
    <row r="101" spans="1:65" s="2" customFormat="1">
      <c r="A101" s="34"/>
      <c r="B101" s="35"/>
      <c r="C101" s="34"/>
      <c r="D101" s="159" t="s">
        <v>147</v>
      </c>
      <c r="E101" s="34"/>
      <c r="F101" s="160" t="s">
        <v>928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147</v>
      </c>
      <c r="AU101" s="18" t="s">
        <v>87</v>
      </c>
    </row>
    <row r="102" spans="1:65" s="13" customFormat="1">
      <c r="B102" s="161"/>
      <c r="D102" s="153" t="s">
        <v>149</v>
      </c>
      <c r="E102" s="162" t="s">
        <v>3</v>
      </c>
      <c r="F102" s="163" t="s">
        <v>929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87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4" customFormat="1">
      <c r="B103" s="168"/>
      <c r="D103" s="153" t="s">
        <v>149</v>
      </c>
      <c r="E103" s="169" t="s">
        <v>3</v>
      </c>
      <c r="F103" s="170" t="s">
        <v>930</v>
      </c>
      <c r="H103" s="171">
        <v>26.75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149</v>
      </c>
      <c r="AU103" s="169" t="s">
        <v>87</v>
      </c>
      <c r="AV103" s="14" t="s">
        <v>87</v>
      </c>
      <c r="AW103" s="14" t="s">
        <v>38</v>
      </c>
      <c r="AX103" s="14" t="s">
        <v>85</v>
      </c>
      <c r="AY103" s="169" t="s">
        <v>132</v>
      </c>
    </row>
    <row r="104" spans="1:65" s="2" customFormat="1" ht="16.5" customHeight="1">
      <c r="A104" s="34"/>
      <c r="B104" s="139"/>
      <c r="C104" s="140" t="s">
        <v>138</v>
      </c>
      <c r="D104" s="140" t="s">
        <v>134</v>
      </c>
      <c r="E104" s="141" t="s">
        <v>931</v>
      </c>
      <c r="F104" s="142" t="s">
        <v>932</v>
      </c>
      <c r="G104" s="143" t="s">
        <v>143</v>
      </c>
      <c r="H104" s="144">
        <v>523.6</v>
      </c>
      <c r="I104" s="145"/>
      <c r="J104" s="146">
        <f>ROUND(I104*H104,2)</f>
        <v>0</v>
      </c>
      <c r="K104" s="142" t="s">
        <v>144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5.8E-4</v>
      </c>
      <c r="R104" s="149">
        <f>Q104*H104</f>
        <v>0.30368800000000001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933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934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>
      <c r="A106" s="34"/>
      <c r="B106" s="35"/>
      <c r="C106" s="34"/>
      <c r="D106" s="159" t="s">
        <v>147</v>
      </c>
      <c r="E106" s="34"/>
      <c r="F106" s="160" t="s">
        <v>935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147</v>
      </c>
      <c r="AU106" s="18" t="s">
        <v>87</v>
      </c>
    </row>
    <row r="107" spans="1:65" s="13" customFormat="1">
      <c r="B107" s="161"/>
      <c r="D107" s="153" t="s">
        <v>149</v>
      </c>
      <c r="E107" s="162" t="s">
        <v>3</v>
      </c>
      <c r="F107" s="163" t="s">
        <v>936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87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937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87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938</v>
      </c>
      <c r="H109" s="171">
        <v>523.6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87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160</v>
      </c>
      <c r="D110" s="140" t="s">
        <v>134</v>
      </c>
      <c r="E110" s="141" t="s">
        <v>939</v>
      </c>
      <c r="F110" s="142" t="s">
        <v>940</v>
      </c>
      <c r="G110" s="143" t="s">
        <v>143</v>
      </c>
      <c r="H110" s="144">
        <v>149.6</v>
      </c>
      <c r="I110" s="145"/>
      <c r="J110" s="146">
        <f>ROUND(I110*H110,2)</f>
        <v>0</v>
      </c>
      <c r="K110" s="142" t="s">
        <v>144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5.9000000000000003E-4</v>
      </c>
      <c r="R110" s="149">
        <f>Q110*H110</f>
        <v>8.8263999999999995E-2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941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942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>
      <c r="A112" s="34"/>
      <c r="B112" s="35"/>
      <c r="C112" s="34"/>
      <c r="D112" s="159" t="s">
        <v>147</v>
      </c>
      <c r="E112" s="34"/>
      <c r="F112" s="160" t="s">
        <v>943</v>
      </c>
      <c r="G112" s="34"/>
      <c r="H112" s="34"/>
      <c r="I112" s="155"/>
      <c r="J112" s="34"/>
      <c r="K112" s="34"/>
      <c r="L112" s="35"/>
      <c r="M112" s="156"/>
      <c r="N112" s="157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8" t="s">
        <v>147</v>
      </c>
      <c r="AU112" s="18" t="s">
        <v>87</v>
      </c>
    </row>
    <row r="113" spans="1:65" s="13" customFormat="1">
      <c r="B113" s="161"/>
      <c r="D113" s="153" t="s">
        <v>149</v>
      </c>
      <c r="E113" s="162" t="s">
        <v>3</v>
      </c>
      <c r="F113" s="163" t="s">
        <v>944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87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>
      <c r="B114" s="161"/>
      <c r="D114" s="153" t="s">
        <v>149</v>
      </c>
      <c r="E114" s="162" t="s">
        <v>3</v>
      </c>
      <c r="F114" s="163" t="s">
        <v>945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87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946</v>
      </c>
      <c r="H115" s="171">
        <v>88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87</v>
      </c>
      <c r="AV115" s="14" t="s">
        <v>87</v>
      </c>
      <c r="AW115" s="14" t="s">
        <v>38</v>
      </c>
      <c r="AX115" s="14" t="s">
        <v>77</v>
      </c>
      <c r="AY115" s="169" t="s">
        <v>132</v>
      </c>
    </row>
    <row r="116" spans="1:65" s="14" customFormat="1">
      <c r="B116" s="168"/>
      <c r="D116" s="153" t="s">
        <v>149</v>
      </c>
      <c r="E116" s="169" t="s">
        <v>3</v>
      </c>
      <c r="F116" s="170" t="s">
        <v>947</v>
      </c>
      <c r="H116" s="171">
        <v>61.6</v>
      </c>
      <c r="I116" s="172"/>
      <c r="L116" s="168"/>
      <c r="M116" s="173"/>
      <c r="N116" s="174"/>
      <c r="O116" s="174"/>
      <c r="P116" s="174"/>
      <c r="Q116" s="174"/>
      <c r="R116" s="174"/>
      <c r="S116" s="174"/>
      <c r="T116" s="175"/>
      <c r="AT116" s="169" t="s">
        <v>149</v>
      </c>
      <c r="AU116" s="169" t="s">
        <v>87</v>
      </c>
      <c r="AV116" s="14" t="s">
        <v>87</v>
      </c>
      <c r="AW116" s="14" t="s">
        <v>38</v>
      </c>
      <c r="AX116" s="14" t="s">
        <v>77</v>
      </c>
      <c r="AY116" s="169" t="s">
        <v>132</v>
      </c>
    </row>
    <row r="117" spans="1:65" s="15" customFormat="1">
      <c r="B117" s="188"/>
      <c r="D117" s="153" t="s">
        <v>149</v>
      </c>
      <c r="E117" s="189" t="s">
        <v>3</v>
      </c>
      <c r="F117" s="190" t="s">
        <v>244</v>
      </c>
      <c r="H117" s="191">
        <v>149.6</v>
      </c>
      <c r="I117" s="192"/>
      <c r="L117" s="188"/>
      <c r="M117" s="193"/>
      <c r="N117" s="194"/>
      <c r="O117" s="194"/>
      <c r="P117" s="194"/>
      <c r="Q117" s="194"/>
      <c r="R117" s="194"/>
      <c r="S117" s="194"/>
      <c r="T117" s="195"/>
      <c r="AT117" s="189" t="s">
        <v>149</v>
      </c>
      <c r="AU117" s="189" t="s">
        <v>87</v>
      </c>
      <c r="AV117" s="15" t="s">
        <v>138</v>
      </c>
      <c r="AW117" s="15" t="s">
        <v>38</v>
      </c>
      <c r="AX117" s="15" t="s">
        <v>85</v>
      </c>
      <c r="AY117" s="189" t="s">
        <v>132</v>
      </c>
    </row>
    <row r="118" spans="1:65" s="2" customFormat="1" ht="16.5" customHeight="1">
      <c r="A118" s="34"/>
      <c r="B118" s="139"/>
      <c r="C118" s="140" t="s">
        <v>165</v>
      </c>
      <c r="D118" s="140" t="s">
        <v>134</v>
      </c>
      <c r="E118" s="141" t="s">
        <v>948</v>
      </c>
      <c r="F118" s="142" t="s">
        <v>949</v>
      </c>
      <c r="G118" s="143" t="s">
        <v>143</v>
      </c>
      <c r="H118" s="144">
        <v>523.6</v>
      </c>
      <c r="I118" s="145"/>
      <c r="J118" s="146">
        <f>ROUND(I118*H118,2)</f>
        <v>0</v>
      </c>
      <c r="K118" s="142" t="s">
        <v>144</v>
      </c>
      <c r="L118" s="35"/>
      <c r="M118" s="147" t="s">
        <v>3</v>
      </c>
      <c r="N118" s="148" t="s">
        <v>48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138</v>
      </c>
      <c r="AT118" s="151" t="s">
        <v>134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950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951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2" customFormat="1">
      <c r="A120" s="34"/>
      <c r="B120" s="35"/>
      <c r="C120" s="34"/>
      <c r="D120" s="159" t="s">
        <v>147</v>
      </c>
      <c r="E120" s="34"/>
      <c r="F120" s="160" t="s">
        <v>952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147</v>
      </c>
      <c r="AU120" s="18" t="s">
        <v>87</v>
      </c>
    </row>
    <row r="121" spans="1:65" s="13" customFormat="1">
      <c r="B121" s="161"/>
      <c r="D121" s="153" t="s">
        <v>149</v>
      </c>
      <c r="E121" s="162" t="s">
        <v>3</v>
      </c>
      <c r="F121" s="163" t="s">
        <v>936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149</v>
      </c>
      <c r="AU121" s="162" t="s">
        <v>87</v>
      </c>
      <c r="AV121" s="13" t="s">
        <v>85</v>
      </c>
      <c r="AW121" s="13" t="s">
        <v>38</v>
      </c>
      <c r="AX121" s="13" t="s">
        <v>77</v>
      </c>
      <c r="AY121" s="162" t="s">
        <v>132</v>
      </c>
    </row>
    <row r="122" spans="1:65" s="13" customFormat="1">
      <c r="B122" s="161"/>
      <c r="D122" s="153" t="s">
        <v>149</v>
      </c>
      <c r="E122" s="162" t="s">
        <v>3</v>
      </c>
      <c r="F122" s="163" t="s">
        <v>937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149</v>
      </c>
      <c r="AU122" s="162" t="s">
        <v>87</v>
      </c>
      <c r="AV122" s="13" t="s">
        <v>85</v>
      </c>
      <c r="AW122" s="13" t="s">
        <v>38</v>
      </c>
      <c r="AX122" s="13" t="s">
        <v>77</v>
      </c>
      <c r="AY122" s="162" t="s">
        <v>132</v>
      </c>
    </row>
    <row r="123" spans="1:65" s="14" customFormat="1">
      <c r="B123" s="168"/>
      <c r="D123" s="153" t="s">
        <v>149</v>
      </c>
      <c r="E123" s="169" t="s">
        <v>3</v>
      </c>
      <c r="F123" s="170" t="s">
        <v>938</v>
      </c>
      <c r="H123" s="171">
        <v>523.6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149</v>
      </c>
      <c r="AU123" s="169" t="s">
        <v>87</v>
      </c>
      <c r="AV123" s="14" t="s">
        <v>87</v>
      </c>
      <c r="AW123" s="14" t="s">
        <v>38</v>
      </c>
      <c r="AX123" s="14" t="s">
        <v>85</v>
      </c>
      <c r="AY123" s="169" t="s">
        <v>132</v>
      </c>
    </row>
    <row r="124" spans="1:65" s="2" customFormat="1" ht="16.5" customHeight="1">
      <c r="A124" s="34"/>
      <c r="B124" s="139"/>
      <c r="C124" s="140" t="s">
        <v>169</v>
      </c>
      <c r="D124" s="140" t="s">
        <v>134</v>
      </c>
      <c r="E124" s="141" t="s">
        <v>953</v>
      </c>
      <c r="F124" s="142" t="s">
        <v>954</v>
      </c>
      <c r="G124" s="143" t="s">
        <v>143</v>
      </c>
      <c r="H124" s="144">
        <v>149.6</v>
      </c>
      <c r="I124" s="145"/>
      <c r="J124" s="146">
        <f>ROUND(I124*H124,2)</f>
        <v>0</v>
      </c>
      <c r="K124" s="142" t="s">
        <v>144</v>
      </c>
      <c r="L124" s="35"/>
      <c r="M124" s="147" t="s">
        <v>3</v>
      </c>
      <c r="N124" s="148" t="s">
        <v>48</v>
      </c>
      <c r="O124" s="55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1" t="s">
        <v>138</v>
      </c>
      <c r="AT124" s="151" t="s">
        <v>134</v>
      </c>
      <c r="AU124" s="151" t="s">
        <v>87</v>
      </c>
      <c r="AY124" s="18" t="s">
        <v>132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8" t="s">
        <v>85</v>
      </c>
      <c r="BK124" s="152">
        <f>ROUND(I124*H124,2)</f>
        <v>0</v>
      </c>
      <c r="BL124" s="18" t="s">
        <v>138</v>
      </c>
      <c r="BM124" s="151" t="s">
        <v>955</v>
      </c>
    </row>
    <row r="125" spans="1:65" s="2" customFormat="1">
      <c r="A125" s="34"/>
      <c r="B125" s="35"/>
      <c r="C125" s="34"/>
      <c r="D125" s="153" t="s">
        <v>140</v>
      </c>
      <c r="E125" s="34"/>
      <c r="F125" s="154" t="s">
        <v>956</v>
      </c>
      <c r="G125" s="34"/>
      <c r="H125" s="34"/>
      <c r="I125" s="155"/>
      <c r="J125" s="34"/>
      <c r="K125" s="34"/>
      <c r="L125" s="35"/>
      <c r="M125" s="156"/>
      <c r="N125" s="157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140</v>
      </c>
      <c r="AU125" s="18" t="s">
        <v>87</v>
      </c>
    </row>
    <row r="126" spans="1:65" s="2" customFormat="1">
      <c r="A126" s="34"/>
      <c r="B126" s="35"/>
      <c r="C126" s="34"/>
      <c r="D126" s="159" t="s">
        <v>147</v>
      </c>
      <c r="E126" s="34"/>
      <c r="F126" s="160" t="s">
        <v>957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147</v>
      </c>
      <c r="AU126" s="18" t="s">
        <v>87</v>
      </c>
    </row>
    <row r="127" spans="1:65" s="13" customFormat="1">
      <c r="B127" s="161"/>
      <c r="D127" s="153" t="s">
        <v>149</v>
      </c>
      <c r="E127" s="162" t="s">
        <v>3</v>
      </c>
      <c r="F127" s="163" t="s">
        <v>944</v>
      </c>
      <c r="H127" s="162" t="s">
        <v>3</v>
      </c>
      <c r="I127" s="164"/>
      <c r="L127" s="161"/>
      <c r="M127" s="165"/>
      <c r="N127" s="166"/>
      <c r="O127" s="166"/>
      <c r="P127" s="166"/>
      <c r="Q127" s="166"/>
      <c r="R127" s="166"/>
      <c r="S127" s="166"/>
      <c r="T127" s="167"/>
      <c r="AT127" s="162" t="s">
        <v>149</v>
      </c>
      <c r="AU127" s="162" t="s">
        <v>87</v>
      </c>
      <c r="AV127" s="13" t="s">
        <v>85</v>
      </c>
      <c r="AW127" s="13" t="s">
        <v>38</v>
      </c>
      <c r="AX127" s="13" t="s">
        <v>77</v>
      </c>
      <c r="AY127" s="162" t="s">
        <v>132</v>
      </c>
    </row>
    <row r="128" spans="1:65" s="13" customFormat="1">
      <c r="B128" s="161"/>
      <c r="D128" s="153" t="s">
        <v>149</v>
      </c>
      <c r="E128" s="162" t="s">
        <v>3</v>
      </c>
      <c r="F128" s="163" t="s">
        <v>945</v>
      </c>
      <c r="H128" s="162" t="s">
        <v>3</v>
      </c>
      <c r="I128" s="164"/>
      <c r="L128" s="161"/>
      <c r="M128" s="165"/>
      <c r="N128" s="166"/>
      <c r="O128" s="166"/>
      <c r="P128" s="166"/>
      <c r="Q128" s="166"/>
      <c r="R128" s="166"/>
      <c r="S128" s="166"/>
      <c r="T128" s="167"/>
      <c r="AT128" s="162" t="s">
        <v>149</v>
      </c>
      <c r="AU128" s="162" t="s">
        <v>87</v>
      </c>
      <c r="AV128" s="13" t="s">
        <v>85</v>
      </c>
      <c r="AW128" s="13" t="s">
        <v>38</v>
      </c>
      <c r="AX128" s="13" t="s">
        <v>77</v>
      </c>
      <c r="AY128" s="162" t="s">
        <v>132</v>
      </c>
    </row>
    <row r="129" spans="1:65" s="14" customFormat="1">
      <c r="B129" s="168"/>
      <c r="D129" s="153" t="s">
        <v>149</v>
      </c>
      <c r="E129" s="169" t="s">
        <v>3</v>
      </c>
      <c r="F129" s="170" t="s">
        <v>946</v>
      </c>
      <c r="H129" s="171">
        <v>88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149</v>
      </c>
      <c r="AU129" s="169" t="s">
        <v>87</v>
      </c>
      <c r="AV129" s="14" t="s">
        <v>87</v>
      </c>
      <c r="AW129" s="14" t="s">
        <v>38</v>
      </c>
      <c r="AX129" s="14" t="s">
        <v>77</v>
      </c>
      <c r="AY129" s="169" t="s">
        <v>132</v>
      </c>
    </row>
    <row r="130" spans="1:65" s="14" customFormat="1">
      <c r="B130" s="168"/>
      <c r="D130" s="153" t="s">
        <v>149</v>
      </c>
      <c r="E130" s="169" t="s">
        <v>3</v>
      </c>
      <c r="F130" s="170" t="s">
        <v>947</v>
      </c>
      <c r="H130" s="171">
        <v>61.6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149</v>
      </c>
      <c r="AU130" s="169" t="s">
        <v>87</v>
      </c>
      <c r="AV130" s="14" t="s">
        <v>87</v>
      </c>
      <c r="AW130" s="14" t="s">
        <v>38</v>
      </c>
      <c r="AX130" s="14" t="s">
        <v>77</v>
      </c>
      <c r="AY130" s="169" t="s">
        <v>132</v>
      </c>
    </row>
    <row r="131" spans="1:65" s="15" customFormat="1">
      <c r="B131" s="188"/>
      <c r="D131" s="153" t="s">
        <v>149</v>
      </c>
      <c r="E131" s="189" t="s">
        <v>3</v>
      </c>
      <c r="F131" s="190" t="s">
        <v>244</v>
      </c>
      <c r="H131" s="191">
        <v>149.6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149</v>
      </c>
      <c r="AU131" s="189" t="s">
        <v>87</v>
      </c>
      <c r="AV131" s="15" t="s">
        <v>138</v>
      </c>
      <c r="AW131" s="15" t="s">
        <v>38</v>
      </c>
      <c r="AX131" s="15" t="s">
        <v>85</v>
      </c>
      <c r="AY131" s="189" t="s">
        <v>132</v>
      </c>
    </row>
    <row r="132" spans="1:65" s="2" customFormat="1" ht="16.5" customHeight="1">
      <c r="A132" s="34"/>
      <c r="B132" s="139"/>
      <c r="C132" s="140" t="s">
        <v>173</v>
      </c>
      <c r="D132" s="140" t="s">
        <v>134</v>
      </c>
      <c r="E132" s="141" t="s">
        <v>958</v>
      </c>
      <c r="F132" s="142" t="s">
        <v>959</v>
      </c>
      <c r="G132" s="143" t="s">
        <v>188</v>
      </c>
      <c r="H132" s="144">
        <v>338.31599999999997</v>
      </c>
      <c r="I132" s="145"/>
      <c r="J132" s="146">
        <f>ROUND(I132*H132,2)</f>
        <v>0</v>
      </c>
      <c r="K132" s="142" t="s">
        <v>200</v>
      </c>
      <c r="L132" s="35"/>
      <c r="M132" s="147" t="s">
        <v>3</v>
      </c>
      <c r="N132" s="148" t="s">
        <v>48</v>
      </c>
      <c r="O132" s="55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1" t="s">
        <v>138</v>
      </c>
      <c r="AT132" s="151" t="s">
        <v>134</v>
      </c>
      <c r="AU132" s="151" t="s">
        <v>87</v>
      </c>
      <c r="AY132" s="18" t="s">
        <v>132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8" t="s">
        <v>85</v>
      </c>
      <c r="BK132" s="152">
        <f>ROUND(I132*H132,2)</f>
        <v>0</v>
      </c>
      <c r="BL132" s="18" t="s">
        <v>138</v>
      </c>
      <c r="BM132" s="151" t="s">
        <v>960</v>
      </c>
    </row>
    <row r="133" spans="1:65" s="2" customFormat="1" ht="19.2">
      <c r="A133" s="34"/>
      <c r="B133" s="35"/>
      <c r="C133" s="34"/>
      <c r="D133" s="153" t="s">
        <v>140</v>
      </c>
      <c r="E133" s="34"/>
      <c r="F133" s="154" t="s">
        <v>961</v>
      </c>
      <c r="G133" s="34"/>
      <c r="H133" s="34"/>
      <c r="I133" s="155"/>
      <c r="J133" s="34"/>
      <c r="K133" s="34"/>
      <c r="L133" s="35"/>
      <c r="M133" s="156"/>
      <c r="N133" s="157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8" t="s">
        <v>140</v>
      </c>
      <c r="AU133" s="18" t="s">
        <v>87</v>
      </c>
    </row>
    <row r="134" spans="1:65" s="13" customFormat="1">
      <c r="B134" s="161"/>
      <c r="D134" s="153" t="s">
        <v>149</v>
      </c>
      <c r="E134" s="162" t="s">
        <v>3</v>
      </c>
      <c r="F134" s="163" t="s">
        <v>962</v>
      </c>
      <c r="H134" s="162" t="s">
        <v>3</v>
      </c>
      <c r="I134" s="164"/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149</v>
      </c>
      <c r="AU134" s="162" t="s">
        <v>87</v>
      </c>
      <c r="AV134" s="13" t="s">
        <v>85</v>
      </c>
      <c r="AW134" s="13" t="s">
        <v>38</v>
      </c>
      <c r="AX134" s="13" t="s">
        <v>77</v>
      </c>
      <c r="AY134" s="162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945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4" customFormat="1">
      <c r="B136" s="168"/>
      <c r="D136" s="153" t="s">
        <v>149</v>
      </c>
      <c r="E136" s="169" t="s">
        <v>3</v>
      </c>
      <c r="F136" s="170" t="s">
        <v>963</v>
      </c>
      <c r="H136" s="171">
        <v>258.94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149</v>
      </c>
      <c r="AU136" s="169" t="s">
        <v>87</v>
      </c>
      <c r="AV136" s="14" t="s">
        <v>87</v>
      </c>
      <c r="AW136" s="14" t="s">
        <v>38</v>
      </c>
      <c r="AX136" s="14" t="s">
        <v>77</v>
      </c>
      <c r="AY136" s="169" t="s">
        <v>132</v>
      </c>
    </row>
    <row r="137" spans="1:65" s="13" customFormat="1">
      <c r="B137" s="161"/>
      <c r="D137" s="153" t="s">
        <v>149</v>
      </c>
      <c r="E137" s="162" t="s">
        <v>3</v>
      </c>
      <c r="F137" s="163" t="s">
        <v>944</v>
      </c>
      <c r="H137" s="162" t="s">
        <v>3</v>
      </c>
      <c r="I137" s="164"/>
      <c r="L137" s="161"/>
      <c r="M137" s="165"/>
      <c r="N137" s="166"/>
      <c r="O137" s="166"/>
      <c r="P137" s="166"/>
      <c r="Q137" s="166"/>
      <c r="R137" s="166"/>
      <c r="S137" s="166"/>
      <c r="T137" s="167"/>
      <c r="AT137" s="162" t="s">
        <v>149</v>
      </c>
      <c r="AU137" s="162" t="s">
        <v>87</v>
      </c>
      <c r="AV137" s="13" t="s">
        <v>85</v>
      </c>
      <c r="AW137" s="13" t="s">
        <v>38</v>
      </c>
      <c r="AX137" s="13" t="s">
        <v>77</v>
      </c>
      <c r="AY137" s="162" t="s">
        <v>132</v>
      </c>
    </row>
    <row r="138" spans="1:65" s="13" customFormat="1">
      <c r="B138" s="161"/>
      <c r="D138" s="153" t="s">
        <v>149</v>
      </c>
      <c r="E138" s="162" t="s">
        <v>3</v>
      </c>
      <c r="F138" s="163" t="s">
        <v>945</v>
      </c>
      <c r="H138" s="162" t="s">
        <v>3</v>
      </c>
      <c r="I138" s="164"/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149</v>
      </c>
      <c r="AU138" s="162" t="s">
        <v>87</v>
      </c>
      <c r="AV138" s="13" t="s">
        <v>85</v>
      </c>
      <c r="AW138" s="13" t="s">
        <v>38</v>
      </c>
      <c r="AX138" s="13" t="s">
        <v>77</v>
      </c>
      <c r="AY138" s="162" t="s">
        <v>132</v>
      </c>
    </row>
    <row r="139" spans="1:65" s="14" customFormat="1">
      <c r="B139" s="168"/>
      <c r="D139" s="153" t="s">
        <v>149</v>
      </c>
      <c r="E139" s="169" t="s">
        <v>3</v>
      </c>
      <c r="F139" s="170" t="s">
        <v>964</v>
      </c>
      <c r="H139" s="171">
        <v>33.880000000000003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149</v>
      </c>
      <c r="AU139" s="169" t="s">
        <v>87</v>
      </c>
      <c r="AV139" s="14" t="s">
        <v>87</v>
      </c>
      <c r="AW139" s="14" t="s">
        <v>38</v>
      </c>
      <c r="AX139" s="14" t="s">
        <v>77</v>
      </c>
      <c r="AY139" s="169" t="s">
        <v>132</v>
      </c>
    </row>
    <row r="140" spans="1:65" s="14" customFormat="1">
      <c r="B140" s="168"/>
      <c r="D140" s="153" t="s">
        <v>149</v>
      </c>
      <c r="E140" s="169" t="s">
        <v>3</v>
      </c>
      <c r="F140" s="170" t="s">
        <v>965</v>
      </c>
      <c r="H140" s="171">
        <v>45.496000000000002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149</v>
      </c>
      <c r="AU140" s="169" t="s">
        <v>87</v>
      </c>
      <c r="AV140" s="14" t="s">
        <v>87</v>
      </c>
      <c r="AW140" s="14" t="s">
        <v>38</v>
      </c>
      <c r="AX140" s="14" t="s">
        <v>77</v>
      </c>
      <c r="AY140" s="169" t="s">
        <v>132</v>
      </c>
    </row>
    <row r="141" spans="1:65" s="15" customFormat="1">
      <c r="B141" s="188"/>
      <c r="D141" s="153" t="s">
        <v>149</v>
      </c>
      <c r="E141" s="189" t="s">
        <v>3</v>
      </c>
      <c r="F141" s="190" t="s">
        <v>244</v>
      </c>
      <c r="H141" s="191">
        <v>338.31599999999997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149</v>
      </c>
      <c r="AU141" s="189" t="s">
        <v>87</v>
      </c>
      <c r="AV141" s="15" t="s">
        <v>138</v>
      </c>
      <c r="AW141" s="15" t="s">
        <v>38</v>
      </c>
      <c r="AX141" s="15" t="s">
        <v>85</v>
      </c>
      <c r="AY141" s="189" t="s">
        <v>132</v>
      </c>
    </row>
    <row r="142" spans="1:65" s="2" customFormat="1" ht="16.5" customHeight="1">
      <c r="A142" s="34"/>
      <c r="B142" s="139"/>
      <c r="C142" s="140" t="s">
        <v>177</v>
      </c>
      <c r="D142" s="140" t="s">
        <v>134</v>
      </c>
      <c r="E142" s="141" t="s">
        <v>966</v>
      </c>
      <c r="F142" s="142" t="s">
        <v>967</v>
      </c>
      <c r="G142" s="143" t="s">
        <v>188</v>
      </c>
      <c r="H142" s="144">
        <v>76.504999999999995</v>
      </c>
      <c r="I142" s="145"/>
      <c r="J142" s="146">
        <f>ROUND(I142*H142,2)</f>
        <v>0</v>
      </c>
      <c r="K142" s="142" t="s">
        <v>144</v>
      </c>
      <c r="L142" s="35"/>
      <c r="M142" s="147" t="s">
        <v>3</v>
      </c>
      <c r="N142" s="148" t="s">
        <v>48</v>
      </c>
      <c r="O142" s="55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1" t="s">
        <v>138</v>
      </c>
      <c r="AT142" s="151" t="s">
        <v>134</v>
      </c>
      <c r="AU142" s="151" t="s">
        <v>87</v>
      </c>
      <c r="AY142" s="18" t="s">
        <v>132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85</v>
      </c>
      <c r="BK142" s="152">
        <f>ROUND(I142*H142,2)</f>
        <v>0</v>
      </c>
      <c r="BL142" s="18" t="s">
        <v>138</v>
      </c>
      <c r="BM142" s="151" t="s">
        <v>968</v>
      </c>
    </row>
    <row r="143" spans="1:65" s="2" customFormat="1" ht="19.2">
      <c r="A143" s="34"/>
      <c r="B143" s="35"/>
      <c r="C143" s="34"/>
      <c r="D143" s="153" t="s">
        <v>140</v>
      </c>
      <c r="E143" s="34"/>
      <c r="F143" s="154" t="s">
        <v>969</v>
      </c>
      <c r="G143" s="34"/>
      <c r="H143" s="34"/>
      <c r="I143" s="155"/>
      <c r="J143" s="34"/>
      <c r="K143" s="34"/>
      <c r="L143" s="35"/>
      <c r="M143" s="156"/>
      <c r="N143" s="157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8" t="s">
        <v>140</v>
      </c>
      <c r="AU143" s="18" t="s">
        <v>87</v>
      </c>
    </row>
    <row r="144" spans="1:65" s="2" customFormat="1">
      <c r="A144" s="34"/>
      <c r="B144" s="35"/>
      <c r="C144" s="34"/>
      <c r="D144" s="159" t="s">
        <v>147</v>
      </c>
      <c r="E144" s="34"/>
      <c r="F144" s="160" t="s">
        <v>970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147</v>
      </c>
      <c r="AU144" s="18" t="s">
        <v>87</v>
      </c>
    </row>
    <row r="145" spans="1:65" s="13" customFormat="1">
      <c r="B145" s="161"/>
      <c r="D145" s="153" t="s">
        <v>149</v>
      </c>
      <c r="E145" s="162" t="s">
        <v>3</v>
      </c>
      <c r="F145" s="163" t="s">
        <v>971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3" customFormat="1">
      <c r="B146" s="161"/>
      <c r="D146" s="153" t="s">
        <v>149</v>
      </c>
      <c r="E146" s="162" t="s">
        <v>3</v>
      </c>
      <c r="F146" s="163" t="s">
        <v>945</v>
      </c>
      <c r="H146" s="162" t="s">
        <v>3</v>
      </c>
      <c r="I146" s="164"/>
      <c r="L146" s="161"/>
      <c r="M146" s="165"/>
      <c r="N146" s="166"/>
      <c r="O146" s="166"/>
      <c r="P146" s="166"/>
      <c r="Q146" s="166"/>
      <c r="R146" s="166"/>
      <c r="S146" s="166"/>
      <c r="T146" s="167"/>
      <c r="AT146" s="162" t="s">
        <v>149</v>
      </c>
      <c r="AU146" s="162" t="s">
        <v>87</v>
      </c>
      <c r="AV146" s="13" t="s">
        <v>85</v>
      </c>
      <c r="AW146" s="13" t="s">
        <v>38</v>
      </c>
      <c r="AX146" s="13" t="s">
        <v>77</v>
      </c>
      <c r="AY146" s="162" t="s">
        <v>132</v>
      </c>
    </row>
    <row r="147" spans="1:65" s="14" customFormat="1">
      <c r="B147" s="168"/>
      <c r="D147" s="153" t="s">
        <v>149</v>
      </c>
      <c r="E147" s="169" t="s">
        <v>3</v>
      </c>
      <c r="F147" s="170" t="s">
        <v>972</v>
      </c>
      <c r="H147" s="171">
        <v>76.504999999999995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149</v>
      </c>
      <c r="AU147" s="169" t="s">
        <v>87</v>
      </c>
      <c r="AV147" s="14" t="s">
        <v>87</v>
      </c>
      <c r="AW147" s="14" t="s">
        <v>38</v>
      </c>
      <c r="AX147" s="14" t="s">
        <v>85</v>
      </c>
      <c r="AY147" s="169" t="s">
        <v>132</v>
      </c>
    </row>
    <row r="148" spans="1:65" s="14" customFormat="1" ht="11.4">
      <c r="B148" s="168"/>
      <c r="C148" s="140">
        <v>34</v>
      </c>
      <c r="D148" s="140" t="s">
        <v>134</v>
      </c>
      <c r="E148" s="141" t="s">
        <v>166</v>
      </c>
      <c r="F148" s="142" t="s">
        <v>167</v>
      </c>
      <c r="G148" s="143" t="s">
        <v>163</v>
      </c>
      <c r="H148" s="144">
        <f>338.316</f>
        <v>338.31599999999997</v>
      </c>
      <c r="I148" s="145"/>
      <c r="J148" s="146">
        <f>ROUND(I148*H148,2)</f>
        <v>0</v>
      </c>
      <c r="K148" s="142" t="s">
        <v>3</v>
      </c>
      <c r="L148" s="168"/>
      <c r="M148" s="173"/>
      <c r="N148" s="286"/>
      <c r="O148" s="286"/>
      <c r="P148" s="286"/>
      <c r="Q148" s="286"/>
      <c r="R148" s="286"/>
      <c r="S148" s="286"/>
      <c r="T148" s="175"/>
      <c r="AT148" s="169"/>
      <c r="AU148" s="169"/>
      <c r="AY148" s="169"/>
    </row>
    <row r="149" spans="1:65" s="14" customFormat="1">
      <c r="B149" s="168"/>
      <c r="C149" s="284"/>
      <c r="D149" s="153" t="s">
        <v>140</v>
      </c>
      <c r="E149" s="284"/>
      <c r="F149" s="154" t="s">
        <v>167</v>
      </c>
      <c r="G149" s="284"/>
      <c r="H149" s="284"/>
      <c r="I149" s="155"/>
      <c r="J149" s="284"/>
      <c r="K149" s="284"/>
      <c r="L149" s="168"/>
      <c r="M149" s="173"/>
      <c r="N149" s="286"/>
      <c r="O149" s="286"/>
      <c r="P149" s="286"/>
      <c r="Q149" s="286"/>
      <c r="R149" s="286"/>
      <c r="S149" s="286"/>
      <c r="T149" s="175"/>
      <c r="AT149" s="169"/>
      <c r="AU149" s="169"/>
      <c r="AY149" s="169"/>
    </row>
    <row r="150" spans="1:65" s="14" customFormat="1" ht="22.8">
      <c r="B150" s="168"/>
      <c r="C150" s="140">
        <v>35</v>
      </c>
      <c r="D150" s="140" t="s">
        <v>134</v>
      </c>
      <c r="E150" s="141" t="s">
        <v>268</v>
      </c>
      <c r="F150" s="142" t="s">
        <v>269</v>
      </c>
      <c r="G150" s="143" t="s">
        <v>270</v>
      </c>
      <c r="H150" s="144">
        <f>H148*1.9</f>
        <v>642.80039999999997</v>
      </c>
      <c r="I150" s="145"/>
      <c r="J150" s="146">
        <f>ROUND(I150*H150,2)</f>
        <v>0</v>
      </c>
      <c r="K150" s="142" t="s">
        <v>3</v>
      </c>
      <c r="L150" s="168"/>
      <c r="M150" s="173"/>
      <c r="N150" s="286"/>
      <c r="O150" s="286"/>
      <c r="P150" s="286"/>
      <c r="Q150" s="286"/>
      <c r="R150" s="286"/>
      <c r="S150" s="286"/>
      <c r="T150" s="175"/>
      <c r="AT150" s="169"/>
      <c r="AU150" s="169"/>
      <c r="AY150" s="169"/>
    </row>
    <row r="151" spans="1:65" s="14" customFormat="1" ht="19.2">
      <c r="B151" s="168"/>
      <c r="C151" s="284"/>
      <c r="D151" s="153" t="s">
        <v>140</v>
      </c>
      <c r="E151" s="284"/>
      <c r="F151" s="154" t="s">
        <v>269</v>
      </c>
      <c r="G151" s="284"/>
      <c r="H151" s="284"/>
      <c r="I151" s="155"/>
      <c r="J151" s="284"/>
      <c r="K151" s="284"/>
      <c r="L151" s="168"/>
      <c r="M151" s="173"/>
      <c r="N151" s="286"/>
      <c r="O151" s="286"/>
      <c r="P151" s="286"/>
      <c r="Q151" s="286"/>
      <c r="R151" s="286"/>
      <c r="S151" s="286"/>
      <c r="T151" s="175"/>
      <c r="AT151" s="169"/>
      <c r="AU151" s="169"/>
      <c r="AY151" s="169"/>
    </row>
    <row r="152" spans="1:65" s="12" customFormat="1" ht="22.95" customHeight="1">
      <c r="B152" s="126"/>
      <c r="D152" s="127" t="s">
        <v>76</v>
      </c>
      <c r="E152" s="137" t="s">
        <v>138</v>
      </c>
      <c r="F152" s="137" t="s">
        <v>330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SUM(P153:P184)</f>
        <v>0</v>
      </c>
      <c r="Q152" s="132"/>
      <c r="R152" s="133">
        <f>SUM(R153:R184)</f>
        <v>4.9109800000000003</v>
      </c>
      <c r="S152" s="132"/>
      <c r="T152" s="134">
        <f>SUM(T153:T184)</f>
        <v>0</v>
      </c>
      <c r="AR152" s="127" t="s">
        <v>85</v>
      </c>
      <c r="AT152" s="135" t="s">
        <v>76</v>
      </c>
      <c r="AU152" s="135" t="s">
        <v>85</v>
      </c>
      <c r="AY152" s="127" t="s">
        <v>132</v>
      </c>
      <c r="BK152" s="136">
        <f>SUM(BK153:BK184)</f>
        <v>0</v>
      </c>
    </row>
    <row r="153" spans="1:65" s="2" customFormat="1" ht="16.5" customHeight="1">
      <c r="A153" s="34"/>
      <c r="B153" s="139"/>
      <c r="C153" s="140" t="s">
        <v>181</v>
      </c>
      <c r="D153" s="140" t="s">
        <v>134</v>
      </c>
      <c r="E153" s="141" t="s">
        <v>973</v>
      </c>
      <c r="F153" s="142" t="s">
        <v>974</v>
      </c>
      <c r="G153" s="143" t="s">
        <v>188</v>
      </c>
      <c r="H153" s="144">
        <v>17.655000000000001</v>
      </c>
      <c r="I153" s="145"/>
      <c r="J153" s="146">
        <f>ROUND(I153*H153,2)</f>
        <v>0</v>
      </c>
      <c r="K153" s="142" t="s">
        <v>144</v>
      </c>
      <c r="L153" s="35"/>
      <c r="M153" s="147" t="s">
        <v>3</v>
      </c>
      <c r="N153" s="148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138</v>
      </c>
      <c r="AT153" s="151" t="s">
        <v>134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975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976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2" customFormat="1">
      <c r="A155" s="34"/>
      <c r="B155" s="35"/>
      <c r="C155" s="34"/>
      <c r="D155" s="159" t="s">
        <v>147</v>
      </c>
      <c r="E155" s="34"/>
      <c r="F155" s="160" t="s">
        <v>977</v>
      </c>
      <c r="G155" s="34"/>
      <c r="H155" s="34"/>
      <c r="I155" s="155"/>
      <c r="J155" s="34"/>
      <c r="K155" s="34"/>
      <c r="L155" s="35"/>
      <c r="M155" s="156"/>
      <c r="N155" s="157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8" t="s">
        <v>147</v>
      </c>
      <c r="AU155" s="18" t="s">
        <v>87</v>
      </c>
    </row>
    <row r="156" spans="1:65" s="13" customFormat="1">
      <c r="B156" s="161"/>
      <c r="D156" s="153" t="s">
        <v>149</v>
      </c>
      <c r="E156" s="162" t="s">
        <v>3</v>
      </c>
      <c r="F156" s="163" t="s">
        <v>978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3" customFormat="1">
      <c r="B157" s="161"/>
      <c r="D157" s="153" t="s">
        <v>149</v>
      </c>
      <c r="E157" s="162" t="s">
        <v>3</v>
      </c>
      <c r="F157" s="163" t="s">
        <v>945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149</v>
      </c>
      <c r="AU157" s="162" t="s">
        <v>87</v>
      </c>
      <c r="AV157" s="13" t="s">
        <v>85</v>
      </c>
      <c r="AW157" s="13" t="s">
        <v>38</v>
      </c>
      <c r="AX157" s="13" t="s">
        <v>77</v>
      </c>
      <c r="AY157" s="162" t="s">
        <v>132</v>
      </c>
    </row>
    <row r="158" spans="1:65" s="14" customFormat="1">
      <c r="B158" s="168"/>
      <c r="D158" s="153" t="s">
        <v>149</v>
      </c>
      <c r="E158" s="169" t="s">
        <v>3</v>
      </c>
      <c r="F158" s="170" t="s">
        <v>979</v>
      </c>
      <c r="H158" s="171">
        <v>17.655000000000001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149</v>
      </c>
      <c r="AU158" s="169" t="s">
        <v>87</v>
      </c>
      <c r="AV158" s="14" t="s">
        <v>87</v>
      </c>
      <c r="AW158" s="14" t="s">
        <v>38</v>
      </c>
      <c r="AX158" s="14" t="s">
        <v>85</v>
      </c>
      <c r="AY158" s="169" t="s">
        <v>132</v>
      </c>
    </row>
    <row r="159" spans="1:65" s="2" customFormat="1" ht="16.5" customHeight="1">
      <c r="A159" s="34"/>
      <c r="B159" s="139"/>
      <c r="C159" s="140" t="s">
        <v>185</v>
      </c>
      <c r="D159" s="140" t="s">
        <v>134</v>
      </c>
      <c r="E159" s="141" t="s">
        <v>980</v>
      </c>
      <c r="F159" s="142" t="s">
        <v>531</v>
      </c>
      <c r="G159" s="143" t="s">
        <v>317</v>
      </c>
      <c r="H159" s="144">
        <v>14</v>
      </c>
      <c r="I159" s="145"/>
      <c r="J159" s="146">
        <f>ROUND(I159*H159,2)</f>
        <v>0</v>
      </c>
      <c r="K159" s="142" t="s">
        <v>144</v>
      </c>
      <c r="L159" s="35"/>
      <c r="M159" s="147" t="s">
        <v>3</v>
      </c>
      <c r="N159" s="148" t="s">
        <v>48</v>
      </c>
      <c r="O159" s="55"/>
      <c r="P159" s="149">
        <f>O159*H159</f>
        <v>0</v>
      </c>
      <c r="Q159" s="149">
        <v>0.22394</v>
      </c>
      <c r="R159" s="149">
        <f>Q159*H159</f>
        <v>3.1351599999999999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138</v>
      </c>
      <c r="AT159" s="151" t="s">
        <v>134</v>
      </c>
      <c r="AU159" s="151" t="s">
        <v>87</v>
      </c>
      <c r="AY159" s="18" t="s">
        <v>132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85</v>
      </c>
      <c r="BK159" s="152">
        <f>ROUND(I159*H159,2)</f>
        <v>0</v>
      </c>
      <c r="BL159" s="18" t="s">
        <v>138</v>
      </c>
      <c r="BM159" s="151" t="s">
        <v>981</v>
      </c>
    </row>
    <row r="160" spans="1:65" s="2" customFormat="1">
      <c r="A160" s="34"/>
      <c r="B160" s="35"/>
      <c r="C160" s="34"/>
      <c r="D160" s="153" t="s">
        <v>140</v>
      </c>
      <c r="E160" s="34"/>
      <c r="F160" s="154" t="s">
        <v>533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140</v>
      </c>
      <c r="AU160" s="18" t="s">
        <v>87</v>
      </c>
    </row>
    <row r="161" spans="1:65" s="2" customFormat="1">
      <c r="A161" s="34"/>
      <c r="B161" s="35"/>
      <c r="C161" s="34"/>
      <c r="D161" s="159" t="s">
        <v>147</v>
      </c>
      <c r="E161" s="34"/>
      <c r="F161" s="160" t="s">
        <v>982</v>
      </c>
      <c r="G161" s="34"/>
      <c r="H161" s="34"/>
      <c r="I161" s="155"/>
      <c r="J161" s="34"/>
      <c r="K161" s="34"/>
      <c r="L161" s="35"/>
      <c r="M161" s="156"/>
      <c r="N161" s="157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8" t="s">
        <v>147</v>
      </c>
      <c r="AU161" s="18" t="s">
        <v>87</v>
      </c>
    </row>
    <row r="162" spans="1:65" s="14" customFormat="1">
      <c r="B162" s="168"/>
      <c r="D162" s="153" t="s">
        <v>149</v>
      </c>
      <c r="E162" s="169" t="s">
        <v>3</v>
      </c>
      <c r="F162" s="170" t="s">
        <v>983</v>
      </c>
      <c r="H162" s="171">
        <v>14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77</v>
      </c>
      <c r="AY162" s="169" t="s">
        <v>132</v>
      </c>
    </row>
    <row r="163" spans="1:65" s="15" customFormat="1">
      <c r="B163" s="188"/>
      <c r="D163" s="153" t="s">
        <v>149</v>
      </c>
      <c r="E163" s="189" t="s">
        <v>3</v>
      </c>
      <c r="F163" s="190" t="s">
        <v>244</v>
      </c>
      <c r="H163" s="191">
        <v>14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149</v>
      </c>
      <c r="AU163" s="189" t="s">
        <v>87</v>
      </c>
      <c r="AV163" s="15" t="s">
        <v>138</v>
      </c>
      <c r="AW163" s="15" t="s">
        <v>38</v>
      </c>
      <c r="AX163" s="15" t="s">
        <v>85</v>
      </c>
      <c r="AY163" s="189" t="s">
        <v>132</v>
      </c>
    </row>
    <row r="164" spans="1:65" s="2" customFormat="1" ht="16.5" customHeight="1">
      <c r="A164" s="34"/>
      <c r="B164" s="139"/>
      <c r="C164" s="176" t="s">
        <v>192</v>
      </c>
      <c r="D164" s="176" t="s">
        <v>158</v>
      </c>
      <c r="E164" s="177" t="s">
        <v>984</v>
      </c>
      <c r="F164" s="178" t="s">
        <v>985</v>
      </c>
      <c r="G164" s="179" t="s">
        <v>317</v>
      </c>
      <c r="H164" s="180">
        <v>1</v>
      </c>
      <c r="I164" s="181"/>
      <c r="J164" s="182">
        <f>ROUND(I164*H164,2)</f>
        <v>0</v>
      </c>
      <c r="K164" s="178" t="s">
        <v>144</v>
      </c>
      <c r="L164" s="183"/>
      <c r="M164" s="184" t="s">
        <v>3</v>
      </c>
      <c r="N164" s="185" t="s">
        <v>48</v>
      </c>
      <c r="O164" s="55"/>
      <c r="P164" s="149">
        <f>O164*H164</f>
        <v>0</v>
      </c>
      <c r="Q164" s="149">
        <v>2.8000000000000001E-2</v>
      </c>
      <c r="R164" s="149">
        <f>Q164*H164</f>
        <v>2.8000000000000001E-2</v>
      </c>
      <c r="S164" s="149">
        <v>0</v>
      </c>
      <c r="T164" s="15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1" t="s">
        <v>173</v>
      </c>
      <c r="AT164" s="151" t="s">
        <v>158</v>
      </c>
      <c r="AU164" s="151" t="s">
        <v>87</v>
      </c>
      <c r="AY164" s="18" t="s">
        <v>132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8" t="s">
        <v>85</v>
      </c>
      <c r="BK164" s="152">
        <f>ROUND(I164*H164,2)</f>
        <v>0</v>
      </c>
      <c r="BL164" s="18" t="s">
        <v>138</v>
      </c>
      <c r="BM164" s="151" t="s">
        <v>986</v>
      </c>
    </row>
    <row r="165" spans="1:65" s="2" customFormat="1">
      <c r="A165" s="34"/>
      <c r="B165" s="35"/>
      <c r="C165" s="34"/>
      <c r="D165" s="153" t="s">
        <v>140</v>
      </c>
      <c r="E165" s="34"/>
      <c r="F165" s="154" t="s">
        <v>985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140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987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85</v>
      </c>
      <c r="H167" s="171">
        <v>1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76" t="s">
        <v>196</v>
      </c>
      <c r="D168" s="176" t="s">
        <v>158</v>
      </c>
      <c r="E168" s="177" t="s">
        <v>988</v>
      </c>
      <c r="F168" s="178" t="s">
        <v>989</v>
      </c>
      <c r="G168" s="179" t="s">
        <v>317</v>
      </c>
      <c r="H168" s="180">
        <v>3</v>
      </c>
      <c r="I168" s="181"/>
      <c r="J168" s="182">
        <f>ROUND(I168*H168,2)</f>
        <v>0</v>
      </c>
      <c r="K168" s="178" t="s">
        <v>144</v>
      </c>
      <c r="L168" s="183"/>
      <c r="M168" s="184" t="s">
        <v>3</v>
      </c>
      <c r="N168" s="185" t="s">
        <v>48</v>
      </c>
      <c r="O168" s="55"/>
      <c r="P168" s="149">
        <f>O168*H168</f>
        <v>0</v>
      </c>
      <c r="Q168" s="149">
        <v>5.0999999999999997E-2</v>
      </c>
      <c r="R168" s="149">
        <f>Q168*H168</f>
        <v>0.153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173</v>
      </c>
      <c r="AT168" s="151" t="s">
        <v>158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990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989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3" customFormat="1">
      <c r="B170" s="161"/>
      <c r="D170" s="153" t="s">
        <v>149</v>
      </c>
      <c r="E170" s="162" t="s">
        <v>3</v>
      </c>
      <c r="F170" s="163" t="s">
        <v>991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149</v>
      </c>
      <c r="AU170" s="162" t="s">
        <v>87</v>
      </c>
      <c r="AV170" s="13" t="s">
        <v>85</v>
      </c>
      <c r="AW170" s="13" t="s">
        <v>38</v>
      </c>
      <c r="AX170" s="13" t="s">
        <v>77</v>
      </c>
      <c r="AY170" s="162" t="s">
        <v>132</v>
      </c>
    </row>
    <row r="171" spans="1:65" s="14" customFormat="1">
      <c r="B171" s="168"/>
      <c r="D171" s="153" t="s">
        <v>149</v>
      </c>
      <c r="E171" s="169" t="s">
        <v>3</v>
      </c>
      <c r="F171" s="170" t="s">
        <v>152</v>
      </c>
      <c r="H171" s="171">
        <v>3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149</v>
      </c>
      <c r="AU171" s="169" t="s">
        <v>87</v>
      </c>
      <c r="AV171" s="14" t="s">
        <v>87</v>
      </c>
      <c r="AW171" s="14" t="s">
        <v>38</v>
      </c>
      <c r="AX171" s="14" t="s">
        <v>85</v>
      </c>
      <c r="AY171" s="169" t="s">
        <v>132</v>
      </c>
    </row>
    <row r="172" spans="1:65" s="2" customFormat="1" ht="16.5" customHeight="1">
      <c r="A172" s="34"/>
      <c r="B172" s="139"/>
      <c r="C172" s="176" t="s">
        <v>202</v>
      </c>
      <c r="D172" s="176" t="s">
        <v>158</v>
      </c>
      <c r="E172" s="177" t="s">
        <v>992</v>
      </c>
      <c r="F172" s="178" t="s">
        <v>993</v>
      </c>
      <c r="G172" s="179" t="s">
        <v>317</v>
      </c>
      <c r="H172" s="180">
        <v>10</v>
      </c>
      <c r="I172" s="181"/>
      <c r="J172" s="182">
        <f>ROUND(I172*H172,2)</f>
        <v>0</v>
      </c>
      <c r="K172" s="178" t="s">
        <v>144</v>
      </c>
      <c r="L172" s="183"/>
      <c r="M172" s="184" t="s">
        <v>3</v>
      </c>
      <c r="N172" s="185" t="s">
        <v>48</v>
      </c>
      <c r="O172" s="55"/>
      <c r="P172" s="149">
        <f>O172*H172</f>
        <v>0</v>
      </c>
      <c r="Q172" s="149">
        <v>6.8000000000000005E-2</v>
      </c>
      <c r="R172" s="149">
        <f>Q172*H172</f>
        <v>0.68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173</v>
      </c>
      <c r="AT172" s="151" t="s">
        <v>158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994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993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13" customFormat="1">
      <c r="B174" s="161"/>
      <c r="D174" s="153" t="s">
        <v>149</v>
      </c>
      <c r="E174" s="162" t="s">
        <v>3</v>
      </c>
      <c r="F174" s="163" t="s">
        <v>995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4" customFormat="1">
      <c r="B175" s="168"/>
      <c r="D175" s="153" t="s">
        <v>149</v>
      </c>
      <c r="E175" s="169" t="s">
        <v>3</v>
      </c>
      <c r="F175" s="170" t="s">
        <v>996</v>
      </c>
      <c r="H175" s="171">
        <v>10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149</v>
      </c>
      <c r="AU175" s="169" t="s">
        <v>87</v>
      </c>
      <c r="AV175" s="14" t="s">
        <v>87</v>
      </c>
      <c r="AW175" s="14" t="s">
        <v>38</v>
      </c>
      <c r="AX175" s="14" t="s">
        <v>85</v>
      </c>
      <c r="AY175" s="169" t="s">
        <v>132</v>
      </c>
    </row>
    <row r="176" spans="1:65" s="2" customFormat="1" ht="16.5" customHeight="1">
      <c r="A176" s="34"/>
      <c r="B176" s="139"/>
      <c r="C176" s="140" t="s">
        <v>9</v>
      </c>
      <c r="D176" s="140" t="s">
        <v>134</v>
      </c>
      <c r="E176" s="141" t="s">
        <v>997</v>
      </c>
      <c r="F176" s="142" t="s">
        <v>998</v>
      </c>
      <c r="G176" s="143" t="s">
        <v>317</v>
      </c>
      <c r="H176" s="144">
        <v>3</v>
      </c>
      <c r="I176" s="145"/>
      <c r="J176" s="146">
        <f>ROUND(I176*H176,2)</f>
        <v>0</v>
      </c>
      <c r="K176" s="142" t="s">
        <v>144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0.22394</v>
      </c>
      <c r="R176" s="149">
        <f>Q176*H176</f>
        <v>0.67181999999999997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999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1000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2" customFormat="1">
      <c r="A178" s="34"/>
      <c r="B178" s="35"/>
      <c r="C178" s="34"/>
      <c r="D178" s="159" t="s">
        <v>147</v>
      </c>
      <c r="E178" s="34"/>
      <c r="F178" s="160" t="s">
        <v>1001</v>
      </c>
      <c r="G178" s="34"/>
      <c r="H178" s="34"/>
      <c r="I178" s="155"/>
      <c r="J178" s="34"/>
      <c r="K178" s="34"/>
      <c r="L178" s="35"/>
      <c r="M178" s="156"/>
      <c r="N178" s="157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8" t="s">
        <v>147</v>
      </c>
      <c r="AU178" s="18" t="s">
        <v>87</v>
      </c>
    </row>
    <row r="179" spans="1:65" s="13" customFormat="1">
      <c r="B179" s="161"/>
      <c r="D179" s="153" t="s">
        <v>149</v>
      </c>
      <c r="E179" s="162" t="s">
        <v>3</v>
      </c>
      <c r="F179" s="163" t="s">
        <v>1002</v>
      </c>
      <c r="H179" s="162" t="s">
        <v>3</v>
      </c>
      <c r="I179" s="164"/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149</v>
      </c>
      <c r="AU179" s="162" t="s">
        <v>87</v>
      </c>
      <c r="AV179" s="13" t="s">
        <v>85</v>
      </c>
      <c r="AW179" s="13" t="s">
        <v>38</v>
      </c>
      <c r="AX179" s="13" t="s">
        <v>77</v>
      </c>
      <c r="AY179" s="162" t="s">
        <v>132</v>
      </c>
    </row>
    <row r="180" spans="1:65" s="14" customFormat="1">
      <c r="B180" s="168"/>
      <c r="D180" s="153" t="s">
        <v>149</v>
      </c>
      <c r="E180" s="169" t="s">
        <v>3</v>
      </c>
      <c r="F180" s="170" t="s">
        <v>1003</v>
      </c>
      <c r="H180" s="171">
        <v>3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149</v>
      </c>
      <c r="AU180" s="169" t="s">
        <v>87</v>
      </c>
      <c r="AV180" s="14" t="s">
        <v>87</v>
      </c>
      <c r="AW180" s="14" t="s">
        <v>38</v>
      </c>
      <c r="AX180" s="14" t="s">
        <v>85</v>
      </c>
      <c r="AY180" s="169" t="s">
        <v>132</v>
      </c>
    </row>
    <row r="181" spans="1:65" s="2" customFormat="1" ht="16.5" customHeight="1">
      <c r="A181" s="34"/>
      <c r="B181" s="139"/>
      <c r="C181" s="176" t="s">
        <v>209</v>
      </c>
      <c r="D181" s="176" t="s">
        <v>158</v>
      </c>
      <c r="E181" s="177" t="s">
        <v>1004</v>
      </c>
      <c r="F181" s="178" t="s">
        <v>1005</v>
      </c>
      <c r="G181" s="179" t="s">
        <v>317</v>
      </c>
      <c r="H181" s="180">
        <v>3</v>
      </c>
      <c r="I181" s="181"/>
      <c r="J181" s="182">
        <f>ROUND(I181*H181,2)</f>
        <v>0</v>
      </c>
      <c r="K181" s="178" t="s">
        <v>144</v>
      </c>
      <c r="L181" s="183"/>
      <c r="M181" s="184" t="s">
        <v>3</v>
      </c>
      <c r="N181" s="185" t="s">
        <v>48</v>
      </c>
      <c r="O181" s="55"/>
      <c r="P181" s="149">
        <f>O181*H181</f>
        <v>0</v>
      </c>
      <c r="Q181" s="149">
        <v>8.1000000000000003E-2</v>
      </c>
      <c r="R181" s="149">
        <f>Q181*H181</f>
        <v>0.24299999999999999</v>
      </c>
      <c r="S181" s="149">
        <v>0</v>
      </c>
      <c r="T181" s="15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1" t="s">
        <v>173</v>
      </c>
      <c r="AT181" s="151" t="s">
        <v>158</v>
      </c>
      <c r="AU181" s="151" t="s">
        <v>87</v>
      </c>
      <c r="AY181" s="18" t="s">
        <v>132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8" t="s">
        <v>85</v>
      </c>
      <c r="BK181" s="152">
        <f>ROUND(I181*H181,2)</f>
        <v>0</v>
      </c>
      <c r="BL181" s="18" t="s">
        <v>138</v>
      </c>
      <c r="BM181" s="151" t="s">
        <v>1006</v>
      </c>
    </row>
    <row r="182" spans="1:65" s="2" customFormat="1">
      <c r="A182" s="34"/>
      <c r="B182" s="35"/>
      <c r="C182" s="34"/>
      <c r="D182" s="153" t="s">
        <v>140</v>
      </c>
      <c r="E182" s="34"/>
      <c r="F182" s="154" t="s">
        <v>1005</v>
      </c>
      <c r="G182" s="34"/>
      <c r="H182" s="34"/>
      <c r="I182" s="155"/>
      <c r="J182" s="34"/>
      <c r="K182" s="34"/>
      <c r="L182" s="35"/>
      <c r="M182" s="156"/>
      <c r="N182" s="157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8" t="s">
        <v>140</v>
      </c>
      <c r="AU182" s="18" t="s">
        <v>87</v>
      </c>
    </row>
    <row r="183" spans="1:65" s="13" customFormat="1">
      <c r="B183" s="161"/>
      <c r="D183" s="153" t="s">
        <v>149</v>
      </c>
      <c r="E183" s="162" t="s">
        <v>3</v>
      </c>
      <c r="F183" s="163" t="s">
        <v>1007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4" customFormat="1">
      <c r="B184" s="168"/>
      <c r="D184" s="153" t="s">
        <v>149</v>
      </c>
      <c r="E184" s="169" t="s">
        <v>3</v>
      </c>
      <c r="F184" s="170" t="s">
        <v>1003</v>
      </c>
      <c r="H184" s="171">
        <v>3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149</v>
      </c>
      <c r="AU184" s="169" t="s">
        <v>87</v>
      </c>
      <c r="AV184" s="14" t="s">
        <v>87</v>
      </c>
      <c r="AW184" s="14" t="s">
        <v>38</v>
      </c>
      <c r="AX184" s="14" t="s">
        <v>85</v>
      </c>
      <c r="AY184" s="169" t="s">
        <v>132</v>
      </c>
    </row>
    <row r="185" spans="1:65" s="12" customFormat="1" ht="22.95" customHeight="1">
      <c r="B185" s="126"/>
      <c r="D185" s="127" t="s">
        <v>76</v>
      </c>
      <c r="E185" s="137" t="s">
        <v>160</v>
      </c>
      <c r="F185" s="137" t="s">
        <v>334</v>
      </c>
      <c r="I185" s="129"/>
      <c r="J185" s="138">
        <f>BK185</f>
        <v>0</v>
      </c>
      <c r="L185" s="126"/>
      <c r="M185" s="131"/>
      <c r="N185" s="132"/>
      <c r="O185" s="132"/>
      <c r="P185" s="133">
        <f>SUM(P186:P193)</f>
        <v>0</v>
      </c>
      <c r="Q185" s="132"/>
      <c r="R185" s="133">
        <f>SUM(R186:R193)</f>
        <v>0</v>
      </c>
      <c r="S185" s="132"/>
      <c r="T185" s="134">
        <f>SUM(T186:T193)</f>
        <v>0</v>
      </c>
      <c r="AR185" s="127" t="s">
        <v>85</v>
      </c>
      <c r="AT185" s="135" t="s">
        <v>76</v>
      </c>
      <c r="AU185" s="135" t="s">
        <v>85</v>
      </c>
      <c r="AY185" s="127" t="s">
        <v>132</v>
      </c>
      <c r="BK185" s="136">
        <f>SUM(BK186:BK193)</f>
        <v>0</v>
      </c>
    </row>
    <row r="186" spans="1:65" s="2" customFormat="1" ht="16.5" customHeight="1">
      <c r="A186" s="34"/>
      <c r="B186" s="139"/>
      <c r="C186" s="140" t="s">
        <v>213</v>
      </c>
      <c r="D186" s="140" t="s">
        <v>134</v>
      </c>
      <c r="E186" s="141" t="s">
        <v>1008</v>
      </c>
      <c r="F186" s="142" t="s">
        <v>1009</v>
      </c>
      <c r="G186" s="143" t="s">
        <v>143</v>
      </c>
      <c r="H186" s="144">
        <v>299.60000000000002</v>
      </c>
      <c r="I186" s="145"/>
      <c r="J186" s="146">
        <f>ROUND(I186*H186,2)</f>
        <v>0</v>
      </c>
      <c r="K186" s="142" t="s">
        <v>144</v>
      </c>
      <c r="L186" s="35"/>
      <c r="M186" s="147" t="s">
        <v>3</v>
      </c>
      <c r="N186" s="148" t="s">
        <v>48</v>
      </c>
      <c r="O186" s="55"/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1" t="s">
        <v>138</v>
      </c>
      <c r="AT186" s="151" t="s">
        <v>134</v>
      </c>
      <c r="AU186" s="151" t="s">
        <v>87</v>
      </c>
      <c r="AY186" s="18" t="s">
        <v>132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8" t="s">
        <v>85</v>
      </c>
      <c r="BK186" s="152">
        <f>ROUND(I186*H186,2)</f>
        <v>0</v>
      </c>
      <c r="BL186" s="18" t="s">
        <v>138</v>
      </c>
      <c r="BM186" s="151" t="s">
        <v>1010</v>
      </c>
    </row>
    <row r="187" spans="1:65" s="2" customFormat="1">
      <c r="A187" s="34"/>
      <c r="B187" s="35"/>
      <c r="C187" s="34"/>
      <c r="D187" s="153" t="s">
        <v>140</v>
      </c>
      <c r="E187" s="34"/>
      <c r="F187" s="154" t="s">
        <v>1011</v>
      </c>
      <c r="G187" s="34"/>
      <c r="H187" s="34"/>
      <c r="I187" s="155"/>
      <c r="J187" s="34"/>
      <c r="K187" s="34"/>
      <c r="L187" s="35"/>
      <c r="M187" s="156"/>
      <c r="N187" s="157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8" t="s">
        <v>140</v>
      </c>
      <c r="AU187" s="18" t="s">
        <v>87</v>
      </c>
    </row>
    <row r="188" spans="1:65" s="2" customFormat="1">
      <c r="A188" s="34"/>
      <c r="B188" s="35"/>
      <c r="C188" s="34"/>
      <c r="D188" s="159" t="s">
        <v>147</v>
      </c>
      <c r="E188" s="34"/>
      <c r="F188" s="160" t="s">
        <v>1012</v>
      </c>
      <c r="G188" s="34"/>
      <c r="H188" s="34"/>
      <c r="I188" s="155"/>
      <c r="J188" s="34"/>
      <c r="K188" s="34"/>
      <c r="L188" s="35"/>
      <c r="M188" s="156"/>
      <c r="N188" s="157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8" t="s">
        <v>147</v>
      </c>
      <c r="AU188" s="18" t="s">
        <v>87</v>
      </c>
    </row>
    <row r="189" spans="1:65" s="13" customFormat="1">
      <c r="B189" s="161"/>
      <c r="D189" s="153" t="s">
        <v>149</v>
      </c>
      <c r="E189" s="162" t="s">
        <v>3</v>
      </c>
      <c r="F189" s="163" t="s">
        <v>1013</v>
      </c>
      <c r="H189" s="162" t="s">
        <v>3</v>
      </c>
      <c r="I189" s="164"/>
      <c r="L189" s="161"/>
      <c r="M189" s="165"/>
      <c r="N189" s="166"/>
      <c r="O189" s="166"/>
      <c r="P189" s="166"/>
      <c r="Q189" s="166"/>
      <c r="R189" s="166"/>
      <c r="S189" s="166"/>
      <c r="T189" s="167"/>
      <c r="AT189" s="162" t="s">
        <v>149</v>
      </c>
      <c r="AU189" s="162" t="s">
        <v>87</v>
      </c>
      <c r="AV189" s="13" t="s">
        <v>85</v>
      </c>
      <c r="AW189" s="13" t="s">
        <v>38</v>
      </c>
      <c r="AX189" s="13" t="s">
        <v>77</v>
      </c>
      <c r="AY189" s="162" t="s">
        <v>132</v>
      </c>
    </row>
    <row r="190" spans="1:65" s="13" customFormat="1">
      <c r="B190" s="161"/>
      <c r="D190" s="153" t="s">
        <v>149</v>
      </c>
      <c r="E190" s="162" t="s">
        <v>3</v>
      </c>
      <c r="F190" s="163" t="s">
        <v>1014</v>
      </c>
      <c r="H190" s="162" t="s">
        <v>3</v>
      </c>
      <c r="I190" s="164"/>
      <c r="L190" s="161"/>
      <c r="M190" s="165"/>
      <c r="N190" s="166"/>
      <c r="O190" s="166"/>
      <c r="P190" s="166"/>
      <c r="Q190" s="166"/>
      <c r="R190" s="166"/>
      <c r="S190" s="166"/>
      <c r="T190" s="167"/>
      <c r="AT190" s="162" t="s">
        <v>149</v>
      </c>
      <c r="AU190" s="162" t="s">
        <v>87</v>
      </c>
      <c r="AV190" s="13" t="s">
        <v>85</v>
      </c>
      <c r="AW190" s="13" t="s">
        <v>38</v>
      </c>
      <c r="AX190" s="13" t="s">
        <v>77</v>
      </c>
      <c r="AY190" s="162" t="s">
        <v>132</v>
      </c>
    </row>
    <row r="191" spans="1:65" s="14" customFormat="1">
      <c r="B191" s="168"/>
      <c r="D191" s="153" t="s">
        <v>149</v>
      </c>
      <c r="E191" s="169" t="s">
        <v>3</v>
      </c>
      <c r="F191" s="170" t="s">
        <v>1015</v>
      </c>
      <c r="H191" s="171">
        <v>149.80000000000001</v>
      </c>
      <c r="I191" s="172"/>
      <c r="L191" s="168"/>
      <c r="M191" s="173"/>
      <c r="N191" s="174"/>
      <c r="O191" s="174"/>
      <c r="P191" s="174"/>
      <c r="Q191" s="174"/>
      <c r="R191" s="174"/>
      <c r="S191" s="174"/>
      <c r="T191" s="175"/>
      <c r="AT191" s="169" t="s">
        <v>149</v>
      </c>
      <c r="AU191" s="169" t="s">
        <v>87</v>
      </c>
      <c r="AV191" s="14" t="s">
        <v>87</v>
      </c>
      <c r="AW191" s="14" t="s">
        <v>38</v>
      </c>
      <c r="AX191" s="14" t="s">
        <v>77</v>
      </c>
      <c r="AY191" s="169" t="s">
        <v>132</v>
      </c>
    </row>
    <row r="192" spans="1:65" s="14" customFormat="1">
      <c r="B192" s="168"/>
      <c r="D192" s="153" t="s">
        <v>149</v>
      </c>
      <c r="E192" s="169" t="s">
        <v>3</v>
      </c>
      <c r="F192" s="170" t="s">
        <v>1015</v>
      </c>
      <c r="H192" s="171">
        <v>149.80000000000001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149</v>
      </c>
      <c r="AU192" s="169" t="s">
        <v>87</v>
      </c>
      <c r="AV192" s="14" t="s">
        <v>87</v>
      </c>
      <c r="AW192" s="14" t="s">
        <v>38</v>
      </c>
      <c r="AX192" s="14" t="s">
        <v>77</v>
      </c>
      <c r="AY192" s="169" t="s">
        <v>132</v>
      </c>
    </row>
    <row r="193" spans="1:65" s="15" customFormat="1">
      <c r="B193" s="188"/>
      <c r="D193" s="153" t="s">
        <v>149</v>
      </c>
      <c r="E193" s="189" t="s">
        <v>3</v>
      </c>
      <c r="F193" s="190" t="s">
        <v>244</v>
      </c>
      <c r="H193" s="191">
        <v>299.60000000000002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149</v>
      </c>
      <c r="AU193" s="189" t="s">
        <v>87</v>
      </c>
      <c r="AV193" s="15" t="s">
        <v>138</v>
      </c>
      <c r="AW193" s="15" t="s">
        <v>38</v>
      </c>
      <c r="AX193" s="15" t="s">
        <v>85</v>
      </c>
      <c r="AY193" s="189" t="s">
        <v>132</v>
      </c>
    </row>
    <row r="194" spans="1:65" s="12" customFormat="1" ht="22.95" customHeight="1">
      <c r="B194" s="126"/>
      <c r="D194" s="127" t="s">
        <v>76</v>
      </c>
      <c r="E194" s="137" t="s">
        <v>173</v>
      </c>
      <c r="F194" s="137" t="s">
        <v>528</v>
      </c>
      <c r="I194" s="129"/>
      <c r="J194" s="138">
        <f>BK194</f>
        <v>0</v>
      </c>
      <c r="L194" s="126"/>
      <c r="M194" s="131"/>
      <c r="N194" s="132"/>
      <c r="O194" s="132"/>
      <c r="P194" s="133">
        <f>SUM(P195:P271)</f>
        <v>0</v>
      </c>
      <c r="Q194" s="132"/>
      <c r="R194" s="133">
        <f>SUM(R195:R271)</f>
        <v>37.356300000000005</v>
      </c>
      <c r="S194" s="132"/>
      <c r="T194" s="134">
        <f>SUM(T195:T271)</f>
        <v>0</v>
      </c>
      <c r="AR194" s="127" t="s">
        <v>85</v>
      </c>
      <c r="AT194" s="135" t="s">
        <v>76</v>
      </c>
      <c r="AU194" s="135" t="s">
        <v>85</v>
      </c>
      <c r="AY194" s="127" t="s">
        <v>132</v>
      </c>
      <c r="BK194" s="136">
        <f>SUM(BK195:BK271)</f>
        <v>0</v>
      </c>
    </row>
    <row r="195" spans="1:65" s="2" customFormat="1" ht="16.5" customHeight="1">
      <c r="A195" s="34"/>
      <c r="B195" s="139"/>
      <c r="C195" s="140" t="s">
        <v>217</v>
      </c>
      <c r="D195" s="140" t="s">
        <v>134</v>
      </c>
      <c r="E195" s="141" t="s">
        <v>1016</v>
      </c>
      <c r="F195" s="142" t="s">
        <v>1017</v>
      </c>
      <c r="G195" s="143" t="s">
        <v>296</v>
      </c>
      <c r="H195" s="144">
        <v>107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1.6420000000000001E-2</v>
      </c>
      <c r="R195" s="149">
        <f>Q195*H195</f>
        <v>1.7569400000000002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1018</v>
      </c>
    </row>
    <row r="196" spans="1:65" s="2" customFormat="1" ht="19.2">
      <c r="A196" s="34"/>
      <c r="B196" s="35"/>
      <c r="C196" s="34"/>
      <c r="D196" s="153" t="s">
        <v>140</v>
      </c>
      <c r="E196" s="34"/>
      <c r="F196" s="154" t="s">
        <v>1019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1020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1021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3" customFormat="1">
      <c r="B199" s="161"/>
      <c r="D199" s="153" t="s">
        <v>149</v>
      </c>
      <c r="E199" s="162" t="s">
        <v>3</v>
      </c>
      <c r="F199" s="163" t="s">
        <v>1022</v>
      </c>
      <c r="H199" s="162" t="s">
        <v>3</v>
      </c>
      <c r="I199" s="164"/>
      <c r="L199" s="161"/>
      <c r="M199" s="165"/>
      <c r="N199" s="166"/>
      <c r="O199" s="166"/>
      <c r="P199" s="166"/>
      <c r="Q199" s="166"/>
      <c r="R199" s="166"/>
      <c r="S199" s="166"/>
      <c r="T199" s="167"/>
      <c r="AT199" s="162" t="s">
        <v>149</v>
      </c>
      <c r="AU199" s="162" t="s">
        <v>87</v>
      </c>
      <c r="AV199" s="13" t="s">
        <v>85</v>
      </c>
      <c r="AW199" s="13" t="s">
        <v>38</v>
      </c>
      <c r="AX199" s="13" t="s">
        <v>77</v>
      </c>
      <c r="AY199" s="162" t="s">
        <v>132</v>
      </c>
    </row>
    <row r="200" spans="1:65" s="14" customFormat="1">
      <c r="B200" s="168"/>
      <c r="D200" s="153" t="s">
        <v>149</v>
      </c>
      <c r="E200" s="169" t="s">
        <v>3</v>
      </c>
      <c r="F200" s="170" t="s">
        <v>729</v>
      </c>
      <c r="H200" s="171">
        <v>107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149</v>
      </c>
      <c r="AU200" s="169" t="s">
        <v>87</v>
      </c>
      <c r="AV200" s="14" t="s">
        <v>87</v>
      </c>
      <c r="AW200" s="14" t="s">
        <v>38</v>
      </c>
      <c r="AX200" s="14" t="s">
        <v>85</v>
      </c>
      <c r="AY200" s="169" t="s">
        <v>132</v>
      </c>
    </row>
    <row r="201" spans="1:65" s="2" customFormat="1" ht="16.5" customHeight="1">
      <c r="A201" s="34"/>
      <c r="B201" s="139"/>
      <c r="C201" s="176" t="s">
        <v>223</v>
      </c>
      <c r="D201" s="176" t="s">
        <v>158</v>
      </c>
      <c r="E201" s="177" t="s">
        <v>1023</v>
      </c>
      <c r="F201" s="178" t="s">
        <v>1024</v>
      </c>
      <c r="G201" s="179" t="s">
        <v>296</v>
      </c>
      <c r="H201" s="180">
        <v>107</v>
      </c>
      <c r="I201" s="181"/>
      <c r="J201" s="182">
        <f>ROUND(I201*H201,2)</f>
        <v>0</v>
      </c>
      <c r="K201" s="178" t="s">
        <v>144</v>
      </c>
      <c r="L201" s="183"/>
      <c r="M201" s="184" t="s">
        <v>3</v>
      </c>
      <c r="N201" s="185" t="s">
        <v>48</v>
      </c>
      <c r="O201" s="55"/>
      <c r="P201" s="149">
        <f>O201*H201</f>
        <v>0</v>
      </c>
      <c r="Q201" s="149">
        <v>1.6619999999999999E-2</v>
      </c>
      <c r="R201" s="149">
        <f>Q201*H201</f>
        <v>1.77834</v>
      </c>
      <c r="S201" s="149">
        <v>0</v>
      </c>
      <c r="T201" s="15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1" t="s">
        <v>173</v>
      </c>
      <c r="AT201" s="151" t="s">
        <v>158</v>
      </c>
      <c r="AU201" s="151" t="s">
        <v>87</v>
      </c>
      <c r="AY201" s="18" t="s">
        <v>132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8" t="s">
        <v>85</v>
      </c>
      <c r="BK201" s="152">
        <f>ROUND(I201*H201,2)</f>
        <v>0</v>
      </c>
      <c r="BL201" s="18" t="s">
        <v>138</v>
      </c>
      <c r="BM201" s="151" t="s">
        <v>1025</v>
      </c>
    </row>
    <row r="202" spans="1:65" s="2" customFormat="1">
      <c r="A202" s="34"/>
      <c r="B202" s="35"/>
      <c r="C202" s="34"/>
      <c r="D202" s="153" t="s">
        <v>140</v>
      </c>
      <c r="E202" s="34"/>
      <c r="F202" s="154" t="s">
        <v>1024</v>
      </c>
      <c r="G202" s="34"/>
      <c r="H202" s="34"/>
      <c r="I202" s="155"/>
      <c r="J202" s="34"/>
      <c r="K202" s="34"/>
      <c r="L202" s="35"/>
      <c r="M202" s="156"/>
      <c r="N202" s="157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8" t="s">
        <v>140</v>
      </c>
      <c r="AU202" s="18" t="s">
        <v>87</v>
      </c>
    </row>
    <row r="203" spans="1:65" s="13" customFormat="1">
      <c r="B203" s="161"/>
      <c r="D203" s="153" t="s">
        <v>149</v>
      </c>
      <c r="E203" s="162" t="s">
        <v>3</v>
      </c>
      <c r="F203" s="163" t="s">
        <v>397</v>
      </c>
      <c r="H203" s="162" t="s">
        <v>3</v>
      </c>
      <c r="I203" s="164"/>
      <c r="L203" s="161"/>
      <c r="M203" s="165"/>
      <c r="N203" s="166"/>
      <c r="O203" s="166"/>
      <c r="P203" s="166"/>
      <c r="Q203" s="166"/>
      <c r="R203" s="166"/>
      <c r="S203" s="166"/>
      <c r="T203" s="167"/>
      <c r="AT203" s="162" t="s">
        <v>149</v>
      </c>
      <c r="AU203" s="162" t="s">
        <v>87</v>
      </c>
      <c r="AV203" s="13" t="s">
        <v>85</v>
      </c>
      <c r="AW203" s="13" t="s">
        <v>38</v>
      </c>
      <c r="AX203" s="13" t="s">
        <v>77</v>
      </c>
      <c r="AY203" s="162" t="s">
        <v>132</v>
      </c>
    </row>
    <row r="204" spans="1:65" s="13" customFormat="1">
      <c r="B204" s="161"/>
      <c r="D204" s="153" t="s">
        <v>149</v>
      </c>
      <c r="E204" s="162" t="s">
        <v>3</v>
      </c>
      <c r="F204" s="163" t="s">
        <v>1021</v>
      </c>
      <c r="H204" s="162" t="s">
        <v>3</v>
      </c>
      <c r="I204" s="164"/>
      <c r="L204" s="161"/>
      <c r="M204" s="165"/>
      <c r="N204" s="166"/>
      <c r="O204" s="166"/>
      <c r="P204" s="166"/>
      <c r="Q204" s="166"/>
      <c r="R204" s="166"/>
      <c r="S204" s="166"/>
      <c r="T204" s="167"/>
      <c r="AT204" s="162" t="s">
        <v>149</v>
      </c>
      <c r="AU204" s="162" t="s">
        <v>87</v>
      </c>
      <c r="AV204" s="13" t="s">
        <v>85</v>
      </c>
      <c r="AW204" s="13" t="s">
        <v>38</v>
      </c>
      <c r="AX204" s="13" t="s">
        <v>77</v>
      </c>
      <c r="AY204" s="162" t="s">
        <v>132</v>
      </c>
    </row>
    <row r="205" spans="1:65" s="13" customFormat="1">
      <c r="B205" s="161"/>
      <c r="D205" s="153" t="s">
        <v>149</v>
      </c>
      <c r="E205" s="162" t="s">
        <v>3</v>
      </c>
      <c r="F205" s="163" t="s">
        <v>1022</v>
      </c>
      <c r="H205" s="162" t="s">
        <v>3</v>
      </c>
      <c r="I205" s="164"/>
      <c r="L205" s="161"/>
      <c r="M205" s="165"/>
      <c r="N205" s="166"/>
      <c r="O205" s="166"/>
      <c r="P205" s="166"/>
      <c r="Q205" s="166"/>
      <c r="R205" s="166"/>
      <c r="S205" s="166"/>
      <c r="T205" s="167"/>
      <c r="AT205" s="162" t="s">
        <v>149</v>
      </c>
      <c r="AU205" s="162" t="s">
        <v>87</v>
      </c>
      <c r="AV205" s="13" t="s">
        <v>85</v>
      </c>
      <c r="AW205" s="13" t="s">
        <v>38</v>
      </c>
      <c r="AX205" s="13" t="s">
        <v>77</v>
      </c>
      <c r="AY205" s="162" t="s">
        <v>132</v>
      </c>
    </row>
    <row r="206" spans="1:65" s="14" customFormat="1">
      <c r="B206" s="168"/>
      <c r="D206" s="153" t="s">
        <v>149</v>
      </c>
      <c r="E206" s="169" t="s">
        <v>3</v>
      </c>
      <c r="F206" s="170" t="s">
        <v>729</v>
      </c>
      <c r="H206" s="171">
        <v>107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149</v>
      </c>
      <c r="AU206" s="169" t="s">
        <v>87</v>
      </c>
      <c r="AV206" s="14" t="s">
        <v>87</v>
      </c>
      <c r="AW206" s="14" t="s">
        <v>38</v>
      </c>
      <c r="AX206" s="14" t="s">
        <v>85</v>
      </c>
      <c r="AY206" s="169" t="s">
        <v>132</v>
      </c>
    </row>
    <row r="207" spans="1:65" s="2" customFormat="1" ht="16.5" customHeight="1">
      <c r="A207" s="34"/>
      <c r="B207" s="139"/>
      <c r="C207" s="140" t="s">
        <v>227</v>
      </c>
      <c r="D207" s="140" t="s">
        <v>134</v>
      </c>
      <c r="E207" s="141" t="s">
        <v>1026</v>
      </c>
      <c r="F207" s="142" t="s">
        <v>1027</v>
      </c>
      <c r="G207" s="143" t="s">
        <v>296</v>
      </c>
      <c r="H207" s="144">
        <v>107</v>
      </c>
      <c r="I207" s="145"/>
      <c r="J207" s="146">
        <f>ROUND(I207*H207,2)</f>
        <v>0</v>
      </c>
      <c r="K207" s="142" t="s">
        <v>144</v>
      </c>
      <c r="L207" s="35"/>
      <c r="M207" s="147" t="s">
        <v>3</v>
      </c>
      <c r="N207" s="148" t="s">
        <v>48</v>
      </c>
      <c r="O207" s="55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1" t="s">
        <v>138</v>
      </c>
      <c r="AT207" s="151" t="s">
        <v>134</v>
      </c>
      <c r="AU207" s="151" t="s">
        <v>87</v>
      </c>
      <c r="AY207" s="18" t="s">
        <v>132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85</v>
      </c>
      <c r="BK207" s="152">
        <f>ROUND(I207*H207,2)</f>
        <v>0</v>
      </c>
      <c r="BL207" s="18" t="s">
        <v>138</v>
      </c>
      <c r="BM207" s="151" t="s">
        <v>1028</v>
      </c>
    </row>
    <row r="208" spans="1:65" s="2" customFormat="1">
      <c r="A208" s="34"/>
      <c r="B208" s="35"/>
      <c r="C208" s="34"/>
      <c r="D208" s="153" t="s">
        <v>140</v>
      </c>
      <c r="E208" s="34"/>
      <c r="F208" s="154" t="s">
        <v>1029</v>
      </c>
      <c r="G208" s="34"/>
      <c r="H208" s="34"/>
      <c r="I208" s="155"/>
      <c r="J208" s="34"/>
      <c r="K208" s="34"/>
      <c r="L208" s="35"/>
      <c r="M208" s="156"/>
      <c r="N208" s="157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8" t="s">
        <v>140</v>
      </c>
      <c r="AU208" s="18" t="s">
        <v>87</v>
      </c>
    </row>
    <row r="209" spans="1:65" s="2" customFormat="1">
      <c r="A209" s="34"/>
      <c r="B209" s="35"/>
      <c r="C209" s="34"/>
      <c r="D209" s="159" t="s">
        <v>147</v>
      </c>
      <c r="E209" s="34"/>
      <c r="F209" s="160" t="s">
        <v>1030</v>
      </c>
      <c r="G209" s="34"/>
      <c r="H209" s="34"/>
      <c r="I209" s="155"/>
      <c r="J209" s="34"/>
      <c r="K209" s="34"/>
      <c r="L209" s="35"/>
      <c r="M209" s="156"/>
      <c r="N209" s="157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8" t="s">
        <v>147</v>
      </c>
      <c r="AU209" s="18" t="s">
        <v>87</v>
      </c>
    </row>
    <row r="210" spans="1:65" s="14" customFormat="1">
      <c r="B210" s="168"/>
      <c r="D210" s="153" t="s">
        <v>149</v>
      </c>
      <c r="E210" s="169" t="s">
        <v>3</v>
      </c>
      <c r="F210" s="170" t="s">
        <v>729</v>
      </c>
      <c r="H210" s="171">
        <v>107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149</v>
      </c>
      <c r="AU210" s="169" t="s">
        <v>87</v>
      </c>
      <c r="AV210" s="14" t="s">
        <v>87</v>
      </c>
      <c r="AW210" s="14" t="s">
        <v>38</v>
      </c>
      <c r="AX210" s="14" t="s">
        <v>85</v>
      </c>
      <c r="AY210" s="169" t="s">
        <v>132</v>
      </c>
    </row>
    <row r="211" spans="1:65" s="2" customFormat="1" ht="16.5" customHeight="1">
      <c r="A211" s="34"/>
      <c r="B211" s="139"/>
      <c r="C211" s="140" t="s">
        <v>8</v>
      </c>
      <c r="D211" s="140" t="s">
        <v>134</v>
      </c>
      <c r="E211" s="141" t="s">
        <v>1031</v>
      </c>
      <c r="F211" s="142" t="s">
        <v>1032</v>
      </c>
      <c r="G211" s="143" t="s">
        <v>296</v>
      </c>
      <c r="H211" s="144">
        <v>107</v>
      </c>
      <c r="I211" s="145"/>
      <c r="J211" s="146">
        <f>ROUND(I211*H211,2)</f>
        <v>0</v>
      </c>
      <c r="K211" s="142" t="s">
        <v>1033</v>
      </c>
      <c r="L211" s="35"/>
      <c r="M211" s="147" t="s">
        <v>3</v>
      </c>
      <c r="N211" s="148" t="s">
        <v>48</v>
      </c>
      <c r="O211" s="55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1" t="s">
        <v>138</v>
      </c>
      <c r="AT211" s="151" t="s">
        <v>134</v>
      </c>
      <c r="AU211" s="151" t="s">
        <v>87</v>
      </c>
      <c r="AY211" s="18" t="s">
        <v>132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8" t="s">
        <v>85</v>
      </c>
      <c r="BK211" s="152">
        <f>ROUND(I211*H211,2)</f>
        <v>0</v>
      </c>
      <c r="BL211" s="18" t="s">
        <v>138</v>
      </c>
      <c r="BM211" s="151" t="s">
        <v>1034</v>
      </c>
    </row>
    <row r="212" spans="1:65" s="2" customFormat="1">
      <c r="A212" s="34"/>
      <c r="B212" s="35"/>
      <c r="C212" s="34"/>
      <c r="D212" s="153" t="s">
        <v>140</v>
      </c>
      <c r="E212" s="34"/>
      <c r="F212" s="154" t="s">
        <v>1035</v>
      </c>
      <c r="G212" s="34"/>
      <c r="H212" s="34"/>
      <c r="I212" s="155"/>
      <c r="J212" s="34"/>
      <c r="K212" s="34"/>
      <c r="L212" s="35"/>
      <c r="M212" s="156"/>
      <c r="N212" s="157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8" t="s">
        <v>140</v>
      </c>
      <c r="AU212" s="18" t="s">
        <v>87</v>
      </c>
    </row>
    <row r="213" spans="1:65" s="13" customFormat="1">
      <c r="B213" s="161"/>
      <c r="D213" s="153" t="s">
        <v>149</v>
      </c>
      <c r="E213" s="162" t="s">
        <v>3</v>
      </c>
      <c r="F213" s="163" t="s">
        <v>1021</v>
      </c>
      <c r="H213" s="162" t="s">
        <v>3</v>
      </c>
      <c r="I213" s="164"/>
      <c r="L213" s="161"/>
      <c r="M213" s="165"/>
      <c r="N213" s="166"/>
      <c r="O213" s="166"/>
      <c r="P213" s="166"/>
      <c r="Q213" s="166"/>
      <c r="R213" s="166"/>
      <c r="S213" s="166"/>
      <c r="T213" s="167"/>
      <c r="AT213" s="162" t="s">
        <v>149</v>
      </c>
      <c r="AU213" s="162" t="s">
        <v>87</v>
      </c>
      <c r="AV213" s="13" t="s">
        <v>85</v>
      </c>
      <c r="AW213" s="13" t="s">
        <v>38</v>
      </c>
      <c r="AX213" s="13" t="s">
        <v>77</v>
      </c>
      <c r="AY213" s="162" t="s">
        <v>132</v>
      </c>
    </row>
    <row r="214" spans="1:65" s="13" customFormat="1">
      <c r="B214" s="161"/>
      <c r="D214" s="153" t="s">
        <v>149</v>
      </c>
      <c r="E214" s="162" t="s">
        <v>3</v>
      </c>
      <c r="F214" s="163" t="s">
        <v>1022</v>
      </c>
      <c r="H214" s="162" t="s">
        <v>3</v>
      </c>
      <c r="I214" s="164"/>
      <c r="L214" s="161"/>
      <c r="M214" s="165"/>
      <c r="N214" s="166"/>
      <c r="O214" s="166"/>
      <c r="P214" s="166"/>
      <c r="Q214" s="166"/>
      <c r="R214" s="166"/>
      <c r="S214" s="166"/>
      <c r="T214" s="167"/>
      <c r="AT214" s="162" t="s">
        <v>149</v>
      </c>
      <c r="AU214" s="162" t="s">
        <v>87</v>
      </c>
      <c r="AV214" s="13" t="s">
        <v>85</v>
      </c>
      <c r="AW214" s="13" t="s">
        <v>38</v>
      </c>
      <c r="AX214" s="13" t="s">
        <v>77</v>
      </c>
      <c r="AY214" s="162" t="s">
        <v>132</v>
      </c>
    </row>
    <row r="215" spans="1:65" s="14" customFormat="1">
      <c r="B215" s="168"/>
      <c r="D215" s="153" t="s">
        <v>149</v>
      </c>
      <c r="E215" s="169" t="s">
        <v>3</v>
      </c>
      <c r="F215" s="170" t="s">
        <v>729</v>
      </c>
      <c r="H215" s="171">
        <v>107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149</v>
      </c>
      <c r="AU215" s="169" t="s">
        <v>87</v>
      </c>
      <c r="AV215" s="14" t="s">
        <v>87</v>
      </c>
      <c r="AW215" s="14" t="s">
        <v>38</v>
      </c>
      <c r="AX215" s="14" t="s">
        <v>85</v>
      </c>
      <c r="AY215" s="169" t="s">
        <v>132</v>
      </c>
    </row>
    <row r="216" spans="1:65" s="2" customFormat="1" ht="16.5" customHeight="1">
      <c r="A216" s="34"/>
      <c r="B216" s="139"/>
      <c r="C216" s="140" t="s">
        <v>246</v>
      </c>
      <c r="D216" s="140" t="s">
        <v>134</v>
      </c>
      <c r="E216" s="141" t="s">
        <v>1036</v>
      </c>
      <c r="F216" s="142" t="s">
        <v>1037</v>
      </c>
      <c r="G216" s="143" t="s">
        <v>317</v>
      </c>
      <c r="H216" s="144">
        <v>6</v>
      </c>
      <c r="I216" s="145"/>
      <c r="J216" s="146">
        <f>ROUND(I216*H216,2)</f>
        <v>0</v>
      </c>
      <c r="K216" s="142" t="s">
        <v>144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3.5729999999999998E-2</v>
      </c>
      <c r="R216" s="149">
        <f>Q216*H216</f>
        <v>0.21437999999999999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1038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1039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>
      <c r="A218" s="34"/>
      <c r="B218" s="35"/>
      <c r="C218" s="34"/>
      <c r="D218" s="159" t="s">
        <v>147</v>
      </c>
      <c r="E218" s="34"/>
      <c r="F218" s="160" t="s">
        <v>1040</v>
      </c>
      <c r="G218" s="34"/>
      <c r="H218" s="34"/>
      <c r="I218" s="155"/>
      <c r="J218" s="34"/>
      <c r="K218" s="34"/>
      <c r="L218" s="35"/>
      <c r="M218" s="156"/>
      <c r="N218" s="157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8" t="s">
        <v>147</v>
      </c>
      <c r="AU218" s="18" t="s">
        <v>87</v>
      </c>
    </row>
    <row r="219" spans="1:65" s="13" customFormat="1">
      <c r="B219" s="161"/>
      <c r="D219" s="153" t="s">
        <v>149</v>
      </c>
      <c r="E219" s="162" t="s">
        <v>3</v>
      </c>
      <c r="F219" s="163" t="s">
        <v>1041</v>
      </c>
      <c r="H219" s="162" t="s">
        <v>3</v>
      </c>
      <c r="I219" s="164"/>
      <c r="L219" s="161"/>
      <c r="M219" s="165"/>
      <c r="N219" s="166"/>
      <c r="O219" s="166"/>
      <c r="P219" s="166"/>
      <c r="Q219" s="166"/>
      <c r="R219" s="166"/>
      <c r="S219" s="166"/>
      <c r="T219" s="167"/>
      <c r="AT219" s="162" t="s">
        <v>149</v>
      </c>
      <c r="AU219" s="162" t="s">
        <v>87</v>
      </c>
      <c r="AV219" s="13" t="s">
        <v>85</v>
      </c>
      <c r="AW219" s="13" t="s">
        <v>38</v>
      </c>
      <c r="AX219" s="13" t="s">
        <v>77</v>
      </c>
      <c r="AY219" s="162" t="s">
        <v>132</v>
      </c>
    </row>
    <row r="220" spans="1:65" s="14" customFormat="1">
      <c r="B220" s="168"/>
      <c r="D220" s="153" t="s">
        <v>149</v>
      </c>
      <c r="E220" s="169" t="s">
        <v>3</v>
      </c>
      <c r="F220" s="170" t="s">
        <v>1042</v>
      </c>
      <c r="H220" s="171">
        <v>6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149</v>
      </c>
      <c r="AU220" s="169" t="s">
        <v>87</v>
      </c>
      <c r="AV220" s="14" t="s">
        <v>87</v>
      </c>
      <c r="AW220" s="14" t="s">
        <v>38</v>
      </c>
      <c r="AX220" s="14" t="s">
        <v>85</v>
      </c>
      <c r="AY220" s="169" t="s">
        <v>132</v>
      </c>
    </row>
    <row r="221" spans="1:65" s="2" customFormat="1" ht="21.75" customHeight="1">
      <c r="A221" s="34"/>
      <c r="B221" s="139"/>
      <c r="C221" s="140" t="s">
        <v>253</v>
      </c>
      <c r="D221" s="140" t="s">
        <v>134</v>
      </c>
      <c r="E221" s="141" t="s">
        <v>1043</v>
      </c>
      <c r="F221" s="142" t="s">
        <v>1044</v>
      </c>
      <c r="G221" s="143" t="s">
        <v>317</v>
      </c>
      <c r="H221" s="144">
        <v>6</v>
      </c>
      <c r="I221" s="145"/>
      <c r="J221" s="146">
        <f>ROUND(I221*H221,2)</f>
        <v>0</v>
      </c>
      <c r="K221" s="142" t="s">
        <v>144</v>
      </c>
      <c r="L221" s="35"/>
      <c r="M221" s="147" t="s">
        <v>3</v>
      </c>
      <c r="N221" s="148" t="s">
        <v>48</v>
      </c>
      <c r="O221" s="55"/>
      <c r="P221" s="149">
        <f>O221*H221</f>
        <v>0</v>
      </c>
      <c r="Q221" s="149">
        <v>2.2568899999999998</v>
      </c>
      <c r="R221" s="149">
        <f>Q221*H221</f>
        <v>13.541339999999998</v>
      </c>
      <c r="S221" s="149">
        <v>0</v>
      </c>
      <c r="T221" s="15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1" t="s">
        <v>138</v>
      </c>
      <c r="AT221" s="151" t="s">
        <v>134</v>
      </c>
      <c r="AU221" s="151" t="s">
        <v>87</v>
      </c>
      <c r="AY221" s="18" t="s">
        <v>132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8" t="s">
        <v>85</v>
      </c>
      <c r="BK221" s="152">
        <f>ROUND(I221*H221,2)</f>
        <v>0</v>
      </c>
      <c r="BL221" s="18" t="s">
        <v>138</v>
      </c>
      <c r="BM221" s="151" t="s">
        <v>1045</v>
      </c>
    </row>
    <row r="222" spans="1:65" s="2" customFormat="1" ht="19.2">
      <c r="A222" s="34"/>
      <c r="B222" s="35"/>
      <c r="C222" s="34"/>
      <c r="D222" s="153" t="s">
        <v>140</v>
      </c>
      <c r="E222" s="34"/>
      <c r="F222" s="154" t="s">
        <v>1046</v>
      </c>
      <c r="G222" s="34"/>
      <c r="H222" s="34"/>
      <c r="I222" s="155"/>
      <c r="J222" s="34"/>
      <c r="K222" s="34"/>
      <c r="L222" s="35"/>
      <c r="M222" s="156"/>
      <c r="N222" s="157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8" t="s">
        <v>140</v>
      </c>
      <c r="AU222" s="18" t="s">
        <v>87</v>
      </c>
    </row>
    <row r="223" spans="1:65" s="2" customFormat="1">
      <c r="A223" s="34"/>
      <c r="B223" s="35"/>
      <c r="C223" s="34"/>
      <c r="D223" s="159" t="s">
        <v>147</v>
      </c>
      <c r="E223" s="34"/>
      <c r="F223" s="160" t="s">
        <v>1047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147</v>
      </c>
      <c r="AU223" s="18" t="s">
        <v>87</v>
      </c>
    </row>
    <row r="224" spans="1:65" s="13" customFormat="1">
      <c r="B224" s="161"/>
      <c r="D224" s="153" t="s">
        <v>149</v>
      </c>
      <c r="E224" s="162" t="s">
        <v>3</v>
      </c>
      <c r="F224" s="163" t="s">
        <v>1041</v>
      </c>
      <c r="H224" s="162" t="s">
        <v>3</v>
      </c>
      <c r="I224" s="164"/>
      <c r="L224" s="161"/>
      <c r="M224" s="165"/>
      <c r="N224" s="166"/>
      <c r="O224" s="166"/>
      <c r="P224" s="166"/>
      <c r="Q224" s="166"/>
      <c r="R224" s="166"/>
      <c r="S224" s="166"/>
      <c r="T224" s="167"/>
      <c r="AT224" s="162" t="s">
        <v>149</v>
      </c>
      <c r="AU224" s="162" t="s">
        <v>87</v>
      </c>
      <c r="AV224" s="13" t="s">
        <v>85</v>
      </c>
      <c r="AW224" s="13" t="s">
        <v>38</v>
      </c>
      <c r="AX224" s="13" t="s">
        <v>77</v>
      </c>
      <c r="AY224" s="162" t="s">
        <v>132</v>
      </c>
    </row>
    <row r="225" spans="1:65" s="14" customFormat="1">
      <c r="B225" s="168"/>
      <c r="D225" s="153" t="s">
        <v>149</v>
      </c>
      <c r="E225" s="169" t="s">
        <v>3</v>
      </c>
      <c r="F225" s="170" t="s">
        <v>1042</v>
      </c>
      <c r="H225" s="171">
        <v>6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149</v>
      </c>
      <c r="AU225" s="169" t="s">
        <v>87</v>
      </c>
      <c r="AV225" s="14" t="s">
        <v>87</v>
      </c>
      <c r="AW225" s="14" t="s">
        <v>38</v>
      </c>
      <c r="AX225" s="14" t="s">
        <v>85</v>
      </c>
      <c r="AY225" s="169" t="s">
        <v>132</v>
      </c>
    </row>
    <row r="226" spans="1:65" s="2" customFormat="1" ht="16.5" customHeight="1">
      <c r="A226" s="34"/>
      <c r="B226" s="139"/>
      <c r="C226" s="176" t="s">
        <v>261</v>
      </c>
      <c r="D226" s="176" t="s">
        <v>158</v>
      </c>
      <c r="E226" s="177" t="s">
        <v>1048</v>
      </c>
      <c r="F226" s="178" t="s">
        <v>1049</v>
      </c>
      <c r="G226" s="179" t="s">
        <v>317</v>
      </c>
      <c r="H226" s="180">
        <v>17</v>
      </c>
      <c r="I226" s="181"/>
      <c r="J226" s="182">
        <f>ROUND(I226*H226,2)</f>
        <v>0</v>
      </c>
      <c r="K226" s="178" t="s">
        <v>144</v>
      </c>
      <c r="L226" s="183"/>
      <c r="M226" s="184" t="s">
        <v>3</v>
      </c>
      <c r="N226" s="185" t="s">
        <v>48</v>
      </c>
      <c r="O226" s="55"/>
      <c r="P226" s="149">
        <f>O226*H226</f>
        <v>0</v>
      </c>
      <c r="Q226" s="149">
        <v>2E-3</v>
      </c>
      <c r="R226" s="149">
        <f>Q226*H226</f>
        <v>3.4000000000000002E-2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173</v>
      </c>
      <c r="AT226" s="151" t="s">
        <v>158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1050</v>
      </c>
    </row>
    <row r="227" spans="1:65" s="2" customFormat="1">
      <c r="A227" s="34"/>
      <c r="B227" s="35"/>
      <c r="C227" s="34"/>
      <c r="D227" s="153" t="s">
        <v>140</v>
      </c>
      <c r="E227" s="34"/>
      <c r="F227" s="154" t="s">
        <v>1049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13" customFormat="1">
      <c r="B228" s="161"/>
      <c r="D228" s="153" t="s">
        <v>149</v>
      </c>
      <c r="E228" s="162" t="s">
        <v>3</v>
      </c>
      <c r="F228" s="163" t="s">
        <v>1051</v>
      </c>
      <c r="H228" s="162" t="s">
        <v>3</v>
      </c>
      <c r="I228" s="164"/>
      <c r="L228" s="161"/>
      <c r="M228" s="165"/>
      <c r="N228" s="166"/>
      <c r="O228" s="166"/>
      <c r="P228" s="166"/>
      <c r="Q228" s="166"/>
      <c r="R228" s="166"/>
      <c r="S228" s="166"/>
      <c r="T228" s="167"/>
      <c r="AT228" s="162" t="s">
        <v>149</v>
      </c>
      <c r="AU228" s="162" t="s">
        <v>87</v>
      </c>
      <c r="AV228" s="13" t="s">
        <v>85</v>
      </c>
      <c r="AW228" s="13" t="s">
        <v>38</v>
      </c>
      <c r="AX228" s="13" t="s">
        <v>77</v>
      </c>
      <c r="AY228" s="162" t="s">
        <v>132</v>
      </c>
    </row>
    <row r="229" spans="1:65" s="14" customFormat="1">
      <c r="B229" s="168"/>
      <c r="D229" s="153" t="s">
        <v>149</v>
      </c>
      <c r="E229" s="169" t="s">
        <v>3</v>
      </c>
      <c r="F229" s="170" t="s">
        <v>196</v>
      </c>
      <c r="H229" s="171">
        <v>13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69" t="s">
        <v>149</v>
      </c>
      <c r="AU229" s="169" t="s">
        <v>87</v>
      </c>
      <c r="AV229" s="14" t="s">
        <v>87</v>
      </c>
      <c r="AW229" s="14" t="s">
        <v>38</v>
      </c>
      <c r="AX229" s="14" t="s">
        <v>77</v>
      </c>
      <c r="AY229" s="169" t="s">
        <v>132</v>
      </c>
    </row>
    <row r="230" spans="1:65" s="14" customFormat="1">
      <c r="B230" s="168"/>
      <c r="D230" s="153" t="s">
        <v>149</v>
      </c>
      <c r="E230" s="169" t="s">
        <v>3</v>
      </c>
      <c r="F230" s="170" t="s">
        <v>138</v>
      </c>
      <c r="H230" s="171">
        <v>4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69" t="s">
        <v>149</v>
      </c>
      <c r="AU230" s="169" t="s">
        <v>87</v>
      </c>
      <c r="AV230" s="14" t="s">
        <v>87</v>
      </c>
      <c r="AW230" s="14" t="s">
        <v>38</v>
      </c>
      <c r="AX230" s="14" t="s">
        <v>77</v>
      </c>
      <c r="AY230" s="169" t="s">
        <v>132</v>
      </c>
    </row>
    <row r="231" spans="1:65" s="15" customFormat="1">
      <c r="B231" s="188"/>
      <c r="D231" s="153" t="s">
        <v>149</v>
      </c>
      <c r="E231" s="189" t="s">
        <v>3</v>
      </c>
      <c r="F231" s="190" t="s">
        <v>244</v>
      </c>
      <c r="H231" s="191">
        <v>17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149</v>
      </c>
      <c r="AU231" s="189" t="s">
        <v>87</v>
      </c>
      <c r="AV231" s="15" t="s">
        <v>138</v>
      </c>
      <c r="AW231" s="15" t="s">
        <v>38</v>
      </c>
      <c r="AX231" s="15" t="s">
        <v>85</v>
      </c>
      <c r="AY231" s="189" t="s">
        <v>132</v>
      </c>
    </row>
    <row r="232" spans="1:65" s="2" customFormat="1" ht="16.5" customHeight="1">
      <c r="A232" s="34"/>
      <c r="B232" s="139"/>
      <c r="C232" s="176" t="s">
        <v>267</v>
      </c>
      <c r="D232" s="176" t="s">
        <v>158</v>
      </c>
      <c r="E232" s="177" t="s">
        <v>1052</v>
      </c>
      <c r="F232" s="178" t="s">
        <v>1053</v>
      </c>
      <c r="G232" s="179" t="s">
        <v>317</v>
      </c>
      <c r="H232" s="180">
        <v>6</v>
      </c>
      <c r="I232" s="181"/>
      <c r="J232" s="182">
        <f>ROUND(I232*H232,2)</f>
        <v>0</v>
      </c>
      <c r="K232" s="178" t="s">
        <v>144</v>
      </c>
      <c r="L232" s="183"/>
      <c r="M232" s="184" t="s">
        <v>3</v>
      </c>
      <c r="N232" s="185" t="s">
        <v>48</v>
      </c>
      <c r="O232" s="55"/>
      <c r="P232" s="149">
        <f>O232*H232</f>
        <v>0</v>
      </c>
      <c r="Q232" s="149">
        <v>0.54800000000000004</v>
      </c>
      <c r="R232" s="149">
        <f>Q232*H232</f>
        <v>3.2880000000000003</v>
      </c>
      <c r="S232" s="149">
        <v>0</v>
      </c>
      <c r="T232" s="15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1" t="s">
        <v>173</v>
      </c>
      <c r="AT232" s="151" t="s">
        <v>158</v>
      </c>
      <c r="AU232" s="151" t="s">
        <v>87</v>
      </c>
      <c r="AY232" s="18" t="s">
        <v>132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8" t="s">
        <v>85</v>
      </c>
      <c r="BK232" s="152">
        <f>ROUND(I232*H232,2)</f>
        <v>0</v>
      </c>
      <c r="BL232" s="18" t="s">
        <v>138</v>
      </c>
      <c r="BM232" s="151" t="s">
        <v>1054</v>
      </c>
    </row>
    <row r="233" spans="1:65" s="2" customFormat="1">
      <c r="A233" s="34"/>
      <c r="B233" s="35"/>
      <c r="C233" s="34"/>
      <c r="D233" s="153" t="s">
        <v>140</v>
      </c>
      <c r="E233" s="34"/>
      <c r="F233" s="154" t="s">
        <v>1053</v>
      </c>
      <c r="G233" s="34"/>
      <c r="H233" s="34"/>
      <c r="I233" s="155"/>
      <c r="J233" s="34"/>
      <c r="K233" s="34"/>
      <c r="L233" s="35"/>
      <c r="M233" s="156"/>
      <c r="N233" s="157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8" t="s">
        <v>140</v>
      </c>
      <c r="AU233" s="18" t="s">
        <v>87</v>
      </c>
    </row>
    <row r="234" spans="1:65" s="13" customFormat="1">
      <c r="B234" s="161"/>
      <c r="D234" s="153" t="s">
        <v>149</v>
      </c>
      <c r="E234" s="162" t="s">
        <v>3</v>
      </c>
      <c r="F234" s="163" t="s">
        <v>1055</v>
      </c>
      <c r="H234" s="162" t="s">
        <v>3</v>
      </c>
      <c r="I234" s="164"/>
      <c r="L234" s="161"/>
      <c r="M234" s="165"/>
      <c r="N234" s="166"/>
      <c r="O234" s="166"/>
      <c r="P234" s="166"/>
      <c r="Q234" s="166"/>
      <c r="R234" s="166"/>
      <c r="S234" s="166"/>
      <c r="T234" s="167"/>
      <c r="AT234" s="162" t="s">
        <v>149</v>
      </c>
      <c r="AU234" s="162" t="s">
        <v>87</v>
      </c>
      <c r="AV234" s="13" t="s">
        <v>85</v>
      </c>
      <c r="AW234" s="13" t="s">
        <v>38</v>
      </c>
      <c r="AX234" s="13" t="s">
        <v>77</v>
      </c>
      <c r="AY234" s="162" t="s">
        <v>132</v>
      </c>
    </row>
    <row r="235" spans="1:65" s="14" customFormat="1">
      <c r="B235" s="168"/>
      <c r="D235" s="153" t="s">
        <v>149</v>
      </c>
      <c r="E235" s="169" t="s">
        <v>3</v>
      </c>
      <c r="F235" s="170" t="s">
        <v>1042</v>
      </c>
      <c r="H235" s="171">
        <v>6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T235" s="169" t="s">
        <v>149</v>
      </c>
      <c r="AU235" s="169" t="s">
        <v>87</v>
      </c>
      <c r="AV235" s="14" t="s">
        <v>87</v>
      </c>
      <c r="AW235" s="14" t="s">
        <v>38</v>
      </c>
      <c r="AX235" s="14" t="s">
        <v>77</v>
      </c>
      <c r="AY235" s="169" t="s">
        <v>132</v>
      </c>
    </row>
    <row r="236" spans="1:65" s="15" customFormat="1">
      <c r="B236" s="188"/>
      <c r="D236" s="153" t="s">
        <v>149</v>
      </c>
      <c r="E236" s="189" t="s">
        <v>3</v>
      </c>
      <c r="F236" s="190" t="s">
        <v>244</v>
      </c>
      <c r="H236" s="191">
        <v>6</v>
      </c>
      <c r="I236" s="192"/>
      <c r="L236" s="188"/>
      <c r="M236" s="193"/>
      <c r="N236" s="194"/>
      <c r="O236" s="194"/>
      <c r="P236" s="194"/>
      <c r="Q236" s="194"/>
      <c r="R236" s="194"/>
      <c r="S236" s="194"/>
      <c r="T236" s="195"/>
      <c r="AT236" s="189" t="s">
        <v>149</v>
      </c>
      <c r="AU236" s="189" t="s">
        <v>87</v>
      </c>
      <c r="AV236" s="15" t="s">
        <v>138</v>
      </c>
      <c r="AW236" s="15" t="s">
        <v>38</v>
      </c>
      <c r="AX236" s="15" t="s">
        <v>85</v>
      </c>
      <c r="AY236" s="189" t="s">
        <v>132</v>
      </c>
    </row>
    <row r="237" spans="1:65" s="2" customFormat="1" ht="16.5" customHeight="1">
      <c r="A237" s="34"/>
      <c r="B237" s="139"/>
      <c r="C237" s="176" t="s">
        <v>272</v>
      </c>
      <c r="D237" s="176" t="s">
        <v>158</v>
      </c>
      <c r="E237" s="177" t="s">
        <v>1056</v>
      </c>
      <c r="F237" s="178" t="s">
        <v>1057</v>
      </c>
      <c r="G237" s="179" t="s">
        <v>317</v>
      </c>
      <c r="H237" s="180">
        <v>6</v>
      </c>
      <c r="I237" s="181"/>
      <c r="J237" s="182">
        <f>ROUND(I237*H237,2)</f>
        <v>0</v>
      </c>
      <c r="K237" s="178" t="s">
        <v>144</v>
      </c>
      <c r="L237" s="183"/>
      <c r="M237" s="184" t="s">
        <v>3</v>
      </c>
      <c r="N237" s="185" t="s">
        <v>48</v>
      </c>
      <c r="O237" s="55"/>
      <c r="P237" s="149">
        <f>O237*H237</f>
        <v>0</v>
      </c>
      <c r="Q237" s="149">
        <v>0.254</v>
      </c>
      <c r="R237" s="149">
        <f>Q237*H237</f>
        <v>1.524</v>
      </c>
      <c r="S237" s="149">
        <v>0</v>
      </c>
      <c r="T237" s="15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1" t="s">
        <v>173</v>
      </c>
      <c r="AT237" s="151" t="s">
        <v>158</v>
      </c>
      <c r="AU237" s="151" t="s">
        <v>87</v>
      </c>
      <c r="AY237" s="18" t="s">
        <v>132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8" t="s">
        <v>85</v>
      </c>
      <c r="BK237" s="152">
        <f>ROUND(I237*H237,2)</f>
        <v>0</v>
      </c>
      <c r="BL237" s="18" t="s">
        <v>138</v>
      </c>
      <c r="BM237" s="151" t="s">
        <v>1058</v>
      </c>
    </row>
    <row r="238" spans="1:65" s="2" customFormat="1">
      <c r="A238" s="34"/>
      <c r="B238" s="35"/>
      <c r="C238" s="34"/>
      <c r="D238" s="153" t="s">
        <v>140</v>
      </c>
      <c r="E238" s="34"/>
      <c r="F238" s="154" t="s">
        <v>1057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140</v>
      </c>
      <c r="AU238" s="18" t="s">
        <v>87</v>
      </c>
    </row>
    <row r="239" spans="1:65" s="13" customFormat="1">
      <c r="B239" s="161"/>
      <c r="D239" s="153" t="s">
        <v>149</v>
      </c>
      <c r="E239" s="162" t="s">
        <v>3</v>
      </c>
      <c r="F239" s="163" t="s">
        <v>1055</v>
      </c>
      <c r="H239" s="162" t="s">
        <v>3</v>
      </c>
      <c r="I239" s="164"/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149</v>
      </c>
      <c r="AU239" s="162" t="s">
        <v>87</v>
      </c>
      <c r="AV239" s="13" t="s">
        <v>85</v>
      </c>
      <c r="AW239" s="13" t="s">
        <v>38</v>
      </c>
      <c r="AX239" s="13" t="s">
        <v>77</v>
      </c>
      <c r="AY239" s="162" t="s">
        <v>132</v>
      </c>
    </row>
    <row r="240" spans="1:65" s="14" customFormat="1">
      <c r="B240" s="168"/>
      <c r="D240" s="153" t="s">
        <v>149</v>
      </c>
      <c r="E240" s="169" t="s">
        <v>3</v>
      </c>
      <c r="F240" s="170" t="s">
        <v>1042</v>
      </c>
      <c r="H240" s="171">
        <v>6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149</v>
      </c>
      <c r="AU240" s="169" t="s">
        <v>87</v>
      </c>
      <c r="AV240" s="14" t="s">
        <v>87</v>
      </c>
      <c r="AW240" s="14" t="s">
        <v>38</v>
      </c>
      <c r="AX240" s="14" t="s">
        <v>77</v>
      </c>
      <c r="AY240" s="169" t="s">
        <v>132</v>
      </c>
    </row>
    <row r="241" spans="1:65" s="15" customFormat="1">
      <c r="B241" s="188"/>
      <c r="D241" s="153" t="s">
        <v>149</v>
      </c>
      <c r="E241" s="189" t="s">
        <v>3</v>
      </c>
      <c r="F241" s="190" t="s">
        <v>244</v>
      </c>
      <c r="H241" s="191">
        <v>6</v>
      </c>
      <c r="I241" s="192"/>
      <c r="L241" s="188"/>
      <c r="M241" s="193"/>
      <c r="N241" s="194"/>
      <c r="O241" s="194"/>
      <c r="P241" s="194"/>
      <c r="Q241" s="194"/>
      <c r="R241" s="194"/>
      <c r="S241" s="194"/>
      <c r="T241" s="195"/>
      <c r="AT241" s="189" t="s">
        <v>149</v>
      </c>
      <c r="AU241" s="189" t="s">
        <v>87</v>
      </c>
      <c r="AV241" s="15" t="s">
        <v>138</v>
      </c>
      <c r="AW241" s="15" t="s">
        <v>38</v>
      </c>
      <c r="AX241" s="15" t="s">
        <v>85</v>
      </c>
      <c r="AY241" s="189" t="s">
        <v>132</v>
      </c>
    </row>
    <row r="242" spans="1:65" s="2" customFormat="1" ht="16.5" customHeight="1">
      <c r="A242" s="34"/>
      <c r="B242" s="139"/>
      <c r="C242" s="176" t="s">
        <v>276</v>
      </c>
      <c r="D242" s="176" t="s">
        <v>158</v>
      </c>
      <c r="E242" s="177" t="s">
        <v>1059</v>
      </c>
      <c r="F242" s="178" t="s">
        <v>1060</v>
      </c>
      <c r="G242" s="179" t="s">
        <v>317</v>
      </c>
      <c r="H242" s="180">
        <v>6</v>
      </c>
      <c r="I242" s="181"/>
      <c r="J242" s="182">
        <f>ROUND(I242*H242,2)</f>
        <v>0</v>
      </c>
      <c r="K242" s="178" t="s">
        <v>144</v>
      </c>
      <c r="L242" s="183"/>
      <c r="M242" s="184" t="s">
        <v>3</v>
      </c>
      <c r="N242" s="185" t="s">
        <v>48</v>
      </c>
      <c r="O242" s="55"/>
      <c r="P242" s="149">
        <f>O242*H242</f>
        <v>0</v>
      </c>
      <c r="Q242" s="149">
        <v>0.50600000000000001</v>
      </c>
      <c r="R242" s="149">
        <f>Q242*H242</f>
        <v>3.036</v>
      </c>
      <c r="S242" s="149">
        <v>0</v>
      </c>
      <c r="T242" s="15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51" t="s">
        <v>173</v>
      </c>
      <c r="AT242" s="151" t="s">
        <v>158</v>
      </c>
      <c r="AU242" s="151" t="s">
        <v>87</v>
      </c>
      <c r="AY242" s="18" t="s">
        <v>132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8" t="s">
        <v>85</v>
      </c>
      <c r="BK242" s="152">
        <f>ROUND(I242*H242,2)</f>
        <v>0</v>
      </c>
      <c r="BL242" s="18" t="s">
        <v>138</v>
      </c>
      <c r="BM242" s="151" t="s">
        <v>1061</v>
      </c>
    </row>
    <row r="243" spans="1:65" s="2" customFormat="1">
      <c r="A243" s="34"/>
      <c r="B243" s="35"/>
      <c r="C243" s="34"/>
      <c r="D243" s="153" t="s">
        <v>140</v>
      </c>
      <c r="E243" s="34"/>
      <c r="F243" s="154" t="s">
        <v>1060</v>
      </c>
      <c r="G243" s="34"/>
      <c r="H243" s="34"/>
      <c r="I243" s="155"/>
      <c r="J243" s="34"/>
      <c r="K243" s="34"/>
      <c r="L243" s="35"/>
      <c r="M243" s="156"/>
      <c r="N243" s="157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8" t="s">
        <v>140</v>
      </c>
      <c r="AU243" s="18" t="s">
        <v>87</v>
      </c>
    </row>
    <row r="244" spans="1:65" s="13" customFormat="1">
      <c r="B244" s="161"/>
      <c r="D244" s="153" t="s">
        <v>149</v>
      </c>
      <c r="E244" s="162" t="s">
        <v>3</v>
      </c>
      <c r="F244" s="163" t="s">
        <v>1055</v>
      </c>
      <c r="H244" s="162" t="s">
        <v>3</v>
      </c>
      <c r="I244" s="164"/>
      <c r="L244" s="161"/>
      <c r="M244" s="165"/>
      <c r="N244" s="166"/>
      <c r="O244" s="166"/>
      <c r="P244" s="166"/>
      <c r="Q244" s="166"/>
      <c r="R244" s="166"/>
      <c r="S244" s="166"/>
      <c r="T244" s="167"/>
      <c r="AT244" s="162" t="s">
        <v>149</v>
      </c>
      <c r="AU244" s="162" t="s">
        <v>87</v>
      </c>
      <c r="AV244" s="13" t="s">
        <v>85</v>
      </c>
      <c r="AW244" s="13" t="s">
        <v>38</v>
      </c>
      <c r="AX244" s="13" t="s">
        <v>77</v>
      </c>
      <c r="AY244" s="162" t="s">
        <v>132</v>
      </c>
    </row>
    <row r="245" spans="1:65" s="14" customFormat="1">
      <c r="B245" s="168"/>
      <c r="D245" s="153" t="s">
        <v>149</v>
      </c>
      <c r="E245" s="169" t="s">
        <v>3</v>
      </c>
      <c r="F245" s="170" t="s">
        <v>1042</v>
      </c>
      <c r="H245" s="171">
        <v>6</v>
      </c>
      <c r="I245" s="172"/>
      <c r="L245" s="168"/>
      <c r="M245" s="173"/>
      <c r="N245" s="174"/>
      <c r="O245" s="174"/>
      <c r="P245" s="174"/>
      <c r="Q245" s="174"/>
      <c r="R245" s="174"/>
      <c r="S245" s="174"/>
      <c r="T245" s="175"/>
      <c r="AT245" s="169" t="s">
        <v>149</v>
      </c>
      <c r="AU245" s="169" t="s">
        <v>87</v>
      </c>
      <c r="AV245" s="14" t="s">
        <v>87</v>
      </c>
      <c r="AW245" s="14" t="s">
        <v>38</v>
      </c>
      <c r="AX245" s="14" t="s">
        <v>77</v>
      </c>
      <c r="AY245" s="169" t="s">
        <v>132</v>
      </c>
    </row>
    <row r="246" spans="1:65" s="15" customFormat="1">
      <c r="B246" s="188"/>
      <c r="D246" s="153" t="s">
        <v>149</v>
      </c>
      <c r="E246" s="189" t="s">
        <v>3</v>
      </c>
      <c r="F246" s="190" t="s">
        <v>244</v>
      </c>
      <c r="H246" s="191">
        <v>6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149</v>
      </c>
      <c r="AU246" s="189" t="s">
        <v>87</v>
      </c>
      <c r="AV246" s="15" t="s">
        <v>138</v>
      </c>
      <c r="AW246" s="15" t="s">
        <v>38</v>
      </c>
      <c r="AX246" s="15" t="s">
        <v>85</v>
      </c>
      <c r="AY246" s="189" t="s">
        <v>132</v>
      </c>
    </row>
    <row r="247" spans="1:65" s="2" customFormat="1" ht="16.5" customHeight="1">
      <c r="A247" s="34"/>
      <c r="B247" s="139"/>
      <c r="C247" s="176" t="s">
        <v>280</v>
      </c>
      <c r="D247" s="176" t="s">
        <v>158</v>
      </c>
      <c r="E247" s="177" t="s">
        <v>1062</v>
      </c>
      <c r="F247" s="178" t="s">
        <v>1063</v>
      </c>
      <c r="G247" s="179" t="s">
        <v>317</v>
      </c>
      <c r="H247" s="180">
        <v>6</v>
      </c>
      <c r="I247" s="181"/>
      <c r="J247" s="182">
        <f>ROUND(I247*H247,2)</f>
        <v>0</v>
      </c>
      <c r="K247" s="178" t="s">
        <v>144</v>
      </c>
      <c r="L247" s="183"/>
      <c r="M247" s="184" t="s">
        <v>3</v>
      </c>
      <c r="N247" s="185" t="s">
        <v>48</v>
      </c>
      <c r="O247" s="55"/>
      <c r="P247" s="149">
        <f>O247*H247</f>
        <v>0</v>
      </c>
      <c r="Q247" s="149">
        <v>1.6140000000000001</v>
      </c>
      <c r="R247" s="149">
        <f>Q247*H247</f>
        <v>9.6840000000000011</v>
      </c>
      <c r="S247" s="149">
        <v>0</v>
      </c>
      <c r="T247" s="15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1" t="s">
        <v>173</v>
      </c>
      <c r="AT247" s="151" t="s">
        <v>158</v>
      </c>
      <c r="AU247" s="151" t="s">
        <v>87</v>
      </c>
      <c r="AY247" s="18" t="s">
        <v>132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8" t="s">
        <v>85</v>
      </c>
      <c r="BK247" s="152">
        <f>ROUND(I247*H247,2)</f>
        <v>0</v>
      </c>
      <c r="BL247" s="18" t="s">
        <v>138</v>
      </c>
      <c r="BM247" s="151" t="s">
        <v>1064</v>
      </c>
    </row>
    <row r="248" spans="1:65" s="2" customFormat="1">
      <c r="A248" s="34"/>
      <c r="B248" s="35"/>
      <c r="C248" s="34"/>
      <c r="D248" s="153" t="s">
        <v>140</v>
      </c>
      <c r="E248" s="34"/>
      <c r="F248" s="154" t="s">
        <v>1063</v>
      </c>
      <c r="G248" s="34"/>
      <c r="H248" s="34"/>
      <c r="I248" s="155"/>
      <c r="J248" s="34"/>
      <c r="K248" s="34"/>
      <c r="L248" s="35"/>
      <c r="M248" s="156"/>
      <c r="N248" s="157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8" t="s">
        <v>140</v>
      </c>
      <c r="AU248" s="18" t="s">
        <v>87</v>
      </c>
    </row>
    <row r="249" spans="1:65" s="13" customFormat="1">
      <c r="B249" s="161"/>
      <c r="D249" s="153" t="s">
        <v>149</v>
      </c>
      <c r="E249" s="162" t="s">
        <v>3</v>
      </c>
      <c r="F249" s="163" t="s">
        <v>1055</v>
      </c>
      <c r="H249" s="162" t="s">
        <v>3</v>
      </c>
      <c r="I249" s="164"/>
      <c r="L249" s="161"/>
      <c r="M249" s="165"/>
      <c r="N249" s="166"/>
      <c r="O249" s="166"/>
      <c r="P249" s="166"/>
      <c r="Q249" s="166"/>
      <c r="R249" s="166"/>
      <c r="S249" s="166"/>
      <c r="T249" s="167"/>
      <c r="AT249" s="162" t="s">
        <v>149</v>
      </c>
      <c r="AU249" s="162" t="s">
        <v>87</v>
      </c>
      <c r="AV249" s="13" t="s">
        <v>85</v>
      </c>
      <c r="AW249" s="13" t="s">
        <v>38</v>
      </c>
      <c r="AX249" s="13" t="s">
        <v>77</v>
      </c>
      <c r="AY249" s="162" t="s">
        <v>132</v>
      </c>
    </row>
    <row r="250" spans="1:65" s="14" customFormat="1">
      <c r="B250" s="168"/>
      <c r="D250" s="153" t="s">
        <v>149</v>
      </c>
      <c r="E250" s="169" t="s">
        <v>3</v>
      </c>
      <c r="F250" s="170" t="s">
        <v>1042</v>
      </c>
      <c r="H250" s="171">
        <v>6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149</v>
      </c>
      <c r="AU250" s="169" t="s">
        <v>87</v>
      </c>
      <c r="AV250" s="14" t="s">
        <v>87</v>
      </c>
      <c r="AW250" s="14" t="s">
        <v>38</v>
      </c>
      <c r="AX250" s="14" t="s">
        <v>77</v>
      </c>
      <c r="AY250" s="169" t="s">
        <v>132</v>
      </c>
    </row>
    <row r="251" spans="1:65" s="15" customFormat="1">
      <c r="B251" s="188"/>
      <c r="D251" s="153" t="s">
        <v>149</v>
      </c>
      <c r="E251" s="189" t="s">
        <v>3</v>
      </c>
      <c r="F251" s="190" t="s">
        <v>244</v>
      </c>
      <c r="H251" s="191">
        <v>6</v>
      </c>
      <c r="I251" s="192"/>
      <c r="L251" s="188"/>
      <c r="M251" s="193"/>
      <c r="N251" s="194"/>
      <c r="O251" s="194"/>
      <c r="P251" s="194"/>
      <c r="Q251" s="194"/>
      <c r="R251" s="194"/>
      <c r="S251" s="194"/>
      <c r="T251" s="195"/>
      <c r="AT251" s="189" t="s">
        <v>149</v>
      </c>
      <c r="AU251" s="189" t="s">
        <v>87</v>
      </c>
      <c r="AV251" s="15" t="s">
        <v>138</v>
      </c>
      <c r="AW251" s="15" t="s">
        <v>38</v>
      </c>
      <c r="AX251" s="15" t="s">
        <v>85</v>
      </c>
      <c r="AY251" s="189" t="s">
        <v>132</v>
      </c>
    </row>
    <row r="252" spans="1:65" s="2" customFormat="1" ht="16.5" customHeight="1">
      <c r="A252" s="34"/>
      <c r="B252" s="139"/>
      <c r="C252" s="140" t="s">
        <v>281</v>
      </c>
      <c r="D252" s="140" t="s">
        <v>134</v>
      </c>
      <c r="E252" s="141" t="s">
        <v>1065</v>
      </c>
      <c r="F252" s="142" t="s">
        <v>1066</v>
      </c>
      <c r="G252" s="143" t="s">
        <v>317</v>
      </c>
      <c r="H252" s="144">
        <v>6</v>
      </c>
      <c r="I252" s="145"/>
      <c r="J252" s="146">
        <f>ROUND(I252*H252,2)</f>
        <v>0</v>
      </c>
      <c r="K252" s="142" t="s">
        <v>144</v>
      </c>
      <c r="L252" s="35"/>
      <c r="M252" s="147" t="s">
        <v>3</v>
      </c>
      <c r="N252" s="148" t="s">
        <v>48</v>
      </c>
      <c r="O252" s="55"/>
      <c r="P252" s="149">
        <f>O252*H252</f>
        <v>0</v>
      </c>
      <c r="Q252" s="149">
        <v>0.21734000000000001</v>
      </c>
      <c r="R252" s="149">
        <f>Q252*H252</f>
        <v>1.3040400000000001</v>
      </c>
      <c r="S252" s="149">
        <v>0</v>
      </c>
      <c r="T252" s="15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1" t="s">
        <v>138</v>
      </c>
      <c r="AT252" s="151" t="s">
        <v>134</v>
      </c>
      <c r="AU252" s="151" t="s">
        <v>87</v>
      </c>
      <c r="AY252" s="18" t="s">
        <v>132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8" t="s">
        <v>85</v>
      </c>
      <c r="BK252" s="152">
        <f>ROUND(I252*H252,2)</f>
        <v>0</v>
      </c>
      <c r="BL252" s="18" t="s">
        <v>138</v>
      </c>
      <c r="BM252" s="151" t="s">
        <v>1067</v>
      </c>
    </row>
    <row r="253" spans="1:65" s="2" customFormat="1">
      <c r="A253" s="34"/>
      <c r="B253" s="35"/>
      <c r="C253" s="34"/>
      <c r="D253" s="153" t="s">
        <v>140</v>
      </c>
      <c r="E253" s="34"/>
      <c r="F253" s="154" t="s">
        <v>1068</v>
      </c>
      <c r="G253" s="34"/>
      <c r="H253" s="34"/>
      <c r="I253" s="155"/>
      <c r="J253" s="34"/>
      <c r="K253" s="34"/>
      <c r="L253" s="35"/>
      <c r="M253" s="156"/>
      <c r="N253" s="157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8" t="s">
        <v>140</v>
      </c>
      <c r="AU253" s="18" t="s">
        <v>87</v>
      </c>
    </row>
    <row r="254" spans="1:65" s="2" customFormat="1">
      <c r="A254" s="34"/>
      <c r="B254" s="35"/>
      <c r="C254" s="34"/>
      <c r="D254" s="159" t="s">
        <v>147</v>
      </c>
      <c r="E254" s="34"/>
      <c r="F254" s="160" t="s">
        <v>1069</v>
      </c>
      <c r="G254" s="34"/>
      <c r="H254" s="34"/>
      <c r="I254" s="155"/>
      <c r="J254" s="34"/>
      <c r="K254" s="34"/>
      <c r="L254" s="35"/>
      <c r="M254" s="156"/>
      <c r="N254" s="157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8" t="s">
        <v>147</v>
      </c>
      <c r="AU254" s="18" t="s">
        <v>87</v>
      </c>
    </row>
    <row r="255" spans="1:65" s="13" customFormat="1">
      <c r="B255" s="161"/>
      <c r="D255" s="153" t="s">
        <v>149</v>
      </c>
      <c r="E255" s="162" t="s">
        <v>3</v>
      </c>
      <c r="F255" s="163" t="s">
        <v>1055</v>
      </c>
      <c r="H255" s="162" t="s">
        <v>3</v>
      </c>
      <c r="I255" s="164"/>
      <c r="L255" s="161"/>
      <c r="M255" s="165"/>
      <c r="N255" s="166"/>
      <c r="O255" s="166"/>
      <c r="P255" s="166"/>
      <c r="Q255" s="166"/>
      <c r="R255" s="166"/>
      <c r="S255" s="166"/>
      <c r="T255" s="167"/>
      <c r="AT255" s="162" t="s">
        <v>149</v>
      </c>
      <c r="AU255" s="162" t="s">
        <v>87</v>
      </c>
      <c r="AV255" s="13" t="s">
        <v>85</v>
      </c>
      <c r="AW255" s="13" t="s">
        <v>38</v>
      </c>
      <c r="AX255" s="13" t="s">
        <v>77</v>
      </c>
      <c r="AY255" s="162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138</v>
      </c>
      <c r="H256" s="171">
        <v>4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4" customFormat="1">
      <c r="B257" s="168"/>
      <c r="D257" s="153" t="s">
        <v>149</v>
      </c>
      <c r="E257" s="169" t="s">
        <v>3</v>
      </c>
      <c r="F257" s="170" t="s">
        <v>87</v>
      </c>
      <c r="H257" s="171">
        <v>2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149</v>
      </c>
      <c r="AU257" s="169" t="s">
        <v>87</v>
      </c>
      <c r="AV257" s="14" t="s">
        <v>87</v>
      </c>
      <c r="AW257" s="14" t="s">
        <v>38</v>
      </c>
      <c r="AX257" s="14" t="s">
        <v>77</v>
      </c>
      <c r="AY257" s="169" t="s">
        <v>132</v>
      </c>
    </row>
    <row r="258" spans="1:65" s="15" customFormat="1">
      <c r="B258" s="188"/>
      <c r="D258" s="153" t="s">
        <v>149</v>
      </c>
      <c r="E258" s="189" t="s">
        <v>3</v>
      </c>
      <c r="F258" s="190" t="s">
        <v>244</v>
      </c>
      <c r="H258" s="191">
        <v>6</v>
      </c>
      <c r="I258" s="192"/>
      <c r="L258" s="188"/>
      <c r="M258" s="193"/>
      <c r="N258" s="194"/>
      <c r="O258" s="194"/>
      <c r="P258" s="194"/>
      <c r="Q258" s="194"/>
      <c r="R258" s="194"/>
      <c r="S258" s="194"/>
      <c r="T258" s="195"/>
      <c r="AT258" s="189" t="s">
        <v>149</v>
      </c>
      <c r="AU258" s="189" t="s">
        <v>87</v>
      </c>
      <c r="AV258" s="15" t="s">
        <v>138</v>
      </c>
      <c r="AW258" s="15" t="s">
        <v>38</v>
      </c>
      <c r="AX258" s="15" t="s">
        <v>85</v>
      </c>
      <c r="AY258" s="189" t="s">
        <v>132</v>
      </c>
    </row>
    <row r="259" spans="1:65" s="2" customFormat="1" ht="16.5" customHeight="1">
      <c r="A259" s="34"/>
      <c r="B259" s="139"/>
      <c r="C259" s="176" t="s">
        <v>285</v>
      </c>
      <c r="D259" s="176" t="s">
        <v>158</v>
      </c>
      <c r="E259" s="177" t="s">
        <v>1070</v>
      </c>
      <c r="F259" s="178" t="s">
        <v>1071</v>
      </c>
      <c r="G259" s="179" t="s">
        <v>317</v>
      </c>
      <c r="H259" s="180">
        <v>6</v>
      </c>
      <c r="I259" s="181"/>
      <c r="J259" s="182">
        <f>ROUND(I259*H259,2)</f>
        <v>0</v>
      </c>
      <c r="K259" s="178" t="s">
        <v>144</v>
      </c>
      <c r="L259" s="183"/>
      <c r="M259" s="184" t="s">
        <v>3</v>
      </c>
      <c r="N259" s="185" t="s">
        <v>48</v>
      </c>
      <c r="O259" s="55"/>
      <c r="P259" s="149">
        <f>O259*H259</f>
        <v>0</v>
      </c>
      <c r="Q259" s="149">
        <v>0.19600000000000001</v>
      </c>
      <c r="R259" s="149">
        <f>Q259*H259</f>
        <v>1.1760000000000002</v>
      </c>
      <c r="S259" s="149">
        <v>0</v>
      </c>
      <c r="T259" s="15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1" t="s">
        <v>173</v>
      </c>
      <c r="AT259" s="151" t="s">
        <v>158</v>
      </c>
      <c r="AU259" s="151" t="s">
        <v>87</v>
      </c>
      <c r="AY259" s="18" t="s">
        <v>132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8" t="s">
        <v>85</v>
      </c>
      <c r="BK259" s="152">
        <f>ROUND(I259*H259,2)</f>
        <v>0</v>
      </c>
      <c r="BL259" s="18" t="s">
        <v>138</v>
      </c>
      <c r="BM259" s="151" t="s">
        <v>1072</v>
      </c>
    </row>
    <row r="260" spans="1:65" s="2" customFormat="1">
      <c r="A260" s="34"/>
      <c r="B260" s="35"/>
      <c r="C260" s="34"/>
      <c r="D260" s="153" t="s">
        <v>140</v>
      </c>
      <c r="E260" s="34"/>
      <c r="F260" s="154" t="s">
        <v>1071</v>
      </c>
      <c r="G260" s="34"/>
      <c r="H260" s="34"/>
      <c r="I260" s="155"/>
      <c r="J260" s="34"/>
      <c r="K260" s="34"/>
      <c r="L260" s="35"/>
      <c r="M260" s="156"/>
      <c r="N260" s="157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8" t="s">
        <v>140</v>
      </c>
      <c r="AU260" s="18" t="s">
        <v>87</v>
      </c>
    </row>
    <row r="261" spans="1:65" s="13" customFormat="1">
      <c r="B261" s="161"/>
      <c r="D261" s="153" t="s">
        <v>149</v>
      </c>
      <c r="E261" s="162" t="s">
        <v>3</v>
      </c>
      <c r="F261" s="163" t="s">
        <v>1073</v>
      </c>
      <c r="H261" s="162" t="s">
        <v>3</v>
      </c>
      <c r="I261" s="164"/>
      <c r="L261" s="161"/>
      <c r="M261" s="165"/>
      <c r="N261" s="166"/>
      <c r="O261" s="166"/>
      <c r="P261" s="166"/>
      <c r="Q261" s="166"/>
      <c r="R261" s="166"/>
      <c r="S261" s="166"/>
      <c r="T261" s="167"/>
      <c r="AT261" s="162" t="s">
        <v>149</v>
      </c>
      <c r="AU261" s="162" t="s">
        <v>87</v>
      </c>
      <c r="AV261" s="13" t="s">
        <v>85</v>
      </c>
      <c r="AW261" s="13" t="s">
        <v>38</v>
      </c>
      <c r="AX261" s="13" t="s">
        <v>77</v>
      </c>
      <c r="AY261" s="162" t="s">
        <v>132</v>
      </c>
    </row>
    <row r="262" spans="1:65" s="13" customFormat="1">
      <c r="B262" s="161"/>
      <c r="D262" s="153" t="s">
        <v>149</v>
      </c>
      <c r="E262" s="162" t="s">
        <v>3</v>
      </c>
      <c r="F262" s="163" t="s">
        <v>1055</v>
      </c>
      <c r="H262" s="162" t="s">
        <v>3</v>
      </c>
      <c r="I262" s="164"/>
      <c r="L262" s="161"/>
      <c r="M262" s="165"/>
      <c r="N262" s="166"/>
      <c r="O262" s="166"/>
      <c r="P262" s="166"/>
      <c r="Q262" s="166"/>
      <c r="R262" s="166"/>
      <c r="S262" s="166"/>
      <c r="T262" s="167"/>
      <c r="AT262" s="162" t="s">
        <v>149</v>
      </c>
      <c r="AU262" s="162" t="s">
        <v>87</v>
      </c>
      <c r="AV262" s="13" t="s">
        <v>85</v>
      </c>
      <c r="AW262" s="13" t="s">
        <v>38</v>
      </c>
      <c r="AX262" s="13" t="s">
        <v>77</v>
      </c>
      <c r="AY262" s="162" t="s">
        <v>132</v>
      </c>
    </row>
    <row r="263" spans="1:65" s="14" customFormat="1">
      <c r="B263" s="168"/>
      <c r="D263" s="153" t="s">
        <v>149</v>
      </c>
      <c r="E263" s="169" t="s">
        <v>3</v>
      </c>
      <c r="F263" s="170" t="s">
        <v>138</v>
      </c>
      <c r="H263" s="171">
        <v>4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38</v>
      </c>
      <c r="AX263" s="14" t="s">
        <v>77</v>
      </c>
      <c r="AY263" s="169" t="s">
        <v>132</v>
      </c>
    </row>
    <row r="264" spans="1:65" s="14" customFormat="1">
      <c r="B264" s="168"/>
      <c r="D264" s="153" t="s">
        <v>149</v>
      </c>
      <c r="E264" s="169" t="s">
        <v>3</v>
      </c>
      <c r="F264" s="170" t="s">
        <v>87</v>
      </c>
      <c r="H264" s="171">
        <v>2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149</v>
      </c>
      <c r="AU264" s="169" t="s">
        <v>87</v>
      </c>
      <c r="AV264" s="14" t="s">
        <v>87</v>
      </c>
      <c r="AW264" s="14" t="s">
        <v>38</v>
      </c>
      <c r="AX264" s="14" t="s">
        <v>77</v>
      </c>
      <c r="AY264" s="169" t="s">
        <v>132</v>
      </c>
    </row>
    <row r="265" spans="1:65" s="15" customFormat="1">
      <c r="B265" s="188"/>
      <c r="D265" s="153" t="s">
        <v>149</v>
      </c>
      <c r="E265" s="189" t="s">
        <v>3</v>
      </c>
      <c r="F265" s="190" t="s">
        <v>244</v>
      </c>
      <c r="H265" s="191">
        <v>6</v>
      </c>
      <c r="I265" s="192"/>
      <c r="L265" s="188"/>
      <c r="M265" s="193"/>
      <c r="N265" s="194"/>
      <c r="O265" s="194"/>
      <c r="P265" s="194"/>
      <c r="Q265" s="194"/>
      <c r="R265" s="194"/>
      <c r="S265" s="194"/>
      <c r="T265" s="195"/>
      <c r="AT265" s="189" t="s">
        <v>149</v>
      </c>
      <c r="AU265" s="189" t="s">
        <v>87</v>
      </c>
      <c r="AV265" s="15" t="s">
        <v>138</v>
      </c>
      <c r="AW265" s="15" t="s">
        <v>38</v>
      </c>
      <c r="AX265" s="15" t="s">
        <v>85</v>
      </c>
      <c r="AY265" s="189" t="s">
        <v>132</v>
      </c>
    </row>
    <row r="266" spans="1:65" s="2" customFormat="1" ht="16.5" customHeight="1">
      <c r="A266" s="34"/>
      <c r="B266" s="139"/>
      <c r="C266" s="140" t="s">
        <v>289</v>
      </c>
      <c r="D266" s="140" t="s">
        <v>134</v>
      </c>
      <c r="E266" s="141" t="s">
        <v>1074</v>
      </c>
      <c r="F266" s="142" t="s">
        <v>1075</v>
      </c>
      <c r="G266" s="143" t="s">
        <v>296</v>
      </c>
      <c r="H266" s="144">
        <v>214</v>
      </c>
      <c r="I266" s="145"/>
      <c r="J266" s="146">
        <f>ROUND(I266*H266,2)</f>
        <v>0</v>
      </c>
      <c r="K266" s="142" t="s">
        <v>144</v>
      </c>
      <c r="L266" s="35"/>
      <c r="M266" s="147" t="s">
        <v>3</v>
      </c>
      <c r="N266" s="148" t="s">
        <v>48</v>
      </c>
      <c r="O266" s="55"/>
      <c r="P266" s="149">
        <f>O266*H266</f>
        <v>0</v>
      </c>
      <c r="Q266" s="149">
        <v>9.0000000000000006E-5</v>
      </c>
      <c r="R266" s="149">
        <f>Q266*H266</f>
        <v>1.9260000000000003E-2</v>
      </c>
      <c r="S266" s="149">
        <v>0</v>
      </c>
      <c r="T266" s="15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1" t="s">
        <v>138</v>
      </c>
      <c r="AT266" s="151" t="s">
        <v>134</v>
      </c>
      <c r="AU266" s="151" t="s">
        <v>87</v>
      </c>
      <c r="AY266" s="18" t="s">
        <v>132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8" t="s">
        <v>85</v>
      </c>
      <c r="BK266" s="152">
        <f>ROUND(I266*H266,2)</f>
        <v>0</v>
      </c>
      <c r="BL266" s="18" t="s">
        <v>138</v>
      </c>
      <c r="BM266" s="151" t="s">
        <v>1076</v>
      </c>
    </row>
    <row r="267" spans="1:65" s="2" customFormat="1">
      <c r="A267" s="34"/>
      <c r="B267" s="35"/>
      <c r="C267" s="34"/>
      <c r="D267" s="153" t="s">
        <v>140</v>
      </c>
      <c r="E267" s="34"/>
      <c r="F267" s="154" t="s">
        <v>1077</v>
      </c>
      <c r="G267" s="34"/>
      <c r="H267" s="34"/>
      <c r="I267" s="155"/>
      <c r="J267" s="34"/>
      <c r="K267" s="34"/>
      <c r="L267" s="35"/>
      <c r="M267" s="156"/>
      <c r="N267" s="157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8" t="s">
        <v>140</v>
      </c>
      <c r="AU267" s="18" t="s">
        <v>87</v>
      </c>
    </row>
    <row r="268" spans="1:65" s="2" customFormat="1">
      <c r="A268" s="34"/>
      <c r="B268" s="35"/>
      <c r="C268" s="34"/>
      <c r="D268" s="159" t="s">
        <v>147</v>
      </c>
      <c r="E268" s="34"/>
      <c r="F268" s="160" t="s">
        <v>1078</v>
      </c>
      <c r="G268" s="34"/>
      <c r="H268" s="34"/>
      <c r="I268" s="155"/>
      <c r="J268" s="34"/>
      <c r="K268" s="34"/>
      <c r="L268" s="35"/>
      <c r="M268" s="156"/>
      <c r="N268" s="157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8" t="s">
        <v>147</v>
      </c>
      <c r="AU268" s="18" t="s">
        <v>87</v>
      </c>
    </row>
    <row r="269" spans="1:65" s="13" customFormat="1">
      <c r="B269" s="161"/>
      <c r="D269" s="153" t="s">
        <v>149</v>
      </c>
      <c r="E269" s="162" t="s">
        <v>3</v>
      </c>
      <c r="F269" s="163" t="s">
        <v>299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3" customFormat="1">
      <c r="B270" s="161"/>
      <c r="D270" s="153" t="s">
        <v>149</v>
      </c>
      <c r="E270" s="162" t="s">
        <v>3</v>
      </c>
      <c r="F270" s="163" t="s">
        <v>1022</v>
      </c>
      <c r="H270" s="162" t="s">
        <v>3</v>
      </c>
      <c r="I270" s="164"/>
      <c r="L270" s="161"/>
      <c r="M270" s="165"/>
      <c r="N270" s="166"/>
      <c r="O270" s="166"/>
      <c r="P270" s="166"/>
      <c r="Q270" s="166"/>
      <c r="R270" s="166"/>
      <c r="S270" s="166"/>
      <c r="T270" s="167"/>
      <c r="AT270" s="162" t="s">
        <v>149</v>
      </c>
      <c r="AU270" s="162" t="s">
        <v>87</v>
      </c>
      <c r="AV270" s="13" t="s">
        <v>85</v>
      </c>
      <c r="AW270" s="13" t="s">
        <v>38</v>
      </c>
      <c r="AX270" s="13" t="s">
        <v>77</v>
      </c>
      <c r="AY270" s="162" t="s">
        <v>132</v>
      </c>
    </row>
    <row r="271" spans="1:65" s="14" customFormat="1">
      <c r="B271" s="168"/>
      <c r="D271" s="153" t="s">
        <v>149</v>
      </c>
      <c r="E271" s="169" t="s">
        <v>3</v>
      </c>
      <c r="F271" s="170" t="s">
        <v>1079</v>
      </c>
      <c r="H271" s="171">
        <v>214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149</v>
      </c>
      <c r="AU271" s="169" t="s">
        <v>87</v>
      </c>
      <c r="AV271" s="14" t="s">
        <v>87</v>
      </c>
      <c r="AW271" s="14" t="s">
        <v>38</v>
      </c>
      <c r="AX271" s="14" t="s">
        <v>85</v>
      </c>
      <c r="AY271" s="169" t="s">
        <v>132</v>
      </c>
    </row>
    <row r="272" spans="1:65" s="12" customFormat="1" ht="22.95" customHeight="1">
      <c r="B272" s="126"/>
      <c r="D272" s="127" t="s">
        <v>76</v>
      </c>
      <c r="E272" s="137" t="s">
        <v>177</v>
      </c>
      <c r="F272" s="137" t="s">
        <v>674</v>
      </c>
      <c r="I272" s="129"/>
      <c r="J272" s="138">
        <f>BK272</f>
        <v>0</v>
      </c>
      <c r="L272" s="126"/>
      <c r="M272" s="131"/>
      <c r="N272" s="132"/>
      <c r="O272" s="132"/>
      <c r="P272" s="133">
        <f>SUM(P273:P276)</f>
        <v>0</v>
      </c>
      <c r="Q272" s="132"/>
      <c r="R272" s="133">
        <f>SUM(R273:R276)</f>
        <v>0</v>
      </c>
      <c r="S272" s="132"/>
      <c r="T272" s="134">
        <f>SUM(T273:T276)</f>
        <v>0.4</v>
      </c>
      <c r="AR272" s="127" t="s">
        <v>85</v>
      </c>
      <c r="AT272" s="135" t="s">
        <v>76</v>
      </c>
      <c r="AU272" s="135" t="s">
        <v>85</v>
      </c>
      <c r="AY272" s="127" t="s">
        <v>132</v>
      </c>
      <c r="BK272" s="136">
        <f>SUM(BK273:BK276)</f>
        <v>0</v>
      </c>
    </row>
    <row r="273" spans="1:65" s="2" customFormat="1" ht="16.5" customHeight="1">
      <c r="A273" s="34"/>
      <c r="B273" s="139"/>
      <c r="C273" s="140" t="s">
        <v>290</v>
      </c>
      <c r="D273" s="140" t="s">
        <v>134</v>
      </c>
      <c r="E273" s="141" t="s">
        <v>676</v>
      </c>
      <c r="F273" s="142" t="s">
        <v>677</v>
      </c>
      <c r="G273" s="143" t="s">
        <v>317</v>
      </c>
      <c r="H273" s="144">
        <v>4</v>
      </c>
      <c r="I273" s="145"/>
      <c r="J273" s="146">
        <f>ROUND(I273*H273,2)</f>
        <v>0</v>
      </c>
      <c r="K273" s="142" t="s">
        <v>144</v>
      </c>
      <c r="L273" s="35"/>
      <c r="M273" s="147" t="s">
        <v>3</v>
      </c>
      <c r="N273" s="148" t="s">
        <v>48</v>
      </c>
      <c r="O273" s="55"/>
      <c r="P273" s="149">
        <f>O273*H273</f>
        <v>0</v>
      </c>
      <c r="Q273" s="149">
        <v>0</v>
      </c>
      <c r="R273" s="149">
        <f>Q273*H273</f>
        <v>0</v>
      </c>
      <c r="S273" s="149">
        <v>0.1</v>
      </c>
      <c r="T273" s="150">
        <f>S273*H273</f>
        <v>0.4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51" t="s">
        <v>138</v>
      </c>
      <c r="AT273" s="151" t="s">
        <v>134</v>
      </c>
      <c r="AU273" s="151" t="s">
        <v>87</v>
      </c>
      <c r="AY273" s="18" t="s">
        <v>132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8" t="s">
        <v>85</v>
      </c>
      <c r="BK273" s="152">
        <f>ROUND(I273*H273,2)</f>
        <v>0</v>
      </c>
      <c r="BL273" s="18" t="s">
        <v>138</v>
      </c>
      <c r="BM273" s="151" t="s">
        <v>1080</v>
      </c>
    </row>
    <row r="274" spans="1:65" s="2" customFormat="1">
      <c r="A274" s="34"/>
      <c r="B274" s="35"/>
      <c r="C274" s="34"/>
      <c r="D274" s="153" t="s">
        <v>140</v>
      </c>
      <c r="E274" s="34"/>
      <c r="F274" s="154" t="s">
        <v>679</v>
      </c>
      <c r="G274" s="34"/>
      <c r="H274" s="34"/>
      <c r="I274" s="155"/>
      <c r="J274" s="34"/>
      <c r="K274" s="34"/>
      <c r="L274" s="35"/>
      <c r="M274" s="156"/>
      <c r="N274" s="157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8" t="s">
        <v>140</v>
      </c>
      <c r="AU274" s="18" t="s">
        <v>87</v>
      </c>
    </row>
    <row r="275" spans="1:65" s="2" customFormat="1">
      <c r="A275" s="34"/>
      <c r="B275" s="35"/>
      <c r="C275" s="34"/>
      <c r="D275" s="159" t="s">
        <v>147</v>
      </c>
      <c r="E275" s="34"/>
      <c r="F275" s="160" t="s">
        <v>680</v>
      </c>
      <c r="G275" s="34"/>
      <c r="H275" s="34"/>
      <c r="I275" s="155"/>
      <c r="J275" s="34"/>
      <c r="K275" s="34"/>
      <c r="L275" s="35"/>
      <c r="M275" s="156"/>
      <c r="N275" s="157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8" t="s">
        <v>147</v>
      </c>
      <c r="AU275" s="18" t="s">
        <v>87</v>
      </c>
    </row>
    <row r="276" spans="1:65" s="14" customFormat="1">
      <c r="B276" s="168"/>
      <c r="D276" s="153" t="s">
        <v>149</v>
      </c>
      <c r="E276" s="169" t="s">
        <v>3</v>
      </c>
      <c r="F276" s="170" t="s">
        <v>138</v>
      </c>
      <c r="H276" s="171">
        <v>4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85</v>
      </c>
      <c r="AY276" s="169" t="s">
        <v>132</v>
      </c>
    </row>
    <row r="277" spans="1:65" s="12" customFormat="1" ht="22.95" customHeight="1">
      <c r="B277" s="126"/>
      <c r="D277" s="127" t="s">
        <v>76</v>
      </c>
      <c r="E277" s="137" t="s">
        <v>681</v>
      </c>
      <c r="F277" s="137" t="s">
        <v>1081</v>
      </c>
      <c r="I277" s="129"/>
      <c r="J277" s="138">
        <f>BK277</f>
        <v>0</v>
      </c>
      <c r="L277" s="126"/>
      <c r="M277" s="131"/>
      <c r="N277" s="132"/>
      <c r="O277" s="132"/>
      <c r="P277" s="133">
        <f>SUM(P278:P280)</f>
        <v>0</v>
      </c>
      <c r="Q277" s="132"/>
      <c r="R277" s="133">
        <f>SUM(R278:R280)</f>
        <v>0</v>
      </c>
      <c r="S277" s="132"/>
      <c r="T277" s="134">
        <f>SUM(T278:T280)</f>
        <v>0</v>
      </c>
      <c r="AR277" s="127" t="s">
        <v>85</v>
      </c>
      <c r="AT277" s="135" t="s">
        <v>76</v>
      </c>
      <c r="AU277" s="135" t="s">
        <v>85</v>
      </c>
      <c r="AY277" s="127" t="s">
        <v>132</v>
      </c>
      <c r="BK277" s="136">
        <f>SUM(BK278:BK280)</f>
        <v>0</v>
      </c>
    </row>
    <row r="278" spans="1:65" s="2" customFormat="1" ht="16.5" customHeight="1">
      <c r="A278" s="34"/>
      <c r="B278" s="139"/>
      <c r="C278" s="140" t="s">
        <v>291</v>
      </c>
      <c r="D278" s="140" t="s">
        <v>134</v>
      </c>
      <c r="E278" s="141" t="s">
        <v>1082</v>
      </c>
      <c r="F278" s="142" t="s">
        <v>1083</v>
      </c>
      <c r="G278" s="143" t="s">
        <v>199</v>
      </c>
      <c r="H278" s="144">
        <v>42.671999999999997</v>
      </c>
      <c r="I278" s="145"/>
      <c r="J278" s="146">
        <f>ROUND(I278*H278,2)</f>
        <v>0</v>
      </c>
      <c r="K278" s="142" t="s">
        <v>144</v>
      </c>
      <c r="L278" s="35"/>
      <c r="M278" s="147" t="s">
        <v>3</v>
      </c>
      <c r="N278" s="148" t="s">
        <v>48</v>
      </c>
      <c r="O278" s="55"/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51" t="s">
        <v>138</v>
      </c>
      <c r="AT278" s="151" t="s">
        <v>134</v>
      </c>
      <c r="AU278" s="151" t="s">
        <v>87</v>
      </c>
      <c r="AY278" s="18" t="s">
        <v>132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8" t="s">
        <v>85</v>
      </c>
      <c r="BK278" s="152">
        <f>ROUND(I278*H278,2)</f>
        <v>0</v>
      </c>
      <c r="BL278" s="18" t="s">
        <v>138</v>
      </c>
      <c r="BM278" s="151" t="s">
        <v>1084</v>
      </c>
    </row>
    <row r="279" spans="1:65" s="2" customFormat="1" ht="19.2">
      <c r="A279" s="34"/>
      <c r="B279" s="35"/>
      <c r="C279" s="34"/>
      <c r="D279" s="153" t="s">
        <v>140</v>
      </c>
      <c r="E279" s="34"/>
      <c r="F279" s="154" t="s">
        <v>1085</v>
      </c>
      <c r="G279" s="34"/>
      <c r="H279" s="34"/>
      <c r="I279" s="155"/>
      <c r="J279" s="34"/>
      <c r="K279" s="34"/>
      <c r="L279" s="35"/>
      <c r="M279" s="156"/>
      <c r="N279" s="157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8" t="s">
        <v>140</v>
      </c>
      <c r="AU279" s="18" t="s">
        <v>87</v>
      </c>
    </row>
    <row r="280" spans="1:65" s="2" customFormat="1">
      <c r="A280" s="34"/>
      <c r="B280" s="35"/>
      <c r="C280" s="34"/>
      <c r="D280" s="159" t="s">
        <v>147</v>
      </c>
      <c r="E280" s="34"/>
      <c r="F280" s="160" t="s">
        <v>1086</v>
      </c>
      <c r="G280" s="34"/>
      <c r="H280" s="34"/>
      <c r="I280" s="155"/>
      <c r="J280" s="34"/>
      <c r="K280" s="34"/>
      <c r="L280" s="35"/>
      <c r="M280" s="199"/>
      <c r="N280" s="200"/>
      <c r="O280" s="201"/>
      <c r="P280" s="201"/>
      <c r="Q280" s="201"/>
      <c r="R280" s="201"/>
      <c r="S280" s="201"/>
      <c r="T280" s="20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8" t="s">
        <v>147</v>
      </c>
      <c r="AU280" s="18" t="s">
        <v>87</v>
      </c>
    </row>
    <row r="281" spans="1:65" s="2" customFormat="1" ht="6.9" customHeight="1">
      <c r="A281" s="34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85:K28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1" r:id="rId3"/>
    <hyperlink ref="F106" r:id="rId4"/>
    <hyperlink ref="F112" r:id="rId5"/>
    <hyperlink ref="F120" r:id="rId6"/>
    <hyperlink ref="F126" r:id="rId7"/>
    <hyperlink ref="F144" r:id="rId8"/>
    <hyperlink ref="F155" r:id="rId9"/>
    <hyperlink ref="F161" r:id="rId10"/>
    <hyperlink ref="F178" r:id="rId11"/>
    <hyperlink ref="F188" r:id="rId12"/>
    <hyperlink ref="F197" r:id="rId13"/>
    <hyperlink ref="F209" r:id="rId14"/>
    <hyperlink ref="F218" r:id="rId15"/>
    <hyperlink ref="F223" r:id="rId16"/>
    <hyperlink ref="F254" r:id="rId17"/>
    <hyperlink ref="F268" r:id="rId18"/>
    <hyperlink ref="F275" r:id="rId19"/>
    <hyperlink ref="F280" r:id="rId20"/>
  </hyperlinks>
  <pageMargins left="0.39374999999999999" right="0.39374999999999999" top="0.39374999999999999" bottom="0.39374999999999999" header="0" footer="0"/>
  <pageSetup paperSize="9" scale="58" fitToHeight="100" orientation="portrait" blackAndWhite="1" r:id="rId2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3" t="s">
        <v>1087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98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ROUND((SUM(BE80:BE125)),  2)</f>
        <v>0</v>
      </c>
      <c r="G33" s="34"/>
      <c r="H33" s="34"/>
      <c r="I33" s="98">
        <v>0.21</v>
      </c>
      <c r="J33" s="97">
        <f>ROUND(((SUM(BE80:BE125))*I33),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ROUND((SUM(BF80:BF125)),  2)</f>
        <v>0</v>
      </c>
      <c r="G34" s="34"/>
      <c r="H34" s="34"/>
      <c r="I34" s="98">
        <v>0.15</v>
      </c>
      <c r="J34" s="97">
        <f>ROUND(((SUM(BF80:BF125))*I34),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ROUND((SUM(BG80:BG125)),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ROUND((SUM(BH80:BH125)),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ROUND((SUM(BI80:BI125)),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3" t="str">
        <f>E9</f>
        <v>VON - Vedlejší a ostatní náklady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1088</v>
      </c>
      <c r="E60" s="110"/>
      <c r="F60" s="110"/>
      <c r="G60" s="110"/>
      <c r="H60" s="110"/>
      <c r="I60" s="110"/>
      <c r="J60" s="111">
        <f>J81</f>
        <v>0</v>
      </c>
      <c r="L60" s="108"/>
    </row>
    <row r="61" spans="1:47" s="2" customFormat="1" ht="21.7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" customHeight="1">
      <c r="A62" s="3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1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" customHeight="1">
      <c r="A66" s="34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1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" customHeight="1">
      <c r="A67" s="34"/>
      <c r="B67" s="35"/>
      <c r="C67" s="22" t="s">
        <v>117</v>
      </c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8" t="s">
        <v>16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4"/>
      <c r="D70" s="34"/>
      <c r="E70" s="326" t="str">
        <f>E7</f>
        <v>Rekonstrukce místních komunikací Poříčany</v>
      </c>
      <c r="F70" s="327"/>
      <c r="G70" s="327"/>
      <c r="H70" s="327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8" t="s">
        <v>100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4"/>
      <c r="D72" s="34"/>
      <c r="E72" s="303" t="str">
        <f>E9</f>
        <v>VON - Vedlejší a ostatní náklady</v>
      </c>
      <c r="F72" s="325"/>
      <c r="G72" s="325"/>
      <c r="H72" s="325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8" t="s">
        <v>22</v>
      </c>
      <c r="D74" s="34"/>
      <c r="E74" s="34"/>
      <c r="F74" s="26" t="str">
        <f>F12</f>
        <v>Poříčany</v>
      </c>
      <c r="G74" s="34"/>
      <c r="H74" s="34"/>
      <c r="I74" s="28" t="s">
        <v>24</v>
      </c>
      <c r="J74" s="52" t="str">
        <f>IF(J12="","",J12)</f>
        <v>9. 6. 2022</v>
      </c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25.65" customHeight="1">
      <c r="A76" s="34"/>
      <c r="B76" s="35"/>
      <c r="C76" s="28" t="s">
        <v>30</v>
      </c>
      <c r="D76" s="34"/>
      <c r="E76" s="34"/>
      <c r="F76" s="26" t="str">
        <f>E15</f>
        <v xml:space="preserve"> </v>
      </c>
      <c r="G76" s="34"/>
      <c r="H76" s="34"/>
      <c r="I76" s="28" t="s">
        <v>36</v>
      </c>
      <c r="J76" s="32" t="str">
        <f>E21</f>
        <v>SELLA&amp;AGRETA s.r.o.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25.65" customHeight="1">
      <c r="A77" s="34"/>
      <c r="B77" s="35"/>
      <c r="C77" s="28" t="s">
        <v>34</v>
      </c>
      <c r="D77" s="34"/>
      <c r="E77" s="34"/>
      <c r="F77" s="26" t="str">
        <f>IF(E18="","",E18)</f>
        <v>Vyplň údaj</v>
      </c>
      <c r="G77" s="34"/>
      <c r="H77" s="34"/>
      <c r="I77" s="28" t="s">
        <v>39</v>
      </c>
      <c r="J77" s="32" t="str">
        <f>E24</f>
        <v>SELLA&amp;AGRETA s.r.o.</v>
      </c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16"/>
      <c r="B79" s="117"/>
      <c r="C79" s="118" t="s">
        <v>118</v>
      </c>
      <c r="D79" s="119" t="s">
        <v>62</v>
      </c>
      <c r="E79" s="119" t="s">
        <v>58</v>
      </c>
      <c r="F79" s="119" t="s">
        <v>59</v>
      </c>
      <c r="G79" s="119" t="s">
        <v>119</v>
      </c>
      <c r="H79" s="119" t="s">
        <v>120</v>
      </c>
      <c r="I79" s="119" t="s">
        <v>121</v>
      </c>
      <c r="J79" s="119" t="s">
        <v>104</v>
      </c>
      <c r="K79" s="120" t="s">
        <v>122</v>
      </c>
      <c r="L79" s="121"/>
      <c r="M79" s="59" t="s">
        <v>3</v>
      </c>
      <c r="N79" s="60" t="s">
        <v>47</v>
      </c>
      <c r="O79" s="60" t="s">
        <v>123</v>
      </c>
      <c r="P79" s="60" t="s">
        <v>124</v>
      </c>
      <c r="Q79" s="60" t="s">
        <v>125</v>
      </c>
      <c r="R79" s="60" t="s">
        <v>126</v>
      </c>
      <c r="S79" s="60" t="s">
        <v>127</v>
      </c>
      <c r="T79" s="61" t="s">
        <v>128</v>
      </c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</row>
    <row r="80" spans="1:63" s="2" customFormat="1" ht="22.95" customHeight="1">
      <c r="A80" s="34"/>
      <c r="B80" s="35"/>
      <c r="C80" s="66" t="s">
        <v>129</v>
      </c>
      <c r="D80" s="34"/>
      <c r="E80" s="34"/>
      <c r="F80" s="34"/>
      <c r="G80" s="34"/>
      <c r="H80" s="34"/>
      <c r="I80" s="34"/>
      <c r="J80" s="122">
        <f>BK80</f>
        <v>0</v>
      </c>
      <c r="K80" s="34"/>
      <c r="L80" s="35"/>
      <c r="M80" s="62"/>
      <c r="N80" s="53"/>
      <c r="O80" s="63"/>
      <c r="P80" s="123">
        <f>P81</f>
        <v>0</v>
      </c>
      <c r="Q80" s="63"/>
      <c r="R80" s="123">
        <f>R81</f>
        <v>0</v>
      </c>
      <c r="S80" s="63"/>
      <c r="T80" s="12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8" t="s">
        <v>76</v>
      </c>
      <c r="AU80" s="18" t="s">
        <v>105</v>
      </c>
      <c r="BK80" s="125">
        <f>BK81</f>
        <v>0</v>
      </c>
    </row>
    <row r="81" spans="1:65" s="12" customFormat="1" ht="25.95" customHeight="1">
      <c r="B81" s="126"/>
      <c r="D81" s="127" t="s">
        <v>76</v>
      </c>
      <c r="E81" s="128" t="s">
        <v>1089</v>
      </c>
      <c r="F81" s="128" t="s">
        <v>1090</v>
      </c>
      <c r="I81" s="129"/>
      <c r="J81" s="130">
        <f>BK81</f>
        <v>0</v>
      </c>
      <c r="L81" s="126"/>
      <c r="M81" s="131"/>
      <c r="N81" s="132"/>
      <c r="O81" s="132"/>
      <c r="P81" s="133">
        <f>SUM(P82:P125)</f>
        <v>0</v>
      </c>
      <c r="Q81" s="132"/>
      <c r="R81" s="133">
        <f>SUM(R82:R125)</f>
        <v>0</v>
      </c>
      <c r="S81" s="132"/>
      <c r="T81" s="134">
        <f>SUM(T82:T125)</f>
        <v>0</v>
      </c>
      <c r="AR81" s="127" t="s">
        <v>160</v>
      </c>
      <c r="AT81" s="135" t="s">
        <v>76</v>
      </c>
      <c r="AU81" s="135" t="s">
        <v>77</v>
      </c>
      <c r="AY81" s="127" t="s">
        <v>132</v>
      </c>
      <c r="BK81" s="136">
        <f>SUM(BK82:BK125)</f>
        <v>0</v>
      </c>
    </row>
    <row r="82" spans="1:65" s="2" customFormat="1" ht="24.15" customHeight="1">
      <c r="A82" s="34"/>
      <c r="B82" s="139"/>
      <c r="C82" s="140" t="s">
        <v>85</v>
      </c>
      <c r="D82" s="140" t="s">
        <v>134</v>
      </c>
      <c r="E82" s="141" t="s">
        <v>1091</v>
      </c>
      <c r="F82" s="142" t="s">
        <v>1092</v>
      </c>
      <c r="G82" s="143" t="s">
        <v>1093</v>
      </c>
      <c r="H82" s="144">
        <v>1</v>
      </c>
      <c r="I82" s="145"/>
      <c r="J82" s="146">
        <f>ROUND(I82*H82,2)</f>
        <v>0</v>
      </c>
      <c r="K82" s="142" t="s">
        <v>1094</v>
      </c>
      <c r="L82" s="35"/>
      <c r="M82" s="147" t="s">
        <v>3</v>
      </c>
      <c r="N82" s="148" t="s">
        <v>48</v>
      </c>
      <c r="O82" s="55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1" t="s">
        <v>1095</v>
      </c>
      <c r="AT82" s="151" t="s">
        <v>134</v>
      </c>
      <c r="AU82" s="151" t="s">
        <v>85</v>
      </c>
      <c r="AY82" s="18" t="s">
        <v>132</v>
      </c>
      <c r="BE82" s="152">
        <f>IF(N82="základní",J82,0)</f>
        <v>0</v>
      </c>
      <c r="BF82" s="152">
        <f>IF(N82="snížená",J82,0)</f>
        <v>0</v>
      </c>
      <c r="BG82" s="152">
        <f>IF(N82="zákl. přenesená",J82,0)</f>
        <v>0</v>
      </c>
      <c r="BH82" s="152">
        <f>IF(N82="sníž. přenesená",J82,0)</f>
        <v>0</v>
      </c>
      <c r="BI82" s="152">
        <f>IF(N82="nulová",J82,0)</f>
        <v>0</v>
      </c>
      <c r="BJ82" s="18" t="s">
        <v>85</v>
      </c>
      <c r="BK82" s="152">
        <f>ROUND(I82*H82,2)</f>
        <v>0</v>
      </c>
      <c r="BL82" s="18" t="s">
        <v>1095</v>
      </c>
      <c r="BM82" s="151" t="s">
        <v>1096</v>
      </c>
    </row>
    <row r="83" spans="1:65" s="2" customFormat="1">
      <c r="A83" s="34"/>
      <c r="B83" s="35"/>
      <c r="C83" s="34"/>
      <c r="D83" s="153" t="s">
        <v>140</v>
      </c>
      <c r="E83" s="34"/>
      <c r="F83" s="154" t="s">
        <v>1097</v>
      </c>
      <c r="G83" s="34"/>
      <c r="H83" s="34"/>
      <c r="I83" s="155"/>
      <c r="J83" s="34"/>
      <c r="K83" s="34"/>
      <c r="L83" s="35"/>
      <c r="M83" s="156"/>
      <c r="N83" s="157"/>
      <c r="O83" s="55"/>
      <c r="P83" s="55"/>
      <c r="Q83" s="55"/>
      <c r="R83" s="55"/>
      <c r="S83" s="55"/>
      <c r="T83" s="56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8" t="s">
        <v>140</v>
      </c>
      <c r="AU83" s="18" t="s">
        <v>85</v>
      </c>
    </row>
    <row r="84" spans="1:65" s="13" customFormat="1">
      <c r="B84" s="161"/>
      <c r="D84" s="153" t="s">
        <v>149</v>
      </c>
      <c r="E84" s="162" t="s">
        <v>3</v>
      </c>
      <c r="F84" s="163" t="s">
        <v>1098</v>
      </c>
      <c r="H84" s="162" t="s">
        <v>3</v>
      </c>
      <c r="I84" s="164"/>
      <c r="L84" s="161"/>
      <c r="M84" s="165"/>
      <c r="N84" s="166"/>
      <c r="O84" s="166"/>
      <c r="P84" s="166"/>
      <c r="Q84" s="166"/>
      <c r="R84" s="166"/>
      <c r="S84" s="166"/>
      <c r="T84" s="167"/>
      <c r="AT84" s="162" t="s">
        <v>149</v>
      </c>
      <c r="AU84" s="162" t="s">
        <v>85</v>
      </c>
      <c r="AV84" s="13" t="s">
        <v>85</v>
      </c>
      <c r="AW84" s="13" t="s">
        <v>38</v>
      </c>
      <c r="AX84" s="13" t="s">
        <v>77</v>
      </c>
      <c r="AY84" s="162" t="s">
        <v>132</v>
      </c>
    </row>
    <row r="85" spans="1:65" s="14" customFormat="1">
      <c r="B85" s="168"/>
      <c r="D85" s="153" t="s">
        <v>149</v>
      </c>
      <c r="E85" s="169" t="s">
        <v>3</v>
      </c>
      <c r="F85" s="170" t="s">
        <v>85</v>
      </c>
      <c r="H85" s="171">
        <v>1</v>
      </c>
      <c r="I85" s="172"/>
      <c r="L85" s="168"/>
      <c r="M85" s="173"/>
      <c r="N85" s="174"/>
      <c r="O85" s="174"/>
      <c r="P85" s="174"/>
      <c r="Q85" s="174"/>
      <c r="R85" s="174"/>
      <c r="S85" s="174"/>
      <c r="T85" s="175"/>
      <c r="AT85" s="169" t="s">
        <v>149</v>
      </c>
      <c r="AU85" s="169" t="s">
        <v>85</v>
      </c>
      <c r="AV85" s="14" t="s">
        <v>87</v>
      </c>
      <c r="AW85" s="14" t="s">
        <v>38</v>
      </c>
      <c r="AX85" s="14" t="s">
        <v>85</v>
      </c>
      <c r="AY85" s="169" t="s">
        <v>132</v>
      </c>
    </row>
    <row r="86" spans="1:65" s="2" customFormat="1" ht="16.5" customHeight="1">
      <c r="A86" s="34"/>
      <c r="B86" s="139"/>
      <c r="C86" s="140" t="s">
        <v>87</v>
      </c>
      <c r="D86" s="140" t="s">
        <v>134</v>
      </c>
      <c r="E86" s="141" t="s">
        <v>1099</v>
      </c>
      <c r="F86" s="142" t="s">
        <v>1100</v>
      </c>
      <c r="G86" s="143" t="s">
        <v>1093</v>
      </c>
      <c r="H86" s="144">
        <v>1</v>
      </c>
      <c r="I86" s="145"/>
      <c r="J86" s="146">
        <f>ROUND(I86*H86,2)</f>
        <v>0</v>
      </c>
      <c r="K86" s="142" t="s">
        <v>1094</v>
      </c>
      <c r="L86" s="35"/>
      <c r="M86" s="147" t="s">
        <v>3</v>
      </c>
      <c r="N86" s="148" t="s">
        <v>48</v>
      </c>
      <c r="O86" s="55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1" t="s">
        <v>1095</v>
      </c>
      <c r="AT86" s="151" t="s">
        <v>134</v>
      </c>
      <c r="AU86" s="151" t="s">
        <v>85</v>
      </c>
      <c r="AY86" s="18" t="s">
        <v>132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85</v>
      </c>
      <c r="BK86" s="152">
        <f>ROUND(I86*H86,2)</f>
        <v>0</v>
      </c>
      <c r="BL86" s="18" t="s">
        <v>1095</v>
      </c>
      <c r="BM86" s="151" t="s">
        <v>1101</v>
      </c>
    </row>
    <row r="87" spans="1:65" s="2" customFormat="1">
      <c r="A87" s="34"/>
      <c r="B87" s="35"/>
      <c r="C87" s="34"/>
      <c r="D87" s="153" t="s">
        <v>140</v>
      </c>
      <c r="E87" s="34"/>
      <c r="F87" s="154" t="s">
        <v>1102</v>
      </c>
      <c r="G87" s="34"/>
      <c r="H87" s="34"/>
      <c r="I87" s="155"/>
      <c r="J87" s="34"/>
      <c r="K87" s="34"/>
      <c r="L87" s="35"/>
      <c r="M87" s="156"/>
      <c r="N87" s="157"/>
      <c r="O87" s="55"/>
      <c r="P87" s="55"/>
      <c r="Q87" s="55"/>
      <c r="R87" s="55"/>
      <c r="S87" s="55"/>
      <c r="T87" s="5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8" t="s">
        <v>140</v>
      </c>
      <c r="AU87" s="18" t="s">
        <v>85</v>
      </c>
    </row>
    <row r="88" spans="1:65" s="13" customFormat="1">
      <c r="B88" s="161"/>
      <c r="D88" s="153" t="s">
        <v>149</v>
      </c>
      <c r="E88" s="162" t="s">
        <v>3</v>
      </c>
      <c r="F88" s="163" t="s">
        <v>1103</v>
      </c>
      <c r="H88" s="162" t="s">
        <v>3</v>
      </c>
      <c r="I88" s="164"/>
      <c r="L88" s="161"/>
      <c r="M88" s="165"/>
      <c r="N88" s="166"/>
      <c r="O88" s="166"/>
      <c r="P88" s="166"/>
      <c r="Q88" s="166"/>
      <c r="R88" s="166"/>
      <c r="S88" s="166"/>
      <c r="T88" s="167"/>
      <c r="AT88" s="162" t="s">
        <v>149</v>
      </c>
      <c r="AU88" s="162" t="s">
        <v>85</v>
      </c>
      <c r="AV88" s="13" t="s">
        <v>85</v>
      </c>
      <c r="AW88" s="13" t="s">
        <v>38</v>
      </c>
      <c r="AX88" s="13" t="s">
        <v>77</v>
      </c>
      <c r="AY88" s="162" t="s">
        <v>132</v>
      </c>
    </row>
    <row r="89" spans="1:65" s="13" customFormat="1">
      <c r="B89" s="161"/>
      <c r="D89" s="153" t="s">
        <v>149</v>
      </c>
      <c r="E89" s="162" t="s">
        <v>3</v>
      </c>
      <c r="F89" s="163" t="s">
        <v>1104</v>
      </c>
      <c r="H89" s="162" t="s">
        <v>3</v>
      </c>
      <c r="I89" s="164"/>
      <c r="L89" s="161"/>
      <c r="M89" s="165"/>
      <c r="N89" s="166"/>
      <c r="O89" s="166"/>
      <c r="P89" s="166"/>
      <c r="Q89" s="166"/>
      <c r="R89" s="166"/>
      <c r="S89" s="166"/>
      <c r="T89" s="167"/>
      <c r="AT89" s="162" t="s">
        <v>149</v>
      </c>
      <c r="AU89" s="162" t="s">
        <v>85</v>
      </c>
      <c r="AV89" s="13" t="s">
        <v>85</v>
      </c>
      <c r="AW89" s="13" t="s">
        <v>38</v>
      </c>
      <c r="AX89" s="13" t="s">
        <v>77</v>
      </c>
      <c r="AY89" s="162" t="s">
        <v>132</v>
      </c>
    </row>
    <row r="90" spans="1:65" s="14" customFormat="1">
      <c r="B90" s="168"/>
      <c r="D90" s="153" t="s">
        <v>149</v>
      </c>
      <c r="E90" s="169" t="s">
        <v>3</v>
      </c>
      <c r="F90" s="170" t="s">
        <v>85</v>
      </c>
      <c r="H90" s="171">
        <v>1</v>
      </c>
      <c r="I90" s="172"/>
      <c r="L90" s="168"/>
      <c r="M90" s="173"/>
      <c r="N90" s="174"/>
      <c r="O90" s="174"/>
      <c r="P90" s="174"/>
      <c r="Q90" s="174"/>
      <c r="R90" s="174"/>
      <c r="S90" s="174"/>
      <c r="T90" s="175"/>
      <c r="AT90" s="169" t="s">
        <v>149</v>
      </c>
      <c r="AU90" s="169" t="s">
        <v>85</v>
      </c>
      <c r="AV90" s="14" t="s">
        <v>87</v>
      </c>
      <c r="AW90" s="14" t="s">
        <v>38</v>
      </c>
      <c r="AX90" s="14" t="s">
        <v>85</v>
      </c>
      <c r="AY90" s="169" t="s">
        <v>132</v>
      </c>
    </row>
    <row r="91" spans="1:65" s="2" customFormat="1" ht="16.5" customHeight="1">
      <c r="A91" s="34"/>
      <c r="B91" s="139"/>
      <c r="C91" s="140" t="s">
        <v>152</v>
      </c>
      <c r="D91" s="140" t="s">
        <v>134</v>
      </c>
      <c r="E91" s="141" t="s">
        <v>1105</v>
      </c>
      <c r="F91" s="142" t="s">
        <v>1106</v>
      </c>
      <c r="G91" s="143" t="s">
        <v>1093</v>
      </c>
      <c r="H91" s="144">
        <v>1</v>
      </c>
      <c r="I91" s="145"/>
      <c r="J91" s="146">
        <f>ROUND(I91*H91,2)</f>
        <v>0</v>
      </c>
      <c r="K91" s="142" t="s">
        <v>1094</v>
      </c>
      <c r="L91" s="35"/>
      <c r="M91" s="147" t="s">
        <v>3</v>
      </c>
      <c r="N91" s="148" t="s">
        <v>48</v>
      </c>
      <c r="O91" s="55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1" t="s">
        <v>1095</v>
      </c>
      <c r="AT91" s="151" t="s">
        <v>134</v>
      </c>
      <c r="AU91" s="151" t="s">
        <v>85</v>
      </c>
      <c r="AY91" s="18" t="s">
        <v>132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85</v>
      </c>
      <c r="BK91" s="152">
        <f>ROUND(I91*H91,2)</f>
        <v>0</v>
      </c>
      <c r="BL91" s="18" t="s">
        <v>1095</v>
      </c>
      <c r="BM91" s="151" t="s">
        <v>1107</v>
      </c>
    </row>
    <row r="92" spans="1:65" s="2" customFormat="1">
      <c r="A92" s="34"/>
      <c r="B92" s="35"/>
      <c r="C92" s="34"/>
      <c r="D92" s="153" t="s">
        <v>140</v>
      </c>
      <c r="E92" s="34"/>
      <c r="F92" s="154" t="s">
        <v>1108</v>
      </c>
      <c r="G92" s="34"/>
      <c r="H92" s="34"/>
      <c r="I92" s="155"/>
      <c r="J92" s="34"/>
      <c r="K92" s="34"/>
      <c r="L92" s="35"/>
      <c r="M92" s="156"/>
      <c r="N92" s="157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8" t="s">
        <v>140</v>
      </c>
      <c r="AU92" s="18" t="s">
        <v>85</v>
      </c>
    </row>
    <row r="93" spans="1:65" s="13" customFormat="1">
      <c r="B93" s="161"/>
      <c r="D93" s="153" t="s">
        <v>149</v>
      </c>
      <c r="E93" s="162" t="s">
        <v>3</v>
      </c>
      <c r="F93" s="163" t="s">
        <v>1109</v>
      </c>
      <c r="H93" s="162" t="s">
        <v>3</v>
      </c>
      <c r="I93" s="164"/>
      <c r="L93" s="161"/>
      <c r="M93" s="165"/>
      <c r="N93" s="166"/>
      <c r="O93" s="166"/>
      <c r="P93" s="166"/>
      <c r="Q93" s="166"/>
      <c r="R93" s="166"/>
      <c r="S93" s="166"/>
      <c r="T93" s="167"/>
      <c r="AT93" s="162" t="s">
        <v>149</v>
      </c>
      <c r="AU93" s="162" t="s">
        <v>85</v>
      </c>
      <c r="AV93" s="13" t="s">
        <v>85</v>
      </c>
      <c r="AW93" s="13" t="s">
        <v>38</v>
      </c>
      <c r="AX93" s="13" t="s">
        <v>77</v>
      </c>
      <c r="AY93" s="162" t="s">
        <v>132</v>
      </c>
    </row>
    <row r="94" spans="1:65" s="14" customFormat="1">
      <c r="B94" s="168"/>
      <c r="D94" s="153" t="s">
        <v>149</v>
      </c>
      <c r="E94" s="169" t="s">
        <v>3</v>
      </c>
      <c r="F94" s="170" t="s">
        <v>85</v>
      </c>
      <c r="H94" s="171">
        <v>1</v>
      </c>
      <c r="I94" s="172"/>
      <c r="L94" s="168"/>
      <c r="M94" s="173"/>
      <c r="N94" s="174"/>
      <c r="O94" s="174"/>
      <c r="P94" s="174"/>
      <c r="Q94" s="174"/>
      <c r="R94" s="174"/>
      <c r="S94" s="174"/>
      <c r="T94" s="175"/>
      <c r="AT94" s="169" t="s">
        <v>149</v>
      </c>
      <c r="AU94" s="169" t="s">
        <v>85</v>
      </c>
      <c r="AV94" s="14" t="s">
        <v>87</v>
      </c>
      <c r="AW94" s="14" t="s">
        <v>38</v>
      </c>
      <c r="AX94" s="14" t="s">
        <v>85</v>
      </c>
      <c r="AY94" s="169" t="s">
        <v>132</v>
      </c>
    </row>
    <row r="95" spans="1:65" s="2" customFormat="1" ht="16.5" customHeight="1">
      <c r="A95" s="34"/>
      <c r="B95" s="139"/>
      <c r="C95" s="140" t="s">
        <v>138</v>
      </c>
      <c r="D95" s="140" t="s">
        <v>134</v>
      </c>
      <c r="E95" s="141" t="s">
        <v>1110</v>
      </c>
      <c r="F95" s="142" t="s">
        <v>1111</v>
      </c>
      <c r="G95" s="143" t="s">
        <v>1093</v>
      </c>
      <c r="H95" s="144">
        <v>1</v>
      </c>
      <c r="I95" s="145"/>
      <c r="J95" s="146">
        <f>ROUND(I95*H95,2)</f>
        <v>0</v>
      </c>
      <c r="K95" s="142" t="s">
        <v>1094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1095</v>
      </c>
      <c r="AT95" s="151" t="s">
        <v>134</v>
      </c>
      <c r="AU95" s="151" t="s">
        <v>85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1095</v>
      </c>
      <c r="BM95" s="151" t="s">
        <v>1112</v>
      </c>
    </row>
    <row r="96" spans="1:65" s="2" customFormat="1" ht="19.2">
      <c r="A96" s="34"/>
      <c r="B96" s="35"/>
      <c r="C96" s="34"/>
      <c r="D96" s="153" t="s">
        <v>140</v>
      </c>
      <c r="E96" s="34"/>
      <c r="F96" s="154" t="s">
        <v>1113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85</v>
      </c>
    </row>
    <row r="97" spans="1:65" s="13" customFormat="1">
      <c r="B97" s="161"/>
      <c r="D97" s="153" t="s">
        <v>149</v>
      </c>
      <c r="E97" s="162" t="s">
        <v>3</v>
      </c>
      <c r="F97" s="163" t="s">
        <v>1114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85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85</v>
      </c>
      <c r="H98" s="171">
        <v>1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85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160</v>
      </c>
      <c r="D99" s="140" t="s">
        <v>134</v>
      </c>
      <c r="E99" s="141" t="s">
        <v>1115</v>
      </c>
      <c r="F99" s="142" t="s">
        <v>1116</v>
      </c>
      <c r="G99" s="143" t="s">
        <v>1093</v>
      </c>
      <c r="H99" s="144">
        <v>1</v>
      </c>
      <c r="I99" s="145"/>
      <c r="J99" s="146">
        <f>ROUND(I99*H99,2)</f>
        <v>0</v>
      </c>
      <c r="K99" s="142" t="s">
        <v>1094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1095</v>
      </c>
      <c r="AT99" s="151" t="s">
        <v>134</v>
      </c>
      <c r="AU99" s="151" t="s">
        <v>85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1095</v>
      </c>
      <c r="BM99" s="151" t="s">
        <v>1117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1118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85</v>
      </c>
    </row>
    <row r="101" spans="1:65" s="13" customFormat="1" ht="20.399999999999999">
      <c r="B101" s="161"/>
      <c r="D101" s="153" t="s">
        <v>149</v>
      </c>
      <c r="E101" s="162" t="s">
        <v>3</v>
      </c>
      <c r="F101" s="163" t="s">
        <v>1119</v>
      </c>
      <c r="H101" s="162" t="s">
        <v>3</v>
      </c>
      <c r="I101" s="164"/>
      <c r="L101" s="161"/>
      <c r="M101" s="165"/>
      <c r="N101" s="166"/>
      <c r="O101" s="166"/>
      <c r="P101" s="166"/>
      <c r="Q101" s="166"/>
      <c r="R101" s="166"/>
      <c r="S101" s="166"/>
      <c r="T101" s="167"/>
      <c r="AT101" s="162" t="s">
        <v>149</v>
      </c>
      <c r="AU101" s="162" t="s">
        <v>85</v>
      </c>
      <c r="AV101" s="13" t="s">
        <v>85</v>
      </c>
      <c r="AW101" s="13" t="s">
        <v>38</v>
      </c>
      <c r="AX101" s="13" t="s">
        <v>77</v>
      </c>
      <c r="AY101" s="162" t="s">
        <v>132</v>
      </c>
    </row>
    <row r="102" spans="1:65" s="13" customFormat="1">
      <c r="B102" s="161"/>
      <c r="D102" s="153" t="s">
        <v>149</v>
      </c>
      <c r="E102" s="162" t="s">
        <v>3</v>
      </c>
      <c r="F102" s="163" t="s">
        <v>1120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85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3" customFormat="1">
      <c r="B103" s="161"/>
      <c r="D103" s="153" t="s">
        <v>149</v>
      </c>
      <c r="E103" s="162" t="s">
        <v>3</v>
      </c>
      <c r="F103" s="163" t="s">
        <v>1121</v>
      </c>
      <c r="H103" s="162" t="s">
        <v>3</v>
      </c>
      <c r="I103" s="164"/>
      <c r="L103" s="161"/>
      <c r="M103" s="165"/>
      <c r="N103" s="166"/>
      <c r="O103" s="166"/>
      <c r="P103" s="166"/>
      <c r="Q103" s="166"/>
      <c r="R103" s="166"/>
      <c r="S103" s="166"/>
      <c r="T103" s="167"/>
      <c r="AT103" s="162" t="s">
        <v>149</v>
      </c>
      <c r="AU103" s="162" t="s">
        <v>85</v>
      </c>
      <c r="AV103" s="13" t="s">
        <v>85</v>
      </c>
      <c r="AW103" s="13" t="s">
        <v>38</v>
      </c>
      <c r="AX103" s="13" t="s">
        <v>77</v>
      </c>
      <c r="AY103" s="162" t="s">
        <v>132</v>
      </c>
    </row>
    <row r="104" spans="1:65" s="14" customFormat="1">
      <c r="B104" s="168"/>
      <c r="D104" s="153" t="s">
        <v>149</v>
      </c>
      <c r="E104" s="169" t="s">
        <v>3</v>
      </c>
      <c r="F104" s="170" t="s">
        <v>85</v>
      </c>
      <c r="H104" s="171">
        <v>1</v>
      </c>
      <c r="I104" s="172"/>
      <c r="L104" s="168"/>
      <c r="M104" s="173"/>
      <c r="N104" s="174"/>
      <c r="O104" s="174"/>
      <c r="P104" s="174"/>
      <c r="Q104" s="174"/>
      <c r="R104" s="174"/>
      <c r="S104" s="174"/>
      <c r="T104" s="175"/>
      <c r="AT104" s="169" t="s">
        <v>149</v>
      </c>
      <c r="AU104" s="169" t="s">
        <v>85</v>
      </c>
      <c r="AV104" s="14" t="s">
        <v>87</v>
      </c>
      <c r="AW104" s="14" t="s">
        <v>38</v>
      </c>
      <c r="AX104" s="14" t="s">
        <v>85</v>
      </c>
      <c r="AY104" s="169" t="s">
        <v>132</v>
      </c>
    </row>
    <row r="105" spans="1:65" s="2" customFormat="1" ht="16.5" customHeight="1">
      <c r="A105" s="34"/>
      <c r="B105" s="139"/>
      <c r="C105" s="140" t="s">
        <v>165</v>
      </c>
      <c r="D105" s="140" t="s">
        <v>134</v>
      </c>
      <c r="E105" s="141" t="s">
        <v>1122</v>
      </c>
      <c r="F105" s="142" t="s">
        <v>1123</v>
      </c>
      <c r="G105" s="143" t="s">
        <v>1093</v>
      </c>
      <c r="H105" s="144">
        <v>1</v>
      </c>
      <c r="I105" s="145"/>
      <c r="J105" s="146">
        <f>ROUND(I105*H105,2)</f>
        <v>0</v>
      </c>
      <c r="K105" s="142" t="s">
        <v>1094</v>
      </c>
      <c r="L105" s="35"/>
      <c r="M105" s="147" t="s">
        <v>3</v>
      </c>
      <c r="N105" s="148" t="s">
        <v>48</v>
      </c>
      <c r="O105" s="55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1" t="s">
        <v>1095</v>
      </c>
      <c r="AT105" s="151" t="s">
        <v>134</v>
      </c>
      <c r="AU105" s="151" t="s">
        <v>85</v>
      </c>
      <c r="AY105" s="18" t="s">
        <v>132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8" t="s">
        <v>85</v>
      </c>
      <c r="BK105" s="152">
        <f>ROUND(I105*H105,2)</f>
        <v>0</v>
      </c>
      <c r="BL105" s="18" t="s">
        <v>1095</v>
      </c>
      <c r="BM105" s="151" t="s">
        <v>1124</v>
      </c>
    </row>
    <row r="106" spans="1:65" s="2" customFormat="1">
      <c r="A106" s="34"/>
      <c r="B106" s="35"/>
      <c r="C106" s="34"/>
      <c r="D106" s="153" t="s">
        <v>140</v>
      </c>
      <c r="E106" s="34"/>
      <c r="F106" s="154" t="s">
        <v>1125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140</v>
      </c>
      <c r="AU106" s="18" t="s">
        <v>85</v>
      </c>
    </row>
    <row r="107" spans="1:65" s="13" customFormat="1" ht="20.399999999999999">
      <c r="B107" s="161"/>
      <c r="D107" s="153" t="s">
        <v>149</v>
      </c>
      <c r="E107" s="162" t="s">
        <v>3</v>
      </c>
      <c r="F107" s="163" t="s">
        <v>1126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85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1127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85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85</v>
      </c>
      <c r="H109" s="171">
        <v>1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85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169</v>
      </c>
      <c r="D110" s="140" t="s">
        <v>134</v>
      </c>
      <c r="E110" s="141" t="s">
        <v>1128</v>
      </c>
      <c r="F110" s="142" t="s">
        <v>1129</v>
      </c>
      <c r="G110" s="143" t="s">
        <v>1093</v>
      </c>
      <c r="H110" s="144">
        <v>1</v>
      </c>
      <c r="I110" s="145"/>
      <c r="J110" s="146">
        <f>ROUND(I110*H110,2)</f>
        <v>0</v>
      </c>
      <c r="K110" s="142" t="s">
        <v>1094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1095</v>
      </c>
      <c r="AT110" s="151" t="s">
        <v>134</v>
      </c>
      <c r="AU110" s="151" t="s">
        <v>85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1095</v>
      </c>
      <c r="BM110" s="151" t="s">
        <v>1130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1131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85</v>
      </c>
    </row>
    <row r="112" spans="1:65" s="13" customFormat="1">
      <c r="B112" s="161"/>
      <c r="D112" s="153" t="s">
        <v>149</v>
      </c>
      <c r="E112" s="162" t="s">
        <v>3</v>
      </c>
      <c r="F112" s="163" t="s">
        <v>1132</v>
      </c>
      <c r="H112" s="162" t="s">
        <v>3</v>
      </c>
      <c r="I112" s="164"/>
      <c r="L112" s="161"/>
      <c r="M112" s="165"/>
      <c r="N112" s="166"/>
      <c r="O112" s="166"/>
      <c r="P112" s="166"/>
      <c r="Q112" s="166"/>
      <c r="R112" s="166"/>
      <c r="S112" s="166"/>
      <c r="T112" s="167"/>
      <c r="AT112" s="162" t="s">
        <v>149</v>
      </c>
      <c r="AU112" s="162" t="s">
        <v>85</v>
      </c>
      <c r="AV112" s="13" t="s">
        <v>85</v>
      </c>
      <c r="AW112" s="13" t="s">
        <v>38</v>
      </c>
      <c r="AX112" s="13" t="s">
        <v>77</v>
      </c>
      <c r="AY112" s="162" t="s">
        <v>132</v>
      </c>
    </row>
    <row r="113" spans="1:65" s="13" customFormat="1" ht="20.399999999999999">
      <c r="B113" s="161"/>
      <c r="D113" s="153" t="s">
        <v>149</v>
      </c>
      <c r="E113" s="162" t="s">
        <v>3</v>
      </c>
      <c r="F113" s="163" t="s">
        <v>1133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85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 ht="20.399999999999999">
      <c r="B114" s="161"/>
      <c r="D114" s="153" t="s">
        <v>149</v>
      </c>
      <c r="E114" s="162" t="s">
        <v>3</v>
      </c>
      <c r="F114" s="163" t="s">
        <v>1134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85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85</v>
      </c>
      <c r="H115" s="171">
        <v>1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85</v>
      </c>
      <c r="AV115" s="14" t="s">
        <v>87</v>
      </c>
      <c r="AW115" s="14" t="s">
        <v>38</v>
      </c>
      <c r="AX115" s="14" t="s">
        <v>85</v>
      </c>
      <c r="AY115" s="169" t="s">
        <v>132</v>
      </c>
    </row>
    <row r="116" spans="1:65" s="2" customFormat="1" ht="16.5" customHeight="1">
      <c r="A116" s="34"/>
      <c r="B116" s="139"/>
      <c r="C116" s="140" t="s">
        <v>173</v>
      </c>
      <c r="D116" s="140" t="s">
        <v>134</v>
      </c>
      <c r="E116" s="141" t="s">
        <v>1135</v>
      </c>
      <c r="F116" s="142" t="s">
        <v>1136</v>
      </c>
      <c r="G116" s="143" t="s">
        <v>1093</v>
      </c>
      <c r="H116" s="144">
        <v>1</v>
      </c>
      <c r="I116" s="145"/>
      <c r="J116" s="146">
        <f>ROUND(I116*H116,2)</f>
        <v>0</v>
      </c>
      <c r="K116" s="142" t="s">
        <v>1094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1095</v>
      </c>
      <c r="AT116" s="151" t="s">
        <v>134</v>
      </c>
      <c r="AU116" s="151" t="s">
        <v>85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1095</v>
      </c>
      <c r="BM116" s="151" t="s">
        <v>1137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1138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85</v>
      </c>
    </row>
    <row r="118" spans="1:65" s="13" customFormat="1" ht="20.399999999999999">
      <c r="B118" s="161"/>
      <c r="D118" s="153" t="s">
        <v>149</v>
      </c>
      <c r="E118" s="162" t="s">
        <v>3</v>
      </c>
      <c r="F118" s="163" t="s">
        <v>1139</v>
      </c>
      <c r="H118" s="162" t="s">
        <v>3</v>
      </c>
      <c r="I118" s="164"/>
      <c r="L118" s="161"/>
      <c r="M118" s="165"/>
      <c r="N118" s="166"/>
      <c r="O118" s="166"/>
      <c r="P118" s="166"/>
      <c r="Q118" s="166"/>
      <c r="R118" s="166"/>
      <c r="S118" s="166"/>
      <c r="T118" s="167"/>
      <c r="AT118" s="162" t="s">
        <v>149</v>
      </c>
      <c r="AU118" s="162" t="s">
        <v>85</v>
      </c>
      <c r="AV118" s="13" t="s">
        <v>85</v>
      </c>
      <c r="AW118" s="13" t="s">
        <v>38</v>
      </c>
      <c r="AX118" s="13" t="s">
        <v>77</v>
      </c>
      <c r="AY118" s="162" t="s">
        <v>132</v>
      </c>
    </row>
    <row r="119" spans="1:65" s="13" customFormat="1">
      <c r="B119" s="161"/>
      <c r="D119" s="153" t="s">
        <v>149</v>
      </c>
      <c r="E119" s="162" t="s">
        <v>3</v>
      </c>
      <c r="F119" s="163" t="s">
        <v>1140</v>
      </c>
      <c r="H119" s="162" t="s">
        <v>3</v>
      </c>
      <c r="I119" s="164"/>
      <c r="L119" s="161"/>
      <c r="M119" s="165"/>
      <c r="N119" s="166"/>
      <c r="O119" s="166"/>
      <c r="P119" s="166"/>
      <c r="Q119" s="166"/>
      <c r="R119" s="166"/>
      <c r="S119" s="166"/>
      <c r="T119" s="167"/>
      <c r="AT119" s="162" t="s">
        <v>149</v>
      </c>
      <c r="AU119" s="162" t="s">
        <v>85</v>
      </c>
      <c r="AV119" s="13" t="s">
        <v>85</v>
      </c>
      <c r="AW119" s="13" t="s">
        <v>38</v>
      </c>
      <c r="AX119" s="13" t="s">
        <v>77</v>
      </c>
      <c r="AY119" s="162" t="s">
        <v>132</v>
      </c>
    </row>
    <row r="120" spans="1:65" s="14" customFormat="1">
      <c r="B120" s="168"/>
      <c r="D120" s="153" t="s">
        <v>149</v>
      </c>
      <c r="E120" s="169" t="s">
        <v>3</v>
      </c>
      <c r="F120" s="170" t="s">
        <v>85</v>
      </c>
      <c r="H120" s="171">
        <v>1</v>
      </c>
      <c r="I120" s="172"/>
      <c r="L120" s="168"/>
      <c r="M120" s="173"/>
      <c r="N120" s="174"/>
      <c r="O120" s="174"/>
      <c r="P120" s="174"/>
      <c r="Q120" s="174"/>
      <c r="R120" s="174"/>
      <c r="S120" s="174"/>
      <c r="T120" s="175"/>
      <c r="AT120" s="169" t="s">
        <v>149</v>
      </c>
      <c r="AU120" s="169" t="s">
        <v>85</v>
      </c>
      <c r="AV120" s="14" t="s">
        <v>87</v>
      </c>
      <c r="AW120" s="14" t="s">
        <v>38</v>
      </c>
      <c r="AX120" s="14" t="s">
        <v>85</v>
      </c>
      <c r="AY120" s="169" t="s">
        <v>132</v>
      </c>
    </row>
    <row r="121" spans="1:65" s="2" customFormat="1" ht="16.5" customHeight="1">
      <c r="A121" s="34"/>
      <c r="B121" s="139"/>
      <c r="C121" s="140" t="s">
        <v>177</v>
      </c>
      <c r="D121" s="140" t="s">
        <v>134</v>
      </c>
      <c r="E121" s="141" t="s">
        <v>1141</v>
      </c>
      <c r="F121" s="142" t="s">
        <v>1142</v>
      </c>
      <c r="G121" s="143" t="s">
        <v>1093</v>
      </c>
      <c r="H121" s="144">
        <v>1</v>
      </c>
      <c r="I121" s="145"/>
      <c r="J121" s="146">
        <f>ROUND(I121*H121,2)</f>
        <v>0</v>
      </c>
      <c r="K121" s="142" t="s">
        <v>1094</v>
      </c>
      <c r="L121" s="35"/>
      <c r="M121" s="147" t="s">
        <v>3</v>
      </c>
      <c r="N121" s="148" t="s">
        <v>48</v>
      </c>
      <c r="O121" s="55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1095</v>
      </c>
      <c r="AT121" s="151" t="s">
        <v>134</v>
      </c>
      <c r="AU121" s="151" t="s">
        <v>85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1095</v>
      </c>
      <c r="BM121" s="151" t="s">
        <v>1143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1144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85</v>
      </c>
    </row>
    <row r="123" spans="1:65" s="13" customFormat="1">
      <c r="B123" s="161"/>
      <c r="D123" s="153" t="s">
        <v>149</v>
      </c>
      <c r="E123" s="162" t="s">
        <v>3</v>
      </c>
      <c r="F123" s="163" t="s">
        <v>1145</v>
      </c>
      <c r="H123" s="162" t="s">
        <v>3</v>
      </c>
      <c r="I123" s="164"/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149</v>
      </c>
      <c r="AU123" s="162" t="s">
        <v>85</v>
      </c>
      <c r="AV123" s="13" t="s">
        <v>85</v>
      </c>
      <c r="AW123" s="13" t="s">
        <v>38</v>
      </c>
      <c r="AX123" s="13" t="s">
        <v>77</v>
      </c>
      <c r="AY123" s="162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1146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85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4" customFormat="1">
      <c r="B125" s="168"/>
      <c r="D125" s="153" t="s">
        <v>149</v>
      </c>
      <c r="E125" s="169" t="s">
        <v>3</v>
      </c>
      <c r="F125" s="170" t="s">
        <v>85</v>
      </c>
      <c r="H125" s="171">
        <v>1</v>
      </c>
      <c r="I125" s="172"/>
      <c r="L125" s="168"/>
      <c r="M125" s="196"/>
      <c r="N125" s="197"/>
      <c r="O125" s="197"/>
      <c r="P125" s="197"/>
      <c r="Q125" s="197"/>
      <c r="R125" s="197"/>
      <c r="S125" s="197"/>
      <c r="T125" s="198"/>
      <c r="AT125" s="169" t="s">
        <v>149</v>
      </c>
      <c r="AU125" s="169" t="s">
        <v>85</v>
      </c>
      <c r="AV125" s="14" t="s">
        <v>87</v>
      </c>
      <c r="AW125" s="14" t="s">
        <v>38</v>
      </c>
      <c r="AX125" s="14" t="s">
        <v>85</v>
      </c>
      <c r="AY125" s="169" t="s">
        <v>132</v>
      </c>
    </row>
    <row r="126" spans="1:65" s="2" customFormat="1" ht="6.9" customHeight="1">
      <c r="A126" s="3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79:K12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03" customWidth="1"/>
    <col min="2" max="2" width="1.7109375" style="203" customWidth="1"/>
    <col min="3" max="4" width="5" style="203" customWidth="1"/>
    <col min="5" max="5" width="11.7109375" style="203" customWidth="1"/>
    <col min="6" max="6" width="9.140625" style="203" customWidth="1"/>
    <col min="7" max="7" width="5" style="203" customWidth="1"/>
    <col min="8" max="8" width="77.85546875" style="203" customWidth="1"/>
    <col min="9" max="10" width="20" style="203" customWidth="1"/>
    <col min="11" max="11" width="1.710937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0" t="s">
        <v>1147</v>
      </c>
      <c r="D3" s="330"/>
      <c r="E3" s="330"/>
      <c r="F3" s="330"/>
      <c r="G3" s="330"/>
      <c r="H3" s="330"/>
      <c r="I3" s="330"/>
      <c r="J3" s="330"/>
      <c r="K3" s="208"/>
    </row>
    <row r="4" spans="2:11" s="1" customFormat="1" ht="25.5" customHeight="1">
      <c r="B4" s="209"/>
      <c r="C4" s="335" t="s">
        <v>1148</v>
      </c>
      <c r="D4" s="335"/>
      <c r="E4" s="335"/>
      <c r="F4" s="335"/>
      <c r="G4" s="335"/>
      <c r="H4" s="335"/>
      <c r="I4" s="335"/>
      <c r="J4" s="335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4" t="s">
        <v>1149</v>
      </c>
      <c r="D6" s="334"/>
      <c r="E6" s="334"/>
      <c r="F6" s="334"/>
      <c r="G6" s="334"/>
      <c r="H6" s="334"/>
      <c r="I6" s="334"/>
      <c r="J6" s="334"/>
      <c r="K6" s="210"/>
    </row>
    <row r="7" spans="2:11" s="1" customFormat="1" ht="15" customHeight="1">
      <c r="B7" s="213"/>
      <c r="C7" s="334" t="s">
        <v>1150</v>
      </c>
      <c r="D7" s="334"/>
      <c r="E7" s="334"/>
      <c r="F7" s="334"/>
      <c r="G7" s="334"/>
      <c r="H7" s="334"/>
      <c r="I7" s="334"/>
      <c r="J7" s="334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4" t="s">
        <v>1151</v>
      </c>
      <c r="D9" s="334"/>
      <c r="E9" s="334"/>
      <c r="F9" s="334"/>
      <c r="G9" s="334"/>
      <c r="H9" s="334"/>
      <c r="I9" s="334"/>
      <c r="J9" s="334"/>
      <c r="K9" s="210"/>
    </row>
    <row r="10" spans="2:11" s="1" customFormat="1" ht="15" customHeight="1">
      <c r="B10" s="213"/>
      <c r="C10" s="212"/>
      <c r="D10" s="334" t="s">
        <v>1152</v>
      </c>
      <c r="E10" s="334"/>
      <c r="F10" s="334"/>
      <c r="G10" s="334"/>
      <c r="H10" s="334"/>
      <c r="I10" s="334"/>
      <c r="J10" s="334"/>
      <c r="K10" s="210"/>
    </row>
    <row r="11" spans="2:11" s="1" customFormat="1" ht="15" customHeight="1">
      <c r="B11" s="213"/>
      <c r="C11" s="214"/>
      <c r="D11" s="334" t="s">
        <v>1153</v>
      </c>
      <c r="E11" s="334"/>
      <c r="F11" s="334"/>
      <c r="G11" s="334"/>
      <c r="H11" s="334"/>
      <c r="I11" s="334"/>
      <c r="J11" s="334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1154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4" t="s">
        <v>1155</v>
      </c>
      <c r="E15" s="334"/>
      <c r="F15" s="334"/>
      <c r="G15" s="334"/>
      <c r="H15" s="334"/>
      <c r="I15" s="334"/>
      <c r="J15" s="334"/>
      <c r="K15" s="210"/>
    </row>
    <row r="16" spans="2:11" s="1" customFormat="1" ht="15" customHeight="1">
      <c r="B16" s="213"/>
      <c r="C16" s="214"/>
      <c r="D16" s="334" t="s">
        <v>1156</v>
      </c>
      <c r="E16" s="334"/>
      <c r="F16" s="334"/>
      <c r="G16" s="334"/>
      <c r="H16" s="334"/>
      <c r="I16" s="334"/>
      <c r="J16" s="334"/>
      <c r="K16" s="210"/>
    </row>
    <row r="17" spans="2:11" s="1" customFormat="1" ht="15" customHeight="1">
      <c r="B17" s="213"/>
      <c r="C17" s="214"/>
      <c r="D17" s="334" t="s">
        <v>1157</v>
      </c>
      <c r="E17" s="334"/>
      <c r="F17" s="334"/>
      <c r="G17" s="334"/>
      <c r="H17" s="334"/>
      <c r="I17" s="334"/>
      <c r="J17" s="334"/>
      <c r="K17" s="210"/>
    </row>
    <row r="18" spans="2:11" s="1" customFormat="1" ht="15" customHeight="1">
      <c r="B18" s="213"/>
      <c r="C18" s="214"/>
      <c r="D18" s="214"/>
      <c r="E18" s="216" t="s">
        <v>84</v>
      </c>
      <c r="F18" s="334" t="s">
        <v>1158</v>
      </c>
      <c r="G18" s="334"/>
      <c r="H18" s="334"/>
      <c r="I18" s="334"/>
      <c r="J18" s="334"/>
      <c r="K18" s="210"/>
    </row>
    <row r="19" spans="2:11" s="1" customFormat="1" ht="15" customHeight="1">
      <c r="B19" s="213"/>
      <c r="C19" s="214"/>
      <c r="D19" s="214"/>
      <c r="E19" s="216" t="s">
        <v>1159</v>
      </c>
      <c r="F19" s="334" t="s">
        <v>1160</v>
      </c>
      <c r="G19" s="334"/>
      <c r="H19" s="334"/>
      <c r="I19" s="334"/>
      <c r="J19" s="334"/>
      <c r="K19" s="210"/>
    </row>
    <row r="20" spans="2:11" s="1" customFormat="1" ht="15" customHeight="1">
      <c r="B20" s="213"/>
      <c r="C20" s="214"/>
      <c r="D20" s="214"/>
      <c r="E20" s="216" t="s">
        <v>1161</v>
      </c>
      <c r="F20" s="334" t="s">
        <v>1162</v>
      </c>
      <c r="G20" s="334"/>
      <c r="H20" s="334"/>
      <c r="I20" s="334"/>
      <c r="J20" s="334"/>
      <c r="K20" s="210"/>
    </row>
    <row r="21" spans="2:11" s="1" customFormat="1" ht="15" customHeight="1">
      <c r="B21" s="213"/>
      <c r="C21" s="214"/>
      <c r="D21" s="214"/>
      <c r="E21" s="216" t="s">
        <v>95</v>
      </c>
      <c r="F21" s="334" t="s">
        <v>96</v>
      </c>
      <c r="G21" s="334"/>
      <c r="H21" s="334"/>
      <c r="I21" s="334"/>
      <c r="J21" s="334"/>
      <c r="K21" s="210"/>
    </row>
    <row r="22" spans="2:11" s="1" customFormat="1" ht="15" customHeight="1">
      <c r="B22" s="213"/>
      <c r="C22" s="214"/>
      <c r="D22" s="214"/>
      <c r="E22" s="216" t="s">
        <v>1163</v>
      </c>
      <c r="F22" s="334" t="s">
        <v>1164</v>
      </c>
      <c r="G22" s="334"/>
      <c r="H22" s="334"/>
      <c r="I22" s="334"/>
      <c r="J22" s="334"/>
      <c r="K22" s="210"/>
    </row>
    <row r="23" spans="2:11" s="1" customFormat="1" ht="15" customHeight="1">
      <c r="B23" s="213"/>
      <c r="C23" s="214"/>
      <c r="D23" s="214"/>
      <c r="E23" s="216" t="s">
        <v>1165</v>
      </c>
      <c r="F23" s="334" t="s">
        <v>1166</v>
      </c>
      <c r="G23" s="334"/>
      <c r="H23" s="334"/>
      <c r="I23" s="334"/>
      <c r="J23" s="334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4" t="s">
        <v>1167</v>
      </c>
      <c r="D25" s="334"/>
      <c r="E25" s="334"/>
      <c r="F25" s="334"/>
      <c r="G25" s="334"/>
      <c r="H25" s="334"/>
      <c r="I25" s="334"/>
      <c r="J25" s="334"/>
      <c r="K25" s="210"/>
    </row>
    <row r="26" spans="2:11" s="1" customFormat="1" ht="15" customHeight="1">
      <c r="B26" s="213"/>
      <c r="C26" s="334" t="s">
        <v>1168</v>
      </c>
      <c r="D26" s="334"/>
      <c r="E26" s="334"/>
      <c r="F26" s="334"/>
      <c r="G26" s="334"/>
      <c r="H26" s="334"/>
      <c r="I26" s="334"/>
      <c r="J26" s="334"/>
      <c r="K26" s="210"/>
    </row>
    <row r="27" spans="2:11" s="1" customFormat="1" ht="15" customHeight="1">
      <c r="B27" s="213"/>
      <c r="C27" s="212"/>
      <c r="D27" s="334" t="s">
        <v>1169</v>
      </c>
      <c r="E27" s="334"/>
      <c r="F27" s="334"/>
      <c r="G27" s="334"/>
      <c r="H27" s="334"/>
      <c r="I27" s="334"/>
      <c r="J27" s="334"/>
      <c r="K27" s="210"/>
    </row>
    <row r="28" spans="2:11" s="1" customFormat="1" ht="15" customHeight="1">
      <c r="B28" s="213"/>
      <c r="C28" s="214"/>
      <c r="D28" s="334" t="s">
        <v>1170</v>
      </c>
      <c r="E28" s="334"/>
      <c r="F28" s="334"/>
      <c r="G28" s="334"/>
      <c r="H28" s="334"/>
      <c r="I28" s="334"/>
      <c r="J28" s="334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4" t="s">
        <v>1171</v>
      </c>
      <c r="E30" s="334"/>
      <c r="F30" s="334"/>
      <c r="G30" s="334"/>
      <c r="H30" s="334"/>
      <c r="I30" s="334"/>
      <c r="J30" s="334"/>
      <c r="K30" s="210"/>
    </row>
    <row r="31" spans="2:11" s="1" customFormat="1" ht="15" customHeight="1">
      <c r="B31" s="213"/>
      <c r="C31" s="214"/>
      <c r="D31" s="334" t="s">
        <v>1172</v>
      </c>
      <c r="E31" s="334"/>
      <c r="F31" s="334"/>
      <c r="G31" s="334"/>
      <c r="H31" s="334"/>
      <c r="I31" s="334"/>
      <c r="J31" s="334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4" t="s">
        <v>1173</v>
      </c>
      <c r="E33" s="334"/>
      <c r="F33" s="334"/>
      <c r="G33" s="334"/>
      <c r="H33" s="334"/>
      <c r="I33" s="334"/>
      <c r="J33" s="334"/>
      <c r="K33" s="210"/>
    </row>
    <row r="34" spans="2:11" s="1" customFormat="1" ht="15" customHeight="1">
      <c r="B34" s="213"/>
      <c r="C34" s="214"/>
      <c r="D34" s="334" t="s">
        <v>1174</v>
      </c>
      <c r="E34" s="334"/>
      <c r="F34" s="334"/>
      <c r="G34" s="334"/>
      <c r="H34" s="334"/>
      <c r="I34" s="334"/>
      <c r="J34" s="334"/>
      <c r="K34" s="210"/>
    </row>
    <row r="35" spans="2:11" s="1" customFormat="1" ht="15" customHeight="1">
      <c r="B35" s="213"/>
      <c r="C35" s="214"/>
      <c r="D35" s="334" t="s">
        <v>1175</v>
      </c>
      <c r="E35" s="334"/>
      <c r="F35" s="334"/>
      <c r="G35" s="334"/>
      <c r="H35" s="334"/>
      <c r="I35" s="334"/>
      <c r="J35" s="334"/>
      <c r="K35" s="210"/>
    </row>
    <row r="36" spans="2:11" s="1" customFormat="1" ht="15" customHeight="1">
      <c r="B36" s="213"/>
      <c r="C36" s="214"/>
      <c r="D36" s="212"/>
      <c r="E36" s="215" t="s">
        <v>118</v>
      </c>
      <c r="F36" s="212"/>
      <c r="G36" s="334" t="s">
        <v>1176</v>
      </c>
      <c r="H36" s="334"/>
      <c r="I36" s="334"/>
      <c r="J36" s="334"/>
      <c r="K36" s="210"/>
    </row>
    <row r="37" spans="2:11" s="1" customFormat="1" ht="30.75" customHeight="1">
      <c r="B37" s="213"/>
      <c r="C37" s="214"/>
      <c r="D37" s="212"/>
      <c r="E37" s="215" t="s">
        <v>1177</v>
      </c>
      <c r="F37" s="212"/>
      <c r="G37" s="334" t="s">
        <v>1178</v>
      </c>
      <c r="H37" s="334"/>
      <c r="I37" s="334"/>
      <c r="J37" s="334"/>
      <c r="K37" s="210"/>
    </row>
    <row r="38" spans="2:11" s="1" customFormat="1" ht="15" customHeight="1">
      <c r="B38" s="213"/>
      <c r="C38" s="214"/>
      <c r="D38" s="212"/>
      <c r="E38" s="215" t="s">
        <v>58</v>
      </c>
      <c r="F38" s="212"/>
      <c r="G38" s="334" t="s">
        <v>1179</v>
      </c>
      <c r="H38" s="334"/>
      <c r="I38" s="334"/>
      <c r="J38" s="334"/>
      <c r="K38" s="210"/>
    </row>
    <row r="39" spans="2:11" s="1" customFormat="1" ht="15" customHeight="1">
      <c r="B39" s="213"/>
      <c r="C39" s="214"/>
      <c r="D39" s="212"/>
      <c r="E39" s="215" t="s">
        <v>59</v>
      </c>
      <c r="F39" s="212"/>
      <c r="G39" s="334" t="s">
        <v>1180</v>
      </c>
      <c r="H39" s="334"/>
      <c r="I39" s="334"/>
      <c r="J39" s="334"/>
      <c r="K39" s="210"/>
    </row>
    <row r="40" spans="2:11" s="1" customFormat="1" ht="15" customHeight="1">
      <c r="B40" s="213"/>
      <c r="C40" s="214"/>
      <c r="D40" s="212"/>
      <c r="E40" s="215" t="s">
        <v>119</v>
      </c>
      <c r="F40" s="212"/>
      <c r="G40" s="334" t="s">
        <v>1181</v>
      </c>
      <c r="H40" s="334"/>
      <c r="I40" s="334"/>
      <c r="J40" s="334"/>
      <c r="K40" s="210"/>
    </row>
    <row r="41" spans="2:11" s="1" customFormat="1" ht="15" customHeight="1">
      <c r="B41" s="213"/>
      <c r="C41" s="214"/>
      <c r="D41" s="212"/>
      <c r="E41" s="215" t="s">
        <v>120</v>
      </c>
      <c r="F41" s="212"/>
      <c r="G41" s="334" t="s">
        <v>1182</v>
      </c>
      <c r="H41" s="334"/>
      <c r="I41" s="334"/>
      <c r="J41" s="334"/>
      <c r="K41" s="210"/>
    </row>
    <row r="42" spans="2:11" s="1" customFormat="1" ht="15" customHeight="1">
      <c r="B42" s="213"/>
      <c r="C42" s="214"/>
      <c r="D42" s="212"/>
      <c r="E42" s="215" t="s">
        <v>1183</v>
      </c>
      <c r="F42" s="212"/>
      <c r="G42" s="334" t="s">
        <v>1184</v>
      </c>
      <c r="H42" s="334"/>
      <c r="I42" s="334"/>
      <c r="J42" s="334"/>
      <c r="K42" s="210"/>
    </row>
    <row r="43" spans="2:11" s="1" customFormat="1" ht="15" customHeight="1">
      <c r="B43" s="213"/>
      <c r="C43" s="214"/>
      <c r="D43" s="212"/>
      <c r="E43" s="215"/>
      <c r="F43" s="212"/>
      <c r="G43" s="334" t="s">
        <v>1185</v>
      </c>
      <c r="H43" s="334"/>
      <c r="I43" s="334"/>
      <c r="J43" s="334"/>
      <c r="K43" s="210"/>
    </row>
    <row r="44" spans="2:11" s="1" customFormat="1" ht="15" customHeight="1">
      <c r="B44" s="213"/>
      <c r="C44" s="214"/>
      <c r="D44" s="212"/>
      <c r="E44" s="215" t="s">
        <v>1186</v>
      </c>
      <c r="F44" s="212"/>
      <c r="G44" s="334" t="s">
        <v>1187</v>
      </c>
      <c r="H44" s="334"/>
      <c r="I44" s="334"/>
      <c r="J44" s="334"/>
      <c r="K44" s="210"/>
    </row>
    <row r="45" spans="2:11" s="1" customFormat="1" ht="15" customHeight="1">
      <c r="B45" s="213"/>
      <c r="C45" s="214"/>
      <c r="D45" s="212"/>
      <c r="E45" s="215" t="s">
        <v>122</v>
      </c>
      <c r="F45" s="212"/>
      <c r="G45" s="334" t="s">
        <v>1188</v>
      </c>
      <c r="H45" s="334"/>
      <c r="I45" s="334"/>
      <c r="J45" s="334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4" t="s">
        <v>1189</v>
      </c>
      <c r="E47" s="334"/>
      <c r="F47" s="334"/>
      <c r="G47" s="334"/>
      <c r="H47" s="334"/>
      <c r="I47" s="334"/>
      <c r="J47" s="334"/>
      <c r="K47" s="210"/>
    </row>
    <row r="48" spans="2:11" s="1" customFormat="1" ht="15" customHeight="1">
      <c r="B48" s="213"/>
      <c r="C48" s="214"/>
      <c r="D48" s="214"/>
      <c r="E48" s="334" t="s">
        <v>1190</v>
      </c>
      <c r="F48" s="334"/>
      <c r="G48" s="334"/>
      <c r="H48" s="334"/>
      <c r="I48" s="334"/>
      <c r="J48" s="334"/>
      <c r="K48" s="210"/>
    </row>
    <row r="49" spans="2:11" s="1" customFormat="1" ht="15" customHeight="1">
      <c r="B49" s="213"/>
      <c r="C49" s="214"/>
      <c r="D49" s="214"/>
      <c r="E49" s="334" t="s">
        <v>1191</v>
      </c>
      <c r="F49" s="334"/>
      <c r="G49" s="334"/>
      <c r="H49" s="334"/>
      <c r="I49" s="334"/>
      <c r="J49" s="334"/>
      <c r="K49" s="210"/>
    </row>
    <row r="50" spans="2:11" s="1" customFormat="1" ht="15" customHeight="1">
      <c r="B50" s="213"/>
      <c r="C50" s="214"/>
      <c r="D50" s="214"/>
      <c r="E50" s="334" t="s">
        <v>1192</v>
      </c>
      <c r="F50" s="334"/>
      <c r="G50" s="334"/>
      <c r="H50" s="334"/>
      <c r="I50" s="334"/>
      <c r="J50" s="334"/>
      <c r="K50" s="210"/>
    </row>
    <row r="51" spans="2:11" s="1" customFormat="1" ht="15" customHeight="1">
      <c r="B51" s="213"/>
      <c r="C51" s="214"/>
      <c r="D51" s="334" t="s">
        <v>1193</v>
      </c>
      <c r="E51" s="334"/>
      <c r="F51" s="334"/>
      <c r="G51" s="334"/>
      <c r="H51" s="334"/>
      <c r="I51" s="334"/>
      <c r="J51" s="334"/>
      <c r="K51" s="210"/>
    </row>
    <row r="52" spans="2:11" s="1" customFormat="1" ht="25.5" customHeight="1">
      <c r="B52" s="209"/>
      <c r="C52" s="335" t="s">
        <v>1194</v>
      </c>
      <c r="D52" s="335"/>
      <c r="E52" s="335"/>
      <c r="F52" s="335"/>
      <c r="G52" s="335"/>
      <c r="H52" s="335"/>
      <c r="I52" s="335"/>
      <c r="J52" s="335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4" t="s">
        <v>1195</v>
      </c>
      <c r="D54" s="334"/>
      <c r="E54" s="334"/>
      <c r="F54" s="334"/>
      <c r="G54" s="334"/>
      <c r="H54" s="334"/>
      <c r="I54" s="334"/>
      <c r="J54" s="334"/>
      <c r="K54" s="210"/>
    </row>
    <row r="55" spans="2:11" s="1" customFormat="1" ht="15" customHeight="1">
      <c r="B55" s="209"/>
      <c r="C55" s="334" t="s">
        <v>1196</v>
      </c>
      <c r="D55" s="334"/>
      <c r="E55" s="334"/>
      <c r="F55" s="334"/>
      <c r="G55" s="334"/>
      <c r="H55" s="334"/>
      <c r="I55" s="334"/>
      <c r="J55" s="334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4" t="s">
        <v>1197</v>
      </c>
      <c r="D57" s="334"/>
      <c r="E57" s="334"/>
      <c r="F57" s="334"/>
      <c r="G57" s="334"/>
      <c r="H57" s="334"/>
      <c r="I57" s="334"/>
      <c r="J57" s="334"/>
      <c r="K57" s="210"/>
    </row>
    <row r="58" spans="2:11" s="1" customFormat="1" ht="15" customHeight="1">
      <c r="B58" s="209"/>
      <c r="C58" s="214"/>
      <c r="D58" s="334" t="s">
        <v>1198</v>
      </c>
      <c r="E58" s="334"/>
      <c r="F58" s="334"/>
      <c r="G58" s="334"/>
      <c r="H58" s="334"/>
      <c r="I58" s="334"/>
      <c r="J58" s="334"/>
      <c r="K58" s="210"/>
    </row>
    <row r="59" spans="2:11" s="1" customFormat="1" ht="15" customHeight="1">
      <c r="B59" s="209"/>
      <c r="C59" s="214"/>
      <c r="D59" s="334" t="s">
        <v>1199</v>
      </c>
      <c r="E59" s="334"/>
      <c r="F59" s="334"/>
      <c r="G59" s="334"/>
      <c r="H59" s="334"/>
      <c r="I59" s="334"/>
      <c r="J59" s="334"/>
      <c r="K59" s="210"/>
    </row>
    <row r="60" spans="2:11" s="1" customFormat="1" ht="15" customHeight="1">
      <c r="B60" s="209"/>
      <c r="C60" s="214"/>
      <c r="D60" s="334" t="s">
        <v>1200</v>
      </c>
      <c r="E60" s="334"/>
      <c r="F60" s="334"/>
      <c r="G60" s="334"/>
      <c r="H60" s="334"/>
      <c r="I60" s="334"/>
      <c r="J60" s="334"/>
      <c r="K60" s="210"/>
    </row>
    <row r="61" spans="2:11" s="1" customFormat="1" ht="15" customHeight="1">
      <c r="B61" s="209"/>
      <c r="C61" s="214"/>
      <c r="D61" s="334" t="s">
        <v>1201</v>
      </c>
      <c r="E61" s="334"/>
      <c r="F61" s="334"/>
      <c r="G61" s="334"/>
      <c r="H61" s="334"/>
      <c r="I61" s="334"/>
      <c r="J61" s="334"/>
      <c r="K61" s="210"/>
    </row>
    <row r="62" spans="2:11" s="1" customFormat="1" ht="15" customHeight="1">
      <c r="B62" s="209"/>
      <c r="C62" s="214"/>
      <c r="D62" s="336" t="s">
        <v>1202</v>
      </c>
      <c r="E62" s="336"/>
      <c r="F62" s="336"/>
      <c r="G62" s="336"/>
      <c r="H62" s="336"/>
      <c r="I62" s="336"/>
      <c r="J62" s="336"/>
      <c r="K62" s="210"/>
    </row>
    <row r="63" spans="2:11" s="1" customFormat="1" ht="15" customHeight="1">
      <c r="B63" s="209"/>
      <c r="C63" s="214"/>
      <c r="D63" s="334" t="s">
        <v>1203</v>
      </c>
      <c r="E63" s="334"/>
      <c r="F63" s="334"/>
      <c r="G63" s="334"/>
      <c r="H63" s="334"/>
      <c r="I63" s="334"/>
      <c r="J63" s="334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4" t="s">
        <v>1204</v>
      </c>
      <c r="E65" s="334"/>
      <c r="F65" s="334"/>
      <c r="G65" s="334"/>
      <c r="H65" s="334"/>
      <c r="I65" s="334"/>
      <c r="J65" s="334"/>
      <c r="K65" s="210"/>
    </row>
    <row r="66" spans="2:11" s="1" customFormat="1" ht="15" customHeight="1">
      <c r="B66" s="209"/>
      <c r="C66" s="214"/>
      <c r="D66" s="336" t="s">
        <v>1205</v>
      </c>
      <c r="E66" s="336"/>
      <c r="F66" s="336"/>
      <c r="G66" s="336"/>
      <c r="H66" s="336"/>
      <c r="I66" s="336"/>
      <c r="J66" s="336"/>
      <c r="K66" s="210"/>
    </row>
    <row r="67" spans="2:11" s="1" customFormat="1" ht="15" customHeight="1">
      <c r="B67" s="209"/>
      <c r="C67" s="214"/>
      <c r="D67" s="334" t="s">
        <v>1206</v>
      </c>
      <c r="E67" s="334"/>
      <c r="F67" s="334"/>
      <c r="G67" s="334"/>
      <c r="H67" s="334"/>
      <c r="I67" s="334"/>
      <c r="J67" s="334"/>
      <c r="K67" s="210"/>
    </row>
    <row r="68" spans="2:11" s="1" customFormat="1" ht="15" customHeight="1">
      <c r="B68" s="209"/>
      <c r="C68" s="214"/>
      <c r="D68" s="334" t="s">
        <v>1207</v>
      </c>
      <c r="E68" s="334"/>
      <c r="F68" s="334"/>
      <c r="G68" s="334"/>
      <c r="H68" s="334"/>
      <c r="I68" s="334"/>
      <c r="J68" s="334"/>
      <c r="K68" s="210"/>
    </row>
    <row r="69" spans="2:11" s="1" customFormat="1" ht="15" customHeight="1">
      <c r="B69" s="209"/>
      <c r="C69" s="214"/>
      <c r="D69" s="334" t="s">
        <v>1208</v>
      </c>
      <c r="E69" s="334"/>
      <c r="F69" s="334"/>
      <c r="G69" s="334"/>
      <c r="H69" s="334"/>
      <c r="I69" s="334"/>
      <c r="J69" s="334"/>
      <c r="K69" s="210"/>
    </row>
    <row r="70" spans="2:11" s="1" customFormat="1" ht="15" customHeight="1">
      <c r="B70" s="209"/>
      <c r="C70" s="214"/>
      <c r="D70" s="334" t="s">
        <v>1209</v>
      </c>
      <c r="E70" s="334"/>
      <c r="F70" s="334"/>
      <c r="G70" s="334"/>
      <c r="H70" s="334"/>
      <c r="I70" s="334"/>
      <c r="J70" s="334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29" t="s">
        <v>1210</v>
      </c>
      <c r="D75" s="329"/>
      <c r="E75" s="329"/>
      <c r="F75" s="329"/>
      <c r="G75" s="329"/>
      <c r="H75" s="329"/>
      <c r="I75" s="329"/>
      <c r="J75" s="329"/>
      <c r="K75" s="227"/>
    </row>
    <row r="76" spans="2:11" s="1" customFormat="1" ht="17.25" customHeight="1">
      <c r="B76" s="226"/>
      <c r="C76" s="228" t="s">
        <v>1211</v>
      </c>
      <c r="D76" s="228"/>
      <c r="E76" s="228"/>
      <c r="F76" s="228" t="s">
        <v>1212</v>
      </c>
      <c r="G76" s="229"/>
      <c r="H76" s="228" t="s">
        <v>59</v>
      </c>
      <c r="I76" s="228" t="s">
        <v>62</v>
      </c>
      <c r="J76" s="228" t="s">
        <v>1213</v>
      </c>
      <c r="K76" s="227"/>
    </row>
    <row r="77" spans="2:11" s="1" customFormat="1" ht="17.25" customHeight="1">
      <c r="B77" s="226"/>
      <c r="C77" s="230" t="s">
        <v>1214</v>
      </c>
      <c r="D77" s="230"/>
      <c r="E77" s="230"/>
      <c r="F77" s="231" t="s">
        <v>1215</v>
      </c>
      <c r="G77" s="232"/>
      <c r="H77" s="230"/>
      <c r="I77" s="230"/>
      <c r="J77" s="230" t="s">
        <v>1216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58</v>
      </c>
      <c r="D79" s="235"/>
      <c r="E79" s="235"/>
      <c r="F79" s="236" t="s">
        <v>1055</v>
      </c>
      <c r="G79" s="237"/>
      <c r="H79" s="215" t="s">
        <v>1217</v>
      </c>
      <c r="I79" s="215" t="s">
        <v>1218</v>
      </c>
      <c r="J79" s="215">
        <v>20</v>
      </c>
      <c r="K79" s="227"/>
    </row>
    <row r="80" spans="2:11" s="1" customFormat="1" ht="15" customHeight="1">
      <c r="B80" s="226"/>
      <c r="C80" s="215" t="s">
        <v>1219</v>
      </c>
      <c r="D80" s="215"/>
      <c r="E80" s="215"/>
      <c r="F80" s="236" t="s">
        <v>1055</v>
      </c>
      <c r="G80" s="237"/>
      <c r="H80" s="215" t="s">
        <v>1220</v>
      </c>
      <c r="I80" s="215" t="s">
        <v>1218</v>
      </c>
      <c r="J80" s="215">
        <v>120</v>
      </c>
      <c r="K80" s="227"/>
    </row>
    <row r="81" spans="2:11" s="1" customFormat="1" ht="15" customHeight="1">
      <c r="B81" s="238"/>
      <c r="C81" s="215" t="s">
        <v>1221</v>
      </c>
      <c r="D81" s="215"/>
      <c r="E81" s="215"/>
      <c r="F81" s="236" t="s">
        <v>1222</v>
      </c>
      <c r="G81" s="237"/>
      <c r="H81" s="215" t="s">
        <v>1223</v>
      </c>
      <c r="I81" s="215" t="s">
        <v>1218</v>
      </c>
      <c r="J81" s="215">
        <v>50</v>
      </c>
      <c r="K81" s="227"/>
    </row>
    <row r="82" spans="2:11" s="1" customFormat="1" ht="15" customHeight="1">
      <c r="B82" s="238"/>
      <c r="C82" s="215" t="s">
        <v>1224</v>
      </c>
      <c r="D82" s="215"/>
      <c r="E82" s="215"/>
      <c r="F82" s="236" t="s">
        <v>1055</v>
      </c>
      <c r="G82" s="237"/>
      <c r="H82" s="215" t="s">
        <v>1225</v>
      </c>
      <c r="I82" s="215" t="s">
        <v>1226</v>
      </c>
      <c r="J82" s="215"/>
      <c r="K82" s="227"/>
    </row>
    <row r="83" spans="2:11" s="1" customFormat="1" ht="15" customHeight="1">
      <c r="B83" s="238"/>
      <c r="C83" s="239" t="s">
        <v>1227</v>
      </c>
      <c r="D83" s="239"/>
      <c r="E83" s="239"/>
      <c r="F83" s="240" t="s">
        <v>1222</v>
      </c>
      <c r="G83" s="239"/>
      <c r="H83" s="239" t="s">
        <v>1228</v>
      </c>
      <c r="I83" s="239" t="s">
        <v>1218</v>
      </c>
      <c r="J83" s="239">
        <v>15</v>
      </c>
      <c r="K83" s="227"/>
    </row>
    <row r="84" spans="2:11" s="1" customFormat="1" ht="15" customHeight="1">
      <c r="B84" s="238"/>
      <c r="C84" s="239" t="s">
        <v>1229</v>
      </c>
      <c r="D84" s="239"/>
      <c r="E84" s="239"/>
      <c r="F84" s="240" t="s">
        <v>1222</v>
      </c>
      <c r="G84" s="239"/>
      <c r="H84" s="239" t="s">
        <v>1230</v>
      </c>
      <c r="I84" s="239" t="s">
        <v>1218</v>
      </c>
      <c r="J84" s="239">
        <v>15</v>
      </c>
      <c r="K84" s="227"/>
    </row>
    <row r="85" spans="2:11" s="1" customFormat="1" ht="15" customHeight="1">
      <c r="B85" s="238"/>
      <c r="C85" s="239" t="s">
        <v>1231</v>
      </c>
      <c r="D85" s="239"/>
      <c r="E85" s="239"/>
      <c r="F85" s="240" t="s">
        <v>1222</v>
      </c>
      <c r="G85" s="239"/>
      <c r="H85" s="239" t="s">
        <v>1232</v>
      </c>
      <c r="I85" s="239" t="s">
        <v>1218</v>
      </c>
      <c r="J85" s="239">
        <v>20</v>
      </c>
      <c r="K85" s="227"/>
    </row>
    <row r="86" spans="2:11" s="1" customFormat="1" ht="15" customHeight="1">
      <c r="B86" s="238"/>
      <c r="C86" s="239" t="s">
        <v>1233</v>
      </c>
      <c r="D86" s="239"/>
      <c r="E86" s="239"/>
      <c r="F86" s="240" t="s">
        <v>1222</v>
      </c>
      <c r="G86" s="239"/>
      <c r="H86" s="239" t="s">
        <v>1234</v>
      </c>
      <c r="I86" s="239" t="s">
        <v>1218</v>
      </c>
      <c r="J86" s="239">
        <v>20</v>
      </c>
      <c r="K86" s="227"/>
    </row>
    <row r="87" spans="2:11" s="1" customFormat="1" ht="15" customHeight="1">
      <c r="B87" s="238"/>
      <c r="C87" s="215" t="s">
        <v>1235</v>
      </c>
      <c r="D87" s="215"/>
      <c r="E87" s="215"/>
      <c r="F87" s="236" t="s">
        <v>1222</v>
      </c>
      <c r="G87" s="237"/>
      <c r="H87" s="215" t="s">
        <v>1236</v>
      </c>
      <c r="I87" s="215" t="s">
        <v>1218</v>
      </c>
      <c r="J87" s="215">
        <v>50</v>
      </c>
      <c r="K87" s="227"/>
    </row>
    <row r="88" spans="2:11" s="1" customFormat="1" ht="15" customHeight="1">
      <c r="B88" s="238"/>
      <c r="C88" s="215" t="s">
        <v>1237</v>
      </c>
      <c r="D88" s="215"/>
      <c r="E88" s="215"/>
      <c r="F88" s="236" t="s">
        <v>1222</v>
      </c>
      <c r="G88" s="237"/>
      <c r="H88" s="215" t="s">
        <v>1238</v>
      </c>
      <c r="I88" s="215" t="s">
        <v>1218</v>
      </c>
      <c r="J88" s="215">
        <v>20</v>
      </c>
      <c r="K88" s="227"/>
    </row>
    <row r="89" spans="2:11" s="1" customFormat="1" ht="15" customHeight="1">
      <c r="B89" s="238"/>
      <c r="C89" s="215" t="s">
        <v>1239</v>
      </c>
      <c r="D89" s="215"/>
      <c r="E89" s="215"/>
      <c r="F89" s="236" t="s">
        <v>1222</v>
      </c>
      <c r="G89" s="237"/>
      <c r="H89" s="215" t="s">
        <v>1240</v>
      </c>
      <c r="I89" s="215" t="s">
        <v>1218</v>
      </c>
      <c r="J89" s="215">
        <v>20</v>
      </c>
      <c r="K89" s="227"/>
    </row>
    <row r="90" spans="2:11" s="1" customFormat="1" ht="15" customHeight="1">
      <c r="B90" s="238"/>
      <c r="C90" s="215" t="s">
        <v>1241</v>
      </c>
      <c r="D90" s="215"/>
      <c r="E90" s="215"/>
      <c r="F90" s="236" t="s">
        <v>1222</v>
      </c>
      <c r="G90" s="237"/>
      <c r="H90" s="215" t="s">
        <v>1242</v>
      </c>
      <c r="I90" s="215" t="s">
        <v>1218</v>
      </c>
      <c r="J90" s="215">
        <v>50</v>
      </c>
      <c r="K90" s="227"/>
    </row>
    <row r="91" spans="2:11" s="1" customFormat="1" ht="15" customHeight="1">
      <c r="B91" s="238"/>
      <c r="C91" s="215" t="s">
        <v>1243</v>
      </c>
      <c r="D91" s="215"/>
      <c r="E91" s="215"/>
      <c r="F91" s="236" t="s">
        <v>1222</v>
      </c>
      <c r="G91" s="237"/>
      <c r="H91" s="215" t="s">
        <v>1243</v>
      </c>
      <c r="I91" s="215" t="s">
        <v>1218</v>
      </c>
      <c r="J91" s="215">
        <v>50</v>
      </c>
      <c r="K91" s="227"/>
    </row>
    <row r="92" spans="2:11" s="1" customFormat="1" ht="15" customHeight="1">
      <c r="B92" s="238"/>
      <c r="C92" s="215" t="s">
        <v>1244</v>
      </c>
      <c r="D92" s="215"/>
      <c r="E92" s="215"/>
      <c r="F92" s="236" t="s">
        <v>1222</v>
      </c>
      <c r="G92" s="237"/>
      <c r="H92" s="215" t="s">
        <v>1245</v>
      </c>
      <c r="I92" s="215" t="s">
        <v>1218</v>
      </c>
      <c r="J92" s="215">
        <v>255</v>
      </c>
      <c r="K92" s="227"/>
    </row>
    <row r="93" spans="2:11" s="1" customFormat="1" ht="15" customHeight="1">
      <c r="B93" s="238"/>
      <c r="C93" s="215" t="s">
        <v>1246</v>
      </c>
      <c r="D93" s="215"/>
      <c r="E93" s="215"/>
      <c r="F93" s="236" t="s">
        <v>1055</v>
      </c>
      <c r="G93" s="237"/>
      <c r="H93" s="215" t="s">
        <v>1247</v>
      </c>
      <c r="I93" s="215" t="s">
        <v>1248</v>
      </c>
      <c r="J93" s="215"/>
      <c r="K93" s="227"/>
    </row>
    <row r="94" spans="2:11" s="1" customFormat="1" ht="15" customHeight="1">
      <c r="B94" s="238"/>
      <c r="C94" s="215" t="s">
        <v>1249</v>
      </c>
      <c r="D94" s="215"/>
      <c r="E94" s="215"/>
      <c r="F94" s="236" t="s">
        <v>1055</v>
      </c>
      <c r="G94" s="237"/>
      <c r="H94" s="215" t="s">
        <v>1250</v>
      </c>
      <c r="I94" s="215" t="s">
        <v>1251</v>
      </c>
      <c r="J94" s="215"/>
      <c r="K94" s="227"/>
    </row>
    <row r="95" spans="2:11" s="1" customFormat="1" ht="15" customHeight="1">
      <c r="B95" s="238"/>
      <c r="C95" s="215" t="s">
        <v>1252</v>
      </c>
      <c r="D95" s="215"/>
      <c r="E95" s="215"/>
      <c r="F95" s="236" t="s">
        <v>1055</v>
      </c>
      <c r="G95" s="237"/>
      <c r="H95" s="215" t="s">
        <v>1252</v>
      </c>
      <c r="I95" s="215" t="s">
        <v>1251</v>
      </c>
      <c r="J95" s="215"/>
      <c r="K95" s="227"/>
    </row>
    <row r="96" spans="2:11" s="1" customFormat="1" ht="15" customHeight="1">
      <c r="B96" s="238"/>
      <c r="C96" s="215" t="s">
        <v>43</v>
      </c>
      <c r="D96" s="215"/>
      <c r="E96" s="215"/>
      <c r="F96" s="236" t="s">
        <v>1055</v>
      </c>
      <c r="G96" s="237"/>
      <c r="H96" s="215" t="s">
        <v>1253</v>
      </c>
      <c r="I96" s="215" t="s">
        <v>1251</v>
      </c>
      <c r="J96" s="215"/>
      <c r="K96" s="227"/>
    </row>
    <row r="97" spans="2:11" s="1" customFormat="1" ht="15" customHeight="1">
      <c r="B97" s="238"/>
      <c r="C97" s="215" t="s">
        <v>53</v>
      </c>
      <c r="D97" s="215"/>
      <c r="E97" s="215"/>
      <c r="F97" s="236" t="s">
        <v>1055</v>
      </c>
      <c r="G97" s="237"/>
      <c r="H97" s="215" t="s">
        <v>1254</v>
      </c>
      <c r="I97" s="215" t="s">
        <v>1251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29" t="s">
        <v>1255</v>
      </c>
      <c r="D102" s="329"/>
      <c r="E102" s="329"/>
      <c r="F102" s="329"/>
      <c r="G102" s="329"/>
      <c r="H102" s="329"/>
      <c r="I102" s="329"/>
      <c r="J102" s="329"/>
      <c r="K102" s="227"/>
    </row>
    <row r="103" spans="2:11" s="1" customFormat="1" ht="17.25" customHeight="1">
      <c r="B103" s="226"/>
      <c r="C103" s="228" t="s">
        <v>1211</v>
      </c>
      <c r="D103" s="228"/>
      <c r="E103" s="228"/>
      <c r="F103" s="228" t="s">
        <v>1212</v>
      </c>
      <c r="G103" s="229"/>
      <c r="H103" s="228" t="s">
        <v>59</v>
      </c>
      <c r="I103" s="228" t="s">
        <v>62</v>
      </c>
      <c r="J103" s="228" t="s">
        <v>1213</v>
      </c>
      <c r="K103" s="227"/>
    </row>
    <row r="104" spans="2:11" s="1" customFormat="1" ht="17.25" customHeight="1">
      <c r="B104" s="226"/>
      <c r="C104" s="230" t="s">
        <v>1214</v>
      </c>
      <c r="D104" s="230"/>
      <c r="E104" s="230"/>
      <c r="F104" s="231" t="s">
        <v>1215</v>
      </c>
      <c r="G104" s="232"/>
      <c r="H104" s="230"/>
      <c r="I104" s="230"/>
      <c r="J104" s="230" t="s">
        <v>1216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58</v>
      </c>
      <c r="D106" s="235"/>
      <c r="E106" s="235"/>
      <c r="F106" s="236" t="s">
        <v>1055</v>
      </c>
      <c r="G106" s="215"/>
      <c r="H106" s="215" t="s">
        <v>1256</v>
      </c>
      <c r="I106" s="215" t="s">
        <v>1218</v>
      </c>
      <c r="J106" s="215">
        <v>20</v>
      </c>
      <c r="K106" s="227"/>
    </row>
    <row r="107" spans="2:11" s="1" customFormat="1" ht="15" customHeight="1">
      <c r="B107" s="226"/>
      <c r="C107" s="215" t="s">
        <v>1219</v>
      </c>
      <c r="D107" s="215"/>
      <c r="E107" s="215"/>
      <c r="F107" s="236" t="s">
        <v>1055</v>
      </c>
      <c r="G107" s="215"/>
      <c r="H107" s="215" t="s">
        <v>1256</v>
      </c>
      <c r="I107" s="215" t="s">
        <v>1218</v>
      </c>
      <c r="J107" s="215">
        <v>120</v>
      </c>
      <c r="K107" s="227"/>
    </row>
    <row r="108" spans="2:11" s="1" customFormat="1" ht="15" customHeight="1">
      <c r="B108" s="238"/>
      <c r="C108" s="215" t="s">
        <v>1221</v>
      </c>
      <c r="D108" s="215"/>
      <c r="E108" s="215"/>
      <c r="F108" s="236" t="s">
        <v>1222</v>
      </c>
      <c r="G108" s="215"/>
      <c r="H108" s="215" t="s">
        <v>1256</v>
      </c>
      <c r="I108" s="215" t="s">
        <v>1218</v>
      </c>
      <c r="J108" s="215">
        <v>50</v>
      </c>
      <c r="K108" s="227"/>
    </row>
    <row r="109" spans="2:11" s="1" customFormat="1" ht="15" customHeight="1">
      <c r="B109" s="238"/>
      <c r="C109" s="215" t="s">
        <v>1224</v>
      </c>
      <c r="D109" s="215"/>
      <c r="E109" s="215"/>
      <c r="F109" s="236" t="s">
        <v>1055</v>
      </c>
      <c r="G109" s="215"/>
      <c r="H109" s="215" t="s">
        <v>1256</v>
      </c>
      <c r="I109" s="215" t="s">
        <v>1226</v>
      </c>
      <c r="J109" s="215"/>
      <c r="K109" s="227"/>
    </row>
    <row r="110" spans="2:11" s="1" customFormat="1" ht="15" customHeight="1">
      <c r="B110" s="238"/>
      <c r="C110" s="215" t="s">
        <v>1235</v>
      </c>
      <c r="D110" s="215"/>
      <c r="E110" s="215"/>
      <c r="F110" s="236" t="s">
        <v>1222</v>
      </c>
      <c r="G110" s="215"/>
      <c r="H110" s="215" t="s">
        <v>1256</v>
      </c>
      <c r="I110" s="215" t="s">
        <v>1218</v>
      </c>
      <c r="J110" s="215">
        <v>50</v>
      </c>
      <c r="K110" s="227"/>
    </row>
    <row r="111" spans="2:11" s="1" customFormat="1" ht="15" customHeight="1">
      <c r="B111" s="238"/>
      <c r="C111" s="215" t="s">
        <v>1243</v>
      </c>
      <c r="D111" s="215"/>
      <c r="E111" s="215"/>
      <c r="F111" s="236" t="s">
        <v>1222</v>
      </c>
      <c r="G111" s="215"/>
      <c r="H111" s="215" t="s">
        <v>1256</v>
      </c>
      <c r="I111" s="215" t="s">
        <v>1218</v>
      </c>
      <c r="J111" s="215">
        <v>50</v>
      </c>
      <c r="K111" s="227"/>
    </row>
    <row r="112" spans="2:11" s="1" customFormat="1" ht="15" customHeight="1">
      <c r="B112" s="238"/>
      <c r="C112" s="215" t="s">
        <v>1241</v>
      </c>
      <c r="D112" s="215"/>
      <c r="E112" s="215"/>
      <c r="F112" s="236" t="s">
        <v>1222</v>
      </c>
      <c r="G112" s="215"/>
      <c r="H112" s="215" t="s">
        <v>1256</v>
      </c>
      <c r="I112" s="215" t="s">
        <v>1218</v>
      </c>
      <c r="J112" s="215">
        <v>50</v>
      </c>
      <c r="K112" s="227"/>
    </row>
    <row r="113" spans="2:11" s="1" customFormat="1" ht="15" customHeight="1">
      <c r="B113" s="238"/>
      <c r="C113" s="215" t="s">
        <v>58</v>
      </c>
      <c r="D113" s="215"/>
      <c r="E113" s="215"/>
      <c r="F113" s="236" t="s">
        <v>1055</v>
      </c>
      <c r="G113" s="215"/>
      <c r="H113" s="215" t="s">
        <v>1257</v>
      </c>
      <c r="I113" s="215" t="s">
        <v>1218</v>
      </c>
      <c r="J113" s="215">
        <v>20</v>
      </c>
      <c r="K113" s="227"/>
    </row>
    <row r="114" spans="2:11" s="1" customFormat="1" ht="15" customHeight="1">
      <c r="B114" s="238"/>
      <c r="C114" s="215" t="s">
        <v>1258</v>
      </c>
      <c r="D114" s="215"/>
      <c r="E114" s="215"/>
      <c r="F114" s="236" t="s">
        <v>1055</v>
      </c>
      <c r="G114" s="215"/>
      <c r="H114" s="215" t="s">
        <v>1259</v>
      </c>
      <c r="I114" s="215" t="s">
        <v>1218</v>
      </c>
      <c r="J114" s="215">
        <v>120</v>
      </c>
      <c r="K114" s="227"/>
    </row>
    <row r="115" spans="2:11" s="1" customFormat="1" ht="15" customHeight="1">
      <c r="B115" s="238"/>
      <c r="C115" s="215" t="s">
        <v>43</v>
      </c>
      <c r="D115" s="215"/>
      <c r="E115" s="215"/>
      <c r="F115" s="236" t="s">
        <v>1055</v>
      </c>
      <c r="G115" s="215"/>
      <c r="H115" s="215" t="s">
        <v>1260</v>
      </c>
      <c r="I115" s="215" t="s">
        <v>1251</v>
      </c>
      <c r="J115" s="215"/>
      <c r="K115" s="227"/>
    </row>
    <row r="116" spans="2:11" s="1" customFormat="1" ht="15" customHeight="1">
      <c r="B116" s="238"/>
      <c r="C116" s="215" t="s">
        <v>53</v>
      </c>
      <c r="D116" s="215"/>
      <c r="E116" s="215"/>
      <c r="F116" s="236" t="s">
        <v>1055</v>
      </c>
      <c r="G116" s="215"/>
      <c r="H116" s="215" t="s">
        <v>1261</v>
      </c>
      <c r="I116" s="215" t="s">
        <v>1251</v>
      </c>
      <c r="J116" s="215"/>
      <c r="K116" s="227"/>
    </row>
    <row r="117" spans="2:11" s="1" customFormat="1" ht="15" customHeight="1">
      <c r="B117" s="238"/>
      <c r="C117" s="215" t="s">
        <v>62</v>
      </c>
      <c r="D117" s="215"/>
      <c r="E117" s="215"/>
      <c r="F117" s="236" t="s">
        <v>1055</v>
      </c>
      <c r="G117" s="215"/>
      <c r="H117" s="215" t="s">
        <v>1262</v>
      </c>
      <c r="I117" s="215" t="s">
        <v>1263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0" t="s">
        <v>1264</v>
      </c>
      <c r="D122" s="330"/>
      <c r="E122" s="330"/>
      <c r="F122" s="330"/>
      <c r="G122" s="330"/>
      <c r="H122" s="330"/>
      <c r="I122" s="330"/>
      <c r="J122" s="330"/>
      <c r="K122" s="255"/>
    </row>
    <row r="123" spans="2:11" s="1" customFormat="1" ht="17.25" customHeight="1">
      <c r="B123" s="256"/>
      <c r="C123" s="228" t="s">
        <v>1211</v>
      </c>
      <c r="D123" s="228"/>
      <c r="E123" s="228"/>
      <c r="F123" s="228" t="s">
        <v>1212</v>
      </c>
      <c r="G123" s="229"/>
      <c r="H123" s="228" t="s">
        <v>59</v>
      </c>
      <c r="I123" s="228" t="s">
        <v>62</v>
      </c>
      <c r="J123" s="228" t="s">
        <v>1213</v>
      </c>
      <c r="K123" s="257"/>
    </row>
    <row r="124" spans="2:11" s="1" customFormat="1" ht="17.25" customHeight="1">
      <c r="B124" s="256"/>
      <c r="C124" s="230" t="s">
        <v>1214</v>
      </c>
      <c r="D124" s="230"/>
      <c r="E124" s="230"/>
      <c r="F124" s="231" t="s">
        <v>1215</v>
      </c>
      <c r="G124" s="232"/>
      <c r="H124" s="230"/>
      <c r="I124" s="230"/>
      <c r="J124" s="230" t="s">
        <v>1216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1219</v>
      </c>
      <c r="D126" s="235"/>
      <c r="E126" s="235"/>
      <c r="F126" s="236" t="s">
        <v>1055</v>
      </c>
      <c r="G126" s="215"/>
      <c r="H126" s="215" t="s">
        <v>1256</v>
      </c>
      <c r="I126" s="215" t="s">
        <v>1218</v>
      </c>
      <c r="J126" s="215">
        <v>120</v>
      </c>
      <c r="K126" s="261"/>
    </row>
    <row r="127" spans="2:11" s="1" customFormat="1" ht="15" customHeight="1">
      <c r="B127" s="258"/>
      <c r="C127" s="215" t="s">
        <v>1265</v>
      </c>
      <c r="D127" s="215"/>
      <c r="E127" s="215"/>
      <c r="F127" s="236" t="s">
        <v>1055</v>
      </c>
      <c r="G127" s="215"/>
      <c r="H127" s="215" t="s">
        <v>1266</v>
      </c>
      <c r="I127" s="215" t="s">
        <v>1218</v>
      </c>
      <c r="J127" s="215" t="s">
        <v>1267</v>
      </c>
      <c r="K127" s="261"/>
    </row>
    <row r="128" spans="2:11" s="1" customFormat="1" ht="15" customHeight="1">
      <c r="B128" s="258"/>
      <c r="C128" s="215" t="s">
        <v>1165</v>
      </c>
      <c r="D128" s="215"/>
      <c r="E128" s="215"/>
      <c r="F128" s="236" t="s">
        <v>1055</v>
      </c>
      <c r="G128" s="215"/>
      <c r="H128" s="215" t="s">
        <v>1268</v>
      </c>
      <c r="I128" s="215" t="s">
        <v>1218</v>
      </c>
      <c r="J128" s="215" t="s">
        <v>1267</v>
      </c>
      <c r="K128" s="261"/>
    </row>
    <row r="129" spans="2:11" s="1" customFormat="1" ht="15" customHeight="1">
      <c r="B129" s="258"/>
      <c r="C129" s="215" t="s">
        <v>1227</v>
      </c>
      <c r="D129" s="215"/>
      <c r="E129" s="215"/>
      <c r="F129" s="236" t="s">
        <v>1222</v>
      </c>
      <c r="G129" s="215"/>
      <c r="H129" s="215" t="s">
        <v>1228</v>
      </c>
      <c r="I129" s="215" t="s">
        <v>1218</v>
      </c>
      <c r="J129" s="215">
        <v>15</v>
      </c>
      <c r="K129" s="261"/>
    </row>
    <row r="130" spans="2:11" s="1" customFormat="1" ht="15" customHeight="1">
      <c r="B130" s="258"/>
      <c r="C130" s="239" t="s">
        <v>1229</v>
      </c>
      <c r="D130" s="239"/>
      <c r="E130" s="239"/>
      <c r="F130" s="240" t="s">
        <v>1222</v>
      </c>
      <c r="G130" s="239"/>
      <c r="H130" s="239" t="s">
        <v>1230</v>
      </c>
      <c r="I130" s="239" t="s">
        <v>1218</v>
      </c>
      <c r="J130" s="239">
        <v>15</v>
      </c>
      <c r="K130" s="261"/>
    </row>
    <row r="131" spans="2:11" s="1" customFormat="1" ht="15" customHeight="1">
      <c r="B131" s="258"/>
      <c r="C131" s="239" t="s">
        <v>1231</v>
      </c>
      <c r="D131" s="239"/>
      <c r="E131" s="239"/>
      <c r="F131" s="240" t="s">
        <v>1222</v>
      </c>
      <c r="G131" s="239"/>
      <c r="H131" s="239" t="s">
        <v>1232</v>
      </c>
      <c r="I131" s="239" t="s">
        <v>1218</v>
      </c>
      <c r="J131" s="239">
        <v>20</v>
      </c>
      <c r="K131" s="261"/>
    </row>
    <row r="132" spans="2:11" s="1" customFormat="1" ht="15" customHeight="1">
      <c r="B132" s="258"/>
      <c r="C132" s="239" t="s">
        <v>1233</v>
      </c>
      <c r="D132" s="239"/>
      <c r="E132" s="239"/>
      <c r="F132" s="240" t="s">
        <v>1222</v>
      </c>
      <c r="G132" s="239"/>
      <c r="H132" s="239" t="s">
        <v>1234</v>
      </c>
      <c r="I132" s="239" t="s">
        <v>1218</v>
      </c>
      <c r="J132" s="239">
        <v>20</v>
      </c>
      <c r="K132" s="261"/>
    </row>
    <row r="133" spans="2:11" s="1" customFormat="1" ht="15" customHeight="1">
      <c r="B133" s="258"/>
      <c r="C133" s="215" t="s">
        <v>1221</v>
      </c>
      <c r="D133" s="215"/>
      <c r="E133" s="215"/>
      <c r="F133" s="236" t="s">
        <v>1222</v>
      </c>
      <c r="G133" s="215"/>
      <c r="H133" s="215" t="s">
        <v>1256</v>
      </c>
      <c r="I133" s="215" t="s">
        <v>1218</v>
      </c>
      <c r="J133" s="215">
        <v>50</v>
      </c>
      <c r="K133" s="261"/>
    </row>
    <row r="134" spans="2:11" s="1" customFormat="1" ht="15" customHeight="1">
      <c r="B134" s="258"/>
      <c r="C134" s="215" t="s">
        <v>1235</v>
      </c>
      <c r="D134" s="215"/>
      <c r="E134" s="215"/>
      <c r="F134" s="236" t="s">
        <v>1222</v>
      </c>
      <c r="G134" s="215"/>
      <c r="H134" s="215" t="s">
        <v>1256</v>
      </c>
      <c r="I134" s="215" t="s">
        <v>1218</v>
      </c>
      <c r="J134" s="215">
        <v>50</v>
      </c>
      <c r="K134" s="261"/>
    </row>
    <row r="135" spans="2:11" s="1" customFormat="1" ht="15" customHeight="1">
      <c r="B135" s="258"/>
      <c r="C135" s="215" t="s">
        <v>1241</v>
      </c>
      <c r="D135" s="215"/>
      <c r="E135" s="215"/>
      <c r="F135" s="236" t="s">
        <v>1222</v>
      </c>
      <c r="G135" s="215"/>
      <c r="H135" s="215" t="s">
        <v>1256</v>
      </c>
      <c r="I135" s="215" t="s">
        <v>1218</v>
      </c>
      <c r="J135" s="215">
        <v>50</v>
      </c>
      <c r="K135" s="261"/>
    </row>
    <row r="136" spans="2:11" s="1" customFormat="1" ht="15" customHeight="1">
      <c r="B136" s="258"/>
      <c r="C136" s="215" t="s">
        <v>1243</v>
      </c>
      <c r="D136" s="215"/>
      <c r="E136" s="215"/>
      <c r="F136" s="236" t="s">
        <v>1222</v>
      </c>
      <c r="G136" s="215"/>
      <c r="H136" s="215" t="s">
        <v>1256</v>
      </c>
      <c r="I136" s="215" t="s">
        <v>1218</v>
      </c>
      <c r="J136" s="215">
        <v>50</v>
      </c>
      <c r="K136" s="261"/>
    </row>
    <row r="137" spans="2:11" s="1" customFormat="1" ht="15" customHeight="1">
      <c r="B137" s="258"/>
      <c r="C137" s="215" t="s">
        <v>1244</v>
      </c>
      <c r="D137" s="215"/>
      <c r="E137" s="215"/>
      <c r="F137" s="236" t="s">
        <v>1222</v>
      </c>
      <c r="G137" s="215"/>
      <c r="H137" s="215" t="s">
        <v>1269</v>
      </c>
      <c r="I137" s="215" t="s">
        <v>1218</v>
      </c>
      <c r="J137" s="215">
        <v>255</v>
      </c>
      <c r="K137" s="261"/>
    </row>
    <row r="138" spans="2:11" s="1" customFormat="1" ht="15" customHeight="1">
      <c r="B138" s="258"/>
      <c r="C138" s="215" t="s">
        <v>1246</v>
      </c>
      <c r="D138" s="215"/>
      <c r="E138" s="215"/>
      <c r="F138" s="236" t="s">
        <v>1055</v>
      </c>
      <c r="G138" s="215"/>
      <c r="H138" s="215" t="s">
        <v>1270</v>
      </c>
      <c r="I138" s="215" t="s">
        <v>1248</v>
      </c>
      <c r="J138" s="215"/>
      <c r="K138" s="261"/>
    </row>
    <row r="139" spans="2:11" s="1" customFormat="1" ht="15" customHeight="1">
      <c r="B139" s="258"/>
      <c r="C139" s="215" t="s">
        <v>1249</v>
      </c>
      <c r="D139" s="215"/>
      <c r="E139" s="215"/>
      <c r="F139" s="236" t="s">
        <v>1055</v>
      </c>
      <c r="G139" s="215"/>
      <c r="H139" s="215" t="s">
        <v>1271</v>
      </c>
      <c r="I139" s="215" t="s">
        <v>1251</v>
      </c>
      <c r="J139" s="215"/>
      <c r="K139" s="261"/>
    </row>
    <row r="140" spans="2:11" s="1" customFormat="1" ht="15" customHeight="1">
      <c r="B140" s="258"/>
      <c r="C140" s="215" t="s">
        <v>1252</v>
      </c>
      <c r="D140" s="215"/>
      <c r="E140" s="215"/>
      <c r="F140" s="236" t="s">
        <v>1055</v>
      </c>
      <c r="G140" s="215"/>
      <c r="H140" s="215" t="s">
        <v>1252</v>
      </c>
      <c r="I140" s="215" t="s">
        <v>1251</v>
      </c>
      <c r="J140" s="215"/>
      <c r="K140" s="261"/>
    </row>
    <row r="141" spans="2:11" s="1" customFormat="1" ht="15" customHeight="1">
      <c r="B141" s="258"/>
      <c r="C141" s="215" t="s">
        <v>43</v>
      </c>
      <c r="D141" s="215"/>
      <c r="E141" s="215"/>
      <c r="F141" s="236" t="s">
        <v>1055</v>
      </c>
      <c r="G141" s="215"/>
      <c r="H141" s="215" t="s">
        <v>1272</v>
      </c>
      <c r="I141" s="215" t="s">
        <v>1251</v>
      </c>
      <c r="J141" s="215"/>
      <c r="K141" s="261"/>
    </row>
    <row r="142" spans="2:11" s="1" customFormat="1" ht="15" customHeight="1">
      <c r="B142" s="258"/>
      <c r="C142" s="215" t="s">
        <v>1273</v>
      </c>
      <c r="D142" s="215"/>
      <c r="E142" s="215"/>
      <c r="F142" s="236" t="s">
        <v>1055</v>
      </c>
      <c r="G142" s="215"/>
      <c r="H142" s="215" t="s">
        <v>1274</v>
      </c>
      <c r="I142" s="215" t="s">
        <v>1251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29" t="s">
        <v>1275</v>
      </c>
      <c r="D147" s="329"/>
      <c r="E147" s="329"/>
      <c r="F147" s="329"/>
      <c r="G147" s="329"/>
      <c r="H147" s="329"/>
      <c r="I147" s="329"/>
      <c r="J147" s="329"/>
      <c r="K147" s="227"/>
    </row>
    <row r="148" spans="2:11" s="1" customFormat="1" ht="17.25" customHeight="1">
      <c r="B148" s="226"/>
      <c r="C148" s="228" t="s">
        <v>1211</v>
      </c>
      <c r="D148" s="228"/>
      <c r="E148" s="228"/>
      <c r="F148" s="228" t="s">
        <v>1212</v>
      </c>
      <c r="G148" s="229"/>
      <c r="H148" s="228" t="s">
        <v>59</v>
      </c>
      <c r="I148" s="228" t="s">
        <v>62</v>
      </c>
      <c r="J148" s="228" t="s">
        <v>1213</v>
      </c>
      <c r="K148" s="227"/>
    </row>
    <row r="149" spans="2:11" s="1" customFormat="1" ht="17.25" customHeight="1">
      <c r="B149" s="226"/>
      <c r="C149" s="230" t="s">
        <v>1214</v>
      </c>
      <c r="D149" s="230"/>
      <c r="E149" s="230"/>
      <c r="F149" s="231" t="s">
        <v>1215</v>
      </c>
      <c r="G149" s="232"/>
      <c r="H149" s="230"/>
      <c r="I149" s="230"/>
      <c r="J149" s="230" t="s">
        <v>1216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1219</v>
      </c>
      <c r="D151" s="215"/>
      <c r="E151" s="215"/>
      <c r="F151" s="266" t="s">
        <v>1055</v>
      </c>
      <c r="G151" s="215"/>
      <c r="H151" s="265" t="s">
        <v>1256</v>
      </c>
      <c r="I151" s="265" t="s">
        <v>1218</v>
      </c>
      <c r="J151" s="265">
        <v>120</v>
      </c>
      <c r="K151" s="261"/>
    </row>
    <row r="152" spans="2:11" s="1" customFormat="1" ht="15" customHeight="1">
      <c r="B152" s="238"/>
      <c r="C152" s="265" t="s">
        <v>1265</v>
      </c>
      <c r="D152" s="215"/>
      <c r="E152" s="215"/>
      <c r="F152" s="266" t="s">
        <v>1055</v>
      </c>
      <c r="G152" s="215"/>
      <c r="H152" s="265" t="s">
        <v>1276</v>
      </c>
      <c r="I152" s="265" t="s">
        <v>1218</v>
      </c>
      <c r="J152" s="265" t="s">
        <v>1267</v>
      </c>
      <c r="K152" s="261"/>
    </row>
    <row r="153" spans="2:11" s="1" customFormat="1" ht="15" customHeight="1">
      <c r="B153" s="238"/>
      <c r="C153" s="265" t="s">
        <v>1165</v>
      </c>
      <c r="D153" s="215"/>
      <c r="E153" s="215"/>
      <c r="F153" s="266" t="s">
        <v>1055</v>
      </c>
      <c r="G153" s="215"/>
      <c r="H153" s="265" t="s">
        <v>1277</v>
      </c>
      <c r="I153" s="265" t="s">
        <v>1218</v>
      </c>
      <c r="J153" s="265" t="s">
        <v>1267</v>
      </c>
      <c r="K153" s="261"/>
    </row>
    <row r="154" spans="2:11" s="1" customFormat="1" ht="15" customHeight="1">
      <c r="B154" s="238"/>
      <c r="C154" s="265" t="s">
        <v>1221</v>
      </c>
      <c r="D154" s="215"/>
      <c r="E154" s="215"/>
      <c r="F154" s="266" t="s">
        <v>1222</v>
      </c>
      <c r="G154" s="215"/>
      <c r="H154" s="265" t="s">
        <v>1256</v>
      </c>
      <c r="I154" s="265" t="s">
        <v>1218</v>
      </c>
      <c r="J154" s="265">
        <v>50</v>
      </c>
      <c r="K154" s="261"/>
    </row>
    <row r="155" spans="2:11" s="1" customFormat="1" ht="15" customHeight="1">
      <c r="B155" s="238"/>
      <c r="C155" s="265" t="s">
        <v>1224</v>
      </c>
      <c r="D155" s="215"/>
      <c r="E155" s="215"/>
      <c r="F155" s="266" t="s">
        <v>1055</v>
      </c>
      <c r="G155" s="215"/>
      <c r="H155" s="265" t="s">
        <v>1256</v>
      </c>
      <c r="I155" s="265" t="s">
        <v>1226</v>
      </c>
      <c r="J155" s="265"/>
      <c r="K155" s="261"/>
    </row>
    <row r="156" spans="2:11" s="1" customFormat="1" ht="15" customHeight="1">
      <c r="B156" s="238"/>
      <c r="C156" s="265" t="s">
        <v>1235</v>
      </c>
      <c r="D156" s="215"/>
      <c r="E156" s="215"/>
      <c r="F156" s="266" t="s">
        <v>1222</v>
      </c>
      <c r="G156" s="215"/>
      <c r="H156" s="265" t="s">
        <v>1256</v>
      </c>
      <c r="I156" s="265" t="s">
        <v>1218</v>
      </c>
      <c r="J156" s="265">
        <v>50</v>
      </c>
      <c r="K156" s="261"/>
    </row>
    <row r="157" spans="2:11" s="1" customFormat="1" ht="15" customHeight="1">
      <c r="B157" s="238"/>
      <c r="C157" s="265" t="s">
        <v>1243</v>
      </c>
      <c r="D157" s="215"/>
      <c r="E157" s="215"/>
      <c r="F157" s="266" t="s">
        <v>1222</v>
      </c>
      <c r="G157" s="215"/>
      <c r="H157" s="265" t="s">
        <v>1256</v>
      </c>
      <c r="I157" s="265" t="s">
        <v>1218</v>
      </c>
      <c r="J157" s="265">
        <v>50</v>
      </c>
      <c r="K157" s="261"/>
    </row>
    <row r="158" spans="2:11" s="1" customFormat="1" ht="15" customHeight="1">
      <c r="B158" s="238"/>
      <c r="C158" s="265" t="s">
        <v>1241</v>
      </c>
      <c r="D158" s="215"/>
      <c r="E158" s="215"/>
      <c r="F158" s="266" t="s">
        <v>1222</v>
      </c>
      <c r="G158" s="215"/>
      <c r="H158" s="265" t="s">
        <v>1256</v>
      </c>
      <c r="I158" s="265" t="s">
        <v>1218</v>
      </c>
      <c r="J158" s="265">
        <v>50</v>
      </c>
      <c r="K158" s="261"/>
    </row>
    <row r="159" spans="2:11" s="1" customFormat="1" ht="15" customHeight="1">
      <c r="B159" s="238"/>
      <c r="C159" s="265" t="s">
        <v>103</v>
      </c>
      <c r="D159" s="215"/>
      <c r="E159" s="215"/>
      <c r="F159" s="266" t="s">
        <v>1055</v>
      </c>
      <c r="G159" s="215"/>
      <c r="H159" s="265" t="s">
        <v>1278</v>
      </c>
      <c r="I159" s="265" t="s">
        <v>1218</v>
      </c>
      <c r="J159" s="265" t="s">
        <v>1279</v>
      </c>
      <c r="K159" s="261"/>
    </row>
    <row r="160" spans="2:11" s="1" customFormat="1" ht="15" customHeight="1">
      <c r="B160" s="238"/>
      <c r="C160" s="265" t="s">
        <v>1280</v>
      </c>
      <c r="D160" s="215"/>
      <c r="E160" s="215"/>
      <c r="F160" s="266" t="s">
        <v>1055</v>
      </c>
      <c r="G160" s="215"/>
      <c r="H160" s="265" t="s">
        <v>1281</v>
      </c>
      <c r="I160" s="265" t="s">
        <v>1251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0" t="s">
        <v>1282</v>
      </c>
      <c r="D165" s="330"/>
      <c r="E165" s="330"/>
      <c r="F165" s="330"/>
      <c r="G165" s="330"/>
      <c r="H165" s="330"/>
      <c r="I165" s="330"/>
      <c r="J165" s="330"/>
      <c r="K165" s="208"/>
    </row>
    <row r="166" spans="2:11" s="1" customFormat="1" ht="17.25" customHeight="1">
      <c r="B166" s="207"/>
      <c r="C166" s="228" t="s">
        <v>1211</v>
      </c>
      <c r="D166" s="228"/>
      <c r="E166" s="228"/>
      <c r="F166" s="228" t="s">
        <v>1212</v>
      </c>
      <c r="G166" s="270"/>
      <c r="H166" s="271" t="s">
        <v>59</v>
      </c>
      <c r="I166" s="271" t="s">
        <v>62</v>
      </c>
      <c r="J166" s="228" t="s">
        <v>1213</v>
      </c>
      <c r="K166" s="208"/>
    </row>
    <row r="167" spans="2:11" s="1" customFormat="1" ht="17.25" customHeight="1">
      <c r="B167" s="209"/>
      <c r="C167" s="230" t="s">
        <v>1214</v>
      </c>
      <c r="D167" s="230"/>
      <c r="E167" s="230"/>
      <c r="F167" s="231" t="s">
        <v>1215</v>
      </c>
      <c r="G167" s="272"/>
      <c r="H167" s="273"/>
      <c r="I167" s="273"/>
      <c r="J167" s="230" t="s">
        <v>1216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1219</v>
      </c>
      <c r="D169" s="215"/>
      <c r="E169" s="215"/>
      <c r="F169" s="236" t="s">
        <v>1055</v>
      </c>
      <c r="G169" s="215"/>
      <c r="H169" s="215" t="s">
        <v>1256</v>
      </c>
      <c r="I169" s="215" t="s">
        <v>1218</v>
      </c>
      <c r="J169" s="215">
        <v>120</v>
      </c>
      <c r="K169" s="261"/>
    </row>
    <row r="170" spans="2:11" s="1" customFormat="1" ht="15" customHeight="1">
      <c r="B170" s="238"/>
      <c r="C170" s="215" t="s">
        <v>1265</v>
      </c>
      <c r="D170" s="215"/>
      <c r="E170" s="215"/>
      <c r="F170" s="236" t="s">
        <v>1055</v>
      </c>
      <c r="G170" s="215"/>
      <c r="H170" s="215" t="s">
        <v>1266</v>
      </c>
      <c r="I170" s="215" t="s">
        <v>1218</v>
      </c>
      <c r="J170" s="215" t="s">
        <v>1267</v>
      </c>
      <c r="K170" s="261"/>
    </row>
    <row r="171" spans="2:11" s="1" customFormat="1" ht="15" customHeight="1">
      <c r="B171" s="238"/>
      <c r="C171" s="215" t="s">
        <v>1165</v>
      </c>
      <c r="D171" s="215"/>
      <c r="E171" s="215"/>
      <c r="F171" s="236" t="s">
        <v>1055</v>
      </c>
      <c r="G171" s="215"/>
      <c r="H171" s="215" t="s">
        <v>1283</v>
      </c>
      <c r="I171" s="215" t="s">
        <v>1218</v>
      </c>
      <c r="J171" s="215" t="s">
        <v>1267</v>
      </c>
      <c r="K171" s="261"/>
    </row>
    <row r="172" spans="2:11" s="1" customFormat="1" ht="15" customHeight="1">
      <c r="B172" s="238"/>
      <c r="C172" s="215" t="s">
        <v>1221</v>
      </c>
      <c r="D172" s="215"/>
      <c r="E172" s="215"/>
      <c r="F172" s="236" t="s">
        <v>1222</v>
      </c>
      <c r="G172" s="215"/>
      <c r="H172" s="215" t="s">
        <v>1283</v>
      </c>
      <c r="I172" s="215" t="s">
        <v>1218</v>
      </c>
      <c r="J172" s="215">
        <v>50</v>
      </c>
      <c r="K172" s="261"/>
    </row>
    <row r="173" spans="2:11" s="1" customFormat="1" ht="15" customHeight="1">
      <c r="B173" s="238"/>
      <c r="C173" s="215" t="s">
        <v>1224</v>
      </c>
      <c r="D173" s="215"/>
      <c r="E173" s="215"/>
      <c r="F173" s="236" t="s">
        <v>1055</v>
      </c>
      <c r="G173" s="215"/>
      <c r="H173" s="215" t="s">
        <v>1283</v>
      </c>
      <c r="I173" s="215" t="s">
        <v>1226</v>
      </c>
      <c r="J173" s="215"/>
      <c r="K173" s="261"/>
    </row>
    <row r="174" spans="2:11" s="1" customFormat="1" ht="15" customHeight="1">
      <c r="B174" s="238"/>
      <c r="C174" s="215" t="s">
        <v>1235</v>
      </c>
      <c r="D174" s="215"/>
      <c r="E174" s="215"/>
      <c r="F174" s="236" t="s">
        <v>1222</v>
      </c>
      <c r="G174" s="215"/>
      <c r="H174" s="215" t="s">
        <v>1283</v>
      </c>
      <c r="I174" s="215" t="s">
        <v>1218</v>
      </c>
      <c r="J174" s="215">
        <v>50</v>
      </c>
      <c r="K174" s="261"/>
    </row>
    <row r="175" spans="2:11" s="1" customFormat="1" ht="15" customHeight="1">
      <c r="B175" s="238"/>
      <c r="C175" s="215" t="s">
        <v>1243</v>
      </c>
      <c r="D175" s="215"/>
      <c r="E175" s="215"/>
      <c r="F175" s="236" t="s">
        <v>1222</v>
      </c>
      <c r="G175" s="215"/>
      <c r="H175" s="215" t="s">
        <v>1283</v>
      </c>
      <c r="I175" s="215" t="s">
        <v>1218</v>
      </c>
      <c r="J175" s="215">
        <v>50</v>
      </c>
      <c r="K175" s="261"/>
    </row>
    <row r="176" spans="2:11" s="1" customFormat="1" ht="15" customHeight="1">
      <c r="B176" s="238"/>
      <c r="C176" s="215" t="s">
        <v>1241</v>
      </c>
      <c r="D176" s="215"/>
      <c r="E176" s="215"/>
      <c r="F176" s="236" t="s">
        <v>1222</v>
      </c>
      <c r="G176" s="215"/>
      <c r="H176" s="215" t="s">
        <v>1283</v>
      </c>
      <c r="I176" s="215" t="s">
        <v>1218</v>
      </c>
      <c r="J176" s="215">
        <v>50</v>
      </c>
      <c r="K176" s="261"/>
    </row>
    <row r="177" spans="2:11" s="1" customFormat="1" ht="15" customHeight="1">
      <c r="B177" s="238"/>
      <c r="C177" s="215" t="s">
        <v>118</v>
      </c>
      <c r="D177" s="215"/>
      <c r="E177" s="215"/>
      <c r="F177" s="236" t="s">
        <v>1055</v>
      </c>
      <c r="G177" s="215"/>
      <c r="H177" s="215" t="s">
        <v>1284</v>
      </c>
      <c r="I177" s="215" t="s">
        <v>1285</v>
      </c>
      <c r="J177" s="215"/>
      <c r="K177" s="261"/>
    </row>
    <row r="178" spans="2:11" s="1" customFormat="1" ht="15" customHeight="1">
      <c r="B178" s="238"/>
      <c r="C178" s="215" t="s">
        <v>62</v>
      </c>
      <c r="D178" s="215"/>
      <c r="E178" s="215"/>
      <c r="F178" s="236" t="s">
        <v>1055</v>
      </c>
      <c r="G178" s="215"/>
      <c r="H178" s="215" t="s">
        <v>1286</v>
      </c>
      <c r="I178" s="215" t="s">
        <v>1287</v>
      </c>
      <c r="J178" s="215">
        <v>1</v>
      </c>
      <c r="K178" s="261"/>
    </row>
    <row r="179" spans="2:11" s="1" customFormat="1" ht="15" customHeight="1">
      <c r="B179" s="238"/>
      <c r="C179" s="215" t="s">
        <v>58</v>
      </c>
      <c r="D179" s="215"/>
      <c r="E179" s="215"/>
      <c r="F179" s="236" t="s">
        <v>1055</v>
      </c>
      <c r="G179" s="215"/>
      <c r="H179" s="215" t="s">
        <v>1288</v>
      </c>
      <c r="I179" s="215" t="s">
        <v>1218</v>
      </c>
      <c r="J179" s="215">
        <v>20</v>
      </c>
      <c r="K179" s="261"/>
    </row>
    <row r="180" spans="2:11" s="1" customFormat="1" ht="15" customHeight="1">
      <c r="B180" s="238"/>
      <c r="C180" s="215" t="s">
        <v>59</v>
      </c>
      <c r="D180" s="215"/>
      <c r="E180" s="215"/>
      <c r="F180" s="236" t="s">
        <v>1055</v>
      </c>
      <c r="G180" s="215"/>
      <c r="H180" s="215" t="s">
        <v>1289</v>
      </c>
      <c r="I180" s="215" t="s">
        <v>1218</v>
      </c>
      <c r="J180" s="215">
        <v>255</v>
      </c>
      <c r="K180" s="261"/>
    </row>
    <row r="181" spans="2:11" s="1" customFormat="1" ht="15" customHeight="1">
      <c r="B181" s="238"/>
      <c r="C181" s="215" t="s">
        <v>119</v>
      </c>
      <c r="D181" s="215"/>
      <c r="E181" s="215"/>
      <c r="F181" s="236" t="s">
        <v>1055</v>
      </c>
      <c r="G181" s="215"/>
      <c r="H181" s="215" t="s">
        <v>1181</v>
      </c>
      <c r="I181" s="215" t="s">
        <v>1218</v>
      </c>
      <c r="J181" s="215">
        <v>10</v>
      </c>
      <c r="K181" s="261"/>
    </row>
    <row r="182" spans="2:11" s="1" customFormat="1" ht="15" customHeight="1">
      <c r="B182" s="238"/>
      <c r="C182" s="215" t="s">
        <v>120</v>
      </c>
      <c r="D182" s="215"/>
      <c r="E182" s="215"/>
      <c r="F182" s="236" t="s">
        <v>1055</v>
      </c>
      <c r="G182" s="215"/>
      <c r="H182" s="215" t="s">
        <v>1290</v>
      </c>
      <c r="I182" s="215" t="s">
        <v>1251</v>
      </c>
      <c r="J182" s="215"/>
      <c r="K182" s="261"/>
    </row>
    <row r="183" spans="2:11" s="1" customFormat="1" ht="15" customHeight="1">
      <c r="B183" s="238"/>
      <c r="C183" s="215" t="s">
        <v>1291</v>
      </c>
      <c r="D183" s="215"/>
      <c r="E183" s="215"/>
      <c r="F183" s="236" t="s">
        <v>1055</v>
      </c>
      <c r="G183" s="215"/>
      <c r="H183" s="215" t="s">
        <v>1292</v>
      </c>
      <c r="I183" s="215" t="s">
        <v>1251</v>
      </c>
      <c r="J183" s="215"/>
      <c r="K183" s="261"/>
    </row>
    <row r="184" spans="2:11" s="1" customFormat="1" ht="15" customHeight="1">
      <c r="B184" s="238"/>
      <c r="C184" s="215" t="s">
        <v>1280</v>
      </c>
      <c r="D184" s="215"/>
      <c r="E184" s="215"/>
      <c r="F184" s="236" t="s">
        <v>1055</v>
      </c>
      <c r="G184" s="215"/>
      <c r="H184" s="215" t="s">
        <v>1293</v>
      </c>
      <c r="I184" s="215" t="s">
        <v>1251</v>
      </c>
      <c r="J184" s="215"/>
      <c r="K184" s="261"/>
    </row>
    <row r="185" spans="2:11" s="1" customFormat="1" ht="15" customHeight="1">
      <c r="B185" s="238"/>
      <c r="C185" s="215" t="s">
        <v>122</v>
      </c>
      <c r="D185" s="215"/>
      <c r="E185" s="215"/>
      <c r="F185" s="236" t="s">
        <v>1222</v>
      </c>
      <c r="G185" s="215"/>
      <c r="H185" s="215" t="s">
        <v>1294</v>
      </c>
      <c r="I185" s="215" t="s">
        <v>1218</v>
      </c>
      <c r="J185" s="215">
        <v>50</v>
      </c>
      <c r="K185" s="261"/>
    </row>
    <row r="186" spans="2:11" s="1" customFormat="1" ht="15" customHeight="1">
      <c r="B186" s="238"/>
      <c r="C186" s="215" t="s">
        <v>1295</v>
      </c>
      <c r="D186" s="215"/>
      <c r="E186" s="215"/>
      <c r="F186" s="236" t="s">
        <v>1222</v>
      </c>
      <c r="G186" s="215"/>
      <c r="H186" s="215" t="s">
        <v>1296</v>
      </c>
      <c r="I186" s="215" t="s">
        <v>1297</v>
      </c>
      <c r="J186" s="215"/>
      <c r="K186" s="261"/>
    </row>
    <row r="187" spans="2:11" s="1" customFormat="1" ht="15" customHeight="1">
      <c r="B187" s="238"/>
      <c r="C187" s="215" t="s">
        <v>1298</v>
      </c>
      <c r="D187" s="215"/>
      <c r="E187" s="215"/>
      <c r="F187" s="236" t="s">
        <v>1222</v>
      </c>
      <c r="G187" s="215"/>
      <c r="H187" s="215" t="s">
        <v>1299</v>
      </c>
      <c r="I187" s="215" t="s">
        <v>1297</v>
      </c>
      <c r="J187" s="215"/>
      <c r="K187" s="261"/>
    </row>
    <row r="188" spans="2:11" s="1" customFormat="1" ht="15" customHeight="1">
      <c r="B188" s="238"/>
      <c r="C188" s="215" t="s">
        <v>1300</v>
      </c>
      <c r="D188" s="215"/>
      <c r="E188" s="215"/>
      <c r="F188" s="236" t="s">
        <v>1222</v>
      </c>
      <c r="G188" s="215"/>
      <c r="H188" s="215" t="s">
        <v>1301</v>
      </c>
      <c r="I188" s="215" t="s">
        <v>1297</v>
      </c>
      <c r="J188" s="215"/>
      <c r="K188" s="261"/>
    </row>
    <row r="189" spans="2:11" s="1" customFormat="1" ht="15" customHeight="1">
      <c r="B189" s="238"/>
      <c r="C189" s="274" t="s">
        <v>1302</v>
      </c>
      <c r="D189" s="215"/>
      <c r="E189" s="215"/>
      <c r="F189" s="236" t="s">
        <v>1222</v>
      </c>
      <c r="G189" s="215"/>
      <c r="H189" s="215" t="s">
        <v>1303</v>
      </c>
      <c r="I189" s="215" t="s">
        <v>1304</v>
      </c>
      <c r="J189" s="275" t="s">
        <v>1305</v>
      </c>
      <c r="K189" s="261"/>
    </row>
    <row r="190" spans="2:11" s="1" customFormat="1" ht="15" customHeight="1">
      <c r="B190" s="238"/>
      <c r="C190" s="274" t="s">
        <v>47</v>
      </c>
      <c r="D190" s="215"/>
      <c r="E190" s="215"/>
      <c r="F190" s="236" t="s">
        <v>1055</v>
      </c>
      <c r="G190" s="215"/>
      <c r="H190" s="212" t="s">
        <v>1306</v>
      </c>
      <c r="I190" s="215" t="s">
        <v>1307</v>
      </c>
      <c r="J190" s="215"/>
      <c r="K190" s="261"/>
    </row>
    <row r="191" spans="2:11" s="1" customFormat="1" ht="15" customHeight="1">
      <c r="B191" s="238"/>
      <c r="C191" s="274" t="s">
        <v>1308</v>
      </c>
      <c r="D191" s="215"/>
      <c r="E191" s="215"/>
      <c r="F191" s="236" t="s">
        <v>1055</v>
      </c>
      <c r="G191" s="215"/>
      <c r="H191" s="215" t="s">
        <v>1309</v>
      </c>
      <c r="I191" s="215" t="s">
        <v>1251</v>
      </c>
      <c r="J191" s="215"/>
      <c r="K191" s="261"/>
    </row>
    <row r="192" spans="2:11" s="1" customFormat="1" ht="15" customHeight="1">
      <c r="B192" s="238"/>
      <c r="C192" s="274" t="s">
        <v>1310</v>
      </c>
      <c r="D192" s="215"/>
      <c r="E192" s="215"/>
      <c r="F192" s="236" t="s">
        <v>1055</v>
      </c>
      <c r="G192" s="215"/>
      <c r="H192" s="215" t="s">
        <v>1311</v>
      </c>
      <c r="I192" s="215" t="s">
        <v>1251</v>
      </c>
      <c r="J192" s="215"/>
      <c r="K192" s="261"/>
    </row>
    <row r="193" spans="2:11" s="1" customFormat="1" ht="15" customHeight="1">
      <c r="B193" s="238"/>
      <c r="C193" s="274" t="s">
        <v>1312</v>
      </c>
      <c r="D193" s="215"/>
      <c r="E193" s="215"/>
      <c r="F193" s="236" t="s">
        <v>1222</v>
      </c>
      <c r="G193" s="215"/>
      <c r="H193" s="215" t="s">
        <v>1313</v>
      </c>
      <c r="I193" s="215" t="s">
        <v>1251</v>
      </c>
      <c r="J193" s="215"/>
      <c r="K193" s="261"/>
    </row>
    <row r="194" spans="2:11" s="1" customFormat="1" ht="15" customHeight="1">
      <c r="B194" s="267"/>
      <c r="C194" s="276"/>
      <c r="D194" s="247"/>
      <c r="E194" s="247"/>
      <c r="F194" s="247"/>
      <c r="G194" s="247"/>
      <c r="H194" s="247"/>
      <c r="I194" s="247"/>
      <c r="J194" s="247"/>
      <c r="K194" s="268"/>
    </row>
    <row r="195" spans="2:11" s="1" customFormat="1" ht="18.75" customHeight="1">
      <c r="B195" s="249"/>
      <c r="C195" s="259"/>
      <c r="D195" s="259"/>
      <c r="E195" s="259"/>
      <c r="F195" s="269"/>
      <c r="G195" s="259"/>
      <c r="H195" s="259"/>
      <c r="I195" s="259"/>
      <c r="J195" s="259"/>
      <c r="K195" s="249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</row>
    <row r="198" spans="2:11" s="1" customFormat="1" ht="12">
      <c r="B198" s="204"/>
      <c r="C198" s="205"/>
      <c r="D198" s="205"/>
      <c r="E198" s="205"/>
      <c r="F198" s="205"/>
      <c r="G198" s="205"/>
      <c r="H198" s="205"/>
      <c r="I198" s="205"/>
      <c r="J198" s="205"/>
      <c r="K198" s="206"/>
    </row>
    <row r="199" spans="2:11" s="1" customFormat="1" ht="22.2">
      <c r="B199" s="207"/>
      <c r="C199" s="330" t="s">
        <v>1314</v>
      </c>
      <c r="D199" s="330"/>
      <c r="E199" s="330"/>
      <c r="F199" s="330"/>
      <c r="G199" s="330"/>
      <c r="H199" s="330"/>
      <c r="I199" s="330"/>
      <c r="J199" s="330"/>
      <c r="K199" s="208"/>
    </row>
    <row r="200" spans="2:11" s="1" customFormat="1" ht="25.5" customHeight="1">
      <c r="B200" s="207"/>
      <c r="C200" s="277" t="s">
        <v>1315</v>
      </c>
      <c r="D200" s="277"/>
      <c r="E200" s="277"/>
      <c r="F200" s="277" t="s">
        <v>1316</v>
      </c>
      <c r="G200" s="278"/>
      <c r="H200" s="331" t="s">
        <v>1317</v>
      </c>
      <c r="I200" s="331"/>
      <c r="J200" s="331"/>
      <c r="K200" s="208"/>
    </row>
    <row r="201" spans="2:11" s="1" customFormat="1" ht="5.25" customHeight="1">
      <c r="B201" s="238"/>
      <c r="C201" s="233"/>
      <c r="D201" s="233"/>
      <c r="E201" s="233"/>
      <c r="F201" s="233"/>
      <c r="G201" s="259"/>
      <c r="H201" s="233"/>
      <c r="I201" s="233"/>
      <c r="J201" s="233"/>
      <c r="K201" s="261"/>
    </row>
    <row r="202" spans="2:11" s="1" customFormat="1" ht="15" customHeight="1">
      <c r="B202" s="238"/>
      <c r="C202" s="215" t="s">
        <v>1307</v>
      </c>
      <c r="D202" s="215"/>
      <c r="E202" s="215"/>
      <c r="F202" s="236" t="s">
        <v>48</v>
      </c>
      <c r="G202" s="215"/>
      <c r="H202" s="332" t="s">
        <v>1318</v>
      </c>
      <c r="I202" s="332"/>
      <c r="J202" s="332"/>
      <c r="K202" s="261"/>
    </row>
    <row r="203" spans="2:11" s="1" customFormat="1" ht="15" customHeight="1">
      <c r="B203" s="238"/>
      <c r="C203" s="215"/>
      <c r="D203" s="215"/>
      <c r="E203" s="215"/>
      <c r="F203" s="236" t="s">
        <v>49</v>
      </c>
      <c r="G203" s="215"/>
      <c r="H203" s="332" t="s">
        <v>1319</v>
      </c>
      <c r="I203" s="332"/>
      <c r="J203" s="332"/>
      <c r="K203" s="261"/>
    </row>
    <row r="204" spans="2:11" s="1" customFormat="1" ht="15" customHeight="1">
      <c r="B204" s="238"/>
      <c r="C204" s="215"/>
      <c r="D204" s="215"/>
      <c r="E204" s="215"/>
      <c r="F204" s="236" t="s">
        <v>52</v>
      </c>
      <c r="G204" s="215"/>
      <c r="H204" s="332" t="s">
        <v>1320</v>
      </c>
      <c r="I204" s="332"/>
      <c r="J204" s="332"/>
      <c r="K204" s="261"/>
    </row>
    <row r="205" spans="2:11" s="1" customFormat="1" ht="15" customHeight="1">
      <c r="B205" s="238"/>
      <c r="C205" s="215"/>
      <c r="D205" s="215"/>
      <c r="E205" s="215"/>
      <c r="F205" s="236" t="s">
        <v>50</v>
      </c>
      <c r="G205" s="215"/>
      <c r="H205" s="332" t="s">
        <v>1321</v>
      </c>
      <c r="I205" s="332"/>
      <c r="J205" s="332"/>
      <c r="K205" s="261"/>
    </row>
    <row r="206" spans="2:11" s="1" customFormat="1" ht="15" customHeight="1">
      <c r="B206" s="238"/>
      <c r="C206" s="215"/>
      <c r="D206" s="215"/>
      <c r="E206" s="215"/>
      <c r="F206" s="236" t="s">
        <v>51</v>
      </c>
      <c r="G206" s="215"/>
      <c r="H206" s="332" t="s">
        <v>1322</v>
      </c>
      <c r="I206" s="332"/>
      <c r="J206" s="332"/>
      <c r="K206" s="261"/>
    </row>
    <row r="207" spans="2:11" s="1" customFormat="1" ht="15" customHeight="1">
      <c r="B207" s="238"/>
      <c r="C207" s="215"/>
      <c r="D207" s="215"/>
      <c r="E207" s="215"/>
      <c r="F207" s="236"/>
      <c r="G207" s="215"/>
      <c r="H207" s="215"/>
      <c r="I207" s="215"/>
      <c r="J207" s="215"/>
      <c r="K207" s="261"/>
    </row>
    <row r="208" spans="2:11" s="1" customFormat="1" ht="15" customHeight="1">
      <c r="B208" s="238"/>
      <c r="C208" s="215" t="s">
        <v>1263</v>
      </c>
      <c r="D208" s="215"/>
      <c r="E208" s="215"/>
      <c r="F208" s="236" t="s">
        <v>84</v>
      </c>
      <c r="G208" s="215"/>
      <c r="H208" s="332" t="s">
        <v>1323</v>
      </c>
      <c r="I208" s="332"/>
      <c r="J208" s="332"/>
      <c r="K208" s="261"/>
    </row>
    <row r="209" spans="2:11" s="1" customFormat="1" ht="15" customHeight="1">
      <c r="B209" s="238"/>
      <c r="C209" s="215"/>
      <c r="D209" s="215"/>
      <c r="E209" s="215"/>
      <c r="F209" s="236" t="s">
        <v>1161</v>
      </c>
      <c r="G209" s="215"/>
      <c r="H209" s="332" t="s">
        <v>1162</v>
      </c>
      <c r="I209" s="332"/>
      <c r="J209" s="332"/>
      <c r="K209" s="261"/>
    </row>
    <row r="210" spans="2:11" s="1" customFormat="1" ht="15" customHeight="1">
      <c r="B210" s="238"/>
      <c r="C210" s="215"/>
      <c r="D210" s="215"/>
      <c r="E210" s="215"/>
      <c r="F210" s="236" t="s">
        <v>1159</v>
      </c>
      <c r="G210" s="215"/>
      <c r="H210" s="332" t="s">
        <v>1324</v>
      </c>
      <c r="I210" s="332"/>
      <c r="J210" s="332"/>
      <c r="K210" s="261"/>
    </row>
    <row r="211" spans="2:11" s="1" customFormat="1" ht="15" customHeight="1">
      <c r="B211" s="279"/>
      <c r="C211" s="215"/>
      <c r="D211" s="215"/>
      <c r="E211" s="215"/>
      <c r="F211" s="236" t="s">
        <v>95</v>
      </c>
      <c r="G211" s="274"/>
      <c r="H211" s="333" t="s">
        <v>96</v>
      </c>
      <c r="I211" s="333"/>
      <c r="J211" s="333"/>
      <c r="K211" s="280"/>
    </row>
    <row r="212" spans="2:11" s="1" customFormat="1" ht="15" customHeight="1">
      <c r="B212" s="279"/>
      <c r="C212" s="215"/>
      <c r="D212" s="215"/>
      <c r="E212" s="215"/>
      <c r="F212" s="236" t="s">
        <v>1163</v>
      </c>
      <c r="G212" s="274"/>
      <c r="H212" s="333" t="s">
        <v>1325</v>
      </c>
      <c r="I212" s="333"/>
      <c r="J212" s="333"/>
      <c r="K212" s="280"/>
    </row>
    <row r="213" spans="2:11" s="1" customFormat="1" ht="15" customHeight="1">
      <c r="B213" s="279"/>
      <c r="C213" s="215"/>
      <c r="D213" s="215"/>
      <c r="E213" s="215"/>
      <c r="F213" s="236"/>
      <c r="G213" s="274"/>
      <c r="H213" s="265"/>
      <c r="I213" s="265"/>
      <c r="J213" s="265"/>
      <c r="K213" s="280"/>
    </row>
    <row r="214" spans="2:11" s="1" customFormat="1" ht="15" customHeight="1">
      <c r="B214" s="279"/>
      <c r="C214" s="215" t="s">
        <v>1287</v>
      </c>
      <c r="D214" s="215"/>
      <c r="E214" s="215"/>
      <c r="F214" s="236">
        <v>1</v>
      </c>
      <c r="G214" s="274"/>
      <c r="H214" s="333" t="s">
        <v>1326</v>
      </c>
      <c r="I214" s="333"/>
      <c r="J214" s="333"/>
      <c r="K214" s="280"/>
    </row>
    <row r="215" spans="2:11" s="1" customFormat="1" ht="15" customHeight="1">
      <c r="B215" s="279"/>
      <c r="C215" s="215"/>
      <c r="D215" s="215"/>
      <c r="E215" s="215"/>
      <c r="F215" s="236">
        <v>2</v>
      </c>
      <c r="G215" s="274"/>
      <c r="H215" s="333" t="s">
        <v>1327</v>
      </c>
      <c r="I215" s="333"/>
      <c r="J215" s="333"/>
      <c r="K215" s="280"/>
    </row>
    <row r="216" spans="2:11" s="1" customFormat="1" ht="15" customHeight="1">
      <c r="B216" s="279"/>
      <c r="C216" s="215"/>
      <c r="D216" s="215"/>
      <c r="E216" s="215"/>
      <c r="F216" s="236">
        <v>3</v>
      </c>
      <c r="G216" s="274"/>
      <c r="H216" s="333" t="s">
        <v>1328</v>
      </c>
      <c r="I216" s="333"/>
      <c r="J216" s="333"/>
      <c r="K216" s="280"/>
    </row>
    <row r="217" spans="2:11" s="1" customFormat="1" ht="15" customHeight="1">
      <c r="B217" s="279"/>
      <c r="C217" s="215"/>
      <c r="D217" s="215"/>
      <c r="E217" s="215"/>
      <c r="F217" s="236">
        <v>4</v>
      </c>
      <c r="G217" s="274"/>
      <c r="H217" s="333" t="s">
        <v>1329</v>
      </c>
      <c r="I217" s="333"/>
      <c r="J217" s="333"/>
      <c r="K217" s="280"/>
    </row>
    <row r="218" spans="2:11" s="1" customFormat="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Rekonstrukce  ko...</vt:lpstr>
      <vt:lpstr>SO 901 - Sadové a parkové...</vt:lpstr>
      <vt:lpstr>SO 302 - Kanalizace dešťová</vt:lpstr>
      <vt:lpstr>VON - Vedlejší a ostatní ...</vt:lpstr>
      <vt:lpstr>Pokyny pro vyplnění</vt:lpstr>
      <vt:lpstr>'Rekapitulace stavby'!Názvy_tisku</vt:lpstr>
      <vt:lpstr>'SO 101 - Rekonstrukce  ko...'!Názvy_tisku</vt:lpstr>
      <vt:lpstr>'SO 302 - Kanalizace dešťová'!Názvy_tisku</vt:lpstr>
      <vt:lpstr>'SO 901 - Sadové a parkové...'!Názvy_tisku</vt:lpstr>
      <vt:lpstr>'VON - Vedlejší a ostatní ...'!Názvy_tisku</vt:lpstr>
      <vt:lpstr>'Pokyny pro vyplnění'!Oblast_tisku</vt:lpstr>
      <vt:lpstr>'Rekapitulace stavby'!Oblast_tisku</vt:lpstr>
      <vt:lpstr>'SO 101 - Rekonstrukce  ko...'!Oblast_tisku</vt:lpstr>
      <vt:lpstr>'SO 302 - Kanalizace dešťová'!Oblast_tisku</vt:lpstr>
      <vt:lpstr>'SO 901 - Sadové a parkové...'!Oblast_tisku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NB-ASUS-KROS\Milan</dc:creator>
  <cp:lastModifiedBy>Verner Martin, Ing. Bc.</cp:lastModifiedBy>
  <cp:lastPrinted>2022-06-14T08:59:01Z</cp:lastPrinted>
  <dcterms:created xsi:type="dcterms:W3CDTF">2022-06-09T16:15:25Z</dcterms:created>
  <dcterms:modified xsi:type="dcterms:W3CDTF">2023-03-29T12:21:03Z</dcterms:modified>
</cp:coreProperties>
</file>