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TeplaL\Desktop\"/>
    </mc:Choice>
  </mc:AlternateContent>
  <xr:revisionPtr revIDLastSave="0" documentId="13_ncr:1_{19BBEEBB-629C-4994-B7E8-27268B728874}" xr6:coauthVersionLast="36" xr6:coauthVersionMax="36" xr10:uidLastSave="{00000000-0000-0000-0000-000000000000}"/>
  <bookViews>
    <workbookView xWindow="0" yWindow="0" windowWidth="21570" windowHeight="8100" activeTab="1" xr2:uid="{00000000-000D-0000-FFFF-FFFF00000000}"/>
  </bookViews>
  <sheets>
    <sheet name="Rekapitulace stavby" sheetId="1" r:id="rId1"/>
    <sheet name="SO 01 - Oprava trati v km..." sheetId="2" r:id="rId2"/>
    <sheet name="SO 02 - Oprava trati v km..." sheetId="3" r:id="rId3"/>
    <sheet name="SO 04 - Oprava přejezdu v..." sheetId="4" r:id="rId4"/>
  </sheets>
  <definedNames>
    <definedName name="_xlnm._FilterDatabase" localSheetId="1" hidden="1">'SO 01 - Oprava trati v km...'!$C$119:$K$390</definedName>
    <definedName name="_xlnm._FilterDatabase" localSheetId="2" hidden="1">'SO 02 - Oprava trati v km...'!$C$119:$K$409</definedName>
    <definedName name="_xlnm._FilterDatabase" localSheetId="3" hidden="1">'SO 04 - Oprava přejezdu v...'!$C$119:$K$382</definedName>
    <definedName name="_xlnm.Print_Titles" localSheetId="0">'Rekapitulace stavby'!$92:$92</definedName>
    <definedName name="_xlnm.Print_Titles" localSheetId="1">'SO 01 - Oprava trati v km...'!$119:$119</definedName>
    <definedName name="_xlnm.Print_Titles" localSheetId="2">'SO 02 - Oprava trati v km...'!$119:$119</definedName>
    <definedName name="_xlnm.Print_Titles" localSheetId="3">'SO 04 - Oprava přejezdu v...'!$119:$119</definedName>
    <definedName name="_xlnm.Print_Area" localSheetId="0">'Rekapitulace stavby'!$D$4:$AO$76,'Rekapitulace stavby'!$C$82:$AQ$98</definedName>
    <definedName name="_xlnm.Print_Area" localSheetId="1">'SO 01 - Oprava trati v km...'!$C$4:$J$76,'SO 01 - Oprava trati v km...'!$C$82:$J$101,'SO 01 - Oprava trati v km...'!$C$107:$K$390</definedName>
    <definedName name="_xlnm.Print_Area" localSheetId="2">'SO 02 - Oprava trati v km...'!$C$4:$J$76,'SO 02 - Oprava trati v km...'!$C$82:$J$101,'SO 02 - Oprava trati v km...'!$C$107:$K$409</definedName>
    <definedName name="_xlnm.Print_Area" localSheetId="3">'SO 04 - Oprava přejezdu v...'!$C$4:$J$76,'SO 04 - Oprava přejezdu v...'!$C$82:$J$101,'SO 04 - Oprava přejezdu v...'!$C$107:$K$382</definedName>
  </definedNames>
  <calcPr calcId="191029"/>
</workbook>
</file>

<file path=xl/calcChain.xml><?xml version="1.0" encoding="utf-8"?>
<calcChain xmlns="http://schemas.openxmlformats.org/spreadsheetml/2006/main">
  <c r="J387" i="2" l="1"/>
  <c r="J379" i="2"/>
  <c r="J37" i="4" l="1"/>
  <c r="J36" i="4"/>
  <c r="AY97" i="1" s="1"/>
  <c r="J35" i="4"/>
  <c r="AX97" i="1" s="1"/>
  <c r="BI379" i="4"/>
  <c r="BH379" i="4"/>
  <c r="BG379" i="4"/>
  <c r="BF379" i="4"/>
  <c r="T379" i="4"/>
  <c r="R379" i="4"/>
  <c r="P379" i="4"/>
  <c r="BI375" i="4"/>
  <c r="BH375" i="4"/>
  <c r="BG375" i="4"/>
  <c r="BF375" i="4"/>
  <c r="T375" i="4"/>
  <c r="R375" i="4"/>
  <c r="P375" i="4"/>
  <c r="BI371" i="4"/>
  <c r="BH371" i="4"/>
  <c r="BG371" i="4"/>
  <c r="BF371" i="4"/>
  <c r="T371" i="4"/>
  <c r="R371" i="4"/>
  <c r="P371" i="4"/>
  <c r="BI367" i="4"/>
  <c r="BH367" i="4"/>
  <c r="BG367" i="4"/>
  <c r="BF367" i="4"/>
  <c r="T367" i="4"/>
  <c r="R367" i="4"/>
  <c r="P367" i="4"/>
  <c r="BI362" i="4"/>
  <c r="BH362" i="4"/>
  <c r="BG362" i="4"/>
  <c r="BF362" i="4"/>
  <c r="T362" i="4"/>
  <c r="R362" i="4"/>
  <c r="P362" i="4"/>
  <c r="BI359" i="4"/>
  <c r="BH359" i="4"/>
  <c r="BG359" i="4"/>
  <c r="BF359" i="4"/>
  <c r="T359" i="4"/>
  <c r="R359" i="4"/>
  <c r="P359" i="4"/>
  <c r="BI355" i="4"/>
  <c r="BH355" i="4"/>
  <c r="BG355" i="4"/>
  <c r="BF355" i="4"/>
  <c r="T355" i="4"/>
  <c r="R355" i="4"/>
  <c r="P355" i="4"/>
  <c r="BI351" i="4"/>
  <c r="BH351" i="4"/>
  <c r="BG351" i="4"/>
  <c r="BF351" i="4"/>
  <c r="T351" i="4"/>
  <c r="R351" i="4"/>
  <c r="P351" i="4"/>
  <c r="BI347" i="4"/>
  <c r="BH347" i="4"/>
  <c r="BG347" i="4"/>
  <c r="BF347" i="4"/>
  <c r="T347" i="4"/>
  <c r="R347" i="4"/>
  <c r="P347" i="4"/>
  <c r="BI343" i="4"/>
  <c r="BH343" i="4"/>
  <c r="BG343" i="4"/>
  <c r="BF343" i="4"/>
  <c r="T343" i="4"/>
  <c r="R343" i="4"/>
  <c r="P343" i="4"/>
  <c r="BI339" i="4"/>
  <c r="BH339" i="4"/>
  <c r="BG339" i="4"/>
  <c r="BF339" i="4"/>
  <c r="T339" i="4"/>
  <c r="R339" i="4"/>
  <c r="P339" i="4"/>
  <c r="BI335" i="4"/>
  <c r="BH335" i="4"/>
  <c r="BG335" i="4"/>
  <c r="BF335" i="4"/>
  <c r="T335" i="4"/>
  <c r="R335" i="4"/>
  <c r="P335" i="4"/>
  <c r="BI331" i="4"/>
  <c r="BH331" i="4"/>
  <c r="BG331" i="4"/>
  <c r="BF331" i="4"/>
  <c r="T331" i="4"/>
  <c r="R331" i="4"/>
  <c r="P331" i="4"/>
  <c r="BI325" i="4"/>
  <c r="BH325" i="4"/>
  <c r="BG325" i="4"/>
  <c r="BF325" i="4"/>
  <c r="T325" i="4"/>
  <c r="R325" i="4"/>
  <c r="P325" i="4"/>
  <c r="BI322" i="4"/>
  <c r="BH322" i="4"/>
  <c r="BG322" i="4"/>
  <c r="BF322" i="4"/>
  <c r="T322" i="4"/>
  <c r="R322" i="4"/>
  <c r="P322" i="4"/>
  <c r="BI318" i="4"/>
  <c r="BH318" i="4"/>
  <c r="BG318" i="4"/>
  <c r="BF318" i="4"/>
  <c r="T318" i="4"/>
  <c r="R318" i="4"/>
  <c r="P318" i="4"/>
  <c r="BI314" i="4"/>
  <c r="BH314" i="4"/>
  <c r="BG314" i="4"/>
  <c r="BF314" i="4"/>
  <c r="T314" i="4"/>
  <c r="R314" i="4"/>
  <c r="P314" i="4"/>
  <c r="BI309" i="4"/>
  <c r="BH309" i="4"/>
  <c r="BG309" i="4"/>
  <c r="BF309" i="4"/>
  <c r="T309" i="4"/>
  <c r="R309" i="4"/>
  <c r="P309" i="4"/>
  <c r="BI305" i="4"/>
  <c r="BH305" i="4"/>
  <c r="BG305" i="4"/>
  <c r="BF305" i="4"/>
  <c r="T305" i="4"/>
  <c r="R305" i="4"/>
  <c r="P305" i="4"/>
  <c r="BI301" i="4"/>
  <c r="BH301" i="4"/>
  <c r="BG301" i="4"/>
  <c r="BF301" i="4"/>
  <c r="T301" i="4"/>
  <c r="R301" i="4"/>
  <c r="P301" i="4"/>
  <c r="BI297" i="4"/>
  <c r="BH297" i="4"/>
  <c r="BG297" i="4"/>
  <c r="BF297" i="4"/>
  <c r="T297" i="4"/>
  <c r="R297" i="4"/>
  <c r="P297" i="4"/>
  <c r="BI293" i="4"/>
  <c r="BH293" i="4"/>
  <c r="BG293" i="4"/>
  <c r="BF293" i="4"/>
  <c r="T293" i="4"/>
  <c r="R293" i="4"/>
  <c r="P293" i="4"/>
  <c r="BI289" i="4"/>
  <c r="BH289" i="4"/>
  <c r="BG289" i="4"/>
  <c r="BF289" i="4"/>
  <c r="T289" i="4"/>
  <c r="R289" i="4"/>
  <c r="P289" i="4"/>
  <c r="BI285" i="4"/>
  <c r="BH285" i="4"/>
  <c r="BG285" i="4"/>
  <c r="BF285" i="4"/>
  <c r="T285" i="4"/>
  <c r="R285" i="4"/>
  <c r="P285" i="4"/>
  <c r="BI281" i="4"/>
  <c r="BH281" i="4"/>
  <c r="BG281" i="4"/>
  <c r="BF281" i="4"/>
  <c r="T281" i="4"/>
  <c r="R281" i="4"/>
  <c r="P281" i="4"/>
  <c r="BI277" i="4"/>
  <c r="BH277" i="4"/>
  <c r="BG277" i="4"/>
  <c r="BF277" i="4"/>
  <c r="T277" i="4"/>
  <c r="R277" i="4"/>
  <c r="P277" i="4"/>
  <c r="BI273" i="4"/>
  <c r="BH273" i="4"/>
  <c r="BG273" i="4"/>
  <c r="BF273" i="4"/>
  <c r="T273" i="4"/>
  <c r="R273" i="4"/>
  <c r="P273" i="4"/>
  <c r="BI269" i="4"/>
  <c r="BH269" i="4"/>
  <c r="BG269" i="4"/>
  <c r="BF269" i="4"/>
  <c r="T269" i="4"/>
  <c r="R269" i="4"/>
  <c r="P269" i="4"/>
  <c r="BI265" i="4"/>
  <c r="BH265" i="4"/>
  <c r="BG265" i="4"/>
  <c r="BF265" i="4"/>
  <c r="T265" i="4"/>
  <c r="R265" i="4"/>
  <c r="P265" i="4"/>
  <c r="BI261" i="4"/>
  <c r="BH261" i="4"/>
  <c r="BG261" i="4"/>
  <c r="BF261" i="4"/>
  <c r="T261" i="4"/>
  <c r="R261" i="4"/>
  <c r="P261" i="4"/>
  <c r="BI257" i="4"/>
  <c r="BH257" i="4"/>
  <c r="BG257" i="4"/>
  <c r="BF257" i="4"/>
  <c r="T257" i="4"/>
  <c r="R257" i="4"/>
  <c r="P257" i="4"/>
  <c r="BI253" i="4"/>
  <c r="BH253" i="4"/>
  <c r="BG253" i="4"/>
  <c r="BF253" i="4"/>
  <c r="T253" i="4"/>
  <c r="R253" i="4"/>
  <c r="P253" i="4"/>
  <c r="BI249" i="4"/>
  <c r="BH249" i="4"/>
  <c r="BG249" i="4"/>
  <c r="BF249" i="4"/>
  <c r="T249" i="4"/>
  <c r="R249" i="4"/>
  <c r="P249" i="4"/>
  <c r="BI244" i="4"/>
  <c r="BH244" i="4"/>
  <c r="BG244" i="4"/>
  <c r="BF244" i="4"/>
  <c r="T244" i="4"/>
  <c r="R244" i="4"/>
  <c r="P244" i="4"/>
  <c r="BI239" i="4"/>
  <c r="BH239" i="4"/>
  <c r="BG239" i="4"/>
  <c r="BF239" i="4"/>
  <c r="T239" i="4"/>
  <c r="R239" i="4"/>
  <c r="P239" i="4"/>
  <c r="BI235" i="4"/>
  <c r="BH235" i="4"/>
  <c r="BG235" i="4"/>
  <c r="BF235" i="4"/>
  <c r="T235" i="4"/>
  <c r="R235" i="4"/>
  <c r="P235" i="4"/>
  <c r="BI231" i="4"/>
  <c r="BH231" i="4"/>
  <c r="BG231" i="4"/>
  <c r="BF231" i="4"/>
  <c r="T231" i="4"/>
  <c r="R231" i="4"/>
  <c r="P231" i="4"/>
  <c r="BI226" i="4"/>
  <c r="BH226" i="4"/>
  <c r="BG226" i="4"/>
  <c r="BF226" i="4"/>
  <c r="T226" i="4"/>
  <c r="R226" i="4"/>
  <c r="P226" i="4"/>
  <c r="BI221" i="4"/>
  <c r="BH221" i="4"/>
  <c r="BG221" i="4"/>
  <c r="BF221" i="4"/>
  <c r="T221" i="4"/>
  <c r="R221" i="4"/>
  <c r="P221" i="4"/>
  <c r="BI217" i="4"/>
  <c r="BH217" i="4"/>
  <c r="BG217" i="4"/>
  <c r="BF217" i="4"/>
  <c r="T217" i="4"/>
  <c r="R217" i="4"/>
  <c r="P217" i="4"/>
  <c r="BI213" i="4"/>
  <c r="BH213" i="4"/>
  <c r="BG213" i="4"/>
  <c r="BF213" i="4"/>
  <c r="T213" i="4"/>
  <c r="R213" i="4"/>
  <c r="P213" i="4"/>
  <c r="BI209" i="4"/>
  <c r="BH209" i="4"/>
  <c r="BG209" i="4"/>
  <c r="BF209" i="4"/>
  <c r="T209" i="4"/>
  <c r="R209" i="4"/>
  <c r="P209" i="4"/>
  <c r="BI205" i="4"/>
  <c r="BH205" i="4"/>
  <c r="BG205" i="4"/>
  <c r="BF205" i="4"/>
  <c r="T205" i="4"/>
  <c r="R205" i="4"/>
  <c r="P205" i="4"/>
  <c r="BI201" i="4"/>
  <c r="BH201" i="4"/>
  <c r="BG201" i="4"/>
  <c r="BF201" i="4"/>
  <c r="T201" i="4"/>
  <c r="R201" i="4"/>
  <c r="P201" i="4"/>
  <c r="BI197" i="4"/>
  <c r="BH197" i="4"/>
  <c r="BG197" i="4"/>
  <c r="BF197" i="4"/>
  <c r="T197" i="4"/>
  <c r="R197" i="4"/>
  <c r="P197" i="4"/>
  <c r="BI193" i="4"/>
  <c r="BH193" i="4"/>
  <c r="BG193" i="4"/>
  <c r="BF193" i="4"/>
  <c r="T193" i="4"/>
  <c r="R193" i="4"/>
  <c r="P193" i="4"/>
  <c r="BI189" i="4"/>
  <c r="BH189" i="4"/>
  <c r="BG189" i="4"/>
  <c r="BF189" i="4"/>
  <c r="T189" i="4"/>
  <c r="R189" i="4"/>
  <c r="P189" i="4"/>
  <c r="BI185" i="4"/>
  <c r="BH185" i="4"/>
  <c r="BG185" i="4"/>
  <c r="BF185" i="4"/>
  <c r="T185" i="4"/>
  <c r="R185" i="4"/>
  <c r="P185" i="4"/>
  <c r="BI181" i="4"/>
  <c r="BH181" i="4"/>
  <c r="BG181" i="4"/>
  <c r="BF181" i="4"/>
  <c r="T181" i="4"/>
  <c r="R181" i="4"/>
  <c r="P181" i="4"/>
  <c r="BI177" i="4"/>
  <c r="BH177" i="4"/>
  <c r="BG177" i="4"/>
  <c r="BF177" i="4"/>
  <c r="T177" i="4"/>
  <c r="R177" i="4"/>
  <c r="P177" i="4"/>
  <c r="BI173" i="4"/>
  <c r="BH173" i="4"/>
  <c r="BG173" i="4"/>
  <c r="BF173" i="4"/>
  <c r="T173" i="4"/>
  <c r="R173" i="4"/>
  <c r="P173" i="4"/>
  <c r="BI169" i="4"/>
  <c r="BH169" i="4"/>
  <c r="BG169" i="4"/>
  <c r="BF169" i="4"/>
  <c r="T169" i="4"/>
  <c r="R169" i="4"/>
  <c r="P169" i="4"/>
  <c r="BI165" i="4"/>
  <c r="BH165" i="4"/>
  <c r="BG165" i="4"/>
  <c r="BF165" i="4"/>
  <c r="T165" i="4"/>
  <c r="R165" i="4"/>
  <c r="P165" i="4"/>
  <c r="BI161" i="4"/>
  <c r="BH161" i="4"/>
  <c r="BG161" i="4"/>
  <c r="BF161" i="4"/>
  <c r="T161" i="4"/>
  <c r="R161" i="4"/>
  <c r="P161" i="4"/>
  <c r="BI157" i="4"/>
  <c r="BH157" i="4"/>
  <c r="BG157" i="4"/>
  <c r="BF157" i="4"/>
  <c r="T157" i="4"/>
  <c r="R157" i="4"/>
  <c r="P157" i="4"/>
  <c r="BI153" i="4"/>
  <c r="BH153" i="4"/>
  <c r="BG153" i="4"/>
  <c r="BF153" i="4"/>
  <c r="T153" i="4"/>
  <c r="R153" i="4"/>
  <c r="P153" i="4"/>
  <c r="BI149" i="4"/>
  <c r="BH149" i="4"/>
  <c r="BG149" i="4"/>
  <c r="BF149" i="4"/>
  <c r="T149" i="4"/>
  <c r="R149" i="4"/>
  <c r="P149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7" i="4"/>
  <c r="BH137" i="4"/>
  <c r="BG137" i="4"/>
  <c r="BF137" i="4"/>
  <c r="T137" i="4"/>
  <c r="R137" i="4"/>
  <c r="P137" i="4"/>
  <c r="BI135" i="4"/>
  <c r="BH135" i="4"/>
  <c r="BG135" i="4"/>
  <c r="BF135" i="4"/>
  <c r="T135" i="4"/>
  <c r="R135" i="4"/>
  <c r="P135" i="4"/>
  <c r="BI131" i="4"/>
  <c r="BH131" i="4"/>
  <c r="BG131" i="4"/>
  <c r="BF131" i="4"/>
  <c r="T131" i="4"/>
  <c r="R131" i="4"/>
  <c r="P131" i="4"/>
  <c r="BI127" i="4"/>
  <c r="BH127" i="4"/>
  <c r="BG127" i="4"/>
  <c r="BF127" i="4"/>
  <c r="T127" i="4"/>
  <c r="R127" i="4"/>
  <c r="P127" i="4"/>
  <c r="BI123" i="4"/>
  <c r="BH123" i="4"/>
  <c r="BG123" i="4"/>
  <c r="BF123" i="4"/>
  <c r="T123" i="4"/>
  <c r="R123" i="4"/>
  <c r="P123" i="4"/>
  <c r="F114" i="4"/>
  <c r="E112" i="4"/>
  <c r="F89" i="4"/>
  <c r="E87" i="4"/>
  <c r="J24" i="4"/>
  <c r="E24" i="4"/>
  <c r="J92" i="4" s="1"/>
  <c r="J23" i="4"/>
  <c r="J21" i="4"/>
  <c r="E21" i="4"/>
  <c r="J91" i="4" s="1"/>
  <c r="J20" i="4"/>
  <c r="J18" i="4"/>
  <c r="E18" i="4"/>
  <c r="F117" i="4" s="1"/>
  <c r="J17" i="4"/>
  <c r="J15" i="4"/>
  <c r="E15" i="4"/>
  <c r="F116" i="4" s="1"/>
  <c r="J14" i="4"/>
  <c r="J12" i="4"/>
  <c r="J89" i="4"/>
  <c r="E7" i="4"/>
  <c r="E110" i="4" s="1"/>
  <c r="J37" i="3"/>
  <c r="J36" i="3"/>
  <c r="AY96" i="1"/>
  <c r="J35" i="3"/>
  <c r="AX96" i="1"/>
  <c r="BI406" i="3"/>
  <c r="BH406" i="3"/>
  <c r="BG406" i="3"/>
  <c r="BF406" i="3"/>
  <c r="T406" i="3"/>
  <c r="R406" i="3"/>
  <c r="P406" i="3"/>
  <c r="BI402" i="3"/>
  <c r="BH402" i="3"/>
  <c r="BG402" i="3"/>
  <c r="BF402" i="3"/>
  <c r="T402" i="3"/>
  <c r="R402" i="3"/>
  <c r="P402" i="3"/>
  <c r="BI398" i="3"/>
  <c r="BH398" i="3"/>
  <c r="BG398" i="3"/>
  <c r="BF398" i="3"/>
  <c r="T398" i="3"/>
  <c r="R398" i="3"/>
  <c r="P398" i="3"/>
  <c r="BI394" i="3"/>
  <c r="BH394" i="3"/>
  <c r="BG394" i="3"/>
  <c r="BF394" i="3"/>
  <c r="T394" i="3"/>
  <c r="R394" i="3"/>
  <c r="P394" i="3"/>
  <c r="BI390" i="3"/>
  <c r="BH390" i="3"/>
  <c r="BG390" i="3"/>
  <c r="BF390" i="3"/>
  <c r="T390" i="3"/>
  <c r="R390" i="3"/>
  <c r="P390" i="3"/>
  <c r="BI385" i="3"/>
  <c r="BH385" i="3"/>
  <c r="BG385" i="3"/>
  <c r="BF385" i="3"/>
  <c r="T385" i="3"/>
  <c r="R385" i="3"/>
  <c r="P385" i="3"/>
  <c r="BI381" i="3"/>
  <c r="BH381" i="3"/>
  <c r="BG381" i="3"/>
  <c r="BF381" i="3"/>
  <c r="T381" i="3"/>
  <c r="R381" i="3"/>
  <c r="P381" i="3"/>
  <c r="BI378" i="3"/>
  <c r="BH378" i="3"/>
  <c r="BG378" i="3"/>
  <c r="BF378" i="3"/>
  <c r="T378" i="3"/>
  <c r="R378" i="3"/>
  <c r="P378" i="3"/>
  <c r="BI374" i="3"/>
  <c r="BH374" i="3"/>
  <c r="BG374" i="3"/>
  <c r="BF374" i="3"/>
  <c r="T374" i="3"/>
  <c r="R374" i="3"/>
  <c r="P374" i="3"/>
  <c r="BI370" i="3"/>
  <c r="BH370" i="3"/>
  <c r="BG370" i="3"/>
  <c r="BF370" i="3"/>
  <c r="T370" i="3"/>
  <c r="R370" i="3"/>
  <c r="P370" i="3"/>
  <c r="BI367" i="3"/>
  <c r="BH367" i="3"/>
  <c r="BG367" i="3"/>
  <c r="BF367" i="3"/>
  <c r="T367" i="3"/>
  <c r="R367" i="3"/>
  <c r="P367" i="3"/>
  <c r="BI363" i="3"/>
  <c r="BH363" i="3"/>
  <c r="BG363" i="3"/>
  <c r="BF363" i="3"/>
  <c r="T363" i="3"/>
  <c r="R363" i="3"/>
  <c r="P363" i="3"/>
  <c r="BI358" i="3"/>
  <c r="BH358" i="3"/>
  <c r="BG358" i="3"/>
  <c r="BF358" i="3"/>
  <c r="T358" i="3"/>
  <c r="R358" i="3"/>
  <c r="P358" i="3"/>
  <c r="BI355" i="3"/>
  <c r="BH355" i="3"/>
  <c r="BG355" i="3"/>
  <c r="BF355" i="3"/>
  <c r="T355" i="3"/>
  <c r="R355" i="3"/>
  <c r="P355" i="3"/>
  <c r="BI350" i="3"/>
  <c r="BH350" i="3"/>
  <c r="BG350" i="3"/>
  <c r="BF350" i="3"/>
  <c r="T350" i="3"/>
  <c r="R350" i="3"/>
  <c r="P350" i="3"/>
  <c r="BI347" i="3"/>
  <c r="BH347" i="3"/>
  <c r="BG347" i="3"/>
  <c r="BF347" i="3"/>
  <c r="T347" i="3"/>
  <c r="R347" i="3"/>
  <c r="P347" i="3"/>
  <c r="BI342" i="3"/>
  <c r="BH342" i="3"/>
  <c r="BG342" i="3"/>
  <c r="BF342" i="3"/>
  <c r="T342" i="3"/>
  <c r="R342" i="3"/>
  <c r="P342" i="3"/>
  <c r="BI337" i="3"/>
  <c r="BH337" i="3"/>
  <c r="BG337" i="3"/>
  <c r="BF337" i="3"/>
  <c r="T337" i="3"/>
  <c r="R337" i="3"/>
  <c r="P337" i="3"/>
  <c r="BI333" i="3"/>
  <c r="BH333" i="3"/>
  <c r="BG333" i="3"/>
  <c r="BF333" i="3"/>
  <c r="T333" i="3"/>
  <c r="R333" i="3"/>
  <c r="P333" i="3"/>
  <c r="BI328" i="3"/>
  <c r="BH328" i="3"/>
  <c r="BG328" i="3"/>
  <c r="BF328" i="3"/>
  <c r="T328" i="3"/>
  <c r="R328" i="3"/>
  <c r="P328" i="3"/>
  <c r="BI323" i="3"/>
  <c r="BH323" i="3"/>
  <c r="BG323" i="3"/>
  <c r="BF323" i="3"/>
  <c r="T323" i="3"/>
  <c r="R323" i="3"/>
  <c r="P323" i="3"/>
  <c r="BI319" i="3"/>
  <c r="BH319" i="3"/>
  <c r="BG319" i="3"/>
  <c r="BF319" i="3"/>
  <c r="T319" i="3"/>
  <c r="R319" i="3"/>
  <c r="P319" i="3"/>
  <c r="BI315" i="3"/>
  <c r="BH315" i="3"/>
  <c r="BG315" i="3"/>
  <c r="BF315" i="3"/>
  <c r="T315" i="3"/>
  <c r="R315" i="3"/>
  <c r="P315" i="3"/>
  <c r="BI311" i="3"/>
  <c r="BH311" i="3"/>
  <c r="BG311" i="3"/>
  <c r="BF311" i="3"/>
  <c r="T311" i="3"/>
  <c r="R311" i="3"/>
  <c r="P311" i="3"/>
  <c r="BI307" i="3"/>
  <c r="BH307" i="3"/>
  <c r="BG307" i="3"/>
  <c r="BF307" i="3"/>
  <c r="T307" i="3"/>
  <c r="R307" i="3"/>
  <c r="P307" i="3"/>
  <c r="BI302" i="3"/>
  <c r="BH302" i="3"/>
  <c r="BG302" i="3"/>
  <c r="BF302" i="3"/>
  <c r="T302" i="3"/>
  <c r="R302" i="3"/>
  <c r="P302" i="3"/>
  <c r="BI297" i="3"/>
  <c r="BH297" i="3"/>
  <c r="BG297" i="3"/>
  <c r="BF297" i="3"/>
  <c r="T297" i="3"/>
  <c r="R297" i="3"/>
  <c r="P297" i="3"/>
  <c r="BI293" i="3"/>
  <c r="BH293" i="3"/>
  <c r="BG293" i="3"/>
  <c r="BF293" i="3"/>
  <c r="T293" i="3"/>
  <c r="R293" i="3"/>
  <c r="P293" i="3"/>
  <c r="BI289" i="3"/>
  <c r="BH289" i="3"/>
  <c r="BG289" i="3"/>
  <c r="BF289" i="3"/>
  <c r="T289" i="3"/>
  <c r="R289" i="3"/>
  <c r="P289" i="3"/>
  <c r="BI285" i="3"/>
  <c r="BH285" i="3"/>
  <c r="BG285" i="3"/>
  <c r="BF285" i="3"/>
  <c r="T285" i="3"/>
  <c r="R285" i="3"/>
  <c r="P285" i="3"/>
  <c r="BI281" i="3"/>
  <c r="BH281" i="3"/>
  <c r="BG281" i="3"/>
  <c r="BF281" i="3"/>
  <c r="T281" i="3"/>
  <c r="R281" i="3"/>
  <c r="P281" i="3"/>
  <c r="BI277" i="3"/>
  <c r="BH277" i="3"/>
  <c r="BG277" i="3"/>
  <c r="BF277" i="3"/>
  <c r="T277" i="3"/>
  <c r="R277" i="3"/>
  <c r="P277" i="3"/>
  <c r="BI273" i="3"/>
  <c r="BH273" i="3"/>
  <c r="BG273" i="3"/>
  <c r="BF273" i="3"/>
  <c r="T273" i="3"/>
  <c r="R273" i="3"/>
  <c r="P273" i="3"/>
  <c r="BI269" i="3"/>
  <c r="BH269" i="3"/>
  <c r="BG269" i="3"/>
  <c r="BF269" i="3"/>
  <c r="T269" i="3"/>
  <c r="R269" i="3"/>
  <c r="P269" i="3"/>
  <c r="BI265" i="3"/>
  <c r="BH265" i="3"/>
  <c r="BG265" i="3"/>
  <c r="BF265" i="3"/>
  <c r="T265" i="3"/>
  <c r="R265" i="3"/>
  <c r="P265" i="3"/>
  <c r="BI261" i="3"/>
  <c r="BH261" i="3"/>
  <c r="BG261" i="3"/>
  <c r="BF261" i="3"/>
  <c r="T261" i="3"/>
  <c r="R261" i="3"/>
  <c r="P261" i="3"/>
  <c r="BI257" i="3"/>
  <c r="BH257" i="3"/>
  <c r="BG257" i="3"/>
  <c r="BF257" i="3"/>
  <c r="T257" i="3"/>
  <c r="R257" i="3"/>
  <c r="P257" i="3"/>
  <c r="BI253" i="3"/>
  <c r="BH253" i="3"/>
  <c r="BG253" i="3"/>
  <c r="BF253" i="3"/>
  <c r="T253" i="3"/>
  <c r="R253" i="3"/>
  <c r="P253" i="3"/>
  <c r="BI249" i="3"/>
  <c r="BH249" i="3"/>
  <c r="BG249" i="3"/>
  <c r="BF249" i="3"/>
  <c r="T249" i="3"/>
  <c r="R249" i="3"/>
  <c r="P249" i="3"/>
  <c r="BI245" i="3"/>
  <c r="BH245" i="3"/>
  <c r="BG245" i="3"/>
  <c r="BF245" i="3"/>
  <c r="T245" i="3"/>
  <c r="R245" i="3"/>
  <c r="P245" i="3"/>
  <c r="BI241" i="3"/>
  <c r="BH241" i="3"/>
  <c r="BG241" i="3"/>
  <c r="BF241" i="3"/>
  <c r="T241" i="3"/>
  <c r="R241" i="3"/>
  <c r="P241" i="3"/>
  <c r="BI239" i="3"/>
  <c r="BH239" i="3"/>
  <c r="BG239" i="3"/>
  <c r="BF239" i="3"/>
  <c r="T239" i="3"/>
  <c r="R239" i="3"/>
  <c r="P239" i="3"/>
  <c r="BI235" i="3"/>
  <c r="BH235" i="3"/>
  <c r="BG235" i="3"/>
  <c r="BF235" i="3"/>
  <c r="T235" i="3"/>
  <c r="R235" i="3"/>
  <c r="P235" i="3"/>
  <c r="BI231" i="3"/>
  <c r="BH231" i="3"/>
  <c r="BG231" i="3"/>
  <c r="BF231" i="3"/>
  <c r="T231" i="3"/>
  <c r="R231" i="3"/>
  <c r="P231" i="3"/>
  <c r="BI229" i="3"/>
  <c r="BH229" i="3"/>
  <c r="BG229" i="3"/>
  <c r="BF229" i="3"/>
  <c r="T229" i="3"/>
  <c r="R229" i="3"/>
  <c r="P229" i="3"/>
  <c r="BI227" i="3"/>
  <c r="BH227" i="3"/>
  <c r="BG227" i="3"/>
  <c r="BF227" i="3"/>
  <c r="T227" i="3"/>
  <c r="R227" i="3"/>
  <c r="P227" i="3"/>
  <c r="BI223" i="3"/>
  <c r="BH223" i="3"/>
  <c r="BG223" i="3"/>
  <c r="BF223" i="3"/>
  <c r="T223" i="3"/>
  <c r="R223" i="3"/>
  <c r="P223" i="3"/>
  <c r="BI219" i="3"/>
  <c r="BH219" i="3"/>
  <c r="BG219" i="3"/>
  <c r="BF219" i="3"/>
  <c r="T219" i="3"/>
  <c r="R219" i="3"/>
  <c r="P219" i="3"/>
  <c r="BI215" i="3"/>
  <c r="BH215" i="3"/>
  <c r="BG215" i="3"/>
  <c r="BF215" i="3"/>
  <c r="T215" i="3"/>
  <c r="R215" i="3"/>
  <c r="P215" i="3"/>
  <c r="BI211" i="3"/>
  <c r="BH211" i="3"/>
  <c r="BG211" i="3"/>
  <c r="BF211" i="3"/>
  <c r="T211" i="3"/>
  <c r="R211" i="3"/>
  <c r="P211" i="3"/>
  <c r="BI207" i="3"/>
  <c r="BH207" i="3"/>
  <c r="BG207" i="3"/>
  <c r="BF207" i="3"/>
  <c r="T207" i="3"/>
  <c r="R207" i="3"/>
  <c r="P207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4" i="3"/>
  <c r="BH194" i="3"/>
  <c r="BG194" i="3"/>
  <c r="BF194" i="3"/>
  <c r="T194" i="3"/>
  <c r="R194" i="3"/>
  <c r="P194" i="3"/>
  <c r="BI190" i="3"/>
  <c r="BH190" i="3"/>
  <c r="BG190" i="3"/>
  <c r="BF190" i="3"/>
  <c r="T190" i="3"/>
  <c r="R190" i="3"/>
  <c r="P190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BI174" i="3"/>
  <c r="BH174" i="3"/>
  <c r="BG174" i="3"/>
  <c r="BF174" i="3"/>
  <c r="T174" i="3"/>
  <c r="R174" i="3"/>
  <c r="P174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4" i="3"/>
  <c r="BH164" i="3"/>
  <c r="BG164" i="3"/>
  <c r="BF164" i="3"/>
  <c r="T164" i="3"/>
  <c r="R164" i="3"/>
  <c r="P164" i="3"/>
  <c r="BI160" i="3"/>
  <c r="BH160" i="3"/>
  <c r="BG160" i="3"/>
  <c r="BF160" i="3"/>
  <c r="T160" i="3"/>
  <c r="R160" i="3"/>
  <c r="P160" i="3"/>
  <c r="BI155" i="3"/>
  <c r="BH155" i="3"/>
  <c r="BG155" i="3"/>
  <c r="BF155" i="3"/>
  <c r="T155" i="3"/>
  <c r="R155" i="3"/>
  <c r="P155" i="3"/>
  <c r="BI151" i="3"/>
  <c r="BH151" i="3"/>
  <c r="BG151" i="3"/>
  <c r="BF151" i="3"/>
  <c r="T151" i="3"/>
  <c r="R151" i="3"/>
  <c r="P151" i="3"/>
  <c r="BI147" i="3"/>
  <c r="BH147" i="3"/>
  <c r="BG147" i="3"/>
  <c r="BF147" i="3"/>
  <c r="T147" i="3"/>
  <c r="R147" i="3"/>
  <c r="P147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BI131" i="3"/>
  <c r="BH131" i="3"/>
  <c r="BG131" i="3"/>
  <c r="BF131" i="3"/>
  <c r="T131" i="3"/>
  <c r="R131" i="3"/>
  <c r="P131" i="3"/>
  <c r="BI127" i="3"/>
  <c r="BH127" i="3"/>
  <c r="BG127" i="3"/>
  <c r="BF127" i="3"/>
  <c r="T127" i="3"/>
  <c r="R127" i="3"/>
  <c r="P127" i="3"/>
  <c r="BI123" i="3"/>
  <c r="BH123" i="3"/>
  <c r="BG123" i="3"/>
  <c r="BF123" i="3"/>
  <c r="T123" i="3"/>
  <c r="R123" i="3"/>
  <c r="P123" i="3"/>
  <c r="F114" i="3"/>
  <c r="E112" i="3"/>
  <c r="F89" i="3"/>
  <c r="E87" i="3"/>
  <c r="J24" i="3"/>
  <c r="E24" i="3"/>
  <c r="J92" i="3"/>
  <c r="J23" i="3"/>
  <c r="J21" i="3"/>
  <c r="E21" i="3"/>
  <c r="J91" i="3"/>
  <c r="J20" i="3"/>
  <c r="J18" i="3"/>
  <c r="E18" i="3"/>
  <c r="F92" i="3" s="1"/>
  <c r="J15" i="3"/>
  <c r="E15" i="3"/>
  <c r="F116" i="3"/>
  <c r="J14" i="3"/>
  <c r="J12" i="3"/>
  <c r="J89" i="3" s="1"/>
  <c r="E7" i="3"/>
  <c r="E110" i="3" s="1"/>
  <c r="J37" i="2"/>
  <c r="J36" i="2"/>
  <c r="AY95" i="1" s="1"/>
  <c r="J35" i="2"/>
  <c r="AX95" i="1" s="1"/>
  <c r="BI387" i="2"/>
  <c r="BH387" i="2"/>
  <c r="BG387" i="2"/>
  <c r="BF387" i="2"/>
  <c r="T387" i="2"/>
  <c r="R387" i="2"/>
  <c r="P387" i="2"/>
  <c r="BI383" i="2"/>
  <c r="BH383" i="2"/>
  <c r="BG383" i="2"/>
  <c r="BF383" i="2"/>
  <c r="T383" i="2"/>
  <c r="R383" i="2"/>
  <c r="P383" i="2"/>
  <c r="BI379" i="2"/>
  <c r="BH379" i="2"/>
  <c r="BG379" i="2"/>
  <c r="BF379" i="2"/>
  <c r="T379" i="2"/>
  <c r="R379" i="2"/>
  <c r="P379" i="2"/>
  <c r="BI375" i="2"/>
  <c r="BH375" i="2"/>
  <c r="BG375" i="2"/>
  <c r="BF375" i="2"/>
  <c r="T375" i="2"/>
  <c r="R375" i="2"/>
  <c r="P375" i="2"/>
  <c r="BI372" i="2"/>
  <c r="BH372" i="2"/>
  <c r="BG372" i="2"/>
  <c r="BF372" i="2"/>
  <c r="T372" i="2"/>
  <c r="R372" i="2"/>
  <c r="P372" i="2"/>
  <c r="BI368" i="2"/>
  <c r="BH368" i="2"/>
  <c r="BG368" i="2"/>
  <c r="BF368" i="2"/>
  <c r="T368" i="2"/>
  <c r="R368" i="2"/>
  <c r="P368" i="2"/>
  <c r="BI364" i="2"/>
  <c r="BH364" i="2"/>
  <c r="BG364" i="2"/>
  <c r="BF364" i="2"/>
  <c r="T364" i="2"/>
  <c r="R364" i="2"/>
  <c r="P364" i="2"/>
  <c r="BI359" i="2"/>
  <c r="BH359" i="2"/>
  <c r="BG359" i="2"/>
  <c r="BF359" i="2"/>
  <c r="T359" i="2"/>
  <c r="R359" i="2"/>
  <c r="P359" i="2"/>
  <c r="BI356" i="2"/>
  <c r="BH356" i="2"/>
  <c r="BG356" i="2"/>
  <c r="BF356" i="2"/>
  <c r="T356" i="2"/>
  <c r="R356" i="2"/>
  <c r="P356" i="2"/>
  <c r="BI352" i="2"/>
  <c r="BH352" i="2"/>
  <c r="BG352" i="2"/>
  <c r="BF352" i="2"/>
  <c r="T352" i="2"/>
  <c r="R352" i="2"/>
  <c r="P352" i="2"/>
  <c r="BI348" i="2"/>
  <c r="BH348" i="2"/>
  <c r="BG348" i="2"/>
  <c r="BF348" i="2"/>
  <c r="T348" i="2"/>
  <c r="R348" i="2"/>
  <c r="P348" i="2"/>
  <c r="BI344" i="2"/>
  <c r="BH344" i="2"/>
  <c r="BG344" i="2"/>
  <c r="BF344" i="2"/>
  <c r="T344" i="2"/>
  <c r="R344" i="2"/>
  <c r="P344" i="2"/>
  <c r="BI338" i="2"/>
  <c r="BH338" i="2"/>
  <c r="BG338" i="2"/>
  <c r="BF338" i="2"/>
  <c r="T338" i="2"/>
  <c r="R338" i="2"/>
  <c r="P338" i="2"/>
  <c r="BI334" i="2"/>
  <c r="BH334" i="2"/>
  <c r="BG334" i="2"/>
  <c r="BF334" i="2"/>
  <c r="T334" i="2"/>
  <c r="R334" i="2"/>
  <c r="P334" i="2"/>
  <c r="BI329" i="2"/>
  <c r="BH329" i="2"/>
  <c r="BG329" i="2"/>
  <c r="BF329" i="2"/>
  <c r="T329" i="2"/>
  <c r="R329" i="2"/>
  <c r="P329" i="2"/>
  <c r="BI325" i="2"/>
  <c r="BH325" i="2"/>
  <c r="BG325" i="2"/>
  <c r="BF325" i="2"/>
  <c r="T325" i="2"/>
  <c r="R325" i="2"/>
  <c r="P325" i="2"/>
  <c r="BI320" i="2"/>
  <c r="BH320" i="2"/>
  <c r="BG320" i="2"/>
  <c r="BF320" i="2"/>
  <c r="T320" i="2"/>
  <c r="R320" i="2"/>
  <c r="P320" i="2"/>
  <c r="BI315" i="2"/>
  <c r="BH315" i="2"/>
  <c r="BG315" i="2"/>
  <c r="BF315" i="2"/>
  <c r="T315" i="2"/>
  <c r="R315" i="2"/>
  <c r="P315" i="2"/>
  <c r="BI310" i="2"/>
  <c r="BH310" i="2"/>
  <c r="BG310" i="2"/>
  <c r="BF310" i="2"/>
  <c r="T310" i="2"/>
  <c r="R310" i="2"/>
  <c r="P310" i="2"/>
  <c r="BI306" i="2"/>
  <c r="BH306" i="2"/>
  <c r="BG306" i="2"/>
  <c r="BF306" i="2"/>
  <c r="T306" i="2"/>
  <c r="R306" i="2"/>
  <c r="P306" i="2"/>
  <c r="BI302" i="2"/>
  <c r="BH302" i="2"/>
  <c r="BG302" i="2"/>
  <c r="BF302" i="2"/>
  <c r="T302" i="2"/>
  <c r="R302" i="2"/>
  <c r="P302" i="2"/>
  <c r="BI297" i="2"/>
  <c r="BH297" i="2"/>
  <c r="BG297" i="2"/>
  <c r="BF297" i="2"/>
  <c r="T297" i="2"/>
  <c r="R297" i="2"/>
  <c r="P297" i="2"/>
  <c r="BI293" i="2"/>
  <c r="BH293" i="2"/>
  <c r="BG293" i="2"/>
  <c r="BF293" i="2"/>
  <c r="T293" i="2"/>
  <c r="R293" i="2"/>
  <c r="P293" i="2"/>
  <c r="BI289" i="2"/>
  <c r="BH289" i="2"/>
  <c r="BG289" i="2"/>
  <c r="BF289" i="2"/>
  <c r="T289" i="2"/>
  <c r="R289" i="2"/>
  <c r="P289" i="2"/>
  <c r="BI285" i="2"/>
  <c r="BH285" i="2"/>
  <c r="BG285" i="2"/>
  <c r="BF285" i="2"/>
  <c r="T285" i="2"/>
  <c r="R285" i="2"/>
  <c r="P285" i="2"/>
  <c r="BI281" i="2"/>
  <c r="BH281" i="2"/>
  <c r="BG281" i="2"/>
  <c r="BF281" i="2"/>
  <c r="T281" i="2"/>
  <c r="R281" i="2"/>
  <c r="P281" i="2"/>
  <c r="BI277" i="2"/>
  <c r="BH277" i="2"/>
  <c r="BG277" i="2"/>
  <c r="BF277" i="2"/>
  <c r="T277" i="2"/>
  <c r="R277" i="2"/>
  <c r="P277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7" i="2"/>
  <c r="BH267" i="2"/>
  <c r="BG267" i="2"/>
  <c r="BF267" i="2"/>
  <c r="T267" i="2"/>
  <c r="R267" i="2"/>
  <c r="P267" i="2"/>
  <c r="BI263" i="2"/>
  <c r="BH263" i="2"/>
  <c r="BG263" i="2"/>
  <c r="BF263" i="2"/>
  <c r="T263" i="2"/>
  <c r="R263" i="2"/>
  <c r="P263" i="2"/>
  <c r="BI259" i="2"/>
  <c r="BH259" i="2"/>
  <c r="BG259" i="2"/>
  <c r="BF259" i="2"/>
  <c r="T259" i="2"/>
  <c r="R259" i="2"/>
  <c r="P259" i="2"/>
  <c r="BI255" i="2"/>
  <c r="BH255" i="2"/>
  <c r="BG255" i="2"/>
  <c r="BF255" i="2"/>
  <c r="T255" i="2"/>
  <c r="R255" i="2"/>
  <c r="P255" i="2"/>
  <c r="BI252" i="2"/>
  <c r="BH252" i="2"/>
  <c r="BG252" i="2"/>
  <c r="BF252" i="2"/>
  <c r="T252" i="2"/>
  <c r="R252" i="2"/>
  <c r="P252" i="2"/>
  <c r="BI248" i="2"/>
  <c r="BH248" i="2"/>
  <c r="BG248" i="2"/>
  <c r="BF248" i="2"/>
  <c r="T248" i="2"/>
  <c r="R248" i="2"/>
  <c r="P248" i="2"/>
  <c r="BI244" i="2"/>
  <c r="BH244" i="2"/>
  <c r="BG244" i="2"/>
  <c r="BF244" i="2"/>
  <c r="T244" i="2"/>
  <c r="R244" i="2"/>
  <c r="P244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0" i="2"/>
  <c r="BH230" i="2"/>
  <c r="BG230" i="2"/>
  <c r="BF230" i="2"/>
  <c r="T230" i="2"/>
  <c r="R230" i="2"/>
  <c r="P230" i="2"/>
  <c r="BI226" i="2"/>
  <c r="BH226" i="2"/>
  <c r="BG226" i="2"/>
  <c r="BF226" i="2"/>
  <c r="T226" i="2"/>
  <c r="R226" i="2"/>
  <c r="P226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10" i="2"/>
  <c r="BH210" i="2"/>
  <c r="BG210" i="2"/>
  <c r="BF210" i="2"/>
  <c r="T210" i="2"/>
  <c r="R210" i="2"/>
  <c r="P210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90" i="2"/>
  <c r="BH190" i="2"/>
  <c r="BG190" i="2"/>
  <c r="BF190" i="2"/>
  <c r="T190" i="2"/>
  <c r="R190" i="2"/>
  <c r="P190" i="2"/>
  <c r="BI186" i="2"/>
  <c r="BH186" i="2"/>
  <c r="BG186" i="2"/>
  <c r="BF186" i="2"/>
  <c r="T186" i="2"/>
  <c r="R186" i="2"/>
  <c r="P186" i="2"/>
  <c r="BI182" i="2"/>
  <c r="BH182" i="2"/>
  <c r="BG182" i="2"/>
  <c r="BF182" i="2"/>
  <c r="T182" i="2"/>
  <c r="R182" i="2"/>
  <c r="P182" i="2"/>
  <c r="BI178" i="2"/>
  <c r="BH178" i="2"/>
  <c r="BG178" i="2"/>
  <c r="BF178" i="2"/>
  <c r="T178" i="2"/>
  <c r="R178" i="2"/>
  <c r="P178" i="2"/>
  <c r="BI174" i="2"/>
  <c r="BH174" i="2"/>
  <c r="BG174" i="2"/>
  <c r="BF174" i="2"/>
  <c r="T174" i="2"/>
  <c r="R174" i="2"/>
  <c r="P174" i="2"/>
  <c r="BI170" i="2"/>
  <c r="BH170" i="2"/>
  <c r="BG170" i="2"/>
  <c r="BF170" i="2"/>
  <c r="T170" i="2"/>
  <c r="R170" i="2"/>
  <c r="P170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49" i="2"/>
  <c r="BH149" i="2"/>
  <c r="BG149" i="2"/>
  <c r="BF149" i="2"/>
  <c r="T149" i="2"/>
  <c r="R149" i="2"/>
  <c r="P149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6" i="2"/>
  <c r="BH136" i="2"/>
  <c r="BG136" i="2"/>
  <c r="BF136" i="2"/>
  <c r="T136" i="2"/>
  <c r="R136" i="2"/>
  <c r="P136" i="2"/>
  <c r="BI131" i="2"/>
  <c r="BH131" i="2"/>
  <c r="BG131" i="2"/>
  <c r="BF131" i="2"/>
  <c r="T131" i="2"/>
  <c r="R131" i="2"/>
  <c r="P131" i="2"/>
  <c r="BI127" i="2"/>
  <c r="BH127" i="2"/>
  <c r="BG127" i="2"/>
  <c r="BF127" i="2"/>
  <c r="T127" i="2"/>
  <c r="R127" i="2"/>
  <c r="P127" i="2"/>
  <c r="BI123" i="2"/>
  <c r="BH123" i="2"/>
  <c r="BG123" i="2"/>
  <c r="BF123" i="2"/>
  <c r="T123" i="2"/>
  <c r="R123" i="2"/>
  <c r="P123" i="2"/>
  <c r="F114" i="2"/>
  <c r="E112" i="2"/>
  <c r="F89" i="2"/>
  <c r="E87" i="2"/>
  <c r="J24" i="2"/>
  <c r="E24" i="2"/>
  <c r="J117" i="2" s="1"/>
  <c r="J23" i="2"/>
  <c r="J21" i="2"/>
  <c r="E21" i="2"/>
  <c r="J116" i="2" s="1"/>
  <c r="J20" i="2"/>
  <c r="J18" i="2"/>
  <c r="E18" i="2"/>
  <c r="F117" i="2" s="1"/>
  <c r="J17" i="2"/>
  <c r="J15" i="2"/>
  <c r="E15" i="2"/>
  <c r="F116" i="2" s="1"/>
  <c r="J14" i="2"/>
  <c r="J12" i="2"/>
  <c r="J89" i="2" s="1"/>
  <c r="E7" i="2"/>
  <c r="E110" i="2" s="1"/>
  <c r="L90" i="1"/>
  <c r="AM90" i="1"/>
  <c r="AM89" i="1"/>
  <c r="L89" i="1"/>
  <c r="AM87" i="1"/>
  <c r="L87" i="1"/>
  <c r="L85" i="1"/>
  <c r="L84" i="1"/>
  <c r="J344" i="2"/>
  <c r="BK334" i="2"/>
  <c r="J259" i="2"/>
  <c r="BK226" i="2"/>
  <c r="J194" i="2"/>
  <c r="J170" i="2"/>
  <c r="BK144" i="2"/>
  <c r="BK344" i="2"/>
  <c r="BK315" i="2"/>
  <c r="BK293" i="2"/>
  <c r="J271" i="2"/>
  <c r="J244" i="2"/>
  <c r="BK210" i="2"/>
  <c r="BK154" i="2"/>
  <c r="BK127" i="2"/>
  <c r="BK383" i="2"/>
  <c r="BK364" i="2"/>
  <c r="BK352" i="2"/>
  <c r="BK289" i="2"/>
  <c r="BK259" i="2"/>
  <c r="J236" i="2"/>
  <c r="J202" i="2"/>
  <c r="J174" i="2"/>
  <c r="AS94" i="1"/>
  <c r="J302" i="2"/>
  <c r="J267" i="2"/>
  <c r="BK236" i="2"/>
  <c r="J210" i="2"/>
  <c r="BK182" i="2"/>
  <c r="J162" i="2"/>
  <c r="J136" i="2"/>
  <c r="BK398" i="3"/>
  <c r="J381" i="3"/>
  <c r="BK358" i="3"/>
  <c r="BK311" i="3"/>
  <c r="BK281" i="3"/>
  <c r="J249" i="3"/>
  <c r="BK229" i="3"/>
  <c r="BK151" i="3"/>
  <c r="BK385" i="3"/>
  <c r="J355" i="3"/>
  <c r="J333" i="3"/>
  <c r="BK315" i="3"/>
  <c r="J273" i="3"/>
  <c r="J235" i="3"/>
  <c r="J194" i="3"/>
  <c r="J168" i="3"/>
  <c r="J143" i="3"/>
  <c r="J123" i="3"/>
  <c r="BK337" i="3"/>
  <c r="J315" i="3"/>
  <c r="J293" i="3"/>
  <c r="J257" i="3"/>
  <c r="BK235" i="3"/>
  <c r="J215" i="3"/>
  <c r="BK198" i="3"/>
  <c r="BK160" i="3"/>
  <c r="BK402" i="3"/>
  <c r="J378" i="3"/>
  <c r="J350" i="3"/>
  <c r="BK285" i="3"/>
  <c r="J269" i="3"/>
  <c r="J231" i="3"/>
  <c r="BK201" i="3"/>
  <c r="BK186" i="3"/>
  <c r="BK155" i="3"/>
  <c r="BK127" i="3"/>
  <c r="BK359" i="4"/>
  <c r="J322" i="4"/>
  <c r="BK285" i="4"/>
  <c r="J257" i="4"/>
  <c r="J253" i="4"/>
  <c r="J249" i="4"/>
  <c r="J235" i="4"/>
  <c r="J221" i="4"/>
  <c r="J209" i="4"/>
  <c r="J177" i="4"/>
  <c r="BK137" i="4"/>
  <c r="J362" i="4"/>
  <c r="BK325" i="4"/>
  <c r="BK293" i="4"/>
  <c r="BK277" i="4"/>
  <c r="J239" i="4"/>
  <c r="J173" i="4"/>
  <c r="BK131" i="4"/>
  <c r="J375" i="4"/>
  <c r="BK335" i="4"/>
  <c r="BK305" i="4"/>
  <c r="J269" i="4"/>
  <c r="BK231" i="4"/>
  <c r="J226" i="4"/>
  <c r="BK213" i="4"/>
  <c r="BK205" i="4"/>
  <c r="BK201" i="4"/>
  <c r="J197" i="4"/>
  <c r="BK193" i="4"/>
  <c r="J165" i="4"/>
  <c r="BK379" i="4"/>
  <c r="BK371" i="4"/>
  <c r="J355" i="4"/>
  <c r="J301" i="4"/>
  <c r="J261" i="4"/>
  <c r="J231" i="4"/>
  <c r="J185" i="4"/>
  <c r="BK165" i="4"/>
  <c r="BK141" i="4"/>
  <c r="J359" i="2"/>
  <c r="J352" i="2"/>
  <c r="J315" i="2"/>
  <c r="BK271" i="2"/>
  <c r="BK248" i="2"/>
  <c r="BK202" i="2"/>
  <c r="BK174" i="2"/>
  <c r="BK149" i="2"/>
  <c r="J123" i="2"/>
  <c r="J329" i="2"/>
  <c r="J310" i="2"/>
  <c r="J289" i="2"/>
  <c r="J255" i="2"/>
  <c r="J230" i="2"/>
  <c r="J186" i="2"/>
  <c r="BK140" i="2"/>
  <c r="BK123" i="2"/>
  <c r="BK359" i="2"/>
  <c r="J293" i="2"/>
  <c r="J277" i="2"/>
  <c r="J252" i="2"/>
  <c r="BK218" i="2"/>
  <c r="BK190" i="2"/>
  <c r="BK166" i="2"/>
  <c r="BK379" i="2"/>
  <c r="J364" i="2"/>
  <c r="J320" i="2"/>
  <c r="BK285" i="2"/>
  <c r="BK273" i="2"/>
  <c r="BK238" i="2"/>
  <c r="BK230" i="2"/>
  <c r="J206" i="2"/>
  <c r="BK170" i="2"/>
  <c r="J144" i="2"/>
  <c r="J406" i="3"/>
  <c r="J370" i="3"/>
  <c r="J337" i="3"/>
  <c r="BK297" i="3"/>
  <c r="BK253" i="3"/>
  <c r="J241" i="3"/>
  <c r="BK227" i="3"/>
  <c r="J203" i="3"/>
  <c r="J394" i="3"/>
  <c r="BK374" i="3"/>
  <c r="BK350" i="3"/>
  <c r="BK328" i="3"/>
  <c r="J277" i="3"/>
  <c r="J239" i="3"/>
  <c r="BK190" i="3"/>
  <c r="BK178" i="3"/>
  <c r="J147" i="3"/>
  <c r="J131" i="3"/>
  <c r="J342" i="3"/>
  <c r="J328" i="3"/>
  <c r="J302" i="3"/>
  <c r="BK261" i="3"/>
  <c r="J227" i="3"/>
  <c r="J207" i="3"/>
  <c r="BK174" i="3"/>
  <c r="J139" i="3"/>
  <c r="J398" i="3"/>
  <c r="J374" i="3"/>
  <c r="J323" i="3"/>
  <c r="BK289" i="3"/>
  <c r="J265" i="3"/>
  <c r="BK207" i="3"/>
  <c r="BK194" i="3"/>
  <c r="J160" i="3"/>
  <c r="BK143" i="3"/>
  <c r="BK339" i="4"/>
  <c r="BK309" i="4"/>
  <c r="J293" i="4"/>
  <c r="J281" i="4"/>
  <c r="BK145" i="4"/>
  <c r="J131" i="4"/>
  <c r="J351" i="4"/>
  <c r="J318" i="4"/>
  <c r="BK281" i="4"/>
  <c r="BK253" i="4"/>
  <c r="J157" i="4"/>
  <c r="J145" i="4"/>
  <c r="J123" i="4"/>
  <c r="BK343" i="4"/>
  <c r="J331" i="4"/>
  <c r="J285" i="4"/>
  <c r="BK249" i="4"/>
  <c r="BK235" i="4"/>
  <c r="J149" i="4"/>
  <c r="J379" i="4"/>
  <c r="BK347" i="4"/>
  <c r="J309" i="4"/>
  <c r="J277" i="4"/>
  <c r="BK221" i="4"/>
  <c r="J201" i="4"/>
  <c r="BK181" i="4"/>
  <c r="J161" i="4"/>
  <c r="J372" i="2"/>
  <c r="BK348" i="2"/>
  <c r="J325" i="2"/>
  <c r="J273" i="2"/>
  <c r="BK252" i="2"/>
  <c r="J218" i="2"/>
  <c r="BK198" i="2"/>
  <c r="J166" i="2"/>
  <c r="J140" i="2"/>
  <c r="BK338" i="2"/>
  <c r="BK320" i="2"/>
  <c r="J306" i="2"/>
  <c r="BK281" i="2"/>
  <c r="J248" i="2"/>
  <c r="J198" i="2"/>
  <c r="J149" i="2"/>
  <c r="BK387" i="2"/>
  <c r="BK375" i="2"/>
  <c r="J356" i="2"/>
  <c r="BK302" i="2"/>
  <c r="J263" i="2"/>
  <c r="J222" i="2"/>
  <c r="BK186" i="2"/>
  <c r="BK162" i="2"/>
  <c r="BK372" i="2"/>
  <c r="BK329" i="2"/>
  <c r="BK306" i="2"/>
  <c r="BK277" i="2"/>
  <c r="BK240" i="2"/>
  <c r="BK234" i="2"/>
  <c r="BK222" i="2"/>
  <c r="J190" i="2"/>
  <c r="J158" i="2"/>
  <c r="J402" i="3"/>
  <c r="J385" i="3"/>
  <c r="J363" i="3"/>
  <c r="BK319" i="3"/>
  <c r="J285" i="3"/>
  <c r="J245" i="3"/>
  <c r="BK231" i="3"/>
  <c r="J219" i="3"/>
  <c r="J174" i="3"/>
  <c r="J127" i="3"/>
  <c r="BK378" i="3"/>
  <c r="BK347" i="3"/>
  <c r="J319" i="3"/>
  <c r="J289" i="3"/>
  <c r="BK241" i="3"/>
  <c r="BK203" i="3"/>
  <c r="BK182" i="3"/>
  <c r="J164" i="3"/>
  <c r="BK139" i="3"/>
  <c r="J367" i="3"/>
  <c r="BK323" i="3"/>
  <c r="J297" i="3"/>
  <c r="BK269" i="3"/>
  <c r="BK249" i="3"/>
  <c r="BK219" i="3"/>
  <c r="J201" i="3"/>
  <c r="J178" i="3"/>
  <c r="BK164" i="3"/>
  <c r="BK406" i="3"/>
  <c r="BK381" i="3"/>
  <c r="J358" i="3"/>
  <c r="BK293" i="3"/>
  <c r="BK273" i="3"/>
  <c r="BK257" i="3"/>
  <c r="J211" i="3"/>
  <c r="J198" i="3"/>
  <c r="BK170" i="3"/>
  <c r="BK147" i="3"/>
  <c r="BK123" i="3"/>
  <c r="BK355" i="4"/>
  <c r="BK318" i="4"/>
  <c r="J297" i="4"/>
  <c r="BK273" i="4"/>
  <c r="J213" i="4"/>
  <c r="J181" i="4"/>
  <c r="J141" i="4"/>
  <c r="BK123" i="4"/>
  <c r="J359" i="4"/>
  <c r="BK322" i="4"/>
  <c r="BK289" i="4"/>
  <c r="BK269" i="4"/>
  <c r="BK185" i="4"/>
  <c r="J153" i="4"/>
  <c r="J127" i="4"/>
  <c r="J347" i="4"/>
  <c r="BK301" i="4"/>
  <c r="BK257" i="4"/>
  <c r="BK239" i="4"/>
  <c r="BK173" i="4"/>
  <c r="BK135" i="4"/>
  <c r="BK367" i="4"/>
  <c r="J343" i="4"/>
  <c r="BK297" i="4"/>
  <c r="J265" i="4"/>
  <c r="J217" i="4"/>
  <c r="BK189" i="4"/>
  <c r="BK177" i="4"/>
  <c r="BK157" i="4"/>
  <c r="BK127" i="4"/>
  <c r="J375" i="2"/>
  <c r="BK356" i="2"/>
  <c r="J338" i="2"/>
  <c r="BK297" i="2"/>
  <c r="BK267" i="2"/>
  <c r="J238" i="2"/>
  <c r="J214" i="2"/>
  <c r="BK178" i="2"/>
  <c r="J154" i="2"/>
  <c r="BK136" i="2"/>
  <c r="J334" i="2"/>
  <c r="J297" i="2"/>
  <c r="BK263" i="2"/>
  <c r="J234" i="2"/>
  <c r="BK214" i="2"/>
  <c r="BK194" i="2"/>
  <c r="J131" i="2"/>
  <c r="J368" i="2"/>
  <c r="J348" i="2"/>
  <c r="J285" i="2"/>
  <c r="BK255" i="2"/>
  <c r="J240" i="2"/>
  <c r="BK206" i="2"/>
  <c r="J182" i="2"/>
  <c r="J127" i="2"/>
  <c r="BK368" i="2"/>
  <c r="BK325" i="2"/>
  <c r="BK310" i="2"/>
  <c r="J281" i="2"/>
  <c r="BK244" i="2"/>
  <c r="J226" i="2"/>
  <c r="J178" i="2"/>
  <c r="BK158" i="2"/>
  <c r="BK131" i="2"/>
  <c r="BK394" i="3"/>
  <c r="BK367" i="3"/>
  <c r="BK355" i="3"/>
  <c r="BK302" i="3"/>
  <c r="BK277" i="3"/>
  <c r="BK239" i="3"/>
  <c r="BK223" i="3"/>
  <c r="BK215" i="3"/>
  <c r="J390" i="3"/>
  <c r="BK363" i="3"/>
  <c r="BK342" i="3"/>
  <c r="J311" i="3"/>
  <c r="BK245" i="3"/>
  <c r="J223" i="3"/>
  <c r="J186" i="3"/>
  <c r="J170" i="3"/>
  <c r="J155" i="3"/>
  <c r="J135" i="3"/>
  <c r="J347" i="3"/>
  <c r="BK333" i="3"/>
  <c r="BK307" i="3"/>
  <c r="BK265" i="3"/>
  <c r="J253" i="3"/>
  <c r="BK211" i="3"/>
  <c r="J190" i="3"/>
  <c r="BK168" i="3"/>
  <c r="BK135" i="3"/>
  <c r="BK390" i="3"/>
  <c r="BK370" i="3"/>
  <c r="J307" i="3"/>
  <c r="J281" i="3"/>
  <c r="J261" i="3"/>
  <c r="J229" i="3"/>
  <c r="J182" i="3"/>
  <c r="J151" i="3"/>
  <c r="BK131" i="3"/>
  <c r="J371" i="4"/>
  <c r="J325" i="4"/>
  <c r="J305" i="4"/>
  <c r="BK265" i="4"/>
  <c r="BK226" i="4"/>
  <c r="BK217" i="4"/>
  <c r="J205" i="4"/>
  <c r="BK169" i="4"/>
  <c r="J135" i="4"/>
  <c r="J367" i="4"/>
  <c r="J335" i="4"/>
  <c r="BK314" i="4"/>
  <c r="J273" i="4"/>
  <c r="J193" i="4"/>
  <c r="BK161" i="4"/>
  <c r="BK149" i="4"/>
  <c r="BK351" i="4"/>
  <c r="J339" i="4"/>
  <c r="J314" i="4"/>
  <c r="BK261" i="4"/>
  <c r="BK244" i="4"/>
  <c r="J189" i="4"/>
  <c r="J137" i="4"/>
  <c r="BK375" i="4"/>
  <c r="BK362" i="4"/>
  <c r="BK331" i="4"/>
  <c r="J289" i="4"/>
  <c r="J244" i="4"/>
  <c r="BK209" i="4"/>
  <c r="BK197" i="4"/>
  <c r="J169" i="4"/>
  <c r="BK153" i="4"/>
  <c r="R122" i="2" l="1"/>
  <c r="R121" i="2" s="1"/>
  <c r="BK301" i="2"/>
  <c r="J301" i="2" s="1"/>
  <c r="J99" i="2" s="1"/>
  <c r="BK363" i="2"/>
  <c r="J363" i="2" s="1"/>
  <c r="J100" i="2" s="1"/>
  <c r="P122" i="3"/>
  <c r="P121" i="3" s="1"/>
  <c r="T341" i="3"/>
  <c r="T389" i="3"/>
  <c r="BK122" i="4"/>
  <c r="J122" i="4" s="1"/>
  <c r="J98" i="4" s="1"/>
  <c r="P313" i="4"/>
  <c r="P122" i="2"/>
  <c r="P121" i="2" s="1"/>
  <c r="T301" i="2"/>
  <c r="R363" i="2"/>
  <c r="R122" i="3"/>
  <c r="R121" i="3" s="1"/>
  <c r="R341" i="3"/>
  <c r="R389" i="3"/>
  <c r="P122" i="4"/>
  <c r="P121" i="4" s="1"/>
  <c r="BK313" i="4"/>
  <c r="J313" i="4" s="1"/>
  <c r="J99" i="4" s="1"/>
  <c r="BK366" i="4"/>
  <c r="J366" i="4" s="1"/>
  <c r="J100" i="4" s="1"/>
  <c r="P366" i="4"/>
  <c r="T122" i="2"/>
  <c r="T121" i="2" s="1"/>
  <c r="T120" i="2" s="1"/>
  <c r="R301" i="2"/>
  <c r="T363" i="2"/>
  <c r="BK122" i="3"/>
  <c r="J122" i="3" s="1"/>
  <c r="J98" i="3" s="1"/>
  <c r="BK341" i="3"/>
  <c r="J341" i="3" s="1"/>
  <c r="J99" i="3" s="1"/>
  <c r="BK389" i="3"/>
  <c r="J389" i="3" s="1"/>
  <c r="J100" i="3" s="1"/>
  <c r="R122" i="4"/>
  <c r="R121" i="4" s="1"/>
  <c r="T313" i="4"/>
  <c r="R366" i="4"/>
  <c r="BK122" i="2"/>
  <c r="J122" i="2" s="1"/>
  <c r="J98" i="2" s="1"/>
  <c r="P301" i="2"/>
  <c r="P363" i="2"/>
  <c r="T122" i="3"/>
  <c r="T121" i="3" s="1"/>
  <c r="T120" i="3" s="1"/>
  <c r="P341" i="3"/>
  <c r="P389" i="3"/>
  <c r="T122" i="4"/>
  <c r="T121" i="4" s="1"/>
  <c r="R313" i="4"/>
  <c r="T366" i="4"/>
  <c r="E85" i="4"/>
  <c r="F92" i="4"/>
  <c r="J114" i="4"/>
  <c r="J117" i="4"/>
  <c r="BE131" i="4"/>
  <c r="BE145" i="4"/>
  <c r="BE165" i="4"/>
  <c r="BE213" i="4"/>
  <c r="BE244" i="4"/>
  <c r="BE249" i="4"/>
  <c r="BE253" i="4"/>
  <c r="BE269" i="4"/>
  <c r="BE309" i="4"/>
  <c r="BE314" i="4"/>
  <c r="BE322" i="4"/>
  <c r="BE359" i="4"/>
  <c r="BE375" i="4"/>
  <c r="BE379" i="4"/>
  <c r="F91" i="4"/>
  <c r="BE123" i="4"/>
  <c r="BE127" i="4"/>
  <c r="BE137" i="4"/>
  <c r="BE141" i="4"/>
  <c r="BE153" i="4"/>
  <c r="BE169" i="4"/>
  <c r="BE177" i="4"/>
  <c r="BE181" i="4"/>
  <c r="BE217" i="4"/>
  <c r="BE221" i="4"/>
  <c r="BE265" i="4"/>
  <c r="BE273" i="4"/>
  <c r="BE277" i="4"/>
  <c r="BE289" i="4"/>
  <c r="BE293" i="4"/>
  <c r="BE318" i="4"/>
  <c r="BE351" i="4"/>
  <c r="BE371" i="4"/>
  <c r="J116" i="4"/>
  <c r="BE135" i="4"/>
  <c r="BE173" i="4"/>
  <c r="BE197" i="4"/>
  <c r="BE205" i="4"/>
  <c r="BE209" i="4"/>
  <c r="BE226" i="4"/>
  <c r="BE231" i="4"/>
  <c r="BE235" i="4"/>
  <c r="BE239" i="4"/>
  <c r="BE257" i="4"/>
  <c r="BE261" i="4"/>
  <c r="BE281" i="4"/>
  <c r="BE301" i="4"/>
  <c r="BE305" i="4"/>
  <c r="BE335" i="4"/>
  <c r="BE339" i="4"/>
  <c r="BE347" i="4"/>
  <c r="BE355" i="4"/>
  <c r="BE149" i="4"/>
  <c r="BE157" i="4"/>
  <c r="BE161" i="4"/>
  <c r="BE185" i="4"/>
  <c r="BE189" i="4"/>
  <c r="BE193" i="4"/>
  <c r="BE201" i="4"/>
  <c r="BE285" i="4"/>
  <c r="BE297" i="4"/>
  <c r="BE325" i="4"/>
  <c r="BE331" i="4"/>
  <c r="BE343" i="4"/>
  <c r="BE362" i="4"/>
  <c r="BE367" i="4"/>
  <c r="E85" i="3"/>
  <c r="F91" i="3"/>
  <c r="F117" i="3"/>
  <c r="BE135" i="3"/>
  <c r="BE164" i="3"/>
  <c r="BE215" i="3"/>
  <c r="BE235" i="3"/>
  <c r="BE241" i="3"/>
  <c r="BE273" i="3"/>
  <c r="BE307" i="3"/>
  <c r="BE319" i="3"/>
  <c r="BE323" i="3"/>
  <c r="BE333" i="3"/>
  <c r="BE342" i="3"/>
  <c r="BE363" i="3"/>
  <c r="BE385" i="3"/>
  <c r="BE394" i="3"/>
  <c r="BE406" i="3"/>
  <c r="J114" i="3"/>
  <c r="J117" i="3"/>
  <c r="BE127" i="3"/>
  <c r="BE139" i="3"/>
  <c r="BE147" i="3"/>
  <c r="BE174" i="3"/>
  <c r="BE182" i="3"/>
  <c r="BE190" i="3"/>
  <c r="BE223" i="3"/>
  <c r="BE231" i="3"/>
  <c r="BE239" i="3"/>
  <c r="BE285" i="3"/>
  <c r="BE293" i="3"/>
  <c r="BE297" i="3"/>
  <c r="BE311" i="3"/>
  <c r="BE347" i="3"/>
  <c r="BE370" i="3"/>
  <c r="BE374" i="3"/>
  <c r="BE378" i="3"/>
  <c r="BE381" i="3"/>
  <c r="BE390" i="3"/>
  <c r="BE402" i="3"/>
  <c r="J116" i="3"/>
  <c r="BE151" i="3"/>
  <c r="BE155" i="3"/>
  <c r="BE170" i="3"/>
  <c r="BE211" i="3"/>
  <c r="BE219" i="3"/>
  <c r="BE227" i="3"/>
  <c r="BE229" i="3"/>
  <c r="BE245" i="3"/>
  <c r="BE249" i="3"/>
  <c r="BE253" i="3"/>
  <c r="BE261" i="3"/>
  <c r="BE265" i="3"/>
  <c r="BE277" i="3"/>
  <c r="BE281" i="3"/>
  <c r="BE289" i="3"/>
  <c r="BE302" i="3"/>
  <c r="BE337" i="3"/>
  <c r="BE355" i="3"/>
  <c r="BE358" i="3"/>
  <c r="BE367" i="3"/>
  <c r="BE398" i="3"/>
  <c r="BE123" i="3"/>
  <c r="BE131" i="3"/>
  <c r="BE143" i="3"/>
  <c r="BE160" i="3"/>
  <c r="BE168" i="3"/>
  <c r="BE178" i="3"/>
  <c r="BE186" i="3"/>
  <c r="BE194" i="3"/>
  <c r="BE198" i="3"/>
  <c r="BE201" i="3"/>
  <c r="BE203" i="3"/>
  <c r="BE207" i="3"/>
  <c r="BE257" i="3"/>
  <c r="BE269" i="3"/>
  <c r="BE315" i="3"/>
  <c r="BE328" i="3"/>
  <c r="BE350" i="3"/>
  <c r="F91" i="2"/>
  <c r="F92" i="2"/>
  <c r="BE123" i="2"/>
  <c r="BE136" i="2"/>
  <c r="BE149" i="2"/>
  <c r="BE190" i="2"/>
  <c r="BE194" i="2"/>
  <c r="BE210" i="2"/>
  <c r="BE218" i="2"/>
  <c r="BE230" i="2"/>
  <c r="BE244" i="2"/>
  <c r="BE248" i="2"/>
  <c r="BE289" i="2"/>
  <c r="BE293" i="2"/>
  <c r="BE315" i="2"/>
  <c r="BE320" i="2"/>
  <c r="BE329" i="2"/>
  <c r="BE334" i="2"/>
  <c r="BE375" i="2"/>
  <c r="E85" i="2"/>
  <c r="J92" i="2"/>
  <c r="J114" i="2"/>
  <c r="BE140" i="2"/>
  <c r="BE144" i="2"/>
  <c r="BE154" i="2"/>
  <c r="BE178" i="2"/>
  <c r="BE202" i="2"/>
  <c r="BE226" i="2"/>
  <c r="BE267" i="2"/>
  <c r="BE271" i="2"/>
  <c r="BE297" i="2"/>
  <c r="BE344" i="2"/>
  <c r="BE383" i="2"/>
  <c r="BE387" i="2"/>
  <c r="J91" i="2"/>
  <c r="BE131" i="2"/>
  <c r="BE166" i="2"/>
  <c r="BE170" i="2"/>
  <c r="BE174" i="2"/>
  <c r="BE182" i="2"/>
  <c r="BE186" i="2"/>
  <c r="BE198" i="2"/>
  <c r="BE214" i="2"/>
  <c r="BE236" i="2"/>
  <c r="BE240" i="2"/>
  <c r="BE252" i="2"/>
  <c r="BE255" i="2"/>
  <c r="BE259" i="2"/>
  <c r="BE273" i="2"/>
  <c r="BE285" i="2"/>
  <c r="BE348" i="2"/>
  <c r="BE352" i="2"/>
  <c r="BE356" i="2"/>
  <c r="BE359" i="2"/>
  <c r="BE364" i="2"/>
  <c r="BE372" i="2"/>
  <c r="BE127" i="2"/>
  <c r="BE158" i="2"/>
  <c r="BE162" i="2"/>
  <c r="BE206" i="2"/>
  <c r="BE222" i="2"/>
  <c r="BE234" i="2"/>
  <c r="BE238" i="2"/>
  <c r="BE263" i="2"/>
  <c r="BE277" i="2"/>
  <c r="BE281" i="2"/>
  <c r="BE302" i="2"/>
  <c r="BE306" i="2"/>
  <c r="BE310" i="2"/>
  <c r="BE325" i="2"/>
  <c r="BE338" i="2"/>
  <c r="BE368" i="2"/>
  <c r="BE379" i="2"/>
  <c r="F36" i="2"/>
  <c r="BC95" i="1" s="1"/>
  <c r="F34" i="2"/>
  <c r="BA95" i="1" s="1"/>
  <c r="F37" i="3"/>
  <c r="BD96" i="1" s="1"/>
  <c r="J34" i="4"/>
  <c r="AW97" i="1" s="1"/>
  <c r="J34" i="2"/>
  <c r="AW95" i="1" s="1"/>
  <c r="J34" i="3"/>
  <c r="AW96" i="1" s="1"/>
  <c r="F34" i="3"/>
  <c r="BA96" i="1" s="1"/>
  <c r="F37" i="4"/>
  <c r="BD97" i="1" s="1"/>
  <c r="F36" i="4"/>
  <c r="BC97" i="1" s="1"/>
  <c r="F35" i="2"/>
  <c r="BB95" i="1" s="1"/>
  <c r="F37" i="2"/>
  <c r="BD95" i="1" s="1"/>
  <c r="F35" i="3"/>
  <c r="BB96" i="1" s="1"/>
  <c r="F36" i="3"/>
  <c r="BC96" i="1" s="1"/>
  <c r="F34" i="4"/>
  <c r="BA97" i="1" s="1"/>
  <c r="F35" i="4"/>
  <c r="BB97" i="1" s="1"/>
  <c r="T120" i="4" l="1"/>
  <c r="P120" i="4"/>
  <c r="AU97" i="1" s="1"/>
  <c r="R120" i="3"/>
  <c r="P120" i="3"/>
  <c r="AU96" i="1"/>
  <c r="R120" i="4"/>
  <c r="P120" i="2"/>
  <c r="AU95" i="1" s="1"/>
  <c r="R120" i="2"/>
  <c r="BK121" i="2"/>
  <c r="J121" i="2" s="1"/>
  <c r="J97" i="2" s="1"/>
  <c r="BK121" i="4"/>
  <c r="J121" i="4" s="1"/>
  <c r="J97" i="4" s="1"/>
  <c r="BK121" i="3"/>
  <c r="J121" i="3" s="1"/>
  <c r="J97" i="3" s="1"/>
  <c r="F33" i="2"/>
  <c r="AZ95" i="1" s="1"/>
  <c r="J33" i="2"/>
  <c r="AV95" i="1" s="1"/>
  <c r="AT95" i="1" s="1"/>
  <c r="F33" i="4"/>
  <c r="AZ97" i="1" s="1"/>
  <c r="J33" i="3"/>
  <c r="AV96" i="1" s="1"/>
  <c r="AT96" i="1" s="1"/>
  <c r="BC94" i="1"/>
  <c r="W32" i="1" s="1"/>
  <c r="J33" i="4"/>
  <c r="AV97" i="1" s="1"/>
  <c r="AT97" i="1" s="1"/>
  <c r="F33" i="3"/>
  <c r="AZ96" i="1" s="1"/>
  <c r="BA94" i="1"/>
  <c r="AW94" i="1" s="1"/>
  <c r="AK30" i="1" s="1"/>
  <c r="BB94" i="1"/>
  <c r="AX94" i="1" s="1"/>
  <c r="BD94" i="1"/>
  <c r="W33" i="1" s="1"/>
  <c r="BK120" i="2" l="1"/>
  <c r="J120" i="2" s="1"/>
  <c r="J96" i="2" s="1"/>
  <c r="BK120" i="3"/>
  <c r="J120" i="3" s="1"/>
  <c r="J30" i="3" s="1"/>
  <c r="AG96" i="1" s="1"/>
  <c r="BK120" i="4"/>
  <c r="J120" i="4"/>
  <c r="J96" i="4" s="1"/>
  <c r="AU94" i="1"/>
  <c r="AY94" i="1"/>
  <c r="AZ94" i="1"/>
  <c r="AV94" i="1" s="1"/>
  <c r="AK29" i="1" s="1"/>
  <c r="W31" i="1"/>
  <c r="W30" i="1"/>
  <c r="J39" i="3" l="1"/>
  <c r="J96" i="3"/>
  <c r="AN96" i="1"/>
  <c r="J30" i="2"/>
  <c r="AG95" i="1" s="1"/>
  <c r="J30" i="4"/>
  <c r="AG97" i="1"/>
  <c r="W29" i="1"/>
  <c r="AT94" i="1"/>
  <c r="J39" i="4" l="1"/>
  <c r="J39" i="2"/>
  <c r="AN95" i="1"/>
  <c r="AN97" i="1"/>
  <c r="AG94" i="1"/>
  <c r="AK26" i="1" s="1"/>
  <c r="AN94" i="1" l="1"/>
  <c r="AK35" i="1"/>
</calcChain>
</file>

<file path=xl/sharedStrings.xml><?xml version="1.0" encoding="utf-8"?>
<sst xmlns="http://schemas.openxmlformats.org/spreadsheetml/2006/main" count="8039" uniqueCount="675">
  <si>
    <t>Export Komplet</t>
  </si>
  <si>
    <t/>
  </si>
  <si>
    <t>2.0</t>
  </si>
  <si>
    <t>False</t>
  </si>
  <si>
    <t>{c60b35d4-fbd0-4b0c-9c47-261888f9c2ce}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</si>
  <si>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</si>
  <si>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</si>
  <si>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</si>
  <si>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</si>
  <si>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</si>
  <si>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</si>
  <si>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</si>
  <si>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</si>
  <si>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</si>
  <si>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2023-4-BM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</si>
  <si>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</si>
  <si>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</si>
  <si>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trati v úseku Horní Cerekev - Dobrá Voda u Pelhřimova</t>
  </si>
  <si>
    <t>KSO:</t>
  </si>
  <si>
    <t>CC-CZ:</t>
  </si>
  <si>
    <t>Místo:</t>
  </si>
  <si>
    <t xml:space="preserve"> </t>
  </si>
  <si>
    <t>Datum:</t>
  </si>
  <si>
    <t>6. 3. 2023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</si>
  <si>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</si>
  <si>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</si>
  <si>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</si>
  <si>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</si>
  <si>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</si>
  <si>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</si>
  <si>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</si>
  <si>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</si>
  <si>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</si>
  <si>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</si>
  <si>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</si>
  <si>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</si>
  <si>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</si>
  <si>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</si>
  <si>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</si>
  <si>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</si>
  <si>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</si>
  <si>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</si>
  <si>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</si>
  <si>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</si>
  <si>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</si>
  <si>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</si>
  <si>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</si>
  <si>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</si>
  <si>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</si>
  <si>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</si>
  <si>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</si>
  <si>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</si>
  <si>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</si>
  <si>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</si>
  <si>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</si>
  <si>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</si>
  <si>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</si>
  <si>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</si>
  <si>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</si>
  <si>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</si>
  <si>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</si>
  <si>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</si>
  <si>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</si>
  <si>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</si>
  <si>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</si>
  <si>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</si>
  <si>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</si>
  <si>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</si>
  <si>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</si>
  <si>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</si>
  <si>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</si>
  <si>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</si>
  <si>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</si>
  <si>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</si>
  <si>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</si>
  <si>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</si>
  <si>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</si>
  <si>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</si>
  <si>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trati v km...</t>
  </si>
  <si>
    <t>STA</t>
  </si>
  <si>
    <t>1</t>
  </si>
  <si>
    <t>{b0a3d1fc-cff6-468b-a07b-68d56913d9c5}</t>
  </si>
  <si>
    <t>2</t>
  </si>
  <si>
    <t>SO 02</t>
  </si>
  <si>
    <t>{89c76cef-0c88-4b79-b4f0-2916a9f22d3c}</t>
  </si>
  <si>
    <t>SO 04</t>
  </si>
  <si>
    <t>Oprava přejezdu v...</t>
  </si>
  <si>
    <t>{a3bb2d92-ecda-43bd-b0ee-ca9efd16ff04}</t>
  </si>
  <si>
    <t>KRYCÍ LIST SOUPISU PRACÍ</t>
  </si>
  <si>
    <t>Objekt:</t>
  </si>
  <si>
    <t>SO 01 - Oprava trati v km...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</si>
  <si>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</si>
  <si>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</si>
  <si>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</si>
  <si>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</si>
  <si>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</si>
  <si>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</si>
  <si>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</si>
  <si>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</si>
  <si>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</si>
  <si>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</si>
  <si>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</si>
  <si>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</si>
  <si>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</si>
  <si>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</si>
  <si>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</si>
  <si>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</si>
  <si>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</si>
  <si>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</si>
  <si>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</si>
  <si>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</si>
  <si>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</si>
  <si>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</si>
  <si>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</si>
  <si>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</si>
  <si>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</si>
  <si>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</si>
  <si>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</si>
  <si>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</si>
  <si>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5904025010</t>
  </si>
  <si>
    <t>Ořez větví místně ručně do výšky nad terénem do 2 m</t>
  </si>
  <si>
    <t>hod</t>
  </si>
  <si>
    <t>4</t>
  </si>
  <si>
    <t>PP</t>
  </si>
  <si>
    <t>VV</t>
  </si>
  <si>
    <t>12</t>
  </si>
  <si>
    <t>Součet</t>
  </si>
  <si>
    <t>5904031010</t>
  </si>
  <si>
    <t>Odstranění smíšené vegetace strojně kolovou nebo kolejovou mechanizací s mulčovacím adaptérem o objemu křovin do 50 %</t>
  </si>
  <si>
    <t>ha</t>
  </si>
  <si>
    <t>"oboupasově"(1,3-0,451)*1000*6/10000</t>
  </si>
  <si>
    <t>3</t>
  </si>
  <si>
    <t>5905085045</t>
  </si>
  <si>
    <t>Souvislé čištění KL strojně koleje pražce betonové</t>
  </si>
  <si>
    <t>km</t>
  </si>
  <si>
    <t>6</t>
  </si>
  <si>
    <t>1,300-0,451</t>
  </si>
  <si>
    <t>"odečet most v km 0,795"-0,012</t>
  </si>
  <si>
    <t>5906020120</t>
  </si>
  <si>
    <t>Souvislá výměna pražců v KL otevřeném i zapuštěném pražce betonové příčné vystrojené</t>
  </si>
  <si>
    <t>kus</t>
  </si>
  <si>
    <t>8</t>
  </si>
  <si>
    <t>1328+68</t>
  </si>
  <si>
    <t>5906105010</t>
  </si>
  <si>
    <t>Demontáž pražce dřevěný</t>
  </si>
  <si>
    <t>10</t>
  </si>
  <si>
    <t>1260</t>
  </si>
  <si>
    <t>5907020006</t>
  </si>
  <si>
    <t>Souvislá výměna kolejnic stávající upevnění tv. UIC60</t>
  </si>
  <si>
    <t>m</t>
  </si>
  <si>
    <t>(1,300-0,495) *1000*2"B91 S/1"</t>
  </si>
  <si>
    <t>3*2*2 "B91 S/1 přechod"</t>
  </si>
  <si>
    <t>7</t>
  </si>
  <si>
    <t>5907020016</t>
  </si>
  <si>
    <t>Souvislá výměna kolejnic stávající upevnění tv. S49</t>
  </si>
  <si>
    <t>14</t>
  </si>
  <si>
    <t>(482,5-451)*2 "SB6"</t>
  </si>
  <si>
    <t>9,5*2 "SB6 přechod"</t>
  </si>
  <si>
    <t>5907050110</t>
  </si>
  <si>
    <t>Dělení kolejnic kyslíkem tv. UIC60 nebo R65</t>
  </si>
  <si>
    <t>16</t>
  </si>
  <si>
    <t>170</t>
  </si>
  <si>
    <t>9</t>
  </si>
  <si>
    <t>5915005020</t>
  </si>
  <si>
    <t>Hloubení rýh nebo jam ručně na železničním spodku v hornině třídy těžitelnosti I skupiny 2</t>
  </si>
  <si>
    <t>m3</t>
  </si>
  <si>
    <t>18</t>
  </si>
  <si>
    <t>"rýha pro SČ - 2ks"2,4*0,45*0,4*2</t>
  </si>
  <si>
    <t>5905080110</t>
  </si>
  <si>
    <t>Ojedinělé čištění KL včetně lavičky (pod ložnou plochou pražce) lože otevřené</t>
  </si>
  <si>
    <t>m2</t>
  </si>
  <si>
    <t>20</t>
  </si>
  <si>
    <t>"na mostě v km 0,795"20*0,45*2,6+12*1</t>
  </si>
  <si>
    <t>11</t>
  </si>
  <si>
    <t>5905105030</t>
  </si>
  <si>
    <t>Doplnění KL kamenivem souvisle strojně v koleji</t>
  </si>
  <si>
    <t>22</t>
  </si>
  <si>
    <t>(1,300-0,451)*1000*1,4</t>
  </si>
  <si>
    <t>5905115010</t>
  </si>
  <si>
    <t>Příplatek za úpravu nadvýšení KL v oblouku o malém poloměru</t>
  </si>
  <si>
    <t>24</t>
  </si>
  <si>
    <t>"v rozmezí KO"(1,211-0,510)*1000</t>
  </si>
  <si>
    <t>13</t>
  </si>
  <si>
    <t>M</t>
  </si>
  <si>
    <t>5955101000</t>
  </si>
  <si>
    <t>Kamenivo drcené štěrk frakce 31,5/63 třídy BI</t>
  </si>
  <si>
    <t>t</t>
  </si>
  <si>
    <t>26</t>
  </si>
  <si>
    <t>1188,6*1,8</t>
  </si>
  <si>
    <t>5908005130</t>
  </si>
  <si>
    <t>Oprava kolejnicového styku demontáž spojky tv. S49</t>
  </si>
  <si>
    <t>28</t>
  </si>
  <si>
    <t>36*2</t>
  </si>
  <si>
    <t>5958128010</t>
  </si>
  <si>
    <t>Komplety ŽS 4 (šroub RS 1, matice M 24, podložka Fe6, svěrka ŽS4)</t>
  </si>
  <si>
    <t>36</t>
  </si>
  <si>
    <t>68*4</t>
  </si>
  <si>
    <t>5958158005</t>
  </si>
  <si>
    <t>Podložka pryžová pod patu kolejnice S49  183/126/6</t>
  </si>
  <si>
    <t>38</t>
  </si>
  <si>
    <t>68*2</t>
  </si>
  <si>
    <t>17</t>
  </si>
  <si>
    <t>5957131030</t>
  </si>
  <si>
    <t>Lepený izolovaný styk tv. S49 délky 4,00 m</t>
  </si>
  <si>
    <t>40</t>
  </si>
  <si>
    <t>"před ZV č.2"1</t>
  </si>
  <si>
    <t>5957113025</t>
  </si>
  <si>
    <t>Kolejnice přechodové tv. 60E2/49E1 levá</t>
  </si>
  <si>
    <t>42</t>
  </si>
  <si>
    <t>12,5</t>
  </si>
  <si>
    <t>19</t>
  </si>
  <si>
    <t>5957113030</t>
  </si>
  <si>
    <t>Kolejnice přechodové tv. 60E2/49E1 pravá</t>
  </si>
  <si>
    <t>44</t>
  </si>
  <si>
    <t>5910136010</t>
  </si>
  <si>
    <t>Montáž pražcové kotvy v koleji</t>
  </si>
  <si>
    <t>46</t>
  </si>
  <si>
    <t>592+22+5</t>
  </si>
  <si>
    <t>5960101000</t>
  </si>
  <si>
    <t>Pražcové kotvy TDHB pro pražec betonový B 91</t>
  </si>
  <si>
    <t>48</t>
  </si>
  <si>
    <t>"v oblouku"592</t>
  </si>
  <si>
    <t>5960101010</t>
  </si>
  <si>
    <t>Pražcové kotvy TDHB pro pražec betonový SB 6</t>
  </si>
  <si>
    <t>50</t>
  </si>
  <si>
    <t>22 "SB6"</t>
  </si>
  <si>
    <t>23</t>
  </si>
  <si>
    <t>5960101040</t>
  </si>
  <si>
    <t>Pražcové kotvy TDHB pro pražec dřevěný</t>
  </si>
  <si>
    <t>52</t>
  </si>
  <si>
    <t>5"na ZV výh.č.2"</t>
  </si>
  <si>
    <t>5910015210</t>
  </si>
  <si>
    <t>Odtavovací stykové svařování mobilní svářečkou kolejnic užitých délky do 150 m tv. UIC60</t>
  </si>
  <si>
    <t>svar</t>
  </si>
  <si>
    <t>54</t>
  </si>
  <si>
    <t>64</t>
  </si>
  <si>
    <t>25</t>
  </si>
  <si>
    <t>5910020130</t>
  </si>
  <si>
    <t>Svařování kolejnic termitem plný předehřev standardní spára svar jednotlivý tv. S49</t>
  </si>
  <si>
    <t>56</t>
  </si>
  <si>
    <t>"výhybka"3</t>
  </si>
  <si>
    <t>5910020110</t>
  </si>
  <si>
    <t>Svařování kolejnic termitem plný předehřev standardní spára svar jednotlivý tv. UIC60</t>
  </si>
  <si>
    <t>58</t>
  </si>
  <si>
    <t>4*2+2</t>
  </si>
  <si>
    <t>27</t>
  </si>
  <si>
    <t>5910035010</t>
  </si>
  <si>
    <t>Dosažení dovolené upínací teploty v BK prodloužením kolejnicového pásu v koleji tv. UIC60</t>
  </si>
  <si>
    <t>60</t>
  </si>
  <si>
    <t>3*2</t>
  </si>
  <si>
    <t>5910040015</t>
  </si>
  <si>
    <t>Umožnění volné dilatace kolejnice demontáž upevňovadel bez osazení kluzných podložek</t>
  </si>
  <si>
    <t>Sborník UOŽI 01 2023</t>
  </si>
  <si>
    <t>-133299860</t>
  </si>
  <si>
    <t>Umožnění volné dilatace kolejnice demontáž upevňovadel bez osazení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</si>
  <si>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29</t>
  </si>
  <si>
    <t>5910040115</t>
  </si>
  <si>
    <t>Umožnění volné dilatace kolejnice montáž upevňovadel bez odstranění kluzných podložek</t>
  </si>
  <si>
    <t>-2077552185</t>
  </si>
  <si>
    <t>Umožnění volné dilatace kolejnice montáž upevňovadel bez odstranění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</si>
  <si>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30</t>
  </si>
  <si>
    <t>5908010135</t>
  </si>
  <si>
    <t>Zřízení kolejnicového styku s rozřezem a vrtáním - 4 otvory tvar S49, T</t>
  </si>
  <si>
    <t>styk</t>
  </si>
  <si>
    <t>-53699548</t>
  </si>
  <si>
    <t>Zřízení kolejnicového styku s rozřezem a vrtáním - 4 otvory tvar S49, T.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</si>
  <si>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31</t>
  </si>
  <si>
    <t>5958107000</t>
  </si>
  <si>
    <t>Šroub spojkový M24 x 120 mm</t>
  </si>
  <si>
    <t>68</t>
  </si>
  <si>
    <t>4*2</t>
  </si>
  <si>
    <t>32</t>
  </si>
  <si>
    <t>5958116000</t>
  </si>
  <si>
    <t>Matice M24</t>
  </si>
  <si>
    <t>70</t>
  </si>
  <si>
    <t>33</t>
  </si>
  <si>
    <t>5958134040</t>
  </si>
  <si>
    <t>Součásti upevňovací kroužek pružný dvojitý Fe 6</t>
  </si>
  <si>
    <t>72</t>
  </si>
  <si>
    <t>34</t>
  </si>
  <si>
    <t>5958158030</t>
  </si>
  <si>
    <t>Podložka pryžová pod patu kolejnice WU 7 174x152x7 (Vossloh)</t>
  </si>
  <si>
    <t>366500902</t>
  </si>
  <si>
    <t>1328*2</t>
  </si>
  <si>
    <t>35</t>
  </si>
  <si>
    <t>5909031020</t>
  </si>
  <si>
    <t>Úprava GPK koleje směrové a výškové uspořádání pražce betonové</t>
  </si>
  <si>
    <t>74</t>
  </si>
  <si>
    <t>((1,300-0,451)+0,1)*2</t>
  </si>
  <si>
    <t>5909050020</t>
  </si>
  <si>
    <t>Stabilizace kolejového lože koleje stávajícího</t>
  </si>
  <si>
    <t>76</t>
  </si>
  <si>
    <t>37</t>
  </si>
  <si>
    <t>5914020020</t>
  </si>
  <si>
    <t>Čištění otevřených odvodňovacích zařízení strojně příkop nezpevněný</t>
  </si>
  <si>
    <t>78</t>
  </si>
  <si>
    <t>(1,35-1,2)*1000*2*0,3 "m3/m"</t>
  </si>
  <si>
    <t>5915015010</t>
  </si>
  <si>
    <t>Svahování zemního tělesa železničního spodku v náspu</t>
  </si>
  <si>
    <t>80</t>
  </si>
  <si>
    <t>849*2 "úprava plochy z výzisku SČ"</t>
  </si>
  <si>
    <t>39</t>
  </si>
  <si>
    <t>5912060115</t>
  </si>
  <si>
    <t>Demontáž zajišťovací značky ocelové sloupkové betonované na místě</t>
  </si>
  <si>
    <t>-1050864171</t>
  </si>
  <si>
    <t>Demontáž zajišťovací značky ocelové sloupkové betonované na místě. Poznámka: 1. V cenách jsou započteny náklady na demontáž součástí značky, úpravu a urovnání terénu.</t>
  </si>
  <si>
    <t>5911005110</t>
  </si>
  <si>
    <t>Válečková stolička jazyka nadzvedávací demontáž s upevněním na patu kolejnice</t>
  </si>
  <si>
    <t>84</t>
  </si>
  <si>
    <t>"výh.č.2"2</t>
  </si>
  <si>
    <t>41</t>
  </si>
  <si>
    <t>5911005210</t>
  </si>
  <si>
    <t>Válečková stolička jazyka nadzvedávací montáž s upevněním na patu kolejnice</t>
  </si>
  <si>
    <t>86</t>
  </si>
  <si>
    <t>5911011020</t>
  </si>
  <si>
    <t>Výměna jazyků a opornic výhybky jednoduché s jedním hákovým závěrem soustavy S49</t>
  </si>
  <si>
    <t>88</t>
  </si>
  <si>
    <t>"výh.č.2 - levá opornice a jazyk"11,5+10,5</t>
  </si>
  <si>
    <t>43</t>
  </si>
  <si>
    <t>5911313020</t>
  </si>
  <si>
    <t>Seřízení hákového závěru výhybky jednoduché jednozávěrové soustavy S49</t>
  </si>
  <si>
    <t>90</t>
  </si>
  <si>
    <t>5961146075R</t>
  </si>
  <si>
    <t>Jazyk JS49 1:9-190 levý ohnutý 10113 mm</t>
  </si>
  <si>
    <t>92</t>
  </si>
  <si>
    <t>45</t>
  </si>
  <si>
    <t>5961147065R</t>
  </si>
  <si>
    <t>Opornice JS49 1:9-190 levá přímá 11366 mm</t>
  </si>
  <si>
    <t>94</t>
  </si>
  <si>
    <t>5999005010</t>
  </si>
  <si>
    <t>Třídění spojovacích a upevňovacích součástí</t>
  </si>
  <si>
    <t>96</t>
  </si>
  <si>
    <t>1260*(4,9"kg/úl.plocha"*2)/1000</t>
  </si>
  <si>
    <t>OST</t>
  </si>
  <si>
    <t>Ostatní</t>
  </si>
  <si>
    <t>47</t>
  </si>
  <si>
    <t>7497351560</t>
  </si>
  <si>
    <t>Montáž přímého ukolejnění na elektrizovaných tratích nebo v kolejových obvodech</t>
  </si>
  <si>
    <t>262144</t>
  </si>
  <si>
    <t>98</t>
  </si>
  <si>
    <t>7497371630</t>
  </si>
  <si>
    <t>Demontáže zařízení trakčního vedení svodu propojení nebo ukolejnění na elektrizovaných tratích nebo v kolejových obvodech</t>
  </si>
  <si>
    <t>100</t>
  </si>
  <si>
    <t>49</t>
  </si>
  <si>
    <t>9902100600</t>
  </si>
  <si>
    <t>Doprava obousměrná mechanizací o nosnosti přes 3,5 t sypanin (kameniva, písku, suti, dlažebních kostek, atd.) do 80 km</t>
  </si>
  <si>
    <t>512</t>
  </si>
  <si>
    <t>1979326509</t>
  </si>
  <si>
    <t>Doprava obousměrná mechanizací o nosnosti přes 3,5 t sypanin (kameniva, písku, suti, dlažebních kostek, atd.) do 80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</si>
  <si>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"doprava likvidace pryž.podložek"(1260*0,163*2)/1000</t>
  </si>
  <si>
    <t>"doprava podložek WU7"(1328*2*0,180)/1000</t>
  </si>
  <si>
    <t>9902100300</t>
  </si>
  <si>
    <t>Doprava obousměrná (např. dodávek z vlastních zásob zhotovitele nebo objednatele nebo výzisku) mechanizací o nosnosti přes 3,5 t sypanin (kameniva, písku, suti, dlažebních kostek, atd.) do 30 km</t>
  </si>
  <si>
    <t>104</t>
  </si>
  <si>
    <t>"odvoz zeminy z příkopů"90*1,8</t>
  </si>
  <si>
    <t>"odvoz zaj.značek"20*0,05</t>
  </si>
  <si>
    <t>51</t>
  </si>
  <si>
    <t>9902100800</t>
  </si>
  <si>
    <t>Doprava obousměrná mechanizací o nosnosti přes 3,5 t sypanin (kameniva, písku, suti, dlažebních kostek, atd.) do 150 km</t>
  </si>
  <si>
    <t>1139423490</t>
  </si>
  <si>
    <t>Doprava obousměrná mechanizací o nosnosti přes 3,5 t sypanin (kameniva, písku, suti, dlažebních kostek, atd.) do 150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</si>
  <si>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"doprava UIC60"4500*0,060</t>
  </si>
  <si>
    <t>"doprava B91 S/1"3450*0,3</t>
  </si>
  <si>
    <t>9902300300</t>
  </si>
  <si>
    <t>Doprava jednosměrná (např. nakupovaného materiálu) mechanizací o nosnosti přes 3,5 t sypanin (kameniva, písku, suti, dlažebních kostek, atd.) do 30 km</t>
  </si>
  <si>
    <t>106</t>
  </si>
  <si>
    <t>"doprava kameniva"2139,48</t>
  </si>
  <si>
    <t>53</t>
  </si>
  <si>
    <t>9902300700</t>
  </si>
  <si>
    <t>Doprava jednosměrná (např. nakupovaného materiálu) mechanizací o nosnosti přes 3,5 t sypanin (kameniva, písku, suti, dlažebních kostek, atd.) do 100 km</t>
  </si>
  <si>
    <t>-613422660</t>
  </si>
  <si>
    <t>"doprava upevnění" 0,335+0,024</t>
  </si>
  <si>
    <t>"doprava kotev" 5,944+0,221+0,051</t>
  </si>
  <si>
    <t>9902400900</t>
  </si>
  <si>
    <t>Doprava jednosměrná (např. nakupovaného materiálu) mechanizací o nosnosti přes 3,5 t objemnějšího kusového materiálu (prefabrikátů, stožárů, výhybek, rozvaděčů, vybouraných hmot atd.) do 200 km</t>
  </si>
  <si>
    <t>857299049</t>
  </si>
  <si>
    <t>"doprava výh.částí"0,518+0,560+"přech.kol."0,686*2</t>
  </si>
  <si>
    <t>55</t>
  </si>
  <si>
    <t>9902900200</t>
  </si>
  <si>
    <t>Naložení objemnějšího kusového materiálu, vybouraných hmot</t>
  </si>
  <si>
    <t>114</t>
  </si>
  <si>
    <t>"nakládka UIC60"4500*0,060</t>
  </si>
  <si>
    <t>"nakládka B91 S/1"3450*0,3</t>
  </si>
  <si>
    <t>"naložení pryž podložek"0,411</t>
  </si>
  <si>
    <t>9903200100</t>
  </si>
  <si>
    <t>Přeprava mechanizace na místo prováděných prací o hmotnosti přes 12 t přes 50 do 100 km</t>
  </si>
  <si>
    <t>118</t>
  </si>
  <si>
    <t>2"MHS"</t>
  </si>
  <si>
    <t>57</t>
  </si>
  <si>
    <t>9903200200</t>
  </si>
  <si>
    <t>Přeprava mechanizace na místo prováděných prací o hmotnosti přes 12 t do 200 km</t>
  </si>
  <si>
    <t>120</t>
  </si>
  <si>
    <t>4"ASP, SČ, pluh, DGS"</t>
  </si>
  <si>
    <t>9909000100</t>
  </si>
  <si>
    <t>Poplatek za uložení suti nebo hmot na oficiální skládku</t>
  </si>
  <si>
    <t>122</t>
  </si>
  <si>
    <t>"likvidace zeminy z příkopů"90*1,8</t>
  </si>
  <si>
    <t>59</t>
  </si>
  <si>
    <t>9909000400</t>
  </si>
  <si>
    <t>Poplatek za likvidaci plastových součástí</t>
  </si>
  <si>
    <t>-372379663</t>
  </si>
  <si>
    <t>Poplatek za likvidaci plastových součástí  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</si>
  <si>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(1260*0,163*2)/1000</t>
  </si>
  <si>
    <t>9909000500</t>
  </si>
  <si>
    <t>Poplatek uložení odpadu betonových prefabrikátů</t>
  </si>
  <si>
    <t>126</t>
  </si>
  <si>
    <t>"zaj.značky"20*0,05</t>
  </si>
  <si>
    <t>VRN</t>
  </si>
  <si>
    <t>Vedlejší rozpočtové náklady</t>
  </si>
  <si>
    <t>61</t>
  </si>
  <si>
    <t>022101011R</t>
  </si>
  <si>
    <t>Geodetické práce Geodetické práce v průběhu opravy</t>
  </si>
  <si>
    <t>soub</t>
  </si>
  <si>
    <t>128</t>
  </si>
  <si>
    <t>62</t>
  </si>
  <si>
    <t>022111001</t>
  </si>
  <si>
    <t>Geodetické práce Kontrola PPK při směrové a výškové úpravě koleje zaměřením APK trať jednokolejná</t>
  </si>
  <si>
    <t>130</t>
  </si>
  <si>
    <t>0,849*3</t>
  </si>
  <si>
    <t>63</t>
  </si>
  <si>
    <t>022121001R</t>
  </si>
  <si>
    <t>Geodetické práce Diagnostika technické infrastruktury Vytýčení trasy inženýrských sítí</t>
  </si>
  <si>
    <t>-2078285716</t>
  </si>
  <si>
    <t>Geodetické práce Diagnostika technické infrastruktury Vytýčení trasy inženýrských sítí - V sazbě jsou započteny náklady na vyhledání trasy detektorem, zaměření a zobrazení trasy a předání  výstupu zaměření. V sazbě nejsou obsaženy náklady na vytýčení sítí ve správě provozovatele.</t>
  </si>
  <si>
    <t>"platí pro všechny stavební objekty"1</t>
  </si>
  <si>
    <t>023101031R</t>
  </si>
  <si>
    <t>Projektové práce Projektové práce v rozsahu ZRN (vyjma dále jmenované práce) přes 5 do 20 mil. Kč</t>
  </si>
  <si>
    <t>kpl</t>
  </si>
  <si>
    <t>132</t>
  </si>
  <si>
    <t>65</t>
  </si>
  <si>
    <t>033131001</t>
  </si>
  <si>
    <t>Provozní vlivy Organizační zajištění prací při zřizování a udržování BK kolejí a výhybek</t>
  </si>
  <si>
    <t>134</t>
  </si>
  <si>
    <t>849*2+100</t>
  </si>
  <si>
    <t>66</t>
  </si>
  <si>
    <t>7594105010R</t>
  </si>
  <si>
    <t>Práce SSZT</t>
  </si>
  <si>
    <t>-442684560</t>
  </si>
  <si>
    <t>67</t>
  </si>
  <si>
    <t>031101031R</t>
  </si>
  <si>
    <t>Zařízení a vybavení staveniště vyjma dále jmenované práce včetně opatření na ochranu sousedních pozemků, včetně opatření na ochranu sousedních pozemků, informační tabule, dopravního značení na staveništi aj. při velikosti nákladů přes 5 do 20 mil. Kč</t>
  </si>
  <si>
    <t>140</t>
  </si>
  <si>
    <t>SO 02 - Oprava trati v km...</t>
  </si>
  <si>
    <t>"oboupasově"(1,755-1,300)*1000*6/10000</t>
  </si>
  <si>
    <t>1,755-1,300</t>
  </si>
  <si>
    <t>(1,755-1,300)*1000*1,4</t>
  </si>
  <si>
    <t>"v rozmezí KO"(1,676-1,380)*1000</t>
  </si>
  <si>
    <t>637*1,8+8*2*1,8</t>
  </si>
  <si>
    <t>750+15</t>
  </si>
  <si>
    <t>674</t>
  </si>
  <si>
    <t>(1,755-1,300) *1000*2"B91 S/1"</t>
  </si>
  <si>
    <t>Dělení kolejnic kyslíkem soustavy UIC60 nebo R65</t>
  </si>
  <si>
    <t>95</t>
  </si>
  <si>
    <t>5908005125</t>
  </si>
  <si>
    <t>Oprava kolejnicového styku demontáž spojky tvar S49, T, A</t>
  </si>
  <si>
    <t>-1603763482</t>
  </si>
  <si>
    <t>Oprava kolejnicového styku demontáž spojky tvar S49, T, A.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</si>
  <si>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15*4</t>
  </si>
  <si>
    <t>15*2</t>
  </si>
  <si>
    <t>1*12,5</t>
  </si>
  <si>
    <t>-231582057</t>
  </si>
  <si>
    <t>750*2</t>
  </si>
  <si>
    <t>-64749467</t>
  </si>
  <si>
    <t>((1,755-1,300)+0,1)*2</t>
  </si>
  <si>
    <t>18*2</t>
  </si>
  <si>
    <t>2*2</t>
  </si>
  <si>
    <t>"trať+přejezd v km 2,651"10</t>
  </si>
  <si>
    <t>1433197920</t>
  </si>
  <si>
    <t>742593285</t>
  </si>
  <si>
    <t>168</t>
  </si>
  <si>
    <t>"v oblouku"168</t>
  </si>
  <si>
    <t>806439037</t>
  </si>
  <si>
    <t>"rýha pro SČ - 1ks"2,4*0,45*0,4*1</t>
  </si>
  <si>
    <t>455*2 "úprava plochy z výzisku SČ"</t>
  </si>
  <si>
    <t>(1,710-1,5)*1000*2*0,3 "m3/m vlevo"+(1,725-1,5)*1000*2*0,3 "m3/m vpravo"</t>
  </si>
  <si>
    <t>674*(4,9"kg/úl.plocha"*2)/1000</t>
  </si>
  <si>
    <t>5913075020</t>
  </si>
  <si>
    <t>Montáž betonové přejezdové konstrukce část vnitřní</t>
  </si>
  <si>
    <t>5963104050</t>
  </si>
  <si>
    <t>Přejezd železobetonový náběhový klín</t>
  </si>
  <si>
    <t>5963107010</t>
  </si>
  <si>
    <t>Přejezd zádlažbový panel vnitřní</t>
  </si>
  <si>
    <t>5"š.1,2"</t>
  </si>
  <si>
    <t>5913215020</t>
  </si>
  <si>
    <t>Demontáž kolejnicových dílů přejezdu ochranná kolejnice</t>
  </si>
  <si>
    <t>2*7</t>
  </si>
  <si>
    <t>5913215040</t>
  </si>
  <si>
    <t>Demontáž kolejnicových dílů přejezdu náběhový klín</t>
  </si>
  <si>
    <t>5913235020</t>
  </si>
  <si>
    <t>Dělení AB komunikace řezáním hloubky do 20 cm</t>
  </si>
  <si>
    <t>82</t>
  </si>
  <si>
    <t>2*6</t>
  </si>
  <si>
    <t>5905055010</t>
  </si>
  <si>
    <t>Odstranění stávajícího kolejového lože odtěžením v koleji</t>
  </si>
  <si>
    <t>8*2</t>
  </si>
  <si>
    <t>5905060010</t>
  </si>
  <si>
    <t>Zřízení nového kolejového lože v koleji</t>
  </si>
  <si>
    <t>5913240020</t>
  </si>
  <si>
    <t>Odstranění AB komunikace odtěžením nebo frézováním hloubky do 20 cm</t>
  </si>
  <si>
    <t>28,1</t>
  </si>
  <si>
    <t>5913250020</t>
  </si>
  <si>
    <t>Zřízení konstrukce vozovky asfaltobetonové dle vzorového listu Ž těžké - podkladní, ložní a obrusná vrstva tloušťky do 25 cm</t>
  </si>
  <si>
    <t>19,8</t>
  </si>
  <si>
    <t>573111113_R</t>
  </si>
  <si>
    <t>Postřik živičný infiltrační s posypem z asfaltu množství 1,5 kg/m2</t>
  </si>
  <si>
    <t>Infiltrační postřik nové komunikace</t>
  </si>
  <si>
    <t>573211109_R</t>
  </si>
  <si>
    <t>Postřik živičný spojovací z asfaltu v množství 0,50 kg/m2</t>
  </si>
  <si>
    <t>Spojovací postřik nové komunikace</t>
  </si>
  <si>
    <t>5963146000</t>
  </si>
  <si>
    <t>Asfaltový beton ACO 11S 50/70 střednězrnný-obrusná vrstva</t>
  </si>
  <si>
    <t>19,8*0,05*2,5</t>
  </si>
  <si>
    <t>5963146010</t>
  </si>
  <si>
    <t>Asfaltový beton ACL 16S 50/70 hrubozrnný-ložní vrstva</t>
  </si>
  <si>
    <t>19,8*0,06*2,5</t>
  </si>
  <si>
    <t>5914075010</t>
  </si>
  <si>
    <t>Zřízení konstrukční vrstvy pražcového podloží bez geomateriálu tl. 0,15 m</t>
  </si>
  <si>
    <t>19,8*2</t>
  </si>
  <si>
    <t>5955101020</t>
  </si>
  <si>
    <t>Kamenivo drcené štěrkodrť frakce 0/32</t>
  </si>
  <si>
    <t>102</t>
  </si>
  <si>
    <t>19,8*0,3*1,8</t>
  </si>
  <si>
    <t>5913245010</t>
  </si>
  <si>
    <t>Oprava komunikace vyplněním trhlin zálivkovou hmotou</t>
  </si>
  <si>
    <t>Výplň spár nové komunikace zálivkou</t>
  </si>
  <si>
    <t>6*2+6*2</t>
  </si>
  <si>
    <t>5963152000</t>
  </si>
  <si>
    <t>Asfaltová zálivka pro trhliny a spáry</t>
  </si>
  <si>
    <t>kg</t>
  </si>
  <si>
    <t>(24)*0,1</t>
  </si>
  <si>
    <t>5915010030</t>
  </si>
  <si>
    <t>Těžení zeminy nebo horniny železničního spodku v hornině třídy těžitelnosti I skupiny 3</t>
  </si>
  <si>
    <t>108</t>
  </si>
  <si>
    <t>19,8*0,3</t>
  </si>
  <si>
    <t>5915020010</t>
  </si>
  <si>
    <t>Povrchová úprava plochy železničního spodku</t>
  </si>
  <si>
    <t>110</t>
  </si>
  <si>
    <t>112</t>
  </si>
  <si>
    <t>"odvoz zeminy z příkopů"261*1,8+"štěrkové lože"16*1,8</t>
  </si>
  <si>
    <t>"odvoz zaj.značek"18*0,05</t>
  </si>
  <si>
    <t>9902100500</t>
  </si>
  <si>
    <t>Doprava obousměrná mechanizací o nosnosti přes 3,5 t sypanin (kameniva, písku, suti, dlažebních kostek, atd.) do 60 km</t>
  </si>
  <si>
    <t>437423224</t>
  </si>
  <si>
    <t>Doprava obousměrná mechanizací o nosnosti přes 3,5 t sypanin (kameniva, písku, suti, dlažebních kostek, atd.) do 60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</si>
  <si>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"odvoz pryž.podložek"0,220</t>
  </si>
  <si>
    <t>116</t>
  </si>
  <si>
    <t>"odvoz živice a dovoz živice"10,5+5,5</t>
  </si>
  <si>
    <t>"doprava kameniva"1175,4+10,7</t>
  </si>
  <si>
    <t>9902300500</t>
  </si>
  <si>
    <t>Doprava jednosměrná mechanizací o nosnosti přes 3,5 t sypanin (kameniva, písku, suti, dlažebních kostek, atd.) do 60 km</t>
  </si>
  <si>
    <t>1272621979</t>
  </si>
  <si>
    <t>Doprava jednosměrná mechanizací o nosnosti přes 3,5 t sypanin (kameniva, písku, suti, dlažebních kostek, atd.) do 60 km Poznámka: 1. Ceny jsou určeny pro dopravu silničními i kolejovými vozidly. 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</si>
  <si>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"doprava podložek WU7"(1500*0,180)/1000</t>
  </si>
  <si>
    <t>Doprava jednosměrná mechanizací o nosnosti přes 3,5 t sypanin (kameniva, písku, suti, dlažebních kostek, atd.) do 100 km</t>
  </si>
  <si>
    <t>1794850711</t>
  </si>
  <si>
    <t>Doprava jednosměrná mechanizací o nosnosti přes 3,5 t sypanin (kameniva, písku, suti, dlažebních kostek, atd.) do 100 km Poznámka: 1. Ceny jsou určeny pro dopravu silničními i kolejovými vozidly. 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</si>
  <si>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"doprava upevnění"0,074+0,005</t>
  </si>
  <si>
    <t>"doprava kotev"1,687</t>
  </si>
  <si>
    <t>"doprava přech.kol."0,686*2</t>
  </si>
  <si>
    <t>9902900100</t>
  </si>
  <si>
    <t>Naložení sypanin, drobného kusového materiálu, suti</t>
  </si>
  <si>
    <t>-328459644</t>
  </si>
  <si>
    <t>Naložení sypanin, drobného kusového materiálu, suti   Poznámka: 1. Ceny jsou určeny pro nakládání materiálu v případech, kdy není naložení součástí dodávky materiálu nebo není uvedeno v popisu cen a pro nakládání z meziskládky. 2. Ceny se použijí i pro nakládání materiálu z vlastních zásob objednatele.</t>
  </si>
  <si>
    <t>"pryž.podl"0,220</t>
  </si>
  <si>
    <t>"likvidace zeminy z příkopů"261*1,8</t>
  </si>
  <si>
    <t>565313026</t>
  </si>
  <si>
    <t>(674*0,163*2)/1000</t>
  </si>
  <si>
    <t>"zaj.značky"18*0,05</t>
  </si>
  <si>
    <t>9909000600</t>
  </si>
  <si>
    <t>Poplatek za recyklaci odpadu (asfaltové směsi, kusový beton)</t>
  </si>
  <si>
    <t>10,5</t>
  </si>
  <si>
    <t>69</t>
  </si>
  <si>
    <t>0,455*3</t>
  </si>
  <si>
    <t>71</t>
  </si>
  <si>
    <t>136</t>
  </si>
  <si>
    <t>73</t>
  </si>
  <si>
    <t>455*2+100</t>
  </si>
  <si>
    <t>SO 04 - Oprava přejezdu v...</t>
  </si>
  <si>
    <t>19*2</t>
  </si>
  <si>
    <t>38*1,8</t>
  </si>
  <si>
    <t>-1200732278</t>
  </si>
  <si>
    <t>Demontáž pražce dřevěný. Poznámka: 1. V cenách jsou započteny náklady na manipulaci, demontáž, odstrojení do součástí a uložení pražců.</t>
  </si>
  <si>
    <t>5906130345</t>
  </si>
  <si>
    <t>Montáž kolejového roštu v ose koleje pražce betonové vystrojené, tvar S49, 49E1</t>
  </si>
  <si>
    <t>0,019</t>
  </si>
  <si>
    <t>5956140040R</t>
  </si>
  <si>
    <t>Přejezdový pražec VPS vystrojený dvojitou podkladnicí, tuhá svěrka ŽS4 antikoro</t>
  </si>
  <si>
    <t>5907015016</t>
  </si>
  <si>
    <t>Ojedinělá výměna kolejnic stávající upevnění, tvar S49, T, 49E1</t>
  </si>
  <si>
    <t>(30-13)*2+2*4</t>
  </si>
  <si>
    <t>5957110030</t>
  </si>
  <si>
    <t>Kolejnice tv. 49 E 1, třídy R260</t>
  </si>
  <si>
    <t>30*2</t>
  </si>
  <si>
    <t>62*2</t>
  </si>
  <si>
    <t>5958134140</t>
  </si>
  <si>
    <t>Součásti upevňovací vložka M</t>
  </si>
  <si>
    <t>62*4</t>
  </si>
  <si>
    <t>62*4+6*4</t>
  </si>
  <si>
    <t>5958134041</t>
  </si>
  <si>
    <t>Součásti upevňovací šroub svěrkový T5</t>
  </si>
  <si>
    <t>6*4</t>
  </si>
  <si>
    <t>2*4</t>
  </si>
  <si>
    <t>Zřízení kolejnicového styku s rozřezem a vrtáním - 4 otvory tv. S49</t>
  </si>
  <si>
    <t>5909032020</t>
  </si>
  <si>
    <t>Přesná úprava GPK koleje směrové a výškové uspořádání pražce betonové</t>
  </si>
  <si>
    <t>0,120*3</t>
  </si>
  <si>
    <t>2*10</t>
  </si>
  <si>
    <t>6,5*2</t>
  </si>
  <si>
    <t>49*0,3</t>
  </si>
  <si>
    <t>61*2</t>
  </si>
  <si>
    <t>5913220020</t>
  </si>
  <si>
    <t>Montáž kolejnicových dílů přejezdu ochranná kolejnice</t>
  </si>
  <si>
    <t>9,5*2</t>
  </si>
  <si>
    <t>5913220040</t>
  </si>
  <si>
    <t>Montáž kolejnicových dílů přejezdu náběhový klín</t>
  </si>
  <si>
    <t>9,5*2+6,5*2+6,5*2</t>
  </si>
  <si>
    <t>(45)*0,1</t>
  </si>
  <si>
    <t>5913270010</t>
  </si>
  <si>
    <t>Vložení výztužné vložky textilní nebo geosyntetické</t>
  </si>
  <si>
    <t>10+15</t>
  </si>
  <si>
    <t>5964133005R</t>
  </si>
  <si>
    <t>Výztužná mříž</t>
  </si>
  <si>
    <t>49*0,15*2</t>
  </si>
  <si>
    <t>49*0,3*1,8</t>
  </si>
  <si>
    <t>61*0,05*2,5</t>
  </si>
  <si>
    <t>61*0,07*2,5</t>
  </si>
  <si>
    <t>5963146020</t>
  </si>
  <si>
    <t>Asfaltový beton ACP 16S 50/70 středněznný-podkladní vrstva</t>
  </si>
  <si>
    <t>61*0,06*2,5</t>
  </si>
  <si>
    <t>915111111_R1</t>
  </si>
  <si>
    <t>Vodorovné dopravní značení dělící čáry souvislé základní bílá barva</t>
  </si>
  <si>
    <t>2*9,5*0,125</t>
  </si>
  <si>
    <t>5914015130</t>
  </si>
  <si>
    <t>Čištění odvodňovacích zařízení ručně prahová vpusť s mříží</t>
  </si>
  <si>
    <t>5915005010</t>
  </si>
  <si>
    <t>Hloubení rýh nebo jam ručně na železničním spodku v hornině třídy těžitelnosti I skupiny 1</t>
  </si>
  <si>
    <t>10*0,5"pro TZZ"</t>
  </si>
  <si>
    <t>5914035010</t>
  </si>
  <si>
    <t>Zřízení otevřených odvodňovacích zařízení příkopové tvárnice</t>
  </si>
  <si>
    <t>5914035130</t>
  </si>
  <si>
    <t>Zřízení otevřených odvodňovacích zařízení příkopové zídky z lomového kamene</t>
  </si>
  <si>
    <t>0,5</t>
  </si>
  <si>
    <t>5964119010</t>
  </si>
  <si>
    <t>Příkopová tvárnice TZZ 4a</t>
  </si>
  <si>
    <t>10*3</t>
  </si>
  <si>
    <t>5955101045</t>
  </si>
  <si>
    <t>Lomový kámen tříděný pro rovnaniny</t>
  </si>
  <si>
    <t>0,3</t>
  </si>
  <si>
    <t>5964161000</t>
  </si>
  <si>
    <t>Beton lehce zhutnitelný C 12/15;X0 F5 2 080 2 517</t>
  </si>
  <si>
    <t>10*0,3+0,2</t>
  </si>
  <si>
    <t>9901000700</t>
  </si>
  <si>
    <t>Doprava obousměrná (např. dodávek z vlastních zásob zhotovitele nebo objednatele nebo výzisku) mechanizací o nosnosti do 3,5 t elektrosoučástek, montážního materiálu, kameniva, písku, dlažebních kostek, suti, atd. do 100 km</t>
  </si>
  <si>
    <t>"doprava upevnění"1</t>
  </si>
  <si>
    <t>"odvoz výkopku"52,7*1,8+"zemina z příkopu"5*1,8</t>
  </si>
  <si>
    <t>1463757950</t>
  </si>
  <si>
    <t>"výzisk pryž podl"(68*2*0,163)/1000</t>
  </si>
  <si>
    <t>"odvoz a doprava živice"22,9+27,45</t>
  </si>
  <si>
    <t>"doprava kameniva"68,4+26,46+0,3</t>
  </si>
  <si>
    <t>"doprava beton"7,149</t>
  </si>
  <si>
    <t>"doprava náb.klínu"2*0,05+"doprava TZZ4"1,32</t>
  </si>
  <si>
    <t>"doprava pražců, kolejnice, Lis"4,4+2,963+1,954</t>
  </si>
  <si>
    <t>-396119374</t>
  </si>
  <si>
    <t>"pryž podložky"(68*2*0,163)/1000</t>
  </si>
  <si>
    <t>"nakládka dř.pražců"15*0,1</t>
  </si>
  <si>
    <t>9902900400</t>
  </si>
  <si>
    <t>Složení objemnějšího kusového materiálu, vybouraných hmot</t>
  </si>
  <si>
    <t>-1723736251</t>
  </si>
  <si>
    <t>"složení dř.pražců"15*0,1</t>
  </si>
  <si>
    <t>1"MHS"</t>
  </si>
  <si>
    <t>"likvidace výkopku"52,7*1,8+"zemina z příkopu"5*1,8</t>
  </si>
  <si>
    <t>2084383599</t>
  </si>
  <si>
    <t>"pryž .podl"(68*2*0,163)/1000</t>
  </si>
  <si>
    <t>22,9</t>
  </si>
  <si>
    <r>
      <t xml:space="preserve">1"zajistí objednatel, pro všechny SO - </t>
    </r>
    <r>
      <rPr>
        <b/>
        <sz val="8"/>
        <color rgb="FFFF0000"/>
        <rFont val="Arial CE"/>
        <family val="2"/>
        <charset val="238"/>
      </rPr>
      <t>nenaceňovat, cena pevná"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</si>
</sst>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sz val="7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sz val="8"/>
      <color rgb="FF50505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" fontId="22" fillId="3" borderId="22" xfId="0" applyNumberFormat="1" applyFont="1" applyFill="1" applyBorder="1" applyAlignment="1" applyProtection="1">
      <alignment vertical="center"/>
      <protection hidden="1"/>
    </xf>
    <xf numFmtId="4" fontId="22" fillId="0" borderId="22" xfId="0" applyNumberFormat="1" applyFont="1" applyBorder="1" applyAlignment="1" applyProtection="1">
      <alignment vertical="center"/>
      <protection hidden="1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57" workbookViewId="0">
      <selection activeCell="E15" sqref="E1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27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 x14ac:dyDescent="0.2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 x14ac:dyDescent="0.2">
      <c r="B5" s="20"/>
      <c r="D5" s="24" t="s">
        <v>13</v>
      </c>
      <c r="K5" s="208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R5" s="20"/>
      <c r="BE5" s="205" t="s">
        <v>15</v>
      </c>
      <c r="BS5" s="17" t="s">
        <v>6</v>
      </c>
    </row>
    <row r="6" spans="1:74" s="1" customFormat="1" ht="36.950000000000003" customHeight="1" x14ac:dyDescent="0.2">
      <c r="B6" s="20"/>
      <c r="D6" s="26" t="s">
        <v>16</v>
      </c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R6" s="20"/>
      <c r="BE6" s="206"/>
      <c r="BS6" s="17" t="s">
        <v>6</v>
      </c>
    </row>
    <row r="7" spans="1:74" s="1" customFormat="1" ht="12" customHeight="1" x14ac:dyDescent="0.2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6"/>
      <c r="BS7" s="17" t="s">
        <v>6</v>
      </c>
    </row>
    <row r="8" spans="1:74" s="1" customFormat="1" ht="12" customHeight="1" x14ac:dyDescent="0.2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06"/>
      <c r="BS8" s="17" t="s">
        <v>6</v>
      </c>
    </row>
    <row r="9" spans="1:74" s="1" customFormat="1" ht="14.45" customHeight="1" x14ac:dyDescent="0.2">
      <c r="B9" s="20"/>
      <c r="AR9" s="20"/>
      <c r="BE9" s="206"/>
      <c r="BS9" s="17" t="s">
        <v>6</v>
      </c>
    </row>
    <row r="10" spans="1:74" s="1" customFormat="1" ht="12" customHeight="1" x14ac:dyDescent="0.2">
      <c r="B10" s="20"/>
      <c r="D10" s="27" t="s">
        <v>24</v>
      </c>
      <c r="AK10" s="27" t="s">
        <v>25</v>
      </c>
      <c r="AN10" s="25" t="s">
        <v>1</v>
      </c>
      <c r="AR10" s="20"/>
      <c r="BE10" s="206"/>
      <c r="BS10" s="17" t="s">
        <v>6</v>
      </c>
    </row>
    <row r="11" spans="1:74" s="1" customFormat="1" ht="18.399999999999999" customHeight="1" x14ac:dyDescent="0.2">
      <c r="B11" s="20"/>
      <c r="E11" s="25" t="s">
        <v>21</v>
      </c>
      <c r="AK11" s="27" t="s">
        <v>26</v>
      </c>
      <c r="AN11" s="25" t="s">
        <v>1</v>
      </c>
      <c r="AR11" s="20"/>
      <c r="BE11" s="206"/>
      <c r="BS11" s="17" t="s">
        <v>6</v>
      </c>
    </row>
    <row r="12" spans="1:74" s="1" customFormat="1" ht="6.95" customHeight="1" x14ac:dyDescent="0.2">
      <c r="B12" s="20"/>
      <c r="AR12" s="20"/>
      <c r="BE12" s="206"/>
      <c r="BS12" s="17" t="s">
        <v>6</v>
      </c>
    </row>
    <row r="13" spans="1:74" s="1" customFormat="1" ht="12" customHeight="1" x14ac:dyDescent="0.2">
      <c r="B13" s="20"/>
      <c r="D13" s="27" t="s">
        <v>27</v>
      </c>
      <c r="AK13" s="27" t="s">
        <v>25</v>
      </c>
      <c r="AN13" s="29"/>
      <c r="AR13" s="20"/>
      <c r="BE13" s="206"/>
      <c r="BS13" s="17" t="s">
        <v>6</v>
      </c>
    </row>
    <row r="14" spans="1:74" ht="12.75" x14ac:dyDescent="0.2">
      <c r="B14" s="20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7" t="s">
        <v>26</v>
      </c>
      <c r="AN14" s="29"/>
      <c r="AR14" s="20"/>
      <c r="BE14" s="206"/>
      <c r="BS14" s="17" t="s">
        <v>6</v>
      </c>
    </row>
    <row r="15" spans="1:74" s="1" customFormat="1" ht="6.95" customHeight="1" x14ac:dyDescent="0.2">
      <c r="B15" s="20"/>
      <c r="AR15" s="20"/>
      <c r="BE15" s="206"/>
      <c r="BS15" s="17" t="s">
        <v>3</v>
      </c>
    </row>
    <row r="16" spans="1:74" s="1" customFormat="1" ht="12" customHeight="1" x14ac:dyDescent="0.2">
      <c r="B16" s="20"/>
      <c r="D16" s="27" t="s">
        <v>28</v>
      </c>
      <c r="AK16" s="27" t="s">
        <v>25</v>
      </c>
      <c r="AN16" s="25" t="s">
        <v>1</v>
      </c>
      <c r="AR16" s="20"/>
      <c r="BE16" s="206"/>
      <c r="BS16" s="17" t="s">
        <v>3</v>
      </c>
    </row>
    <row r="17" spans="1:71" s="1" customFormat="1" ht="18.399999999999999" customHeight="1" x14ac:dyDescent="0.2">
      <c r="B17" s="20"/>
      <c r="E17" s="25" t="s">
        <v>21</v>
      </c>
      <c r="AK17" s="27" t="s">
        <v>26</v>
      </c>
      <c r="AN17" s="25" t="s">
        <v>1</v>
      </c>
      <c r="AR17" s="20"/>
      <c r="BE17" s="206"/>
      <c r="BS17" s="17" t="s">
        <v>29</v>
      </c>
    </row>
    <row r="18" spans="1:71" s="1" customFormat="1" ht="6.95" customHeight="1" x14ac:dyDescent="0.2">
      <c r="B18" s="20"/>
      <c r="AR18" s="20"/>
      <c r="BE18" s="206"/>
      <c r="BS18" s="17" t="s">
        <v>6</v>
      </c>
    </row>
    <row r="19" spans="1:71" s="1" customFormat="1" ht="12" customHeight="1" x14ac:dyDescent="0.2">
      <c r="B19" s="20"/>
      <c r="D19" s="27" t="s">
        <v>30</v>
      </c>
      <c r="AK19" s="27" t="s">
        <v>25</v>
      </c>
      <c r="AN19" s="25" t="s">
        <v>1</v>
      </c>
      <c r="AR19" s="20"/>
      <c r="BE19" s="206"/>
      <c r="BS19" s="17" t="s">
        <v>6</v>
      </c>
    </row>
    <row r="20" spans="1:71" s="1" customFormat="1" ht="18.399999999999999" customHeight="1" x14ac:dyDescent="0.2">
      <c r="B20" s="20"/>
      <c r="E20" s="25" t="s">
        <v>21</v>
      </c>
      <c r="AK20" s="27" t="s">
        <v>26</v>
      </c>
      <c r="AN20" s="25" t="s">
        <v>1</v>
      </c>
      <c r="AR20" s="20"/>
      <c r="BE20" s="206"/>
      <c r="BS20" s="17" t="s">
        <v>29</v>
      </c>
    </row>
    <row r="21" spans="1:71" s="1" customFormat="1" ht="6.95" customHeight="1" x14ac:dyDescent="0.2">
      <c r="B21" s="20"/>
      <c r="AR21" s="20"/>
      <c r="BE21" s="206"/>
    </row>
    <row r="22" spans="1:71" s="1" customFormat="1" ht="12" customHeight="1" x14ac:dyDescent="0.2">
      <c r="B22" s="20"/>
      <c r="D22" s="27" t="s">
        <v>31</v>
      </c>
      <c r="AR22" s="20"/>
      <c r="BE22" s="206"/>
    </row>
    <row r="23" spans="1:71" s="1" customFormat="1" ht="16.5" customHeight="1" x14ac:dyDescent="0.2">
      <c r="B23" s="20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20"/>
      <c r="BE23" s="206"/>
    </row>
    <row r="24" spans="1:71" s="1" customFormat="1" ht="6.95" customHeight="1" x14ac:dyDescent="0.2">
      <c r="B24" s="20"/>
      <c r="AR24" s="20"/>
      <c r="BE24" s="206"/>
    </row>
    <row r="25" spans="1:71" s="1" customFormat="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6"/>
    </row>
    <row r="26" spans="1:71" s="2" customFormat="1" ht="25.9" customHeight="1" x14ac:dyDescent="0.2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4">
        <f>ROUND(AG94,2)</f>
        <v>10000</v>
      </c>
      <c r="AL26" s="215"/>
      <c r="AM26" s="215"/>
      <c r="AN26" s="215"/>
      <c r="AO26" s="215"/>
      <c r="AP26" s="32"/>
      <c r="AQ26" s="32"/>
      <c r="AR26" s="33"/>
      <c r="BE26" s="206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6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6" t="s">
        <v>33</v>
      </c>
      <c r="M28" s="216"/>
      <c r="N28" s="216"/>
      <c r="O28" s="216"/>
      <c r="P28" s="216"/>
      <c r="Q28" s="32"/>
      <c r="R28" s="32"/>
      <c r="S28" s="32"/>
      <c r="T28" s="32"/>
      <c r="U28" s="32"/>
      <c r="V28" s="32"/>
      <c r="W28" s="216" t="s">
        <v>34</v>
      </c>
      <c r="X28" s="216"/>
      <c r="Y28" s="216"/>
      <c r="Z28" s="216"/>
      <c r="AA28" s="216"/>
      <c r="AB28" s="216"/>
      <c r="AC28" s="216"/>
      <c r="AD28" s="216"/>
      <c r="AE28" s="216"/>
      <c r="AF28" s="32"/>
      <c r="AG28" s="32"/>
      <c r="AH28" s="32"/>
      <c r="AI28" s="32"/>
      <c r="AJ28" s="32"/>
      <c r="AK28" s="216" t="s">
        <v>35</v>
      </c>
      <c r="AL28" s="216"/>
      <c r="AM28" s="216"/>
      <c r="AN28" s="216"/>
      <c r="AO28" s="216"/>
      <c r="AP28" s="32"/>
      <c r="AQ28" s="32"/>
      <c r="AR28" s="33"/>
      <c r="BE28" s="206"/>
    </row>
    <row r="29" spans="1:71" s="3" customFormat="1" ht="14.45" customHeight="1" x14ac:dyDescent="0.2">
      <c r="B29" s="37"/>
      <c r="D29" s="27" t="s">
        <v>36</v>
      </c>
      <c r="F29" s="27" t="s">
        <v>37</v>
      </c>
      <c r="L29" s="204">
        <v>0.21</v>
      </c>
      <c r="M29" s="203"/>
      <c r="N29" s="203"/>
      <c r="O29" s="203"/>
      <c r="P29" s="203"/>
      <c r="W29" s="202">
        <f>ROUND(AZ94, 2)</f>
        <v>10000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2100</v>
      </c>
      <c r="AL29" s="203"/>
      <c r="AM29" s="203"/>
      <c r="AN29" s="203"/>
      <c r="AO29" s="203"/>
      <c r="AR29" s="37"/>
      <c r="BE29" s="207"/>
    </row>
    <row r="30" spans="1:71" s="3" customFormat="1" ht="14.45" customHeight="1" x14ac:dyDescent="0.2">
      <c r="B30" s="37"/>
      <c r="F30" s="27" t="s">
        <v>38</v>
      </c>
      <c r="L30" s="204">
        <v>0.15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7"/>
      <c r="BE30" s="207"/>
    </row>
    <row r="31" spans="1:71" s="3" customFormat="1" ht="14.45" hidden="1" customHeight="1" x14ac:dyDescent="0.2">
      <c r="B31" s="37"/>
      <c r="F31" s="27" t="s">
        <v>39</v>
      </c>
      <c r="L31" s="204">
        <v>0.21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7"/>
      <c r="BE31" s="207"/>
    </row>
    <row r="32" spans="1:71" s="3" customFormat="1" ht="14.45" hidden="1" customHeight="1" x14ac:dyDescent="0.2">
      <c r="B32" s="37"/>
      <c r="F32" s="27" t="s">
        <v>40</v>
      </c>
      <c r="L32" s="204">
        <v>0.15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7"/>
      <c r="BE32" s="207"/>
    </row>
    <row r="33" spans="1:57" s="3" customFormat="1" ht="14.45" hidden="1" customHeight="1" x14ac:dyDescent="0.2">
      <c r="B33" s="37"/>
      <c r="F33" s="27" t="s">
        <v>41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7"/>
      <c r="BE33" s="207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6"/>
    </row>
    <row r="35" spans="1:57" s="2" customFormat="1" ht="25.9" customHeight="1" x14ac:dyDescent="0.2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37" t="s">
        <v>44</v>
      </c>
      <c r="Y35" s="238"/>
      <c r="Z35" s="238"/>
      <c r="AA35" s="238"/>
      <c r="AB35" s="238"/>
      <c r="AC35" s="40"/>
      <c r="AD35" s="40"/>
      <c r="AE35" s="40"/>
      <c r="AF35" s="40"/>
      <c r="AG35" s="40"/>
      <c r="AH35" s="40"/>
      <c r="AI35" s="40"/>
      <c r="AJ35" s="40"/>
      <c r="AK35" s="239">
        <f>SUM(AK26:AK33)</f>
        <v>12100</v>
      </c>
      <c r="AL35" s="238"/>
      <c r="AM35" s="238"/>
      <c r="AN35" s="238"/>
      <c r="AO35" s="240"/>
      <c r="AP35" s="38"/>
      <c r="AQ35" s="38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 x14ac:dyDescent="0.2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 x14ac:dyDescent="0.2">
      <c r="B84" s="51"/>
      <c r="C84" s="27" t="s">
        <v>13</v>
      </c>
      <c r="L84" s="4" t="str">
        <f>K5</f>
        <v>2023-4-BM</v>
      </c>
      <c r="AR84" s="51"/>
    </row>
    <row r="85" spans="1:91" s="5" customFormat="1" ht="36.950000000000003" customHeight="1" x14ac:dyDescent="0.2">
      <c r="B85" s="52"/>
      <c r="C85" s="53" t="s">
        <v>16</v>
      </c>
      <c r="L85" s="228" t="str">
        <f>K6</f>
        <v>Oprava trati v úseku Horní Cerekev - Dobrá Voda u Pelhřimova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R85" s="52"/>
    </row>
    <row r="86" spans="1:91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 x14ac:dyDescent="0.2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0" t="str">
        <f>IF(AN8= "","",AN8)</f>
        <v>6. 3. 2023</v>
      </c>
      <c r="AN87" s="230"/>
      <c r="AO87" s="32"/>
      <c r="AP87" s="32"/>
      <c r="AQ87" s="32"/>
      <c r="AR87" s="33"/>
      <c r="BE87" s="32"/>
    </row>
    <row r="88" spans="1:91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 x14ac:dyDescent="0.2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31" t="str">
        <f>IF(E17="","",E17)</f>
        <v xml:space="preserve"> </v>
      </c>
      <c r="AN89" s="232"/>
      <c r="AO89" s="232"/>
      <c r="AP89" s="232"/>
      <c r="AQ89" s="32"/>
      <c r="AR89" s="33"/>
      <c r="AS89" s="233" t="s">
        <v>52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 x14ac:dyDescent="0.2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>
        <f>IF(E14= "Vyplň údaj","",E14)</f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31" t="str">
        <f>IF(E20="","",E20)</f>
        <v xml:space="preserve"> </v>
      </c>
      <c r="AN90" s="232"/>
      <c r="AO90" s="232"/>
      <c r="AP90" s="232"/>
      <c r="AQ90" s="32"/>
      <c r="AR90" s="33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5"/>
      <c r="AT91" s="23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 x14ac:dyDescent="0.2">
      <c r="A92" s="32"/>
      <c r="B92" s="33"/>
      <c r="C92" s="220" t="s">
        <v>53</v>
      </c>
      <c r="D92" s="221"/>
      <c r="E92" s="221"/>
      <c r="F92" s="221"/>
      <c r="G92" s="221"/>
      <c r="H92" s="60"/>
      <c r="I92" s="222" t="s">
        <v>54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55</v>
      </c>
      <c r="AH92" s="221"/>
      <c r="AI92" s="221"/>
      <c r="AJ92" s="221"/>
      <c r="AK92" s="221"/>
      <c r="AL92" s="221"/>
      <c r="AM92" s="221"/>
      <c r="AN92" s="222" t="s">
        <v>56</v>
      </c>
      <c r="AO92" s="221"/>
      <c r="AP92" s="224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91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 x14ac:dyDescent="0.2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5">
        <f>ROUND(SUM(AG95:AG97),2)</f>
        <v>10000</v>
      </c>
      <c r="AH94" s="225"/>
      <c r="AI94" s="225"/>
      <c r="AJ94" s="225"/>
      <c r="AK94" s="225"/>
      <c r="AL94" s="225"/>
      <c r="AM94" s="225"/>
      <c r="AN94" s="226">
        <f>SUM(AG94,AT94)</f>
        <v>12100</v>
      </c>
      <c r="AO94" s="226"/>
      <c r="AP94" s="226"/>
      <c r="AQ94" s="72" t="s">
        <v>1</v>
      </c>
      <c r="AR94" s="68"/>
      <c r="AS94" s="73">
        <f>ROUND(SUM(AS95:AS97),2)</f>
        <v>0</v>
      </c>
      <c r="AT94" s="74">
        <f>ROUND(SUM(AV94:AW94),2)</f>
        <v>2100</v>
      </c>
      <c r="AU94" s="75">
        <f>ROUND(SUM(AU95:AU97),5)</f>
        <v>0</v>
      </c>
      <c r="AV94" s="74">
        <f>ROUND(AZ94*L29,2)</f>
        <v>2100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10000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 x14ac:dyDescent="0.2">
      <c r="A95" s="79" t="s">
        <v>76</v>
      </c>
      <c r="B95" s="80"/>
      <c r="C95" s="81"/>
      <c r="D95" s="219" t="s">
        <v>77</v>
      </c>
      <c r="E95" s="219"/>
      <c r="F95" s="219"/>
      <c r="G95" s="219"/>
      <c r="H95" s="219"/>
      <c r="I95" s="82"/>
      <c r="J95" s="219" t="s">
        <v>78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'SO 01 - Oprava trati v km...'!J30</f>
        <v>10000</v>
      </c>
      <c r="AH95" s="218"/>
      <c r="AI95" s="218"/>
      <c r="AJ95" s="218"/>
      <c r="AK95" s="218"/>
      <c r="AL95" s="218"/>
      <c r="AM95" s="218"/>
      <c r="AN95" s="217">
        <f>SUM(AG95,AT95)</f>
        <v>12100</v>
      </c>
      <c r="AO95" s="218"/>
      <c r="AP95" s="218"/>
      <c r="AQ95" s="83" t="s">
        <v>79</v>
      </c>
      <c r="AR95" s="80"/>
      <c r="AS95" s="84">
        <v>0</v>
      </c>
      <c r="AT95" s="85">
        <f>ROUND(SUM(AV95:AW95),2)</f>
        <v>2100</v>
      </c>
      <c r="AU95" s="86">
        <f>'SO 01 - Oprava trati v km...'!P120</f>
        <v>0</v>
      </c>
      <c r="AV95" s="85">
        <f>'SO 01 - Oprava trati v km...'!J33</f>
        <v>2100</v>
      </c>
      <c r="AW95" s="85">
        <f>'SO 01 - Oprava trati v km...'!J34</f>
        <v>0</v>
      </c>
      <c r="AX95" s="85">
        <f>'SO 01 - Oprava trati v km...'!J35</f>
        <v>0</v>
      </c>
      <c r="AY95" s="85">
        <f>'SO 01 - Oprava trati v km...'!J36</f>
        <v>0</v>
      </c>
      <c r="AZ95" s="85">
        <f>'SO 01 - Oprava trati v km...'!F33</f>
        <v>10000</v>
      </c>
      <c r="BA95" s="85">
        <f>'SO 01 - Oprava trati v km...'!F34</f>
        <v>0</v>
      </c>
      <c r="BB95" s="85">
        <f>'SO 01 - Oprava trati v km...'!F35</f>
        <v>0</v>
      </c>
      <c r="BC95" s="85">
        <f>'SO 01 - Oprava trati v km...'!F36</f>
        <v>0</v>
      </c>
      <c r="BD95" s="87">
        <f>'SO 01 - Oprava trati v km...'!F37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91" s="7" customFormat="1" ht="16.5" customHeight="1" x14ac:dyDescent="0.2">
      <c r="A96" s="79" t="s">
        <v>76</v>
      </c>
      <c r="B96" s="80"/>
      <c r="C96" s="81"/>
      <c r="D96" s="219" t="s">
        <v>83</v>
      </c>
      <c r="E96" s="219"/>
      <c r="F96" s="219"/>
      <c r="G96" s="219"/>
      <c r="H96" s="219"/>
      <c r="I96" s="82"/>
      <c r="J96" s="219" t="s">
        <v>78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'SO 02 - Oprava trati v km...'!J30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3" t="s">
        <v>79</v>
      </c>
      <c r="AR96" s="80"/>
      <c r="AS96" s="84">
        <v>0</v>
      </c>
      <c r="AT96" s="85">
        <f>ROUND(SUM(AV96:AW96),2)</f>
        <v>0</v>
      </c>
      <c r="AU96" s="86">
        <f>'SO 02 - Oprava trati v km...'!P120</f>
        <v>0</v>
      </c>
      <c r="AV96" s="85">
        <f>'SO 02 - Oprava trati v km...'!J33</f>
        <v>0</v>
      </c>
      <c r="AW96" s="85">
        <f>'SO 02 - Oprava trati v km...'!J34</f>
        <v>0</v>
      </c>
      <c r="AX96" s="85">
        <f>'SO 02 - Oprava trati v km...'!J35</f>
        <v>0</v>
      </c>
      <c r="AY96" s="85">
        <f>'SO 02 - Oprava trati v km...'!J36</f>
        <v>0</v>
      </c>
      <c r="AZ96" s="85">
        <f>'SO 02 - Oprava trati v km...'!F33</f>
        <v>0</v>
      </c>
      <c r="BA96" s="85">
        <f>'SO 02 - Oprava trati v km...'!F34</f>
        <v>0</v>
      </c>
      <c r="BB96" s="85">
        <f>'SO 02 - Oprava trati v km...'!F35</f>
        <v>0</v>
      </c>
      <c r="BC96" s="85">
        <f>'SO 02 - Oprava trati v km...'!F36</f>
        <v>0</v>
      </c>
      <c r="BD96" s="87">
        <f>'SO 02 - Oprava trati v km...'!F37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82</v>
      </c>
    </row>
    <row r="97" spans="1:91" s="7" customFormat="1" ht="16.5" customHeight="1" x14ac:dyDescent="0.2">
      <c r="A97" s="79" t="s">
        <v>76</v>
      </c>
      <c r="B97" s="80"/>
      <c r="C97" s="81"/>
      <c r="D97" s="219" t="s">
        <v>85</v>
      </c>
      <c r="E97" s="219"/>
      <c r="F97" s="219"/>
      <c r="G97" s="219"/>
      <c r="H97" s="219"/>
      <c r="I97" s="82"/>
      <c r="J97" s="219" t="s">
        <v>86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7">
        <f>'SO 04 - Oprava přejezdu v...'!J30</f>
        <v>0</v>
      </c>
      <c r="AH97" s="218"/>
      <c r="AI97" s="218"/>
      <c r="AJ97" s="218"/>
      <c r="AK97" s="218"/>
      <c r="AL97" s="218"/>
      <c r="AM97" s="218"/>
      <c r="AN97" s="217">
        <f>SUM(AG97,AT97)</f>
        <v>0</v>
      </c>
      <c r="AO97" s="218"/>
      <c r="AP97" s="218"/>
      <c r="AQ97" s="83" t="s">
        <v>79</v>
      </c>
      <c r="AR97" s="80"/>
      <c r="AS97" s="89">
        <v>0</v>
      </c>
      <c r="AT97" s="90">
        <f>ROUND(SUM(AV97:AW97),2)</f>
        <v>0</v>
      </c>
      <c r="AU97" s="91">
        <f>'SO 04 - Oprava přejezdu v...'!P120</f>
        <v>0</v>
      </c>
      <c r="AV97" s="90">
        <f>'SO 04 - Oprava přejezdu v...'!J33</f>
        <v>0</v>
      </c>
      <c r="AW97" s="90">
        <f>'SO 04 - Oprava přejezdu v...'!J34</f>
        <v>0</v>
      </c>
      <c r="AX97" s="90">
        <f>'SO 04 - Oprava přejezdu v...'!J35</f>
        <v>0</v>
      </c>
      <c r="AY97" s="90">
        <f>'SO 04 - Oprava přejezdu v...'!J36</f>
        <v>0</v>
      </c>
      <c r="AZ97" s="90">
        <f>'SO 04 - Oprava přejezdu v...'!F33</f>
        <v>0</v>
      </c>
      <c r="BA97" s="90">
        <f>'SO 04 - Oprava přejezdu v...'!F34</f>
        <v>0</v>
      </c>
      <c r="BB97" s="90">
        <f>'SO 04 - Oprava přejezdu v...'!F35</f>
        <v>0</v>
      </c>
      <c r="BC97" s="90">
        <f>'SO 04 - Oprava přejezdu v...'!F36</f>
        <v>0</v>
      </c>
      <c r="BD97" s="92">
        <f>'SO 04 - Oprava přejezdu v...'!F37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82</v>
      </c>
    </row>
    <row r="98" spans="1:91" s="2" customFormat="1" ht="30" customHeight="1" x14ac:dyDescent="0.2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5" customHeight="1" x14ac:dyDescent="0.2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password="CE1E" sheet="1" objects="1" scenarios="1" selectLockedCells="1" selectUnlockedCells="1"/>
  <mergeCells count="50"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SO 01 - Oprava trati v km...'!C2" display="/" xr:uid="{00000000-0004-0000-0000-000000000000}"/>
    <hyperlink ref="A96" location="'SO 02 - Oprava trati v km...'!C2" display="/" xr:uid="{00000000-0004-0000-0000-000001000000}"/>
    <hyperlink ref="A97" location="'SO 04 - Oprava přejezdu v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1"/>
  <sheetViews>
    <sheetView showGridLines="0" tabSelected="1" topLeftCell="A363" workbookViewId="0">
      <selection activeCell="I379" sqref="I37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27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81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s="1" customFormat="1" ht="24.95" customHeight="1" x14ac:dyDescent="0.2">
      <c r="B4" s="20"/>
      <c r="D4" s="21" t="s">
        <v>88</v>
      </c>
      <c r="L4" s="20"/>
      <c r="M4" s="93" t="s">
        <v>10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16</v>
      </c>
      <c r="L6" s="20"/>
    </row>
    <row r="7" spans="1:46" s="1" customFormat="1" ht="16.5" customHeight="1" x14ac:dyDescent="0.2">
      <c r="B7" s="20"/>
      <c r="E7" s="242" t="str">
        <f>'Rekapitulace stavby'!K6</f>
        <v>Oprava trati v úseku Horní Cerekev - Dobrá Voda u Pelhřimova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8" t="s">
        <v>90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>
        <f>'Rekapitulace stavby'!E14</f>
        <v>0</v>
      </c>
      <c r="F18" s="208"/>
      <c r="G18" s="208"/>
      <c r="H18" s="208"/>
      <c r="I18" s="2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3" t="s">
        <v>1</v>
      </c>
      <c r="F27" s="213"/>
      <c r="G27" s="213"/>
      <c r="H27" s="21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ROUND(J120, 2)</f>
        <v>10000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36</v>
      </c>
      <c r="E33" s="27" t="s">
        <v>37</v>
      </c>
      <c r="F33" s="99">
        <f>ROUND((SUM(BE120:BE390)),  2)</f>
        <v>10000</v>
      </c>
      <c r="G33" s="32"/>
      <c r="H33" s="32"/>
      <c r="I33" s="100">
        <v>0.21</v>
      </c>
      <c r="J33" s="99">
        <f>ROUND(((SUM(BE120:BE390))*I33),  2)</f>
        <v>2100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38</v>
      </c>
      <c r="F34" s="99">
        <f>ROUND((SUM(BF120:BF390)),  2)</f>
        <v>0</v>
      </c>
      <c r="G34" s="32"/>
      <c r="H34" s="32"/>
      <c r="I34" s="100">
        <v>0.15</v>
      </c>
      <c r="J34" s="99">
        <f>ROUND(((SUM(BF120:BF390))*I34),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39</v>
      </c>
      <c r="F35" s="99">
        <f>ROUND((SUM(BG120:BG390)),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40</v>
      </c>
      <c r="F36" s="99">
        <f>ROUND((SUM(BH120:BH390)),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41</v>
      </c>
      <c r="F37" s="99">
        <f>ROUND((SUM(BI120:BI390)),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12100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Oprava trati v úseku Horní Cerekev - Dobrá Voda u Pelhřimova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8" t="str">
        <f>E9</f>
        <v>SO 01 - Oprava trati v km...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6. 3. 2023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 x14ac:dyDescent="0.2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 x14ac:dyDescent="0.2">
      <c r="A92" s="32"/>
      <c r="B92" s="33"/>
      <c r="C92" s="27" t="s">
        <v>27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J120</f>
        <v>10000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1:31" s="9" customFormat="1" ht="24.95" customHeight="1" x14ac:dyDescent="0.2">
      <c r="B97" s="112"/>
      <c r="D97" s="113" t="s">
        <v>96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1:31" s="10" customFormat="1" ht="19.899999999999999" customHeight="1" x14ac:dyDescent="0.2">
      <c r="B98" s="116"/>
      <c r="D98" s="117" t="s">
        <v>97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1:31" s="9" customFormat="1" ht="24.95" customHeight="1" x14ac:dyDescent="0.2">
      <c r="B99" s="112"/>
      <c r="D99" s="113" t="s">
        <v>98</v>
      </c>
      <c r="E99" s="114"/>
      <c r="F99" s="114"/>
      <c r="G99" s="114"/>
      <c r="H99" s="114"/>
      <c r="I99" s="114"/>
      <c r="J99" s="115">
        <f>J301</f>
        <v>0</v>
      </c>
      <c r="L99" s="112"/>
    </row>
    <row r="100" spans="1:31" s="9" customFormat="1" ht="24.95" customHeight="1" x14ac:dyDescent="0.2">
      <c r="B100" s="112"/>
      <c r="D100" s="113" t="s">
        <v>99</v>
      </c>
      <c r="E100" s="114"/>
      <c r="F100" s="114"/>
      <c r="G100" s="114"/>
      <c r="H100" s="114"/>
      <c r="I100" s="114"/>
      <c r="J100" s="115">
        <f>J363</f>
        <v>10000</v>
      </c>
      <c r="L100" s="112"/>
    </row>
    <row r="101" spans="1:31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 x14ac:dyDescent="0.2">
      <c r="A107" s="32"/>
      <c r="B107" s="33"/>
      <c r="C107" s="21" t="s">
        <v>100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 x14ac:dyDescent="0.2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 x14ac:dyDescent="0.2">
      <c r="A110" s="32"/>
      <c r="B110" s="33"/>
      <c r="C110" s="32"/>
      <c r="D110" s="32"/>
      <c r="E110" s="242" t="str">
        <f>E7</f>
        <v>Oprava trati v úseku Horní Cerekev - Dobrá Voda u Pelhřimova</v>
      </c>
      <c r="F110" s="243"/>
      <c r="G110" s="243"/>
      <c r="H110" s="24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89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 x14ac:dyDescent="0.2">
      <c r="A112" s="32"/>
      <c r="B112" s="33"/>
      <c r="C112" s="32"/>
      <c r="D112" s="32"/>
      <c r="E112" s="228" t="str">
        <f>E9</f>
        <v>SO 01 - Oprava trati v km...</v>
      </c>
      <c r="F112" s="241"/>
      <c r="G112" s="241"/>
      <c r="H112" s="24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27" t="s">
        <v>22</v>
      </c>
      <c r="J114" s="55" t="str">
        <f>IF(J12="","",J12)</f>
        <v>6. 3. 2023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 x14ac:dyDescent="0.2">
      <c r="A116" s="32"/>
      <c r="B116" s="33"/>
      <c r="C116" s="27" t="s">
        <v>24</v>
      </c>
      <c r="D116" s="32"/>
      <c r="E116" s="32"/>
      <c r="F116" s="25" t="str">
        <f>E15</f>
        <v xml:space="preserve"> </v>
      </c>
      <c r="G116" s="32"/>
      <c r="H116" s="32"/>
      <c r="I116" s="2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 x14ac:dyDescent="0.2">
      <c r="A117" s="32"/>
      <c r="B117" s="33"/>
      <c r="C117" s="27" t="s">
        <v>27</v>
      </c>
      <c r="D117" s="32"/>
      <c r="E117" s="32"/>
      <c r="F117" s="25">
        <f>IF(E18="","",E18)</f>
        <v>0</v>
      </c>
      <c r="G117" s="32"/>
      <c r="H117" s="32"/>
      <c r="I117" s="2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 x14ac:dyDescent="0.2">
      <c r="A119" s="120"/>
      <c r="B119" s="121"/>
      <c r="C119" s="122" t="s">
        <v>101</v>
      </c>
      <c r="D119" s="123" t="s">
        <v>57</v>
      </c>
      <c r="E119" s="123" t="s">
        <v>53</v>
      </c>
      <c r="F119" s="123" t="s">
        <v>54</v>
      </c>
      <c r="G119" s="123" t="s">
        <v>102</v>
      </c>
      <c r="H119" s="123" t="s">
        <v>103</v>
      </c>
      <c r="I119" s="123" t="s">
        <v>104</v>
      </c>
      <c r="J119" s="123" t="s">
        <v>93</v>
      </c>
      <c r="K119" s="124" t="s">
        <v>105</v>
      </c>
      <c r="L119" s="125"/>
      <c r="M119" s="62" t="s">
        <v>1</v>
      </c>
      <c r="N119" s="63" t="s">
        <v>36</v>
      </c>
      <c r="O119" s="63" t="s">
        <v>106</v>
      </c>
      <c r="P119" s="63" t="s">
        <v>107</v>
      </c>
      <c r="Q119" s="63" t="s">
        <v>108</v>
      </c>
      <c r="R119" s="63" t="s">
        <v>109</v>
      </c>
      <c r="S119" s="63" t="s">
        <v>110</v>
      </c>
      <c r="T119" s="64" t="s">
        <v>111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9" customHeight="1" x14ac:dyDescent="0.25">
      <c r="A120" s="32"/>
      <c r="B120" s="33"/>
      <c r="C120" s="69" t="s">
        <v>112</v>
      </c>
      <c r="D120" s="32"/>
      <c r="E120" s="32"/>
      <c r="F120" s="32"/>
      <c r="G120" s="32"/>
      <c r="H120" s="32"/>
      <c r="I120" s="32"/>
      <c r="J120" s="126">
        <f>BK120</f>
        <v>10000</v>
      </c>
      <c r="K120" s="32"/>
      <c r="L120" s="33"/>
      <c r="M120" s="65"/>
      <c r="N120" s="56"/>
      <c r="O120" s="66"/>
      <c r="P120" s="127">
        <f>P121+P301+P363</f>
        <v>0</v>
      </c>
      <c r="Q120" s="66"/>
      <c r="R120" s="127">
        <f>R121+R301+R363</f>
        <v>0.47808</v>
      </c>
      <c r="S120" s="66"/>
      <c r="T120" s="128">
        <f>T121+T301+T363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95</v>
      </c>
      <c r="BK120" s="129">
        <f>BK121+BK301+BK363</f>
        <v>10000</v>
      </c>
    </row>
    <row r="121" spans="1:65" s="12" customFormat="1" ht="25.9" customHeight="1" x14ac:dyDescent="0.2">
      <c r="B121" s="130"/>
      <c r="D121" s="131" t="s">
        <v>71</v>
      </c>
      <c r="E121" s="132" t="s">
        <v>113</v>
      </c>
      <c r="F121" s="132" t="s">
        <v>114</v>
      </c>
      <c r="I121" s="133"/>
      <c r="J121" s="134">
        <f>BK121</f>
        <v>0</v>
      </c>
      <c r="L121" s="130"/>
      <c r="M121" s="135"/>
      <c r="N121" s="136"/>
      <c r="O121" s="136"/>
      <c r="P121" s="137">
        <f>P122</f>
        <v>0</v>
      </c>
      <c r="Q121" s="136"/>
      <c r="R121" s="137">
        <f>R122</f>
        <v>0.47808</v>
      </c>
      <c r="S121" s="136"/>
      <c r="T121" s="138">
        <f>T122</f>
        <v>0</v>
      </c>
      <c r="AR121" s="131" t="s">
        <v>80</v>
      </c>
      <c r="AT121" s="139" t="s">
        <v>71</v>
      </c>
      <c r="AU121" s="139" t="s">
        <v>72</v>
      </c>
      <c r="AY121" s="131" t="s">
        <v>115</v>
      </c>
      <c r="BK121" s="140">
        <f>BK122</f>
        <v>0</v>
      </c>
    </row>
    <row r="122" spans="1:65" s="12" customFormat="1" ht="22.9" customHeight="1" x14ac:dyDescent="0.2">
      <c r="B122" s="130"/>
      <c r="D122" s="131" t="s">
        <v>71</v>
      </c>
      <c r="E122" s="141" t="s">
        <v>116</v>
      </c>
      <c r="F122" s="141" t="s">
        <v>117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SUM(P123:P300)</f>
        <v>0</v>
      </c>
      <c r="Q122" s="136"/>
      <c r="R122" s="137">
        <f>SUM(R123:R300)</f>
        <v>0.47808</v>
      </c>
      <c r="S122" s="136"/>
      <c r="T122" s="138">
        <f>SUM(T123:T300)</f>
        <v>0</v>
      </c>
      <c r="AR122" s="131" t="s">
        <v>80</v>
      </c>
      <c r="AT122" s="139" t="s">
        <v>71</v>
      </c>
      <c r="AU122" s="139" t="s">
        <v>80</v>
      </c>
      <c r="AY122" s="131" t="s">
        <v>115</v>
      </c>
      <c r="BK122" s="140">
        <f>SUM(BK123:BK300)</f>
        <v>0</v>
      </c>
    </row>
    <row r="123" spans="1:65" s="2" customFormat="1" ht="21.75" customHeight="1" x14ac:dyDescent="0.2">
      <c r="A123" s="32"/>
      <c r="B123" s="143"/>
      <c r="C123" s="144" t="s">
        <v>80</v>
      </c>
      <c r="D123" s="144" t="s">
        <v>118</v>
      </c>
      <c r="E123" s="145" t="s">
        <v>119</v>
      </c>
      <c r="F123" s="146" t="s">
        <v>120</v>
      </c>
      <c r="G123" s="147" t="s">
        <v>121</v>
      </c>
      <c r="H123" s="148">
        <v>12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37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122</v>
      </c>
      <c r="AT123" s="155" t="s">
        <v>118</v>
      </c>
      <c r="AU123" s="155" t="s">
        <v>82</v>
      </c>
      <c r="AY123" s="17" t="s">
        <v>115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80</v>
      </c>
      <c r="BK123" s="156">
        <f>ROUND(I123*H123,2)</f>
        <v>0</v>
      </c>
      <c r="BL123" s="17" t="s">
        <v>122</v>
      </c>
      <c r="BM123" s="155" t="s">
        <v>82</v>
      </c>
    </row>
    <row r="124" spans="1:65" s="2" customFormat="1" x14ac:dyDescent="0.2">
      <c r="A124" s="32"/>
      <c r="B124" s="33"/>
      <c r="C124" s="32"/>
      <c r="D124" s="157" t="s">
        <v>123</v>
      </c>
      <c r="E124" s="32"/>
      <c r="F124" s="158" t="s">
        <v>120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123</v>
      </c>
      <c r="AU124" s="17" t="s">
        <v>82</v>
      </c>
    </row>
    <row r="125" spans="1:65" s="13" customFormat="1" x14ac:dyDescent="0.2">
      <c r="B125" s="162"/>
      <c r="D125" s="157" t="s">
        <v>124</v>
      </c>
      <c r="E125" s="163" t="s">
        <v>1</v>
      </c>
      <c r="F125" s="164" t="s">
        <v>125</v>
      </c>
      <c r="H125" s="165">
        <v>12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124</v>
      </c>
      <c r="AU125" s="163" t="s">
        <v>82</v>
      </c>
      <c r="AV125" s="13" t="s">
        <v>82</v>
      </c>
      <c r="AW125" s="13" t="s">
        <v>29</v>
      </c>
      <c r="AX125" s="13" t="s">
        <v>72</v>
      </c>
      <c r="AY125" s="163" t="s">
        <v>115</v>
      </c>
    </row>
    <row r="126" spans="1:65" s="14" customFormat="1" x14ac:dyDescent="0.2">
      <c r="B126" s="170"/>
      <c r="D126" s="157" t="s">
        <v>124</v>
      </c>
      <c r="E126" s="171" t="s">
        <v>1</v>
      </c>
      <c r="F126" s="172" t="s">
        <v>126</v>
      </c>
      <c r="H126" s="173">
        <v>12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124</v>
      </c>
      <c r="AU126" s="171" t="s">
        <v>82</v>
      </c>
      <c r="AV126" s="14" t="s">
        <v>122</v>
      </c>
      <c r="AW126" s="14" t="s">
        <v>29</v>
      </c>
      <c r="AX126" s="14" t="s">
        <v>80</v>
      </c>
      <c r="AY126" s="171" t="s">
        <v>115</v>
      </c>
    </row>
    <row r="127" spans="1:65" s="2" customFormat="1" ht="37.9" customHeight="1" x14ac:dyDescent="0.2">
      <c r="A127" s="32"/>
      <c r="B127" s="143"/>
      <c r="C127" s="144" t="s">
        <v>82</v>
      </c>
      <c r="D127" s="144" t="s">
        <v>118</v>
      </c>
      <c r="E127" s="145" t="s">
        <v>127</v>
      </c>
      <c r="F127" s="146" t="s">
        <v>128</v>
      </c>
      <c r="G127" s="147" t="s">
        <v>129</v>
      </c>
      <c r="H127" s="148">
        <v>0.50900000000000001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37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122</v>
      </c>
      <c r="AT127" s="155" t="s">
        <v>118</v>
      </c>
      <c r="AU127" s="155" t="s">
        <v>82</v>
      </c>
      <c r="AY127" s="17" t="s">
        <v>115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80</v>
      </c>
      <c r="BK127" s="156">
        <f>ROUND(I127*H127,2)</f>
        <v>0</v>
      </c>
      <c r="BL127" s="17" t="s">
        <v>122</v>
      </c>
      <c r="BM127" s="155" t="s">
        <v>122</v>
      </c>
    </row>
    <row r="128" spans="1:65" s="2" customFormat="1" ht="19.5" x14ac:dyDescent="0.2">
      <c r="A128" s="32"/>
      <c r="B128" s="33"/>
      <c r="C128" s="32"/>
      <c r="D128" s="157" t="s">
        <v>123</v>
      </c>
      <c r="E128" s="32"/>
      <c r="F128" s="158" t="s">
        <v>128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123</v>
      </c>
      <c r="AU128" s="17" t="s">
        <v>82</v>
      </c>
    </row>
    <row r="129" spans="1:65" s="13" customFormat="1" x14ac:dyDescent="0.2">
      <c r="B129" s="162"/>
      <c r="D129" s="157" t="s">
        <v>124</v>
      </c>
      <c r="E129" s="163" t="s">
        <v>1</v>
      </c>
      <c r="F129" s="164" t="s">
        <v>130</v>
      </c>
      <c r="H129" s="165">
        <v>0.50900000000000001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124</v>
      </c>
      <c r="AU129" s="163" t="s">
        <v>82</v>
      </c>
      <c r="AV129" s="13" t="s">
        <v>82</v>
      </c>
      <c r="AW129" s="13" t="s">
        <v>29</v>
      </c>
      <c r="AX129" s="13" t="s">
        <v>72</v>
      </c>
      <c r="AY129" s="163" t="s">
        <v>115</v>
      </c>
    </row>
    <row r="130" spans="1:65" s="14" customFormat="1" x14ac:dyDescent="0.2">
      <c r="B130" s="170"/>
      <c r="D130" s="157" t="s">
        <v>124</v>
      </c>
      <c r="E130" s="171" t="s">
        <v>1</v>
      </c>
      <c r="F130" s="172" t="s">
        <v>126</v>
      </c>
      <c r="H130" s="173">
        <v>0.50900000000000001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124</v>
      </c>
      <c r="AU130" s="171" t="s">
        <v>82</v>
      </c>
      <c r="AV130" s="14" t="s">
        <v>122</v>
      </c>
      <c r="AW130" s="14" t="s">
        <v>29</v>
      </c>
      <c r="AX130" s="14" t="s">
        <v>80</v>
      </c>
      <c r="AY130" s="171" t="s">
        <v>115</v>
      </c>
    </row>
    <row r="131" spans="1:65" s="2" customFormat="1" ht="21.75" customHeight="1" x14ac:dyDescent="0.2">
      <c r="A131" s="32"/>
      <c r="B131" s="143"/>
      <c r="C131" s="144" t="s">
        <v>131</v>
      </c>
      <c r="D131" s="144" t="s">
        <v>118</v>
      </c>
      <c r="E131" s="145" t="s">
        <v>132</v>
      </c>
      <c r="F131" s="146" t="s">
        <v>133</v>
      </c>
      <c r="G131" s="147" t="s">
        <v>134</v>
      </c>
      <c r="H131" s="148">
        <v>0.83699999999999997</v>
      </c>
      <c r="I131" s="149"/>
      <c r="J131" s="150">
        <f>ROUND(I131*H131,2)</f>
        <v>0</v>
      </c>
      <c r="K131" s="146" t="s">
        <v>1</v>
      </c>
      <c r="L131" s="33"/>
      <c r="M131" s="151" t="s">
        <v>1</v>
      </c>
      <c r="N131" s="152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122</v>
      </c>
      <c r="AT131" s="155" t="s">
        <v>118</v>
      </c>
      <c r="AU131" s="155" t="s">
        <v>82</v>
      </c>
      <c r="AY131" s="17" t="s">
        <v>115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80</v>
      </c>
      <c r="BK131" s="156">
        <f>ROUND(I131*H131,2)</f>
        <v>0</v>
      </c>
      <c r="BL131" s="17" t="s">
        <v>122</v>
      </c>
      <c r="BM131" s="155" t="s">
        <v>135</v>
      </c>
    </row>
    <row r="132" spans="1:65" s="2" customFormat="1" x14ac:dyDescent="0.2">
      <c r="A132" s="32"/>
      <c r="B132" s="33"/>
      <c r="C132" s="32"/>
      <c r="D132" s="157" t="s">
        <v>123</v>
      </c>
      <c r="E132" s="32"/>
      <c r="F132" s="158" t="s">
        <v>133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123</v>
      </c>
      <c r="AU132" s="17" t="s">
        <v>82</v>
      </c>
    </row>
    <row r="133" spans="1:65" s="13" customFormat="1" x14ac:dyDescent="0.2">
      <c r="B133" s="162"/>
      <c r="D133" s="157" t="s">
        <v>124</v>
      </c>
      <c r="E133" s="163" t="s">
        <v>1</v>
      </c>
      <c r="F133" s="164" t="s">
        <v>136</v>
      </c>
      <c r="H133" s="165">
        <v>0.84899999999999998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124</v>
      </c>
      <c r="AU133" s="163" t="s">
        <v>82</v>
      </c>
      <c r="AV133" s="13" t="s">
        <v>82</v>
      </c>
      <c r="AW133" s="13" t="s">
        <v>29</v>
      </c>
      <c r="AX133" s="13" t="s">
        <v>72</v>
      </c>
      <c r="AY133" s="163" t="s">
        <v>115</v>
      </c>
    </row>
    <row r="134" spans="1:65" s="13" customFormat="1" x14ac:dyDescent="0.2">
      <c r="B134" s="162"/>
      <c r="D134" s="157" t="s">
        <v>124</v>
      </c>
      <c r="E134" s="163" t="s">
        <v>1</v>
      </c>
      <c r="F134" s="164" t="s">
        <v>137</v>
      </c>
      <c r="H134" s="165">
        <v>-1.2E-2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3" t="s">
        <v>124</v>
      </c>
      <c r="AU134" s="163" t="s">
        <v>82</v>
      </c>
      <c r="AV134" s="13" t="s">
        <v>82</v>
      </c>
      <c r="AW134" s="13" t="s">
        <v>29</v>
      </c>
      <c r="AX134" s="13" t="s">
        <v>72</v>
      </c>
      <c r="AY134" s="163" t="s">
        <v>115</v>
      </c>
    </row>
    <row r="135" spans="1:65" s="14" customFormat="1" x14ac:dyDescent="0.2">
      <c r="B135" s="170"/>
      <c r="D135" s="157" t="s">
        <v>124</v>
      </c>
      <c r="E135" s="171" t="s">
        <v>1</v>
      </c>
      <c r="F135" s="172" t="s">
        <v>126</v>
      </c>
      <c r="H135" s="173">
        <v>0.83699999999999997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124</v>
      </c>
      <c r="AU135" s="171" t="s">
        <v>82</v>
      </c>
      <c r="AV135" s="14" t="s">
        <v>122</v>
      </c>
      <c r="AW135" s="14" t="s">
        <v>29</v>
      </c>
      <c r="AX135" s="14" t="s">
        <v>80</v>
      </c>
      <c r="AY135" s="171" t="s">
        <v>115</v>
      </c>
    </row>
    <row r="136" spans="1:65" s="2" customFormat="1" ht="24.2" customHeight="1" x14ac:dyDescent="0.2">
      <c r="A136" s="32"/>
      <c r="B136" s="143"/>
      <c r="C136" s="144" t="s">
        <v>122</v>
      </c>
      <c r="D136" s="144" t="s">
        <v>118</v>
      </c>
      <c r="E136" s="145" t="s">
        <v>138</v>
      </c>
      <c r="F136" s="146" t="s">
        <v>139</v>
      </c>
      <c r="G136" s="147" t="s">
        <v>140</v>
      </c>
      <c r="H136" s="148">
        <v>1396</v>
      </c>
      <c r="I136" s="149"/>
      <c r="J136" s="150">
        <f>ROUND(I136*H136,2)</f>
        <v>0</v>
      </c>
      <c r="K136" s="146" t="s">
        <v>1</v>
      </c>
      <c r="L136" s="33"/>
      <c r="M136" s="151" t="s">
        <v>1</v>
      </c>
      <c r="N136" s="152" t="s">
        <v>37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122</v>
      </c>
      <c r="AT136" s="155" t="s">
        <v>118</v>
      </c>
      <c r="AU136" s="155" t="s">
        <v>82</v>
      </c>
      <c r="AY136" s="17" t="s">
        <v>115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80</v>
      </c>
      <c r="BK136" s="156">
        <f>ROUND(I136*H136,2)</f>
        <v>0</v>
      </c>
      <c r="BL136" s="17" t="s">
        <v>122</v>
      </c>
      <c r="BM136" s="155" t="s">
        <v>141</v>
      </c>
    </row>
    <row r="137" spans="1:65" s="2" customFormat="1" ht="19.5" x14ac:dyDescent="0.2">
      <c r="A137" s="32"/>
      <c r="B137" s="33"/>
      <c r="C137" s="32"/>
      <c r="D137" s="157" t="s">
        <v>123</v>
      </c>
      <c r="E137" s="32"/>
      <c r="F137" s="158" t="s">
        <v>139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123</v>
      </c>
      <c r="AU137" s="17" t="s">
        <v>82</v>
      </c>
    </row>
    <row r="138" spans="1:65" s="13" customFormat="1" x14ac:dyDescent="0.2">
      <c r="B138" s="162"/>
      <c r="D138" s="157" t="s">
        <v>124</v>
      </c>
      <c r="E138" s="163" t="s">
        <v>1</v>
      </c>
      <c r="F138" s="164" t="s">
        <v>142</v>
      </c>
      <c r="H138" s="165">
        <v>1396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124</v>
      </c>
      <c r="AU138" s="163" t="s">
        <v>82</v>
      </c>
      <c r="AV138" s="13" t="s">
        <v>82</v>
      </c>
      <c r="AW138" s="13" t="s">
        <v>29</v>
      </c>
      <c r="AX138" s="13" t="s">
        <v>72</v>
      </c>
      <c r="AY138" s="163" t="s">
        <v>115</v>
      </c>
    </row>
    <row r="139" spans="1:65" s="14" customFormat="1" x14ac:dyDescent="0.2">
      <c r="B139" s="170"/>
      <c r="D139" s="157" t="s">
        <v>124</v>
      </c>
      <c r="E139" s="171" t="s">
        <v>1</v>
      </c>
      <c r="F139" s="172" t="s">
        <v>126</v>
      </c>
      <c r="H139" s="173">
        <v>1396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124</v>
      </c>
      <c r="AU139" s="171" t="s">
        <v>82</v>
      </c>
      <c r="AV139" s="14" t="s">
        <v>122</v>
      </c>
      <c r="AW139" s="14" t="s">
        <v>29</v>
      </c>
      <c r="AX139" s="14" t="s">
        <v>80</v>
      </c>
      <c r="AY139" s="171" t="s">
        <v>115</v>
      </c>
    </row>
    <row r="140" spans="1:65" s="2" customFormat="1" ht="16.5" customHeight="1" x14ac:dyDescent="0.2">
      <c r="A140" s="32"/>
      <c r="B140" s="143"/>
      <c r="C140" s="144" t="s">
        <v>116</v>
      </c>
      <c r="D140" s="144" t="s">
        <v>118</v>
      </c>
      <c r="E140" s="145" t="s">
        <v>143</v>
      </c>
      <c r="F140" s="146" t="s">
        <v>144</v>
      </c>
      <c r="G140" s="147" t="s">
        <v>140</v>
      </c>
      <c r="H140" s="148">
        <v>1260</v>
      </c>
      <c r="I140" s="149"/>
      <c r="J140" s="150">
        <f>ROUND(I140*H140,2)</f>
        <v>0</v>
      </c>
      <c r="K140" s="146" t="s">
        <v>1</v>
      </c>
      <c r="L140" s="33"/>
      <c r="M140" s="151" t="s">
        <v>1</v>
      </c>
      <c r="N140" s="152" t="s">
        <v>37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122</v>
      </c>
      <c r="AT140" s="155" t="s">
        <v>118</v>
      </c>
      <c r="AU140" s="155" t="s">
        <v>82</v>
      </c>
      <c r="AY140" s="17" t="s">
        <v>115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80</v>
      </c>
      <c r="BK140" s="156">
        <f>ROUND(I140*H140,2)</f>
        <v>0</v>
      </c>
      <c r="BL140" s="17" t="s">
        <v>122</v>
      </c>
      <c r="BM140" s="155" t="s">
        <v>145</v>
      </c>
    </row>
    <row r="141" spans="1:65" s="2" customFormat="1" x14ac:dyDescent="0.2">
      <c r="A141" s="32"/>
      <c r="B141" s="33"/>
      <c r="C141" s="32"/>
      <c r="D141" s="157" t="s">
        <v>123</v>
      </c>
      <c r="E141" s="32"/>
      <c r="F141" s="158" t="s">
        <v>144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123</v>
      </c>
      <c r="AU141" s="17" t="s">
        <v>82</v>
      </c>
    </row>
    <row r="142" spans="1:65" s="13" customFormat="1" x14ac:dyDescent="0.2">
      <c r="B142" s="162"/>
      <c r="D142" s="157" t="s">
        <v>124</v>
      </c>
      <c r="E142" s="163" t="s">
        <v>1</v>
      </c>
      <c r="F142" s="164" t="s">
        <v>146</v>
      </c>
      <c r="H142" s="165">
        <v>1260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124</v>
      </c>
      <c r="AU142" s="163" t="s">
        <v>82</v>
      </c>
      <c r="AV142" s="13" t="s">
        <v>82</v>
      </c>
      <c r="AW142" s="13" t="s">
        <v>29</v>
      </c>
      <c r="AX142" s="13" t="s">
        <v>72</v>
      </c>
      <c r="AY142" s="163" t="s">
        <v>115</v>
      </c>
    </row>
    <row r="143" spans="1:65" s="14" customFormat="1" x14ac:dyDescent="0.2">
      <c r="B143" s="170"/>
      <c r="D143" s="157" t="s">
        <v>124</v>
      </c>
      <c r="E143" s="171" t="s">
        <v>1</v>
      </c>
      <c r="F143" s="172" t="s">
        <v>126</v>
      </c>
      <c r="H143" s="173">
        <v>1260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124</v>
      </c>
      <c r="AU143" s="171" t="s">
        <v>82</v>
      </c>
      <c r="AV143" s="14" t="s">
        <v>122</v>
      </c>
      <c r="AW143" s="14" t="s">
        <v>29</v>
      </c>
      <c r="AX143" s="14" t="s">
        <v>80</v>
      </c>
      <c r="AY143" s="171" t="s">
        <v>115</v>
      </c>
    </row>
    <row r="144" spans="1:65" s="2" customFormat="1" ht="21.75" customHeight="1" x14ac:dyDescent="0.2">
      <c r="A144" s="32"/>
      <c r="B144" s="143"/>
      <c r="C144" s="144" t="s">
        <v>135</v>
      </c>
      <c r="D144" s="144" t="s">
        <v>118</v>
      </c>
      <c r="E144" s="145" t="s">
        <v>147</v>
      </c>
      <c r="F144" s="146" t="s">
        <v>148</v>
      </c>
      <c r="G144" s="147" t="s">
        <v>149</v>
      </c>
      <c r="H144" s="148">
        <v>1622</v>
      </c>
      <c r="I144" s="149"/>
      <c r="J144" s="150">
        <f>ROUND(I144*H144,2)</f>
        <v>0</v>
      </c>
      <c r="K144" s="146" t="s">
        <v>1</v>
      </c>
      <c r="L144" s="33"/>
      <c r="M144" s="151" t="s">
        <v>1</v>
      </c>
      <c r="N144" s="152" t="s">
        <v>37</v>
      </c>
      <c r="O144" s="58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122</v>
      </c>
      <c r="AT144" s="155" t="s">
        <v>118</v>
      </c>
      <c r="AU144" s="155" t="s">
        <v>82</v>
      </c>
      <c r="AY144" s="17" t="s">
        <v>115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80</v>
      </c>
      <c r="BK144" s="156">
        <f>ROUND(I144*H144,2)</f>
        <v>0</v>
      </c>
      <c r="BL144" s="17" t="s">
        <v>122</v>
      </c>
      <c r="BM144" s="155" t="s">
        <v>125</v>
      </c>
    </row>
    <row r="145" spans="1:65" s="2" customFormat="1" x14ac:dyDescent="0.2">
      <c r="A145" s="32"/>
      <c r="B145" s="33"/>
      <c r="C145" s="32"/>
      <c r="D145" s="157" t="s">
        <v>123</v>
      </c>
      <c r="E145" s="32"/>
      <c r="F145" s="158" t="s">
        <v>148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123</v>
      </c>
      <c r="AU145" s="17" t="s">
        <v>82</v>
      </c>
    </row>
    <row r="146" spans="1:65" s="13" customFormat="1" x14ac:dyDescent="0.2">
      <c r="B146" s="162"/>
      <c r="D146" s="157" t="s">
        <v>124</v>
      </c>
      <c r="E146" s="163" t="s">
        <v>1</v>
      </c>
      <c r="F146" s="164" t="s">
        <v>150</v>
      </c>
      <c r="H146" s="165">
        <v>1610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124</v>
      </c>
      <c r="AU146" s="163" t="s">
        <v>82</v>
      </c>
      <c r="AV146" s="13" t="s">
        <v>82</v>
      </c>
      <c r="AW146" s="13" t="s">
        <v>29</v>
      </c>
      <c r="AX146" s="13" t="s">
        <v>72</v>
      </c>
      <c r="AY146" s="163" t="s">
        <v>115</v>
      </c>
    </row>
    <row r="147" spans="1:65" s="13" customFormat="1" x14ac:dyDescent="0.2">
      <c r="B147" s="162"/>
      <c r="D147" s="157" t="s">
        <v>124</v>
      </c>
      <c r="E147" s="163" t="s">
        <v>1</v>
      </c>
      <c r="F147" s="164" t="s">
        <v>151</v>
      </c>
      <c r="H147" s="165">
        <v>12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124</v>
      </c>
      <c r="AU147" s="163" t="s">
        <v>82</v>
      </c>
      <c r="AV147" s="13" t="s">
        <v>82</v>
      </c>
      <c r="AW147" s="13" t="s">
        <v>29</v>
      </c>
      <c r="AX147" s="13" t="s">
        <v>72</v>
      </c>
      <c r="AY147" s="163" t="s">
        <v>115</v>
      </c>
    </row>
    <row r="148" spans="1:65" s="14" customFormat="1" x14ac:dyDescent="0.2">
      <c r="B148" s="170"/>
      <c r="D148" s="157" t="s">
        <v>124</v>
      </c>
      <c r="E148" s="171" t="s">
        <v>1</v>
      </c>
      <c r="F148" s="172" t="s">
        <v>126</v>
      </c>
      <c r="H148" s="173">
        <v>1622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124</v>
      </c>
      <c r="AU148" s="171" t="s">
        <v>82</v>
      </c>
      <c r="AV148" s="14" t="s">
        <v>122</v>
      </c>
      <c r="AW148" s="14" t="s">
        <v>29</v>
      </c>
      <c r="AX148" s="14" t="s">
        <v>80</v>
      </c>
      <c r="AY148" s="171" t="s">
        <v>115</v>
      </c>
    </row>
    <row r="149" spans="1:65" s="2" customFormat="1" ht="21.75" customHeight="1" x14ac:dyDescent="0.2">
      <c r="A149" s="32"/>
      <c r="B149" s="143"/>
      <c r="C149" s="144" t="s">
        <v>152</v>
      </c>
      <c r="D149" s="144" t="s">
        <v>118</v>
      </c>
      <c r="E149" s="145" t="s">
        <v>153</v>
      </c>
      <c r="F149" s="146" t="s">
        <v>154</v>
      </c>
      <c r="G149" s="147" t="s">
        <v>149</v>
      </c>
      <c r="H149" s="148">
        <v>82</v>
      </c>
      <c r="I149" s="149"/>
      <c r="J149" s="150">
        <f>ROUND(I149*H149,2)</f>
        <v>0</v>
      </c>
      <c r="K149" s="146" t="s">
        <v>1</v>
      </c>
      <c r="L149" s="33"/>
      <c r="M149" s="151" t="s">
        <v>1</v>
      </c>
      <c r="N149" s="152" t="s">
        <v>37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122</v>
      </c>
      <c r="AT149" s="155" t="s">
        <v>118</v>
      </c>
      <c r="AU149" s="155" t="s">
        <v>82</v>
      </c>
      <c r="AY149" s="17" t="s">
        <v>115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80</v>
      </c>
      <c r="BK149" s="156">
        <f>ROUND(I149*H149,2)</f>
        <v>0</v>
      </c>
      <c r="BL149" s="17" t="s">
        <v>122</v>
      </c>
      <c r="BM149" s="155" t="s">
        <v>155</v>
      </c>
    </row>
    <row r="150" spans="1:65" s="2" customFormat="1" x14ac:dyDescent="0.2">
      <c r="A150" s="32"/>
      <c r="B150" s="33"/>
      <c r="C150" s="32"/>
      <c r="D150" s="157" t="s">
        <v>123</v>
      </c>
      <c r="E150" s="32"/>
      <c r="F150" s="158" t="s">
        <v>154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123</v>
      </c>
      <c r="AU150" s="17" t="s">
        <v>82</v>
      </c>
    </row>
    <row r="151" spans="1:65" s="13" customFormat="1" x14ac:dyDescent="0.2">
      <c r="B151" s="162"/>
      <c r="D151" s="157" t="s">
        <v>124</v>
      </c>
      <c r="E151" s="163" t="s">
        <v>1</v>
      </c>
      <c r="F151" s="164" t="s">
        <v>156</v>
      </c>
      <c r="H151" s="165">
        <v>63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124</v>
      </c>
      <c r="AU151" s="163" t="s">
        <v>82</v>
      </c>
      <c r="AV151" s="13" t="s">
        <v>82</v>
      </c>
      <c r="AW151" s="13" t="s">
        <v>29</v>
      </c>
      <c r="AX151" s="13" t="s">
        <v>72</v>
      </c>
      <c r="AY151" s="163" t="s">
        <v>115</v>
      </c>
    </row>
    <row r="152" spans="1:65" s="13" customFormat="1" x14ac:dyDescent="0.2">
      <c r="B152" s="162"/>
      <c r="D152" s="157" t="s">
        <v>124</v>
      </c>
      <c r="E152" s="163" t="s">
        <v>1</v>
      </c>
      <c r="F152" s="164" t="s">
        <v>157</v>
      </c>
      <c r="H152" s="165">
        <v>19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124</v>
      </c>
      <c r="AU152" s="163" t="s">
        <v>82</v>
      </c>
      <c r="AV152" s="13" t="s">
        <v>82</v>
      </c>
      <c r="AW152" s="13" t="s">
        <v>29</v>
      </c>
      <c r="AX152" s="13" t="s">
        <v>72</v>
      </c>
      <c r="AY152" s="163" t="s">
        <v>115</v>
      </c>
    </row>
    <row r="153" spans="1:65" s="14" customFormat="1" x14ac:dyDescent="0.2">
      <c r="B153" s="170"/>
      <c r="D153" s="157" t="s">
        <v>124</v>
      </c>
      <c r="E153" s="171" t="s">
        <v>1</v>
      </c>
      <c r="F153" s="172" t="s">
        <v>126</v>
      </c>
      <c r="H153" s="173">
        <v>82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124</v>
      </c>
      <c r="AU153" s="171" t="s">
        <v>82</v>
      </c>
      <c r="AV153" s="14" t="s">
        <v>122</v>
      </c>
      <c r="AW153" s="14" t="s">
        <v>29</v>
      </c>
      <c r="AX153" s="14" t="s">
        <v>80</v>
      </c>
      <c r="AY153" s="171" t="s">
        <v>115</v>
      </c>
    </row>
    <row r="154" spans="1:65" s="2" customFormat="1" ht="16.5" customHeight="1" x14ac:dyDescent="0.2">
      <c r="A154" s="32"/>
      <c r="B154" s="143"/>
      <c r="C154" s="144" t="s">
        <v>141</v>
      </c>
      <c r="D154" s="144" t="s">
        <v>118</v>
      </c>
      <c r="E154" s="145" t="s">
        <v>158</v>
      </c>
      <c r="F154" s="146" t="s">
        <v>159</v>
      </c>
      <c r="G154" s="147" t="s">
        <v>140</v>
      </c>
      <c r="H154" s="148">
        <v>170</v>
      </c>
      <c r="I154" s="149"/>
      <c r="J154" s="150">
        <f>ROUND(I154*H154,2)</f>
        <v>0</v>
      </c>
      <c r="K154" s="146" t="s">
        <v>1</v>
      </c>
      <c r="L154" s="33"/>
      <c r="M154" s="151" t="s">
        <v>1</v>
      </c>
      <c r="N154" s="152" t="s">
        <v>37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122</v>
      </c>
      <c r="AT154" s="155" t="s">
        <v>118</v>
      </c>
      <c r="AU154" s="155" t="s">
        <v>82</v>
      </c>
      <c r="AY154" s="17" t="s">
        <v>115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80</v>
      </c>
      <c r="BK154" s="156">
        <f>ROUND(I154*H154,2)</f>
        <v>0</v>
      </c>
      <c r="BL154" s="17" t="s">
        <v>122</v>
      </c>
      <c r="BM154" s="155" t="s">
        <v>160</v>
      </c>
    </row>
    <row r="155" spans="1:65" s="2" customFormat="1" x14ac:dyDescent="0.2">
      <c r="A155" s="32"/>
      <c r="B155" s="33"/>
      <c r="C155" s="32"/>
      <c r="D155" s="157" t="s">
        <v>123</v>
      </c>
      <c r="E155" s="32"/>
      <c r="F155" s="158" t="s">
        <v>159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123</v>
      </c>
      <c r="AU155" s="17" t="s">
        <v>82</v>
      </c>
    </row>
    <row r="156" spans="1:65" s="13" customFormat="1" x14ac:dyDescent="0.2">
      <c r="B156" s="162"/>
      <c r="D156" s="157" t="s">
        <v>124</v>
      </c>
      <c r="E156" s="163" t="s">
        <v>1</v>
      </c>
      <c r="F156" s="164" t="s">
        <v>161</v>
      </c>
      <c r="H156" s="165">
        <v>170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124</v>
      </c>
      <c r="AU156" s="163" t="s">
        <v>82</v>
      </c>
      <c r="AV156" s="13" t="s">
        <v>82</v>
      </c>
      <c r="AW156" s="13" t="s">
        <v>29</v>
      </c>
      <c r="AX156" s="13" t="s">
        <v>72</v>
      </c>
      <c r="AY156" s="163" t="s">
        <v>115</v>
      </c>
    </row>
    <row r="157" spans="1:65" s="14" customFormat="1" x14ac:dyDescent="0.2">
      <c r="B157" s="170"/>
      <c r="D157" s="157" t="s">
        <v>124</v>
      </c>
      <c r="E157" s="171" t="s">
        <v>1</v>
      </c>
      <c r="F157" s="172" t="s">
        <v>126</v>
      </c>
      <c r="H157" s="173">
        <v>170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124</v>
      </c>
      <c r="AU157" s="171" t="s">
        <v>82</v>
      </c>
      <c r="AV157" s="14" t="s">
        <v>122</v>
      </c>
      <c r="AW157" s="14" t="s">
        <v>29</v>
      </c>
      <c r="AX157" s="14" t="s">
        <v>80</v>
      </c>
      <c r="AY157" s="171" t="s">
        <v>115</v>
      </c>
    </row>
    <row r="158" spans="1:65" s="2" customFormat="1" ht="24.2" customHeight="1" x14ac:dyDescent="0.2">
      <c r="A158" s="32"/>
      <c r="B158" s="143"/>
      <c r="C158" s="144" t="s">
        <v>162</v>
      </c>
      <c r="D158" s="144" t="s">
        <v>118</v>
      </c>
      <c r="E158" s="145" t="s">
        <v>163</v>
      </c>
      <c r="F158" s="146" t="s">
        <v>164</v>
      </c>
      <c r="G158" s="147" t="s">
        <v>165</v>
      </c>
      <c r="H158" s="148">
        <v>0.86399999999999999</v>
      </c>
      <c r="I158" s="149"/>
      <c r="J158" s="150">
        <f>ROUND(I158*H158,2)</f>
        <v>0</v>
      </c>
      <c r="K158" s="146" t="s">
        <v>1</v>
      </c>
      <c r="L158" s="33"/>
      <c r="M158" s="151" t="s">
        <v>1</v>
      </c>
      <c r="N158" s="152" t="s">
        <v>37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122</v>
      </c>
      <c r="AT158" s="155" t="s">
        <v>118</v>
      </c>
      <c r="AU158" s="155" t="s">
        <v>82</v>
      </c>
      <c r="AY158" s="17" t="s">
        <v>115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80</v>
      </c>
      <c r="BK158" s="156">
        <f>ROUND(I158*H158,2)</f>
        <v>0</v>
      </c>
      <c r="BL158" s="17" t="s">
        <v>122</v>
      </c>
      <c r="BM158" s="155" t="s">
        <v>166</v>
      </c>
    </row>
    <row r="159" spans="1:65" s="2" customFormat="1" ht="19.5" x14ac:dyDescent="0.2">
      <c r="A159" s="32"/>
      <c r="B159" s="33"/>
      <c r="C159" s="32"/>
      <c r="D159" s="157" t="s">
        <v>123</v>
      </c>
      <c r="E159" s="32"/>
      <c r="F159" s="158" t="s">
        <v>164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123</v>
      </c>
      <c r="AU159" s="17" t="s">
        <v>82</v>
      </c>
    </row>
    <row r="160" spans="1:65" s="13" customFormat="1" x14ac:dyDescent="0.2">
      <c r="B160" s="162"/>
      <c r="D160" s="157" t="s">
        <v>124</v>
      </c>
      <c r="E160" s="163" t="s">
        <v>1</v>
      </c>
      <c r="F160" s="164" t="s">
        <v>167</v>
      </c>
      <c r="H160" s="165">
        <v>0.86399999999999999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124</v>
      </c>
      <c r="AU160" s="163" t="s">
        <v>82</v>
      </c>
      <c r="AV160" s="13" t="s">
        <v>82</v>
      </c>
      <c r="AW160" s="13" t="s">
        <v>29</v>
      </c>
      <c r="AX160" s="13" t="s">
        <v>72</v>
      </c>
      <c r="AY160" s="163" t="s">
        <v>115</v>
      </c>
    </row>
    <row r="161" spans="1:65" s="14" customFormat="1" x14ac:dyDescent="0.2">
      <c r="B161" s="170"/>
      <c r="D161" s="157" t="s">
        <v>124</v>
      </c>
      <c r="E161" s="171" t="s">
        <v>1</v>
      </c>
      <c r="F161" s="172" t="s">
        <v>126</v>
      </c>
      <c r="H161" s="173">
        <v>0.86399999999999999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124</v>
      </c>
      <c r="AU161" s="171" t="s">
        <v>82</v>
      </c>
      <c r="AV161" s="14" t="s">
        <v>122</v>
      </c>
      <c r="AW161" s="14" t="s">
        <v>29</v>
      </c>
      <c r="AX161" s="14" t="s">
        <v>80</v>
      </c>
      <c r="AY161" s="171" t="s">
        <v>115</v>
      </c>
    </row>
    <row r="162" spans="1:65" s="2" customFormat="1" ht="24.2" customHeight="1" x14ac:dyDescent="0.2">
      <c r="A162" s="32"/>
      <c r="B162" s="143"/>
      <c r="C162" s="144" t="s">
        <v>145</v>
      </c>
      <c r="D162" s="144" t="s">
        <v>118</v>
      </c>
      <c r="E162" s="145" t="s">
        <v>168</v>
      </c>
      <c r="F162" s="146" t="s">
        <v>169</v>
      </c>
      <c r="G162" s="147" t="s">
        <v>170</v>
      </c>
      <c r="H162" s="148">
        <v>35.4</v>
      </c>
      <c r="I162" s="149"/>
      <c r="J162" s="150">
        <f>ROUND(I162*H162,2)</f>
        <v>0</v>
      </c>
      <c r="K162" s="146" t="s">
        <v>1</v>
      </c>
      <c r="L162" s="33"/>
      <c r="M162" s="151" t="s">
        <v>1</v>
      </c>
      <c r="N162" s="152" t="s">
        <v>37</v>
      </c>
      <c r="O162" s="58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122</v>
      </c>
      <c r="AT162" s="155" t="s">
        <v>118</v>
      </c>
      <c r="AU162" s="155" t="s">
        <v>82</v>
      </c>
      <c r="AY162" s="17" t="s">
        <v>115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80</v>
      </c>
      <c r="BK162" s="156">
        <f>ROUND(I162*H162,2)</f>
        <v>0</v>
      </c>
      <c r="BL162" s="17" t="s">
        <v>122</v>
      </c>
      <c r="BM162" s="155" t="s">
        <v>171</v>
      </c>
    </row>
    <row r="163" spans="1:65" s="2" customFormat="1" ht="19.5" x14ac:dyDescent="0.2">
      <c r="A163" s="32"/>
      <c r="B163" s="33"/>
      <c r="C163" s="32"/>
      <c r="D163" s="157" t="s">
        <v>123</v>
      </c>
      <c r="E163" s="32"/>
      <c r="F163" s="158" t="s">
        <v>169</v>
      </c>
      <c r="G163" s="32"/>
      <c r="H163" s="32"/>
      <c r="I163" s="159"/>
      <c r="J163" s="32"/>
      <c r="K163" s="32"/>
      <c r="L163" s="33"/>
      <c r="M163" s="160"/>
      <c r="N163" s="161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123</v>
      </c>
      <c r="AU163" s="17" t="s">
        <v>82</v>
      </c>
    </row>
    <row r="164" spans="1:65" s="13" customFormat="1" x14ac:dyDescent="0.2">
      <c r="B164" s="162"/>
      <c r="D164" s="157" t="s">
        <v>124</v>
      </c>
      <c r="E164" s="163" t="s">
        <v>1</v>
      </c>
      <c r="F164" s="164" t="s">
        <v>172</v>
      </c>
      <c r="H164" s="165">
        <v>35.4</v>
      </c>
      <c r="I164" s="166"/>
      <c r="L164" s="162"/>
      <c r="M164" s="167"/>
      <c r="N164" s="168"/>
      <c r="O164" s="168"/>
      <c r="P164" s="168"/>
      <c r="Q164" s="168"/>
      <c r="R164" s="168"/>
      <c r="S164" s="168"/>
      <c r="T164" s="169"/>
      <c r="AT164" s="163" t="s">
        <v>124</v>
      </c>
      <c r="AU164" s="163" t="s">
        <v>82</v>
      </c>
      <c r="AV164" s="13" t="s">
        <v>82</v>
      </c>
      <c r="AW164" s="13" t="s">
        <v>29</v>
      </c>
      <c r="AX164" s="13" t="s">
        <v>72</v>
      </c>
      <c r="AY164" s="163" t="s">
        <v>115</v>
      </c>
    </row>
    <row r="165" spans="1:65" s="14" customFormat="1" x14ac:dyDescent="0.2">
      <c r="B165" s="170"/>
      <c r="D165" s="157" t="s">
        <v>124</v>
      </c>
      <c r="E165" s="171" t="s">
        <v>1</v>
      </c>
      <c r="F165" s="172" t="s">
        <v>126</v>
      </c>
      <c r="H165" s="173">
        <v>35.4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124</v>
      </c>
      <c r="AU165" s="171" t="s">
        <v>82</v>
      </c>
      <c r="AV165" s="14" t="s">
        <v>122</v>
      </c>
      <c r="AW165" s="14" t="s">
        <v>29</v>
      </c>
      <c r="AX165" s="14" t="s">
        <v>80</v>
      </c>
      <c r="AY165" s="171" t="s">
        <v>115</v>
      </c>
    </row>
    <row r="166" spans="1:65" s="2" customFormat="1" ht="16.5" customHeight="1" x14ac:dyDescent="0.2">
      <c r="A166" s="32"/>
      <c r="B166" s="143"/>
      <c r="C166" s="144" t="s">
        <v>173</v>
      </c>
      <c r="D166" s="144" t="s">
        <v>118</v>
      </c>
      <c r="E166" s="145" t="s">
        <v>174</v>
      </c>
      <c r="F166" s="146" t="s">
        <v>175</v>
      </c>
      <c r="G166" s="147" t="s">
        <v>165</v>
      </c>
      <c r="H166" s="148">
        <v>1188.5999999999999</v>
      </c>
      <c r="I166" s="149"/>
      <c r="J166" s="150">
        <f>ROUND(I166*H166,2)</f>
        <v>0</v>
      </c>
      <c r="K166" s="146" t="s">
        <v>1</v>
      </c>
      <c r="L166" s="33"/>
      <c r="M166" s="151" t="s">
        <v>1</v>
      </c>
      <c r="N166" s="152" t="s">
        <v>37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122</v>
      </c>
      <c r="AT166" s="155" t="s">
        <v>118</v>
      </c>
      <c r="AU166" s="155" t="s">
        <v>82</v>
      </c>
      <c r="AY166" s="17" t="s">
        <v>115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80</v>
      </c>
      <c r="BK166" s="156">
        <f>ROUND(I166*H166,2)</f>
        <v>0</v>
      </c>
      <c r="BL166" s="17" t="s">
        <v>122</v>
      </c>
      <c r="BM166" s="155" t="s">
        <v>176</v>
      </c>
    </row>
    <row r="167" spans="1:65" s="2" customFormat="1" x14ac:dyDescent="0.2">
      <c r="A167" s="32"/>
      <c r="B167" s="33"/>
      <c r="C167" s="32"/>
      <c r="D167" s="157" t="s">
        <v>123</v>
      </c>
      <c r="E167" s="32"/>
      <c r="F167" s="158" t="s">
        <v>175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123</v>
      </c>
      <c r="AU167" s="17" t="s">
        <v>82</v>
      </c>
    </row>
    <row r="168" spans="1:65" s="13" customFormat="1" x14ac:dyDescent="0.2">
      <c r="B168" s="162"/>
      <c r="D168" s="157" t="s">
        <v>124</v>
      </c>
      <c r="E168" s="163" t="s">
        <v>1</v>
      </c>
      <c r="F168" s="164" t="s">
        <v>177</v>
      </c>
      <c r="H168" s="165">
        <v>1188.5999999999999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124</v>
      </c>
      <c r="AU168" s="163" t="s">
        <v>82</v>
      </c>
      <c r="AV168" s="13" t="s">
        <v>82</v>
      </c>
      <c r="AW168" s="13" t="s">
        <v>29</v>
      </c>
      <c r="AX168" s="13" t="s">
        <v>72</v>
      </c>
      <c r="AY168" s="163" t="s">
        <v>115</v>
      </c>
    </row>
    <row r="169" spans="1:65" s="14" customFormat="1" x14ac:dyDescent="0.2">
      <c r="B169" s="170"/>
      <c r="D169" s="157" t="s">
        <v>124</v>
      </c>
      <c r="E169" s="171" t="s">
        <v>1</v>
      </c>
      <c r="F169" s="172" t="s">
        <v>126</v>
      </c>
      <c r="H169" s="173">
        <v>1188.5999999999999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124</v>
      </c>
      <c r="AU169" s="171" t="s">
        <v>82</v>
      </c>
      <c r="AV169" s="14" t="s">
        <v>122</v>
      </c>
      <c r="AW169" s="14" t="s">
        <v>29</v>
      </c>
      <c r="AX169" s="14" t="s">
        <v>80</v>
      </c>
      <c r="AY169" s="171" t="s">
        <v>115</v>
      </c>
    </row>
    <row r="170" spans="1:65" s="2" customFormat="1" ht="24.2" customHeight="1" x14ac:dyDescent="0.2">
      <c r="A170" s="32"/>
      <c r="B170" s="143"/>
      <c r="C170" s="144" t="s">
        <v>125</v>
      </c>
      <c r="D170" s="144" t="s">
        <v>118</v>
      </c>
      <c r="E170" s="145" t="s">
        <v>178</v>
      </c>
      <c r="F170" s="146" t="s">
        <v>179</v>
      </c>
      <c r="G170" s="147" t="s">
        <v>149</v>
      </c>
      <c r="H170" s="148">
        <v>701</v>
      </c>
      <c r="I170" s="149"/>
      <c r="J170" s="150">
        <f>ROUND(I170*H170,2)</f>
        <v>0</v>
      </c>
      <c r="K170" s="146" t="s">
        <v>1</v>
      </c>
      <c r="L170" s="33"/>
      <c r="M170" s="151" t="s">
        <v>1</v>
      </c>
      <c r="N170" s="152" t="s">
        <v>37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122</v>
      </c>
      <c r="AT170" s="155" t="s">
        <v>118</v>
      </c>
      <c r="AU170" s="155" t="s">
        <v>82</v>
      </c>
      <c r="AY170" s="17" t="s">
        <v>115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80</v>
      </c>
      <c r="BK170" s="156">
        <f>ROUND(I170*H170,2)</f>
        <v>0</v>
      </c>
      <c r="BL170" s="17" t="s">
        <v>122</v>
      </c>
      <c r="BM170" s="155" t="s">
        <v>180</v>
      </c>
    </row>
    <row r="171" spans="1:65" s="2" customFormat="1" x14ac:dyDescent="0.2">
      <c r="A171" s="32"/>
      <c r="B171" s="33"/>
      <c r="C171" s="32"/>
      <c r="D171" s="157" t="s">
        <v>123</v>
      </c>
      <c r="E171" s="32"/>
      <c r="F171" s="158" t="s">
        <v>179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123</v>
      </c>
      <c r="AU171" s="17" t="s">
        <v>82</v>
      </c>
    </row>
    <row r="172" spans="1:65" s="13" customFormat="1" x14ac:dyDescent="0.2">
      <c r="B172" s="162"/>
      <c r="D172" s="157" t="s">
        <v>124</v>
      </c>
      <c r="E172" s="163" t="s">
        <v>1</v>
      </c>
      <c r="F172" s="164" t="s">
        <v>181</v>
      </c>
      <c r="H172" s="165">
        <v>701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124</v>
      </c>
      <c r="AU172" s="163" t="s">
        <v>82</v>
      </c>
      <c r="AV172" s="13" t="s">
        <v>82</v>
      </c>
      <c r="AW172" s="13" t="s">
        <v>29</v>
      </c>
      <c r="AX172" s="13" t="s">
        <v>72</v>
      </c>
      <c r="AY172" s="163" t="s">
        <v>115</v>
      </c>
    </row>
    <row r="173" spans="1:65" s="14" customFormat="1" x14ac:dyDescent="0.2">
      <c r="B173" s="170"/>
      <c r="D173" s="157" t="s">
        <v>124</v>
      </c>
      <c r="E173" s="171" t="s">
        <v>1</v>
      </c>
      <c r="F173" s="172" t="s">
        <v>126</v>
      </c>
      <c r="H173" s="173">
        <v>701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124</v>
      </c>
      <c r="AU173" s="171" t="s">
        <v>82</v>
      </c>
      <c r="AV173" s="14" t="s">
        <v>122</v>
      </c>
      <c r="AW173" s="14" t="s">
        <v>29</v>
      </c>
      <c r="AX173" s="14" t="s">
        <v>80</v>
      </c>
      <c r="AY173" s="171" t="s">
        <v>115</v>
      </c>
    </row>
    <row r="174" spans="1:65" s="2" customFormat="1" ht="16.5" customHeight="1" x14ac:dyDescent="0.2">
      <c r="A174" s="32"/>
      <c r="B174" s="143"/>
      <c r="C174" s="178" t="s">
        <v>182</v>
      </c>
      <c r="D174" s="178" t="s">
        <v>183</v>
      </c>
      <c r="E174" s="179" t="s">
        <v>184</v>
      </c>
      <c r="F174" s="180" t="s">
        <v>185</v>
      </c>
      <c r="G174" s="181" t="s">
        <v>186</v>
      </c>
      <c r="H174" s="182">
        <v>2139.48</v>
      </c>
      <c r="I174" s="183"/>
      <c r="J174" s="184">
        <f>ROUND(I174*H174,2)</f>
        <v>0</v>
      </c>
      <c r="K174" s="180" t="s">
        <v>1</v>
      </c>
      <c r="L174" s="185"/>
      <c r="M174" s="186" t="s">
        <v>1</v>
      </c>
      <c r="N174" s="187" t="s">
        <v>37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141</v>
      </c>
      <c r="AT174" s="155" t="s">
        <v>183</v>
      </c>
      <c r="AU174" s="155" t="s">
        <v>82</v>
      </c>
      <c r="AY174" s="17" t="s">
        <v>115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80</v>
      </c>
      <c r="BK174" s="156">
        <f>ROUND(I174*H174,2)</f>
        <v>0</v>
      </c>
      <c r="BL174" s="17" t="s">
        <v>122</v>
      </c>
      <c r="BM174" s="155" t="s">
        <v>187</v>
      </c>
    </row>
    <row r="175" spans="1:65" s="2" customFormat="1" x14ac:dyDescent="0.2">
      <c r="A175" s="32"/>
      <c r="B175" s="33"/>
      <c r="C175" s="32"/>
      <c r="D175" s="157" t="s">
        <v>123</v>
      </c>
      <c r="E175" s="32"/>
      <c r="F175" s="158" t="s">
        <v>185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123</v>
      </c>
      <c r="AU175" s="17" t="s">
        <v>82</v>
      </c>
    </row>
    <row r="176" spans="1:65" s="13" customFormat="1" x14ac:dyDescent="0.2">
      <c r="B176" s="162"/>
      <c r="D176" s="157" t="s">
        <v>124</v>
      </c>
      <c r="E176" s="163" t="s">
        <v>1</v>
      </c>
      <c r="F176" s="164" t="s">
        <v>188</v>
      </c>
      <c r="H176" s="165">
        <v>2139.48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124</v>
      </c>
      <c r="AU176" s="163" t="s">
        <v>82</v>
      </c>
      <c r="AV176" s="13" t="s">
        <v>82</v>
      </c>
      <c r="AW176" s="13" t="s">
        <v>29</v>
      </c>
      <c r="AX176" s="13" t="s">
        <v>72</v>
      </c>
      <c r="AY176" s="163" t="s">
        <v>115</v>
      </c>
    </row>
    <row r="177" spans="1:65" s="14" customFormat="1" x14ac:dyDescent="0.2">
      <c r="B177" s="170"/>
      <c r="D177" s="157" t="s">
        <v>124</v>
      </c>
      <c r="E177" s="171" t="s">
        <v>1</v>
      </c>
      <c r="F177" s="172" t="s">
        <v>126</v>
      </c>
      <c r="H177" s="173">
        <v>2139.48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124</v>
      </c>
      <c r="AU177" s="171" t="s">
        <v>82</v>
      </c>
      <c r="AV177" s="14" t="s">
        <v>122</v>
      </c>
      <c r="AW177" s="14" t="s">
        <v>29</v>
      </c>
      <c r="AX177" s="14" t="s">
        <v>80</v>
      </c>
      <c r="AY177" s="171" t="s">
        <v>115</v>
      </c>
    </row>
    <row r="178" spans="1:65" s="2" customFormat="1" ht="21.75" customHeight="1" x14ac:dyDescent="0.2">
      <c r="A178" s="32"/>
      <c r="B178" s="143"/>
      <c r="C178" s="144" t="s">
        <v>155</v>
      </c>
      <c r="D178" s="144" t="s">
        <v>118</v>
      </c>
      <c r="E178" s="145" t="s">
        <v>189</v>
      </c>
      <c r="F178" s="146" t="s">
        <v>190</v>
      </c>
      <c r="G178" s="147" t="s">
        <v>140</v>
      </c>
      <c r="H178" s="148">
        <v>72</v>
      </c>
      <c r="I178" s="149"/>
      <c r="J178" s="150">
        <f>ROUND(I178*H178,2)</f>
        <v>0</v>
      </c>
      <c r="K178" s="146" t="s">
        <v>1</v>
      </c>
      <c r="L178" s="33"/>
      <c r="M178" s="151" t="s">
        <v>1</v>
      </c>
      <c r="N178" s="152" t="s">
        <v>37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122</v>
      </c>
      <c r="AT178" s="155" t="s">
        <v>118</v>
      </c>
      <c r="AU178" s="155" t="s">
        <v>82</v>
      </c>
      <c r="AY178" s="17" t="s">
        <v>115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80</v>
      </c>
      <c r="BK178" s="156">
        <f>ROUND(I178*H178,2)</f>
        <v>0</v>
      </c>
      <c r="BL178" s="17" t="s">
        <v>122</v>
      </c>
      <c r="BM178" s="155" t="s">
        <v>191</v>
      </c>
    </row>
    <row r="179" spans="1:65" s="2" customFormat="1" x14ac:dyDescent="0.2">
      <c r="A179" s="32"/>
      <c r="B179" s="33"/>
      <c r="C179" s="32"/>
      <c r="D179" s="157" t="s">
        <v>123</v>
      </c>
      <c r="E179" s="32"/>
      <c r="F179" s="158" t="s">
        <v>190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123</v>
      </c>
      <c r="AU179" s="17" t="s">
        <v>82</v>
      </c>
    </row>
    <row r="180" spans="1:65" s="13" customFormat="1" x14ac:dyDescent="0.2">
      <c r="B180" s="162"/>
      <c r="D180" s="157" t="s">
        <v>124</v>
      </c>
      <c r="E180" s="163" t="s">
        <v>1</v>
      </c>
      <c r="F180" s="164" t="s">
        <v>192</v>
      </c>
      <c r="H180" s="165">
        <v>72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124</v>
      </c>
      <c r="AU180" s="163" t="s">
        <v>82</v>
      </c>
      <c r="AV180" s="13" t="s">
        <v>82</v>
      </c>
      <c r="AW180" s="13" t="s">
        <v>29</v>
      </c>
      <c r="AX180" s="13" t="s">
        <v>72</v>
      </c>
      <c r="AY180" s="163" t="s">
        <v>115</v>
      </c>
    </row>
    <row r="181" spans="1:65" s="14" customFormat="1" x14ac:dyDescent="0.2">
      <c r="B181" s="170"/>
      <c r="D181" s="157" t="s">
        <v>124</v>
      </c>
      <c r="E181" s="171" t="s">
        <v>1</v>
      </c>
      <c r="F181" s="172" t="s">
        <v>126</v>
      </c>
      <c r="H181" s="173">
        <v>72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124</v>
      </c>
      <c r="AU181" s="171" t="s">
        <v>82</v>
      </c>
      <c r="AV181" s="14" t="s">
        <v>122</v>
      </c>
      <c r="AW181" s="14" t="s">
        <v>29</v>
      </c>
      <c r="AX181" s="14" t="s">
        <v>80</v>
      </c>
      <c r="AY181" s="171" t="s">
        <v>115</v>
      </c>
    </row>
    <row r="182" spans="1:65" s="2" customFormat="1" ht="24.2" customHeight="1" x14ac:dyDescent="0.2">
      <c r="A182" s="32"/>
      <c r="B182" s="143"/>
      <c r="C182" s="178" t="s">
        <v>8</v>
      </c>
      <c r="D182" s="178" t="s">
        <v>183</v>
      </c>
      <c r="E182" s="179" t="s">
        <v>193</v>
      </c>
      <c r="F182" s="180" t="s">
        <v>194</v>
      </c>
      <c r="G182" s="181" t="s">
        <v>140</v>
      </c>
      <c r="H182" s="182">
        <v>272</v>
      </c>
      <c r="I182" s="183"/>
      <c r="J182" s="184">
        <f>ROUND(I182*H182,2)</f>
        <v>0</v>
      </c>
      <c r="K182" s="180" t="s">
        <v>1</v>
      </c>
      <c r="L182" s="185"/>
      <c r="M182" s="186" t="s">
        <v>1</v>
      </c>
      <c r="N182" s="187" t="s">
        <v>37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141</v>
      </c>
      <c r="AT182" s="155" t="s">
        <v>183</v>
      </c>
      <c r="AU182" s="155" t="s">
        <v>82</v>
      </c>
      <c r="AY182" s="17" t="s">
        <v>115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80</v>
      </c>
      <c r="BK182" s="156">
        <f>ROUND(I182*H182,2)</f>
        <v>0</v>
      </c>
      <c r="BL182" s="17" t="s">
        <v>122</v>
      </c>
      <c r="BM182" s="155" t="s">
        <v>195</v>
      </c>
    </row>
    <row r="183" spans="1:65" s="2" customFormat="1" ht="19.5" x14ac:dyDescent="0.2">
      <c r="A183" s="32"/>
      <c r="B183" s="33"/>
      <c r="C183" s="32"/>
      <c r="D183" s="157" t="s">
        <v>123</v>
      </c>
      <c r="E183" s="32"/>
      <c r="F183" s="158" t="s">
        <v>194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123</v>
      </c>
      <c r="AU183" s="17" t="s">
        <v>82</v>
      </c>
    </row>
    <row r="184" spans="1:65" s="13" customFormat="1" x14ac:dyDescent="0.2">
      <c r="B184" s="162"/>
      <c r="D184" s="157" t="s">
        <v>124</v>
      </c>
      <c r="E184" s="163" t="s">
        <v>1</v>
      </c>
      <c r="F184" s="164" t="s">
        <v>196</v>
      </c>
      <c r="H184" s="165">
        <v>272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124</v>
      </c>
      <c r="AU184" s="163" t="s">
        <v>82</v>
      </c>
      <c r="AV184" s="13" t="s">
        <v>82</v>
      </c>
      <c r="AW184" s="13" t="s">
        <v>29</v>
      </c>
      <c r="AX184" s="13" t="s">
        <v>72</v>
      </c>
      <c r="AY184" s="163" t="s">
        <v>115</v>
      </c>
    </row>
    <row r="185" spans="1:65" s="14" customFormat="1" x14ac:dyDescent="0.2">
      <c r="B185" s="170"/>
      <c r="D185" s="157" t="s">
        <v>124</v>
      </c>
      <c r="E185" s="171" t="s">
        <v>1</v>
      </c>
      <c r="F185" s="172" t="s">
        <v>126</v>
      </c>
      <c r="H185" s="173">
        <v>272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124</v>
      </c>
      <c r="AU185" s="171" t="s">
        <v>82</v>
      </c>
      <c r="AV185" s="14" t="s">
        <v>122</v>
      </c>
      <c r="AW185" s="14" t="s">
        <v>29</v>
      </c>
      <c r="AX185" s="14" t="s">
        <v>80</v>
      </c>
      <c r="AY185" s="171" t="s">
        <v>115</v>
      </c>
    </row>
    <row r="186" spans="1:65" s="2" customFormat="1" ht="21.75" customHeight="1" x14ac:dyDescent="0.2">
      <c r="A186" s="32"/>
      <c r="B186" s="143"/>
      <c r="C186" s="178" t="s">
        <v>160</v>
      </c>
      <c r="D186" s="178" t="s">
        <v>183</v>
      </c>
      <c r="E186" s="179" t="s">
        <v>197</v>
      </c>
      <c r="F186" s="180" t="s">
        <v>198</v>
      </c>
      <c r="G186" s="181" t="s">
        <v>140</v>
      </c>
      <c r="H186" s="182">
        <v>136</v>
      </c>
      <c r="I186" s="183"/>
      <c r="J186" s="184">
        <f>ROUND(I186*H186,2)</f>
        <v>0</v>
      </c>
      <c r="K186" s="180" t="s">
        <v>1</v>
      </c>
      <c r="L186" s="185"/>
      <c r="M186" s="186" t="s">
        <v>1</v>
      </c>
      <c r="N186" s="187" t="s">
        <v>37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141</v>
      </c>
      <c r="AT186" s="155" t="s">
        <v>183</v>
      </c>
      <c r="AU186" s="155" t="s">
        <v>82</v>
      </c>
      <c r="AY186" s="17" t="s">
        <v>115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80</v>
      </c>
      <c r="BK186" s="156">
        <f>ROUND(I186*H186,2)</f>
        <v>0</v>
      </c>
      <c r="BL186" s="17" t="s">
        <v>122</v>
      </c>
      <c r="BM186" s="155" t="s">
        <v>199</v>
      </c>
    </row>
    <row r="187" spans="1:65" s="2" customFormat="1" x14ac:dyDescent="0.2">
      <c r="A187" s="32"/>
      <c r="B187" s="33"/>
      <c r="C187" s="32"/>
      <c r="D187" s="157" t="s">
        <v>123</v>
      </c>
      <c r="E187" s="32"/>
      <c r="F187" s="158" t="s">
        <v>198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123</v>
      </c>
      <c r="AU187" s="17" t="s">
        <v>82</v>
      </c>
    </row>
    <row r="188" spans="1:65" s="13" customFormat="1" x14ac:dyDescent="0.2">
      <c r="B188" s="162"/>
      <c r="D188" s="157" t="s">
        <v>124</v>
      </c>
      <c r="E188" s="163" t="s">
        <v>1</v>
      </c>
      <c r="F188" s="164" t="s">
        <v>200</v>
      </c>
      <c r="H188" s="165">
        <v>136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124</v>
      </c>
      <c r="AU188" s="163" t="s">
        <v>82</v>
      </c>
      <c r="AV188" s="13" t="s">
        <v>82</v>
      </c>
      <c r="AW188" s="13" t="s">
        <v>29</v>
      </c>
      <c r="AX188" s="13" t="s">
        <v>72</v>
      </c>
      <c r="AY188" s="163" t="s">
        <v>115</v>
      </c>
    </row>
    <row r="189" spans="1:65" s="14" customFormat="1" x14ac:dyDescent="0.2">
      <c r="B189" s="170"/>
      <c r="D189" s="157" t="s">
        <v>124</v>
      </c>
      <c r="E189" s="171" t="s">
        <v>1</v>
      </c>
      <c r="F189" s="172" t="s">
        <v>126</v>
      </c>
      <c r="H189" s="173">
        <v>136</v>
      </c>
      <c r="I189" s="174"/>
      <c r="L189" s="170"/>
      <c r="M189" s="175"/>
      <c r="N189" s="176"/>
      <c r="O189" s="176"/>
      <c r="P189" s="176"/>
      <c r="Q189" s="176"/>
      <c r="R189" s="176"/>
      <c r="S189" s="176"/>
      <c r="T189" s="177"/>
      <c r="AT189" s="171" t="s">
        <v>124</v>
      </c>
      <c r="AU189" s="171" t="s">
        <v>82</v>
      </c>
      <c r="AV189" s="14" t="s">
        <v>122</v>
      </c>
      <c r="AW189" s="14" t="s">
        <v>29</v>
      </c>
      <c r="AX189" s="14" t="s">
        <v>80</v>
      </c>
      <c r="AY189" s="171" t="s">
        <v>115</v>
      </c>
    </row>
    <row r="190" spans="1:65" s="2" customFormat="1" ht="16.5" customHeight="1" x14ac:dyDescent="0.2">
      <c r="A190" s="32"/>
      <c r="B190" s="143"/>
      <c r="C190" s="178" t="s">
        <v>201</v>
      </c>
      <c r="D190" s="178" t="s">
        <v>183</v>
      </c>
      <c r="E190" s="179" t="s">
        <v>202</v>
      </c>
      <c r="F190" s="180" t="s">
        <v>203</v>
      </c>
      <c r="G190" s="181" t="s">
        <v>140</v>
      </c>
      <c r="H190" s="182">
        <v>1</v>
      </c>
      <c r="I190" s="183"/>
      <c r="J190" s="184">
        <f>ROUND(I190*H190,2)</f>
        <v>0</v>
      </c>
      <c r="K190" s="180" t="s">
        <v>1</v>
      </c>
      <c r="L190" s="185"/>
      <c r="M190" s="186" t="s">
        <v>1</v>
      </c>
      <c r="N190" s="187" t="s">
        <v>37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141</v>
      </c>
      <c r="AT190" s="155" t="s">
        <v>183</v>
      </c>
      <c r="AU190" s="155" t="s">
        <v>82</v>
      </c>
      <c r="AY190" s="17" t="s">
        <v>115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80</v>
      </c>
      <c r="BK190" s="156">
        <f>ROUND(I190*H190,2)</f>
        <v>0</v>
      </c>
      <c r="BL190" s="17" t="s">
        <v>122</v>
      </c>
      <c r="BM190" s="155" t="s">
        <v>204</v>
      </c>
    </row>
    <row r="191" spans="1:65" s="2" customFormat="1" x14ac:dyDescent="0.2">
      <c r="A191" s="32"/>
      <c r="B191" s="33"/>
      <c r="C191" s="32"/>
      <c r="D191" s="157" t="s">
        <v>123</v>
      </c>
      <c r="E191" s="32"/>
      <c r="F191" s="158" t="s">
        <v>203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123</v>
      </c>
      <c r="AU191" s="17" t="s">
        <v>82</v>
      </c>
    </row>
    <row r="192" spans="1:65" s="13" customFormat="1" x14ac:dyDescent="0.2">
      <c r="B192" s="162"/>
      <c r="D192" s="157" t="s">
        <v>124</v>
      </c>
      <c r="E192" s="163" t="s">
        <v>1</v>
      </c>
      <c r="F192" s="164" t="s">
        <v>205</v>
      </c>
      <c r="H192" s="165">
        <v>1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124</v>
      </c>
      <c r="AU192" s="163" t="s">
        <v>82</v>
      </c>
      <c r="AV192" s="13" t="s">
        <v>82</v>
      </c>
      <c r="AW192" s="13" t="s">
        <v>29</v>
      </c>
      <c r="AX192" s="13" t="s">
        <v>72</v>
      </c>
      <c r="AY192" s="163" t="s">
        <v>115</v>
      </c>
    </row>
    <row r="193" spans="1:65" s="14" customFormat="1" x14ac:dyDescent="0.2">
      <c r="B193" s="170"/>
      <c r="D193" s="157" t="s">
        <v>124</v>
      </c>
      <c r="E193" s="171" t="s">
        <v>1</v>
      </c>
      <c r="F193" s="172" t="s">
        <v>126</v>
      </c>
      <c r="H193" s="173">
        <v>1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124</v>
      </c>
      <c r="AU193" s="171" t="s">
        <v>82</v>
      </c>
      <c r="AV193" s="14" t="s">
        <v>122</v>
      </c>
      <c r="AW193" s="14" t="s">
        <v>29</v>
      </c>
      <c r="AX193" s="14" t="s">
        <v>80</v>
      </c>
      <c r="AY193" s="171" t="s">
        <v>115</v>
      </c>
    </row>
    <row r="194" spans="1:65" s="2" customFormat="1" ht="16.5" customHeight="1" x14ac:dyDescent="0.2">
      <c r="A194" s="32"/>
      <c r="B194" s="143"/>
      <c r="C194" s="178" t="s">
        <v>166</v>
      </c>
      <c r="D194" s="178" t="s">
        <v>183</v>
      </c>
      <c r="E194" s="179" t="s">
        <v>206</v>
      </c>
      <c r="F194" s="180" t="s">
        <v>207</v>
      </c>
      <c r="G194" s="181" t="s">
        <v>149</v>
      </c>
      <c r="H194" s="182">
        <v>12.5</v>
      </c>
      <c r="I194" s="183"/>
      <c r="J194" s="184">
        <f>ROUND(I194*H194,2)</f>
        <v>0</v>
      </c>
      <c r="K194" s="180" t="s">
        <v>1</v>
      </c>
      <c r="L194" s="185"/>
      <c r="M194" s="186" t="s">
        <v>1</v>
      </c>
      <c r="N194" s="187" t="s">
        <v>37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141</v>
      </c>
      <c r="AT194" s="155" t="s">
        <v>183</v>
      </c>
      <c r="AU194" s="155" t="s">
        <v>82</v>
      </c>
      <c r="AY194" s="17" t="s">
        <v>115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80</v>
      </c>
      <c r="BK194" s="156">
        <f>ROUND(I194*H194,2)</f>
        <v>0</v>
      </c>
      <c r="BL194" s="17" t="s">
        <v>122</v>
      </c>
      <c r="BM194" s="155" t="s">
        <v>208</v>
      </c>
    </row>
    <row r="195" spans="1:65" s="2" customFormat="1" x14ac:dyDescent="0.2">
      <c r="A195" s="32"/>
      <c r="B195" s="33"/>
      <c r="C195" s="32"/>
      <c r="D195" s="157" t="s">
        <v>123</v>
      </c>
      <c r="E195" s="32"/>
      <c r="F195" s="158" t="s">
        <v>207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123</v>
      </c>
      <c r="AU195" s="17" t="s">
        <v>82</v>
      </c>
    </row>
    <row r="196" spans="1:65" s="13" customFormat="1" x14ac:dyDescent="0.2">
      <c r="B196" s="162"/>
      <c r="D196" s="157" t="s">
        <v>124</v>
      </c>
      <c r="E196" s="163" t="s">
        <v>1</v>
      </c>
      <c r="F196" s="164" t="s">
        <v>209</v>
      </c>
      <c r="H196" s="165">
        <v>12.5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124</v>
      </c>
      <c r="AU196" s="163" t="s">
        <v>82</v>
      </c>
      <c r="AV196" s="13" t="s">
        <v>82</v>
      </c>
      <c r="AW196" s="13" t="s">
        <v>29</v>
      </c>
      <c r="AX196" s="13" t="s">
        <v>72</v>
      </c>
      <c r="AY196" s="163" t="s">
        <v>115</v>
      </c>
    </row>
    <row r="197" spans="1:65" s="14" customFormat="1" x14ac:dyDescent="0.2">
      <c r="B197" s="170"/>
      <c r="D197" s="157" t="s">
        <v>124</v>
      </c>
      <c r="E197" s="171" t="s">
        <v>1</v>
      </c>
      <c r="F197" s="172" t="s">
        <v>126</v>
      </c>
      <c r="H197" s="173">
        <v>12.5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124</v>
      </c>
      <c r="AU197" s="171" t="s">
        <v>82</v>
      </c>
      <c r="AV197" s="14" t="s">
        <v>122</v>
      </c>
      <c r="AW197" s="14" t="s">
        <v>29</v>
      </c>
      <c r="AX197" s="14" t="s">
        <v>80</v>
      </c>
      <c r="AY197" s="171" t="s">
        <v>115</v>
      </c>
    </row>
    <row r="198" spans="1:65" s="2" customFormat="1" ht="16.5" customHeight="1" x14ac:dyDescent="0.2">
      <c r="A198" s="32"/>
      <c r="B198" s="143"/>
      <c r="C198" s="178" t="s">
        <v>210</v>
      </c>
      <c r="D198" s="178" t="s">
        <v>183</v>
      </c>
      <c r="E198" s="179" t="s">
        <v>211</v>
      </c>
      <c r="F198" s="180" t="s">
        <v>212</v>
      </c>
      <c r="G198" s="181" t="s">
        <v>149</v>
      </c>
      <c r="H198" s="182">
        <v>12.5</v>
      </c>
      <c r="I198" s="183"/>
      <c r="J198" s="184">
        <f>ROUND(I198*H198,2)</f>
        <v>0</v>
      </c>
      <c r="K198" s="180" t="s">
        <v>1</v>
      </c>
      <c r="L198" s="185"/>
      <c r="M198" s="186" t="s">
        <v>1</v>
      </c>
      <c r="N198" s="187" t="s">
        <v>37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141</v>
      </c>
      <c r="AT198" s="155" t="s">
        <v>183</v>
      </c>
      <c r="AU198" s="155" t="s">
        <v>82</v>
      </c>
      <c r="AY198" s="17" t="s">
        <v>115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80</v>
      </c>
      <c r="BK198" s="156">
        <f>ROUND(I198*H198,2)</f>
        <v>0</v>
      </c>
      <c r="BL198" s="17" t="s">
        <v>122</v>
      </c>
      <c r="BM198" s="155" t="s">
        <v>213</v>
      </c>
    </row>
    <row r="199" spans="1:65" s="2" customFormat="1" x14ac:dyDescent="0.2">
      <c r="A199" s="32"/>
      <c r="B199" s="33"/>
      <c r="C199" s="32"/>
      <c r="D199" s="157" t="s">
        <v>123</v>
      </c>
      <c r="E199" s="32"/>
      <c r="F199" s="158" t="s">
        <v>212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123</v>
      </c>
      <c r="AU199" s="17" t="s">
        <v>82</v>
      </c>
    </row>
    <row r="200" spans="1:65" s="13" customFormat="1" x14ac:dyDescent="0.2">
      <c r="B200" s="162"/>
      <c r="D200" s="157" t="s">
        <v>124</v>
      </c>
      <c r="E200" s="163" t="s">
        <v>1</v>
      </c>
      <c r="F200" s="164" t="s">
        <v>209</v>
      </c>
      <c r="H200" s="165">
        <v>12.5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124</v>
      </c>
      <c r="AU200" s="163" t="s">
        <v>82</v>
      </c>
      <c r="AV200" s="13" t="s">
        <v>82</v>
      </c>
      <c r="AW200" s="13" t="s">
        <v>29</v>
      </c>
      <c r="AX200" s="13" t="s">
        <v>72</v>
      </c>
      <c r="AY200" s="163" t="s">
        <v>115</v>
      </c>
    </row>
    <row r="201" spans="1:65" s="14" customFormat="1" x14ac:dyDescent="0.2">
      <c r="B201" s="170"/>
      <c r="D201" s="157" t="s">
        <v>124</v>
      </c>
      <c r="E201" s="171" t="s">
        <v>1</v>
      </c>
      <c r="F201" s="172" t="s">
        <v>126</v>
      </c>
      <c r="H201" s="173">
        <v>12.5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124</v>
      </c>
      <c r="AU201" s="171" t="s">
        <v>82</v>
      </c>
      <c r="AV201" s="14" t="s">
        <v>122</v>
      </c>
      <c r="AW201" s="14" t="s">
        <v>29</v>
      </c>
      <c r="AX201" s="14" t="s">
        <v>80</v>
      </c>
      <c r="AY201" s="171" t="s">
        <v>115</v>
      </c>
    </row>
    <row r="202" spans="1:65" s="2" customFormat="1" ht="16.5" customHeight="1" x14ac:dyDescent="0.2">
      <c r="A202" s="32"/>
      <c r="B202" s="143"/>
      <c r="C202" s="144" t="s">
        <v>171</v>
      </c>
      <c r="D202" s="144" t="s">
        <v>118</v>
      </c>
      <c r="E202" s="145" t="s">
        <v>214</v>
      </c>
      <c r="F202" s="146" t="s">
        <v>215</v>
      </c>
      <c r="G202" s="147" t="s">
        <v>140</v>
      </c>
      <c r="H202" s="148">
        <v>619</v>
      </c>
      <c r="I202" s="149"/>
      <c r="J202" s="150">
        <f>ROUND(I202*H202,2)</f>
        <v>0</v>
      </c>
      <c r="K202" s="146" t="s">
        <v>1</v>
      </c>
      <c r="L202" s="33"/>
      <c r="M202" s="151" t="s">
        <v>1</v>
      </c>
      <c r="N202" s="152" t="s">
        <v>37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122</v>
      </c>
      <c r="AT202" s="155" t="s">
        <v>118</v>
      </c>
      <c r="AU202" s="155" t="s">
        <v>82</v>
      </c>
      <c r="AY202" s="17" t="s">
        <v>115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80</v>
      </c>
      <c r="BK202" s="156">
        <f>ROUND(I202*H202,2)</f>
        <v>0</v>
      </c>
      <c r="BL202" s="17" t="s">
        <v>122</v>
      </c>
      <c r="BM202" s="155" t="s">
        <v>216</v>
      </c>
    </row>
    <row r="203" spans="1:65" s="2" customFormat="1" x14ac:dyDescent="0.2">
      <c r="A203" s="32"/>
      <c r="B203" s="33"/>
      <c r="C203" s="32"/>
      <c r="D203" s="157" t="s">
        <v>123</v>
      </c>
      <c r="E203" s="32"/>
      <c r="F203" s="158" t="s">
        <v>215</v>
      </c>
      <c r="G203" s="32"/>
      <c r="H203" s="32"/>
      <c r="I203" s="159"/>
      <c r="J203" s="32"/>
      <c r="K203" s="32"/>
      <c r="L203" s="33"/>
      <c r="M203" s="160"/>
      <c r="N203" s="161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123</v>
      </c>
      <c r="AU203" s="17" t="s">
        <v>82</v>
      </c>
    </row>
    <row r="204" spans="1:65" s="13" customFormat="1" x14ac:dyDescent="0.2">
      <c r="B204" s="162"/>
      <c r="D204" s="157" t="s">
        <v>124</v>
      </c>
      <c r="E204" s="163" t="s">
        <v>1</v>
      </c>
      <c r="F204" s="164" t="s">
        <v>217</v>
      </c>
      <c r="H204" s="165">
        <v>619</v>
      </c>
      <c r="I204" s="166"/>
      <c r="L204" s="162"/>
      <c r="M204" s="167"/>
      <c r="N204" s="168"/>
      <c r="O204" s="168"/>
      <c r="P204" s="168"/>
      <c r="Q204" s="168"/>
      <c r="R204" s="168"/>
      <c r="S204" s="168"/>
      <c r="T204" s="169"/>
      <c r="AT204" s="163" t="s">
        <v>124</v>
      </c>
      <c r="AU204" s="163" t="s">
        <v>82</v>
      </c>
      <c r="AV204" s="13" t="s">
        <v>82</v>
      </c>
      <c r="AW204" s="13" t="s">
        <v>29</v>
      </c>
      <c r="AX204" s="13" t="s">
        <v>72</v>
      </c>
      <c r="AY204" s="163" t="s">
        <v>115</v>
      </c>
    </row>
    <row r="205" spans="1:65" s="14" customFormat="1" x14ac:dyDescent="0.2">
      <c r="B205" s="170"/>
      <c r="D205" s="157" t="s">
        <v>124</v>
      </c>
      <c r="E205" s="171" t="s">
        <v>1</v>
      </c>
      <c r="F205" s="172" t="s">
        <v>126</v>
      </c>
      <c r="H205" s="173">
        <v>619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124</v>
      </c>
      <c r="AU205" s="171" t="s">
        <v>82</v>
      </c>
      <c r="AV205" s="14" t="s">
        <v>122</v>
      </c>
      <c r="AW205" s="14" t="s">
        <v>29</v>
      </c>
      <c r="AX205" s="14" t="s">
        <v>80</v>
      </c>
      <c r="AY205" s="171" t="s">
        <v>115</v>
      </c>
    </row>
    <row r="206" spans="1:65" s="2" customFormat="1" ht="16.5" customHeight="1" x14ac:dyDescent="0.2">
      <c r="A206" s="32"/>
      <c r="B206" s="143"/>
      <c r="C206" s="178" t="s">
        <v>7</v>
      </c>
      <c r="D206" s="178" t="s">
        <v>183</v>
      </c>
      <c r="E206" s="179" t="s">
        <v>218</v>
      </c>
      <c r="F206" s="180" t="s">
        <v>219</v>
      </c>
      <c r="G206" s="181" t="s">
        <v>140</v>
      </c>
      <c r="H206" s="182">
        <v>592</v>
      </c>
      <c r="I206" s="183"/>
      <c r="J206" s="184">
        <f>ROUND(I206*H206,2)</f>
        <v>0</v>
      </c>
      <c r="K206" s="180" t="s">
        <v>1</v>
      </c>
      <c r="L206" s="185"/>
      <c r="M206" s="186" t="s">
        <v>1</v>
      </c>
      <c r="N206" s="187" t="s">
        <v>37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141</v>
      </c>
      <c r="AT206" s="155" t="s">
        <v>183</v>
      </c>
      <c r="AU206" s="155" t="s">
        <v>82</v>
      </c>
      <c r="AY206" s="17" t="s">
        <v>115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80</v>
      </c>
      <c r="BK206" s="156">
        <f>ROUND(I206*H206,2)</f>
        <v>0</v>
      </c>
      <c r="BL206" s="17" t="s">
        <v>122</v>
      </c>
      <c r="BM206" s="155" t="s">
        <v>220</v>
      </c>
    </row>
    <row r="207" spans="1:65" s="2" customFormat="1" x14ac:dyDescent="0.2">
      <c r="A207" s="32"/>
      <c r="B207" s="33"/>
      <c r="C207" s="32"/>
      <c r="D207" s="157" t="s">
        <v>123</v>
      </c>
      <c r="E207" s="32"/>
      <c r="F207" s="158" t="s">
        <v>219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123</v>
      </c>
      <c r="AU207" s="17" t="s">
        <v>82</v>
      </c>
    </row>
    <row r="208" spans="1:65" s="13" customFormat="1" x14ac:dyDescent="0.2">
      <c r="B208" s="162"/>
      <c r="D208" s="157" t="s">
        <v>124</v>
      </c>
      <c r="E208" s="163" t="s">
        <v>1</v>
      </c>
      <c r="F208" s="164" t="s">
        <v>221</v>
      </c>
      <c r="H208" s="165">
        <v>592</v>
      </c>
      <c r="I208" s="166"/>
      <c r="L208" s="162"/>
      <c r="M208" s="167"/>
      <c r="N208" s="168"/>
      <c r="O208" s="168"/>
      <c r="P208" s="168"/>
      <c r="Q208" s="168"/>
      <c r="R208" s="168"/>
      <c r="S208" s="168"/>
      <c r="T208" s="169"/>
      <c r="AT208" s="163" t="s">
        <v>124</v>
      </c>
      <c r="AU208" s="163" t="s">
        <v>82</v>
      </c>
      <c r="AV208" s="13" t="s">
        <v>82</v>
      </c>
      <c r="AW208" s="13" t="s">
        <v>29</v>
      </c>
      <c r="AX208" s="13" t="s">
        <v>72</v>
      </c>
      <c r="AY208" s="163" t="s">
        <v>115</v>
      </c>
    </row>
    <row r="209" spans="1:65" s="14" customFormat="1" x14ac:dyDescent="0.2">
      <c r="B209" s="170"/>
      <c r="D209" s="157" t="s">
        <v>124</v>
      </c>
      <c r="E209" s="171" t="s">
        <v>1</v>
      </c>
      <c r="F209" s="172" t="s">
        <v>126</v>
      </c>
      <c r="H209" s="173">
        <v>592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124</v>
      </c>
      <c r="AU209" s="171" t="s">
        <v>82</v>
      </c>
      <c r="AV209" s="14" t="s">
        <v>122</v>
      </c>
      <c r="AW209" s="14" t="s">
        <v>29</v>
      </c>
      <c r="AX209" s="14" t="s">
        <v>80</v>
      </c>
      <c r="AY209" s="171" t="s">
        <v>115</v>
      </c>
    </row>
    <row r="210" spans="1:65" s="2" customFormat="1" ht="16.5" customHeight="1" x14ac:dyDescent="0.2">
      <c r="A210" s="32"/>
      <c r="B210" s="143"/>
      <c r="C210" s="178" t="s">
        <v>176</v>
      </c>
      <c r="D210" s="178" t="s">
        <v>183</v>
      </c>
      <c r="E210" s="179" t="s">
        <v>222</v>
      </c>
      <c r="F210" s="180" t="s">
        <v>223</v>
      </c>
      <c r="G210" s="181" t="s">
        <v>140</v>
      </c>
      <c r="H210" s="182">
        <v>22</v>
      </c>
      <c r="I210" s="183"/>
      <c r="J210" s="184">
        <f>ROUND(I210*H210,2)</f>
        <v>0</v>
      </c>
      <c r="K210" s="180" t="s">
        <v>1</v>
      </c>
      <c r="L210" s="185"/>
      <c r="M210" s="186" t="s">
        <v>1</v>
      </c>
      <c r="N210" s="187" t="s">
        <v>37</v>
      </c>
      <c r="O210" s="58"/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141</v>
      </c>
      <c r="AT210" s="155" t="s">
        <v>183</v>
      </c>
      <c r="AU210" s="155" t="s">
        <v>82</v>
      </c>
      <c r="AY210" s="17" t="s">
        <v>115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80</v>
      </c>
      <c r="BK210" s="156">
        <f>ROUND(I210*H210,2)</f>
        <v>0</v>
      </c>
      <c r="BL210" s="17" t="s">
        <v>122</v>
      </c>
      <c r="BM210" s="155" t="s">
        <v>224</v>
      </c>
    </row>
    <row r="211" spans="1:65" s="2" customFormat="1" x14ac:dyDescent="0.2">
      <c r="A211" s="32"/>
      <c r="B211" s="33"/>
      <c r="C211" s="32"/>
      <c r="D211" s="157" t="s">
        <v>123</v>
      </c>
      <c r="E211" s="32"/>
      <c r="F211" s="158" t="s">
        <v>223</v>
      </c>
      <c r="G211" s="32"/>
      <c r="H211" s="32"/>
      <c r="I211" s="159"/>
      <c r="J211" s="32"/>
      <c r="K211" s="32"/>
      <c r="L211" s="33"/>
      <c r="M211" s="160"/>
      <c r="N211" s="161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123</v>
      </c>
      <c r="AU211" s="17" t="s">
        <v>82</v>
      </c>
    </row>
    <row r="212" spans="1:65" s="13" customFormat="1" x14ac:dyDescent="0.2">
      <c r="B212" s="162"/>
      <c r="D212" s="157" t="s">
        <v>124</v>
      </c>
      <c r="E212" s="163" t="s">
        <v>1</v>
      </c>
      <c r="F212" s="164" t="s">
        <v>225</v>
      </c>
      <c r="H212" s="165">
        <v>22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124</v>
      </c>
      <c r="AU212" s="163" t="s">
        <v>82</v>
      </c>
      <c r="AV212" s="13" t="s">
        <v>82</v>
      </c>
      <c r="AW212" s="13" t="s">
        <v>29</v>
      </c>
      <c r="AX212" s="13" t="s">
        <v>72</v>
      </c>
      <c r="AY212" s="163" t="s">
        <v>115</v>
      </c>
    </row>
    <row r="213" spans="1:65" s="14" customFormat="1" x14ac:dyDescent="0.2">
      <c r="B213" s="170"/>
      <c r="D213" s="157" t="s">
        <v>124</v>
      </c>
      <c r="E213" s="171" t="s">
        <v>1</v>
      </c>
      <c r="F213" s="172" t="s">
        <v>126</v>
      </c>
      <c r="H213" s="173">
        <v>22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1" t="s">
        <v>124</v>
      </c>
      <c r="AU213" s="171" t="s">
        <v>82</v>
      </c>
      <c r="AV213" s="14" t="s">
        <v>122</v>
      </c>
      <c r="AW213" s="14" t="s">
        <v>29</v>
      </c>
      <c r="AX213" s="14" t="s">
        <v>80</v>
      </c>
      <c r="AY213" s="171" t="s">
        <v>115</v>
      </c>
    </row>
    <row r="214" spans="1:65" s="2" customFormat="1" ht="16.5" customHeight="1" x14ac:dyDescent="0.2">
      <c r="A214" s="32"/>
      <c r="B214" s="143"/>
      <c r="C214" s="178" t="s">
        <v>226</v>
      </c>
      <c r="D214" s="178" t="s">
        <v>183</v>
      </c>
      <c r="E214" s="179" t="s">
        <v>227</v>
      </c>
      <c r="F214" s="180" t="s">
        <v>228</v>
      </c>
      <c r="G214" s="181" t="s">
        <v>140</v>
      </c>
      <c r="H214" s="182">
        <v>5</v>
      </c>
      <c r="I214" s="183"/>
      <c r="J214" s="184">
        <f>ROUND(I214*H214,2)</f>
        <v>0</v>
      </c>
      <c r="K214" s="180" t="s">
        <v>1</v>
      </c>
      <c r="L214" s="185"/>
      <c r="M214" s="186" t="s">
        <v>1</v>
      </c>
      <c r="N214" s="187" t="s">
        <v>37</v>
      </c>
      <c r="O214" s="58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141</v>
      </c>
      <c r="AT214" s="155" t="s">
        <v>183</v>
      </c>
      <c r="AU214" s="155" t="s">
        <v>82</v>
      </c>
      <c r="AY214" s="17" t="s">
        <v>115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80</v>
      </c>
      <c r="BK214" s="156">
        <f>ROUND(I214*H214,2)</f>
        <v>0</v>
      </c>
      <c r="BL214" s="17" t="s">
        <v>122</v>
      </c>
      <c r="BM214" s="155" t="s">
        <v>229</v>
      </c>
    </row>
    <row r="215" spans="1:65" s="2" customFormat="1" x14ac:dyDescent="0.2">
      <c r="A215" s="32"/>
      <c r="B215" s="33"/>
      <c r="C215" s="32"/>
      <c r="D215" s="157" t="s">
        <v>123</v>
      </c>
      <c r="E215" s="32"/>
      <c r="F215" s="158" t="s">
        <v>228</v>
      </c>
      <c r="G215" s="32"/>
      <c r="H215" s="32"/>
      <c r="I215" s="159"/>
      <c r="J215" s="32"/>
      <c r="K215" s="32"/>
      <c r="L215" s="33"/>
      <c r="M215" s="160"/>
      <c r="N215" s="161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123</v>
      </c>
      <c r="AU215" s="17" t="s">
        <v>82</v>
      </c>
    </row>
    <row r="216" spans="1:65" s="13" customFormat="1" x14ac:dyDescent="0.2">
      <c r="B216" s="162"/>
      <c r="D216" s="157" t="s">
        <v>124</v>
      </c>
      <c r="E216" s="163" t="s">
        <v>1</v>
      </c>
      <c r="F216" s="164" t="s">
        <v>230</v>
      </c>
      <c r="H216" s="165">
        <v>5</v>
      </c>
      <c r="I216" s="166"/>
      <c r="L216" s="162"/>
      <c r="M216" s="167"/>
      <c r="N216" s="168"/>
      <c r="O216" s="168"/>
      <c r="P216" s="168"/>
      <c r="Q216" s="168"/>
      <c r="R216" s="168"/>
      <c r="S216" s="168"/>
      <c r="T216" s="169"/>
      <c r="AT216" s="163" t="s">
        <v>124</v>
      </c>
      <c r="AU216" s="163" t="s">
        <v>82</v>
      </c>
      <c r="AV216" s="13" t="s">
        <v>82</v>
      </c>
      <c r="AW216" s="13" t="s">
        <v>29</v>
      </c>
      <c r="AX216" s="13" t="s">
        <v>72</v>
      </c>
      <c r="AY216" s="163" t="s">
        <v>115</v>
      </c>
    </row>
    <row r="217" spans="1:65" s="14" customFormat="1" x14ac:dyDescent="0.2">
      <c r="B217" s="170"/>
      <c r="D217" s="157" t="s">
        <v>124</v>
      </c>
      <c r="E217" s="171" t="s">
        <v>1</v>
      </c>
      <c r="F217" s="172" t="s">
        <v>126</v>
      </c>
      <c r="H217" s="173">
        <v>5</v>
      </c>
      <c r="I217" s="174"/>
      <c r="L217" s="170"/>
      <c r="M217" s="175"/>
      <c r="N217" s="176"/>
      <c r="O217" s="176"/>
      <c r="P217" s="176"/>
      <c r="Q217" s="176"/>
      <c r="R217" s="176"/>
      <c r="S217" s="176"/>
      <c r="T217" s="177"/>
      <c r="AT217" s="171" t="s">
        <v>124</v>
      </c>
      <c r="AU217" s="171" t="s">
        <v>82</v>
      </c>
      <c r="AV217" s="14" t="s">
        <v>122</v>
      </c>
      <c r="AW217" s="14" t="s">
        <v>29</v>
      </c>
      <c r="AX217" s="14" t="s">
        <v>80</v>
      </c>
      <c r="AY217" s="171" t="s">
        <v>115</v>
      </c>
    </row>
    <row r="218" spans="1:65" s="2" customFormat="1" ht="24.2" customHeight="1" x14ac:dyDescent="0.2">
      <c r="A218" s="32"/>
      <c r="B218" s="143"/>
      <c r="C218" s="144" t="s">
        <v>180</v>
      </c>
      <c r="D218" s="144" t="s">
        <v>118</v>
      </c>
      <c r="E218" s="145" t="s">
        <v>231</v>
      </c>
      <c r="F218" s="146" t="s">
        <v>232</v>
      </c>
      <c r="G218" s="147" t="s">
        <v>233</v>
      </c>
      <c r="H218" s="148">
        <v>64</v>
      </c>
      <c r="I218" s="149"/>
      <c r="J218" s="150">
        <f>ROUND(I218*H218,2)</f>
        <v>0</v>
      </c>
      <c r="K218" s="146" t="s">
        <v>1</v>
      </c>
      <c r="L218" s="33"/>
      <c r="M218" s="151" t="s">
        <v>1</v>
      </c>
      <c r="N218" s="152" t="s">
        <v>37</v>
      </c>
      <c r="O218" s="58"/>
      <c r="P218" s="153">
        <f>O218*H218</f>
        <v>0</v>
      </c>
      <c r="Q218" s="153">
        <v>0</v>
      </c>
      <c r="R218" s="153">
        <f>Q218*H218</f>
        <v>0</v>
      </c>
      <c r="S218" s="153">
        <v>0</v>
      </c>
      <c r="T218" s="154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122</v>
      </c>
      <c r="AT218" s="155" t="s">
        <v>118</v>
      </c>
      <c r="AU218" s="155" t="s">
        <v>82</v>
      </c>
      <c r="AY218" s="17" t="s">
        <v>115</v>
      </c>
      <c r="BE218" s="156">
        <f>IF(N218="základní",J218,0)</f>
        <v>0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17" t="s">
        <v>80</v>
      </c>
      <c r="BK218" s="156">
        <f>ROUND(I218*H218,2)</f>
        <v>0</v>
      </c>
      <c r="BL218" s="17" t="s">
        <v>122</v>
      </c>
      <c r="BM218" s="155" t="s">
        <v>234</v>
      </c>
    </row>
    <row r="219" spans="1:65" s="2" customFormat="1" ht="19.5" x14ac:dyDescent="0.2">
      <c r="A219" s="32"/>
      <c r="B219" s="33"/>
      <c r="C219" s="32"/>
      <c r="D219" s="157" t="s">
        <v>123</v>
      </c>
      <c r="E219" s="32"/>
      <c r="F219" s="158" t="s">
        <v>232</v>
      </c>
      <c r="G219" s="32"/>
      <c r="H219" s="32"/>
      <c r="I219" s="159"/>
      <c r="J219" s="32"/>
      <c r="K219" s="32"/>
      <c r="L219" s="33"/>
      <c r="M219" s="160"/>
      <c r="N219" s="161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123</v>
      </c>
      <c r="AU219" s="17" t="s">
        <v>82</v>
      </c>
    </row>
    <row r="220" spans="1:65" s="13" customFormat="1" x14ac:dyDescent="0.2">
      <c r="B220" s="162"/>
      <c r="D220" s="157" t="s">
        <v>124</v>
      </c>
      <c r="E220" s="163" t="s">
        <v>1</v>
      </c>
      <c r="F220" s="164" t="s">
        <v>235</v>
      </c>
      <c r="H220" s="165">
        <v>64</v>
      </c>
      <c r="I220" s="166"/>
      <c r="L220" s="162"/>
      <c r="M220" s="167"/>
      <c r="N220" s="168"/>
      <c r="O220" s="168"/>
      <c r="P220" s="168"/>
      <c r="Q220" s="168"/>
      <c r="R220" s="168"/>
      <c r="S220" s="168"/>
      <c r="T220" s="169"/>
      <c r="AT220" s="163" t="s">
        <v>124</v>
      </c>
      <c r="AU220" s="163" t="s">
        <v>82</v>
      </c>
      <c r="AV220" s="13" t="s">
        <v>82</v>
      </c>
      <c r="AW220" s="13" t="s">
        <v>29</v>
      </c>
      <c r="AX220" s="13" t="s">
        <v>72</v>
      </c>
      <c r="AY220" s="163" t="s">
        <v>115</v>
      </c>
    </row>
    <row r="221" spans="1:65" s="14" customFormat="1" x14ac:dyDescent="0.2">
      <c r="B221" s="170"/>
      <c r="D221" s="157" t="s">
        <v>124</v>
      </c>
      <c r="E221" s="171" t="s">
        <v>1</v>
      </c>
      <c r="F221" s="172" t="s">
        <v>126</v>
      </c>
      <c r="H221" s="173">
        <v>64</v>
      </c>
      <c r="I221" s="174"/>
      <c r="L221" s="170"/>
      <c r="M221" s="175"/>
      <c r="N221" s="176"/>
      <c r="O221" s="176"/>
      <c r="P221" s="176"/>
      <c r="Q221" s="176"/>
      <c r="R221" s="176"/>
      <c r="S221" s="176"/>
      <c r="T221" s="177"/>
      <c r="AT221" s="171" t="s">
        <v>124</v>
      </c>
      <c r="AU221" s="171" t="s">
        <v>82</v>
      </c>
      <c r="AV221" s="14" t="s">
        <v>122</v>
      </c>
      <c r="AW221" s="14" t="s">
        <v>29</v>
      </c>
      <c r="AX221" s="14" t="s">
        <v>80</v>
      </c>
      <c r="AY221" s="171" t="s">
        <v>115</v>
      </c>
    </row>
    <row r="222" spans="1:65" s="2" customFormat="1" ht="24.2" customHeight="1" x14ac:dyDescent="0.2">
      <c r="A222" s="32"/>
      <c r="B222" s="143"/>
      <c r="C222" s="144" t="s">
        <v>236</v>
      </c>
      <c r="D222" s="144" t="s">
        <v>118</v>
      </c>
      <c r="E222" s="145" t="s">
        <v>237</v>
      </c>
      <c r="F222" s="146" t="s">
        <v>238</v>
      </c>
      <c r="G222" s="147" t="s">
        <v>233</v>
      </c>
      <c r="H222" s="148">
        <v>3</v>
      </c>
      <c r="I222" s="149"/>
      <c r="J222" s="150">
        <f>ROUND(I222*H222,2)</f>
        <v>0</v>
      </c>
      <c r="K222" s="146" t="s">
        <v>1</v>
      </c>
      <c r="L222" s="33"/>
      <c r="M222" s="151" t="s">
        <v>1</v>
      </c>
      <c r="N222" s="152" t="s">
        <v>37</v>
      </c>
      <c r="O222" s="58"/>
      <c r="P222" s="153">
        <f>O222*H222</f>
        <v>0</v>
      </c>
      <c r="Q222" s="153">
        <v>0</v>
      </c>
      <c r="R222" s="153">
        <f>Q222*H222</f>
        <v>0</v>
      </c>
      <c r="S222" s="153">
        <v>0</v>
      </c>
      <c r="T222" s="154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5" t="s">
        <v>122</v>
      </c>
      <c r="AT222" s="155" t="s">
        <v>118</v>
      </c>
      <c r="AU222" s="155" t="s">
        <v>82</v>
      </c>
      <c r="AY222" s="17" t="s">
        <v>115</v>
      </c>
      <c r="BE222" s="156">
        <f>IF(N222="základní",J222,0)</f>
        <v>0</v>
      </c>
      <c r="BF222" s="156">
        <f>IF(N222="snížená",J222,0)</f>
        <v>0</v>
      </c>
      <c r="BG222" s="156">
        <f>IF(N222="zákl. přenesená",J222,0)</f>
        <v>0</v>
      </c>
      <c r="BH222" s="156">
        <f>IF(N222="sníž. přenesená",J222,0)</f>
        <v>0</v>
      </c>
      <c r="BI222" s="156">
        <f>IF(N222="nulová",J222,0)</f>
        <v>0</v>
      </c>
      <c r="BJ222" s="17" t="s">
        <v>80</v>
      </c>
      <c r="BK222" s="156">
        <f>ROUND(I222*H222,2)</f>
        <v>0</v>
      </c>
      <c r="BL222" s="17" t="s">
        <v>122</v>
      </c>
      <c r="BM222" s="155" t="s">
        <v>239</v>
      </c>
    </row>
    <row r="223" spans="1:65" s="2" customFormat="1" ht="19.5" x14ac:dyDescent="0.2">
      <c r="A223" s="32"/>
      <c r="B223" s="33"/>
      <c r="C223" s="32"/>
      <c r="D223" s="157" t="s">
        <v>123</v>
      </c>
      <c r="E223" s="32"/>
      <c r="F223" s="158" t="s">
        <v>238</v>
      </c>
      <c r="G223" s="32"/>
      <c r="H223" s="32"/>
      <c r="I223" s="159"/>
      <c r="J223" s="32"/>
      <c r="K223" s="32"/>
      <c r="L223" s="33"/>
      <c r="M223" s="160"/>
      <c r="N223" s="161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123</v>
      </c>
      <c r="AU223" s="17" t="s">
        <v>82</v>
      </c>
    </row>
    <row r="224" spans="1:65" s="13" customFormat="1" x14ac:dyDescent="0.2">
      <c r="B224" s="162"/>
      <c r="D224" s="157" t="s">
        <v>124</v>
      </c>
      <c r="E224" s="163" t="s">
        <v>1</v>
      </c>
      <c r="F224" s="164" t="s">
        <v>240</v>
      </c>
      <c r="H224" s="165">
        <v>3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124</v>
      </c>
      <c r="AU224" s="163" t="s">
        <v>82</v>
      </c>
      <c r="AV224" s="13" t="s">
        <v>82</v>
      </c>
      <c r="AW224" s="13" t="s">
        <v>29</v>
      </c>
      <c r="AX224" s="13" t="s">
        <v>72</v>
      </c>
      <c r="AY224" s="163" t="s">
        <v>115</v>
      </c>
    </row>
    <row r="225" spans="1:65" s="14" customFormat="1" x14ac:dyDescent="0.2">
      <c r="B225" s="170"/>
      <c r="D225" s="157" t="s">
        <v>124</v>
      </c>
      <c r="E225" s="171" t="s">
        <v>1</v>
      </c>
      <c r="F225" s="172" t="s">
        <v>126</v>
      </c>
      <c r="H225" s="173">
        <v>3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124</v>
      </c>
      <c r="AU225" s="171" t="s">
        <v>82</v>
      </c>
      <c r="AV225" s="14" t="s">
        <v>122</v>
      </c>
      <c r="AW225" s="14" t="s">
        <v>29</v>
      </c>
      <c r="AX225" s="14" t="s">
        <v>80</v>
      </c>
      <c r="AY225" s="171" t="s">
        <v>115</v>
      </c>
    </row>
    <row r="226" spans="1:65" s="2" customFormat="1" ht="24.2" customHeight="1" x14ac:dyDescent="0.2">
      <c r="A226" s="32"/>
      <c r="B226" s="143"/>
      <c r="C226" s="144" t="s">
        <v>187</v>
      </c>
      <c r="D226" s="144" t="s">
        <v>118</v>
      </c>
      <c r="E226" s="145" t="s">
        <v>241</v>
      </c>
      <c r="F226" s="146" t="s">
        <v>242</v>
      </c>
      <c r="G226" s="147" t="s">
        <v>233</v>
      </c>
      <c r="H226" s="148">
        <v>10</v>
      </c>
      <c r="I226" s="149"/>
      <c r="J226" s="150">
        <f>ROUND(I226*H226,2)</f>
        <v>0</v>
      </c>
      <c r="K226" s="146" t="s">
        <v>1</v>
      </c>
      <c r="L226" s="33"/>
      <c r="M226" s="151" t="s">
        <v>1</v>
      </c>
      <c r="N226" s="152" t="s">
        <v>37</v>
      </c>
      <c r="O226" s="58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122</v>
      </c>
      <c r="AT226" s="155" t="s">
        <v>118</v>
      </c>
      <c r="AU226" s="155" t="s">
        <v>82</v>
      </c>
      <c r="AY226" s="17" t="s">
        <v>115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80</v>
      </c>
      <c r="BK226" s="156">
        <f>ROUND(I226*H226,2)</f>
        <v>0</v>
      </c>
      <c r="BL226" s="17" t="s">
        <v>122</v>
      </c>
      <c r="BM226" s="155" t="s">
        <v>243</v>
      </c>
    </row>
    <row r="227" spans="1:65" s="2" customFormat="1" ht="19.5" x14ac:dyDescent="0.2">
      <c r="A227" s="32"/>
      <c r="B227" s="33"/>
      <c r="C227" s="32"/>
      <c r="D227" s="157" t="s">
        <v>123</v>
      </c>
      <c r="E227" s="32"/>
      <c r="F227" s="158" t="s">
        <v>242</v>
      </c>
      <c r="G227" s="32"/>
      <c r="H227" s="32"/>
      <c r="I227" s="159"/>
      <c r="J227" s="32"/>
      <c r="K227" s="32"/>
      <c r="L227" s="33"/>
      <c r="M227" s="160"/>
      <c r="N227" s="161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123</v>
      </c>
      <c r="AU227" s="17" t="s">
        <v>82</v>
      </c>
    </row>
    <row r="228" spans="1:65" s="13" customFormat="1" x14ac:dyDescent="0.2">
      <c r="B228" s="162"/>
      <c r="D228" s="157" t="s">
        <v>124</v>
      </c>
      <c r="E228" s="163" t="s">
        <v>1</v>
      </c>
      <c r="F228" s="164" t="s">
        <v>244</v>
      </c>
      <c r="H228" s="165">
        <v>10</v>
      </c>
      <c r="I228" s="166"/>
      <c r="L228" s="162"/>
      <c r="M228" s="167"/>
      <c r="N228" s="168"/>
      <c r="O228" s="168"/>
      <c r="P228" s="168"/>
      <c r="Q228" s="168"/>
      <c r="R228" s="168"/>
      <c r="S228" s="168"/>
      <c r="T228" s="169"/>
      <c r="AT228" s="163" t="s">
        <v>124</v>
      </c>
      <c r="AU228" s="163" t="s">
        <v>82</v>
      </c>
      <c r="AV228" s="13" t="s">
        <v>82</v>
      </c>
      <c r="AW228" s="13" t="s">
        <v>29</v>
      </c>
      <c r="AX228" s="13" t="s">
        <v>72</v>
      </c>
      <c r="AY228" s="163" t="s">
        <v>115</v>
      </c>
    </row>
    <row r="229" spans="1:65" s="14" customFormat="1" x14ac:dyDescent="0.2">
      <c r="B229" s="170"/>
      <c r="D229" s="157" t="s">
        <v>124</v>
      </c>
      <c r="E229" s="171" t="s">
        <v>1</v>
      </c>
      <c r="F229" s="172" t="s">
        <v>126</v>
      </c>
      <c r="H229" s="173">
        <v>10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124</v>
      </c>
      <c r="AU229" s="171" t="s">
        <v>82</v>
      </c>
      <c r="AV229" s="14" t="s">
        <v>122</v>
      </c>
      <c r="AW229" s="14" t="s">
        <v>29</v>
      </c>
      <c r="AX229" s="14" t="s">
        <v>80</v>
      </c>
      <c r="AY229" s="171" t="s">
        <v>115</v>
      </c>
    </row>
    <row r="230" spans="1:65" s="2" customFormat="1" ht="33" customHeight="1" x14ac:dyDescent="0.2">
      <c r="A230" s="32"/>
      <c r="B230" s="143"/>
      <c r="C230" s="144" t="s">
        <v>245</v>
      </c>
      <c r="D230" s="144" t="s">
        <v>118</v>
      </c>
      <c r="E230" s="145" t="s">
        <v>246</v>
      </c>
      <c r="F230" s="146" t="s">
        <v>247</v>
      </c>
      <c r="G230" s="147" t="s">
        <v>233</v>
      </c>
      <c r="H230" s="148">
        <v>6</v>
      </c>
      <c r="I230" s="149"/>
      <c r="J230" s="150">
        <f>ROUND(I230*H230,2)</f>
        <v>0</v>
      </c>
      <c r="K230" s="146" t="s">
        <v>1</v>
      </c>
      <c r="L230" s="33"/>
      <c r="M230" s="151" t="s">
        <v>1</v>
      </c>
      <c r="N230" s="152" t="s">
        <v>37</v>
      </c>
      <c r="O230" s="58"/>
      <c r="P230" s="153">
        <f>O230*H230</f>
        <v>0</v>
      </c>
      <c r="Q230" s="153">
        <v>0</v>
      </c>
      <c r="R230" s="153">
        <f>Q230*H230</f>
        <v>0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122</v>
      </c>
      <c r="AT230" s="155" t="s">
        <v>118</v>
      </c>
      <c r="AU230" s="155" t="s">
        <v>82</v>
      </c>
      <c r="AY230" s="17" t="s">
        <v>115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80</v>
      </c>
      <c r="BK230" s="156">
        <f>ROUND(I230*H230,2)</f>
        <v>0</v>
      </c>
      <c r="BL230" s="17" t="s">
        <v>122</v>
      </c>
      <c r="BM230" s="155" t="s">
        <v>248</v>
      </c>
    </row>
    <row r="231" spans="1:65" s="2" customFormat="1" ht="19.5" x14ac:dyDescent="0.2">
      <c r="A231" s="32"/>
      <c r="B231" s="33"/>
      <c r="C231" s="32"/>
      <c r="D231" s="157" t="s">
        <v>123</v>
      </c>
      <c r="E231" s="32"/>
      <c r="F231" s="158" t="s">
        <v>247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123</v>
      </c>
      <c r="AU231" s="17" t="s">
        <v>82</v>
      </c>
    </row>
    <row r="232" spans="1:65" s="13" customFormat="1" x14ac:dyDescent="0.2">
      <c r="B232" s="162"/>
      <c r="D232" s="157" t="s">
        <v>124</v>
      </c>
      <c r="E232" s="163" t="s">
        <v>1</v>
      </c>
      <c r="F232" s="164" t="s">
        <v>249</v>
      </c>
      <c r="H232" s="165">
        <v>6</v>
      </c>
      <c r="I232" s="166"/>
      <c r="L232" s="162"/>
      <c r="M232" s="167"/>
      <c r="N232" s="168"/>
      <c r="O232" s="168"/>
      <c r="P232" s="168"/>
      <c r="Q232" s="168"/>
      <c r="R232" s="168"/>
      <c r="S232" s="168"/>
      <c r="T232" s="169"/>
      <c r="AT232" s="163" t="s">
        <v>124</v>
      </c>
      <c r="AU232" s="163" t="s">
        <v>82</v>
      </c>
      <c r="AV232" s="13" t="s">
        <v>82</v>
      </c>
      <c r="AW232" s="13" t="s">
        <v>29</v>
      </c>
      <c r="AX232" s="13" t="s">
        <v>72</v>
      </c>
      <c r="AY232" s="163" t="s">
        <v>115</v>
      </c>
    </row>
    <row r="233" spans="1:65" s="14" customFormat="1" x14ac:dyDescent="0.2">
      <c r="B233" s="170"/>
      <c r="D233" s="157" t="s">
        <v>124</v>
      </c>
      <c r="E233" s="171" t="s">
        <v>1</v>
      </c>
      <c r="F233" s="172" t="s">
        <v>126</v>
      </c>
      <c r="H233" s="173">
        <v>6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124</v>
      </c>
      <c r="AU233" s="171" t="s">
        <v>82</v>
      </c>
      <c r="AV233" s="14" t="s">
        <v>122</v>
      </c>
      <c r="AW233" s="14" t="s">
        <v>29</v>
      </c>
      <c r="AX233" s="14" t="s">
        <v>80</v>
      </c>
      <c r="AY233" s="171" t="s">
        <v>115</v>
      </c>
    </row>
    <row r="234" spans="1:65" s="2" customFormat="1" ht="24.2" customHeight="1" x14ac:dyDescent="0.2">
      <c r="A234" s="32"/>
      <c r="B234" s="143"/>
      <c r="C234" s="144" t="s">
        <v>191</v>
      </c>
      <c r="D234" s="144" t="s">
        <v>118</v>
      </c>
      <c r="E234" s="145" t="s">
        <v>250</v>
      </c>
      <c r="F234" s="146" t="s">
        <v>251</v>
      </c>
      <c r="G234" s="147" t="s">
        <v>149</v>
      </c>
      <c r="H234" s="148">
        <v>1748</v>
      </c>
      <c r="I234" s="149"/>
      <c r="J234" s="150">
        <f>ROUND(I234*H234,2)</f>
        <v>0</v>
      </c>
      <c r="K234" s="146" t="s">
        <v>252</v>
      </c>
      <c r="L234" s="33"/>
      <c r="M234" s="151" t="s">
        <v>1</v>
      </c>
      <c r="N234" s="152" t="s">
        <v>37</v>
      </c>
      <c r="O234" s="58"/>
      <c r="P234" s="153">
        <f>O234*H234</f>
        <v>0</v>
      </c>
      <c r="Q234" s="153">
        <v>0</v>
      </c>
      <c r="R234" s="153">
        <f>Q234*H234</f>
        <v>0</v>
      </c>
      <c r="S234" s="153">
        <v>0</v>
      </c>
      <c r="T234" s="154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5" t="s">
        <v>122</v>
      </c>
      <c r="AT234" s="155" t="s">
        <v>118</v>
      </c>
      <c r="AU234" s="155" t="s">
        <v>82</v>
      </c>
      <c r="AY234" s="17" t="s">
        <v>115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7" t="s">
        <v>80</v>
      </c>
      <c r="BK234" s="156">
        <f>ROUND(I234*H234,2)</f>
        <v>0</v>
      </c>
      <c r="BL234" s="17" t="s">
        <v>122</v>
      </c>
      <c r="BM234" s="155" t="s">
        <v>253</v>
      </c>
    </row>
    <row r="235" spans="1:65" s="2" customFormat="1" ht="48.75" x14ac:dyDescent="0.2">
      <c r="A235" s="32"/>
      <c r="B235" s="33"/>
      <c r="C235" s="32"/>
      <c r="D235" s="157" t="s">
        <v>123</v>
      </c>
      <c r="E235" s="32"/>
      <c r="F235" s="158" t="s">
        <v>254</v>
      </c>
      <c r="G235" s="32"/>
      <c r="H235" s="32"/>
      <c r="I235" s="159"/>
      <c r="J235" s="32"/>
      <c r="K235" s="32"/>
      <c r="L235" s="33"/>
      <c r="M235" s="160"/>
      <c r="N235" s="161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123</v>
      </c>
      <c r="AU235" s="17" t="s">
        <v>82</v>
      </c>
    </row>
    <row r="236" spans="1:65" s="2" customFormat="1" ht="24.2" customHeight="1" x14ac:dyDescent="0.2">
      <c r="A236" s="32"/>
      <c r="B236" s="143"/>
      <c r="C236" s="144" t="s">
        <v>255</v>
      </c>
      <c r="D236" s="144" t="s">
        <v>118</v>
      </c>
      <c r="E236" s="145" t="s">
        <v>256</v>
      </c>
      <c r="F236" s="146" t="s">
        <v>257</v>
      </c>
      <c r="G236" s="147" t="s">
        <v>149</v>
      </c>
      <c r="H236" s="148">
        <v>1748</v>
      </c>
      <c r="I236" s="149"/>
      <c r="J236" s="150">
        <f>ROUND(I236*H236,2)</f>
        <v>0</v>
      </c>
      <c r="K236" s="146" t="s">
        <v>252</v>
      </c>
      <c r="L236" s="33"/>
      <c r="M236" s="151" t="s">
        <v>1</v>
      </c>
      <c r="N236" s="152" t="s">
        <v>37</v>
      </c>
      <c r="O236" s="58"/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122</v>
      </c>
      <c r="AT236" s="155" t="s">
        <v>118</v>
      </c>
      <c r="AU236" s="155" t="s">
        <v>82</v>
      </c>
      <c r="AY236" s="17" t="s">
        <v>115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80</v>
      </c>
      <c r="BK236" s="156">
        <f>ROUND(I236*H236,2)</f>
        <v>0</v>
      </c>
      <c r="BL236" s="17" t="s">
        <v>122</v>
      </c>
      <c r="BM236" s="155" t="s">
        <v>258</v>
      </c>
    </row>
    <row r="237" spans="1:65" s="2" customFormat="1" ht="58.5" x14ac:dyDescent="0.2">
      <c r="A237" s="32"/>
      <c r="B237" s="33"/>
      <c r="C237" s="32"/>
      <c r="D237" s="157" t="s">
        <v>123</v>
      </c>
      <c r="E237" s="32"/>
      <c r="F237" s="158" t="s">
        <v>259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123</v>
      </c>
      <c r="AU237" s="17" t="s">
        <v>82</v>
      </c>
    </row>
    <row r="238" spans="1:65" s="2" customFormat="1" ht="24.2" customHeight="1" x14ac:dyDescent="0.2">
      <c r="A238" s="32"/>
      <c r="B238" s="143"/>
      <c r="C238" s="144" t="s">
        <v>260</v>
      </c>
      <c r="D238" s="144" t="s">
        <v>118</v>
      </c>
      <c r="E238" s="145" t="s">
        <v>261</v>
      </c>
      <c r="F238" s="146" t="s">
        <v>262</v>
      </c>
      <c r="G238" s="147" t="s">
        <v>263</v>
      </c>
      <c r="H238" s="148">
        <v>2</v>
      </c>
      <c r="I238" s="149"/>
      <c r="J238" s="150">
        <f>ROUND(I238*H238,2)</f>
        <v>0</v>
      </c>
      <c r="K238" s="146" t="s">
        <v>252</v>
      </c>
      <c r="L238" s="33"/>
      <c r="M238" s="151" t="s">
        <v>1</v>
      </c>
      <c r="N238" s="152" t="s">
        <v>37</v>
      </c>
      <c r="O238" s="58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122</v>
      </c>
      <c r="AT238" s="155" t="s">
        <v>118</v>
      </c>
      <c r="AU238" s="155" t="s">
        <v>82</v>
      </c>
      <c r="AY238" s="17" t="s">
        <v>115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80</v>
      </c>
      <c r="BK238" s="156">
        <f>ROUND(I238*H238,2)</f>
        <v>0</v>
      </c>
      <c r="BL238" s="17" t="s">
        <v>122</v>
      </c>
      <c r="BM238" s="155" t="s">
        <v>264</v>
      </c>
    </row>
    <row r="239" spans="1:65" s="2" customFormat="1" ht="58.5" x14ac:dyDescent="0.2">
      <c r="A239" s="32"/>
      <c r="B239" s="33"/>
      <c r="C239" s="32"/>
      <c r="D239" s="157" t="s">
        <v>123</v>
      </c>
      <c r="E239" s="32"/>
      <c r="F239" s="158" t="s">
        <v>265</v>
      </c>
      <c r="G239" s="32"/>
      <c r="H239" s="32"/>
      <c r="I239" s="159"/>
      <c r="J239" s="32"/>
      <c r="K239" s="32"/>
      <c r="L239" s="33"/>
      <c r="M239" s="160"/>
      <c r="N239" s="161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123</v>
      </c>
      <c r="AU239" s="17" t="s">
        <v>82</v>
      </c>
    </row>
    <row r="240" spans="1:65" s="2" customFormat="1" ht="16.5" customHeight="1" x14ac:dyDescent="0.2">
      <c r="A240" s="32"/>
      <c r="B240" s="143"/>
      <c r="C240" s="178" t="s">
        <v>266</v>
      </c>
      <c r="D240" s="178" t="s">
        <v>183</v>
      </c>
      <c r="E240" s="179" t="s">
        <v>267</v>
      </c>
      <c r="F240" s="180" t="s">
        <v>268</v>
      </c>
      <c r="G240" s="181" t="s">
        <v>140</v>
      </c>
      <c r="H240" s="182">
        <v>8</v>
      </c>
      <c r="I240" s="183"/>
      <c r="J240" s="184">
        <f>ROUND(I240*H240,2)</f>
        <v>0</v>
      </c>
      <c r="K240" s="180" t="s">
        <v>1</v>
      </c>
      <c r="L240" s="185"/>
      <c r="M240" s="186" t="s">
        <v>1</v>
      </c>
      <c r="N240" s="187" t="s">
        <v>37</v>
      </c>
      <c r="O240" s="58"/>
      <c r="P240" s="153">
        <f>O240*H240</f>
        <v>0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5" t="s">
        <v>141</v>
      </c>
      <c r="AT240" s="155" t="s">
        <v>183</v>
      </c>
      <c r="AU240" s="155" t="s">
        <v>82</v>
      </c>
      <c r="AY240" s="17" t="s">
        <v>115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7" t="s">
        <v>80</v>
      </c>
      <c r="BK240" s="156">
        <f>ROUND(I240*H240,2)</f>
        <v>0</v>
      </c>
      <c r="BL240" s="17" t="s">
        <v>122</v>
      </c>
      <c r="BM240" s="155" t="s">
        <v>269</v>
      </c>
    </row>
    <row r="241" spans="1:65" s="2" customFormat="1" x14ac:dyDescent="0.2">
      <c r="A241" s="32"/>
      <c r="B241" s="33"/>
      <c r="C241" s="32"/>
      <c r="D241" s="157" t="s">
        <v>123</v>
      </c>
      <c r="E241" s="32"/>
      <c r="F241" s="158" t="s">
        <v>268</v>
      </c>
      <c r="G241" s="32"/>
      <c r="H241" s="32"/>
      <c r="I241" s="159"/>
      <c r="J241" s="32"/>
      <c r="K241" s="32"/>
      <c r="L241" s="33"/>
      <c r="M241" s="160"/>
      <c r="N241" s="161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123</v>
      </c>
      <c r="AU241" s="17" t="s">
        <v>82</v>
      </c>
    </row>
    <row r="242" spans="1:65" s="13" customFormat="1" x14ac:dyDescent="0.2">
      <c r="B242" s="162"/>
      <c r="D242" s="157" t="s">
        <v>124</v>
      </c>
      <c r="E242" s="163" t="s">
        <v>1</v>
      </c>
      <c r="F242" s="164" t="s">
        <v>270</v>
      </c>
      <c r="H242" s="165">
        <v>8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3" t="s">
        <v>124</v>
      </c>
      <c r="AU242" s="163" t="s">
        <v>82</v>
      </c>
      <c r="AV242" s="13" t="s">
        <v>82</v>
      </c>
      <c r="AW242" s="13" t="s">
        <v>29</v>
      </c>
      <c r="AX242" s="13" t="s">
        <v>72</v>
      </c>
      <c r="AY242" s="163" t="s">
        <v>115</v>
      </c>
    </row>
    <row r="243" spans="1:65" s="14" customFormat="1" x14ac:dyDescent="0.2">
      <c r="B243" s="170"/>
      <c r="D243" s="157" t="s">
        <v>124</v>
      </c>
      <c r="E243" s="171" t="s">
        <v>1</v>
      </c>
      <c r="F243" s="172" t="s">
        <v>126</v>
      </c>
      <c r="H243" s="173">
        <v>8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124</v>
      </c>
      <c r="AU243" s="171" t="s">
        <v>82</v>
      </c>
      <c r="AV243" s="14" t="s">
        <v>122</v>
      </c>
      <c r="AW243" s="14" t="s">
        <v>29</v>
      </c>
      <c r="AX243" s="14" t="s">
        <v>80</v>
      </c>
      <c r="AY243" s="171" t="s">
        <v>115</v>
      </c>
    </row>
    <row r="244" spans="1:65" s="2" customFormat="1" ht="16.5" customHeight="1" x14ac:dyDescent="0.2">
      <c r="A244" s="32"/>
      <c r="B244" s="143"/>
      <c r="C244" s="178" t="s">
        <v>271</v>
      </c>
      <c r="D244" s="178" t="s">
        <v>183</v>
      </c>
      <c r="E244" s="179" t="s">
        <v>272</v>
      </c>
      <c r="F244" s="180" t="s">
        <v>273</v>
      </c>
      <c r="G244" s="181" t="s">
        <v>140</v>
      </c>
      <c r="H244" s="182">
        <v>8</v>
      </c>
      <c r="I244" s="183"/>
      <c r="J244" s="184">
        <f>ROUND(I244*H244,2)</f>
        <v>0</v>
      </c>
      <c r="K244" s="180" t="s">
        <v>1</v>
      </c>
      <c r="L244" s="185"/>
      <c r="M244" s="186" t="s">
        <v>1</v>
      </c>
      <c r="N244" s="187" t="s">
        <v>37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141</v>
      </c>
      <c r="AT244" s="155" t="s">
        <v>183</v>
      </c>
      <c r="AU244" s="155" t="s">
        <v>82</v>
      </c>
      <c r="AY244" s="17" t="s">
        <v>115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80</v>
      </c>
      <c r="BK244" s="156">
        <f>ROUND(I244*H244,2)</f>
        <v>0</v>
      </c>
      <c r="BL244" s="17" t="s">
        <v>122</v>
      </c>
      <c r="BM244" s="155" t="s">
        <v>274</v>
      </c>
    </row>
    <row r="245" spans="1:65" s="2" customFormat="1" x14ac:dyDescent="0.2">
      <c r="A245" s="32"/>
      <c r="B245" s="33"/>
      <c r="C245" s="32"/>
      <c r="D245" s="157" t="s">
        <v>123</v>
      </c>
      <c r="E245" s="32"/>
      <c r="F245" s="158" t="s">
        <v>273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123</v>
      </c>
      <c r="AU245" s="17" t="s">
        <v>82</v>
      </c>
    </row>
    <row r="246" spans="1:65" s="13" customFormat="1" x14ac:dyDescent="0.2">
      <c r="B246" s="162"/>
      <c r="D246" s="157" t="s">
        <v>124</v>
      </c>
      <c r="E246" s="163" t="s">
        <v>1</v>
      </c>
      <c r="F246" s="164" t="s">
        <v>270</v>
      </c>
      <c r="H246" s="165">
        <v>8</v>
      </c>
      <c r="I246" s="166"/>
      <c r="L246" s="162"/>
      <c r="M246" s="167"/>
      <c r="N246" s="168"/>
      <c r="O246" s="168"/>
      <c r="P246" s="168"/>
      <c r="Q246" s="168"/>
      <c r="R246" s="168"/>
      <c r="S246" s="168"/>
      <c r="T246" s="169"/>
      <c r="AT246" s="163" t="s">
        <v>124</v>
      </c>
      <c r="AU246" s="163" t="s">
        <v>82</v>
      </c>
      <c r="AV246" s="13" t="s">
        <v>82</v>
      </c>
      <c r="AW246" s="13" t="s">
        <v>29</v>
      </c>
      <c r="AX246" s="13" t="s">
        <v>72</v>
      </c>
      <c r="AY246" s="163" t="s">
        <v>115</v>
      </c>
    </row>
    <row r="247" spans="1:65" s="14" customFormat="1" x14ac:dyDescent="0.2">
      <c r="B247" s="170"/>
      <c r="D247" s="157" t="s">
        <v>124</v>
      </c>
      <c r="E247" s="171" t="s">
        <v>1</v>
      </c>
      <c r="F247" s="172" t="s">
        <v>126</v>
      </c>
      <c r="H247" s="173">
        <v>8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124</v>
      </c>
      <c r="AU247" s="171" t="s">
        <v>82</v>
      </c>
      <c r="AV247" s="14" t="s">
        <v>122</v>
      </c>
      <c r="AW247" s="14" t="s">
        <v>29</v>
      </c>
      <c r="AX247" s="14" t="s">
        <v>80</v>
      </c>
      <c r="AY247" s="171" t="s">
        <v>115</v>
      </c>
    </row>
    <row r="248" spans="1:65" s="2" customFormat="1" ht="16.5" customHeight="1" x14ac:dyDescent="0.2">
      <c r="A248" s="32"/>
      <c r="B248" s="143"/>
      <c r="C248" s="178" t="s">
        <v>275</v>
      </c>
      <c r="D248" s="178" t="s">
        <v>183</v>
      </c>
      <c r="E248" s="179" t="s">
        <v>276</v>
      </c>
      <c r="F248" s="180" t="s">
        <v>277</v>
      </c>
      <c r="G248" s="181" t="s">
        <v>140</v>
      </c>
      <c r="H248" s="182">
        <v>8</v>
      </c>
      <c r="I248" s="183"/>
      <c r="J248" s="184">
        <f>ROUND(I248*H248,2)</f>
        <v>0</v>
      </c>
      <c r="K248" s="180" t="s">
        <v>1</v>
      </c>
      <c r="L248" s="185"/>
      <c r="M248" s="186" t="s">
        <v>1</v>
      </c>
      <c r="N248" s="187" t="s">
        <v>37</v>
      </c>
      <c r="O248" s="58"/>
      <c r="P248" s="153">
        <f>O248*H248</f>
        <v>0</v>
      </c>
      <c r="Q248" s="153">
        <v>0</v>
      </c>
      <c r="R248" s="153">
        <f>Q248*H248</f>
        <v>0</v>
      </c>
      <c r="S248" s="153">
        <v>0</v>
      </c>
      <c r="T248" s="154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5" t="s">
        <v>141</v>
      </c>
      <c r="AT248" s="155" t="s">
        <v>183</v>
      </c>
      <c r="AU248" s="155" t="s">
        <v>82</v>
      </c>
      <c r="AY248" s="17" t="s">
        <v>115</v>
      </c>
      <c r="BE248" s="156">
        <f>IF(N248="základní",J248,0)</f>
        <v>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7" t="s">
        <v>80</v>
      </c>
      <c r="BK248" s="156">
        <f>ROUND(I248*H248,2)</f>
        <v>0</v>
      </c>
      <c r="BL248" s="17" t="s">
        <v>122</v>
      </c>
      <c r="BM248" s="155" t="s">
        <v>278</v>
      </c>
    </row>
    <row r="249" spans="1:65" s="2" customFormat="1" x14ac:dyDescent="0.2">
      <c r="A249" s="32"/>
      <c r="B249" s="33"/>
      <c r="C249" s="32"/>
      <c r="D249" s="157" t="s">
        <v>123</v>
      </c>
      <c r="E249" s="32"/>
      <c r="F249" s="158" t="s">
        <v>277</v>
      </c>
      <c r="G249" s="32"/>
      <c r="H249" s="32"/>
      <c r="I249" s="159"/>
      <c r="J249" s="32"/>
      <c r="K249" s="32"/>
      <c r="L249" s="33"/>
      <c r="M249" s="160"/>
      <c r="N249" s="161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123</v>
      </c>
      <c r="AU249" s="17" t="s">
        <v>82</v>
      </c>
    </row>
    <row r="250" spans="1:65" s="13" customFormat="1" x14ac:dyDescent="0.2">
      <c r="B250" s="162"/>
      <c r="D250" s="157" t="s">
        <v>124</v>
      </c>
      <c r="E250" s="163" t="s">
        <v>1</v>
      </c>
      <c r="F250" s="164" t="s">
        <v>270</v>
      </c>
      <c r="H250" s="165">
        <v>8</v>
      </c>
      <c r="I250" s="166"/>
      <c r="L250" s="162"/>
      <c r="M250" s="167"/>
      <c r="N250" s="168"/>
      <c r="O250" s="168"/>
      <c r="P250" s="168"/>
      <c r="Q250" s="168"/>
      <c r="R250" s="168"/>
      <c r="S250" s="168"/>
      <c r="T250" s="169"/>
      <c r="AT250" s="163" t="s">
        <v>124</v>
      </c>
      <c r="AU250" s="163" t="s">
        <v>82</v>
      </c>
      <c r="AV250" s="13" t="s">
        <v>82</v>
      </c>
      <c r="AW250" s="13" t="s">
        <v>29</v>
      </c>
      <c r="AX250" s="13" t="s">
        <v>72</v>
      </c>
      <c r="AY250" s="163" t="s">
        <v>115</v>
      </c>
    </row>
    <row r="251" spans="1:65" s="14" customFormat="1" x14ac:dyDescent="0.2">
      <c r="B251" s="170"/>
      <c r="D251" s="157" t="s">
        <v>124</v>
      </c>
      <c r="E251" s="171" t="s">
        <v>1</v>
      </c>
      <c r="F251" s="172" t="s">
        <v>126</v>
      </c>
      <c r="H251" s="173">
        <v>8</v>
      </c>
      <c r="I251" s="174"/>
      <c r="L251" s="170"/>
      <c r="M251" s="175"/>
      <c r="N251" s="176"/>
      <c r="O251" s="176"/>
      <c r="P251" s="176"/>
      <c r="Q251" s="176"/>
      <c r="R251" s="176"/>
      <c r="S251" s="176"/>
      <c r="T251" s="177"/>
      <c r="AT251" s="171" t="s">
        <v>124</v>
      </c>
      <c r="AU251" s="171" t="s">
        <v>82</v>
      </c>
      <c r="AV251" s="14" t="s">
        <v>122</v>
      </c>
      <c r="AW251" s="14" t="s">
        <v>29</v>
      </c>
      <c r="AX251" s="14" t="s">
        <v>80</v>
      </c>
      <c r="AY251" s="171" t="s">
        <v>115</v>
      </c>
    </row>
    <row r="252" spans="1:65" s="2" customFormat="1" ht="24.2" customHeight="1" x14ac:dyDescent="0.2">
      <c r="A252" s="32"/>
      <c r="B252" s="143"/>
      <c r="C252" s="178" t="s">
        <v>279</v>
      </c>
      <c r="D252" s="178" t="s">
        <v>183</v>
      </c>
      <c r="E252" s="179" t="s">
        <v>280</v>
      </c>
      <c r="F252" s="180" t="s">
        <v>281</v>
      </c>
      <c r="G252" s="181" t="s">
        <v>140</v>
      </c>
      <c r="H252" s="182">
        <v>2656</v>
      </c>
      <c r="I252" s="183"/>
      <c r="J252" s="184">
        <f>ROUND(I252*H252,2)</f>
        <v>0</v>
      </c>
      <c r="K252" s="180" t="s">
        <v>252</v>
      </c>
      <c r="L252" s="185"/>
      <c r="M252" s="186" t="s">
        <v>1</v>
      </c>
      <c r="N252" s="187" t="s">
        <v>37</v>
      </c>
      <c r="O252" s="58"/>
      <c r="P252" s="153">
        <f>O252*H252</f>
        <v>0</v>
      </c>
      <c r="Q252" s="153">
        <v>1.8000000000000001E-4</v>
      </c>
      <c r="R252" s="153">
        <f>Q252*H252</f>
        <v>0.47808</v>
      </c>
      <c r="S252" s="153">
        <v>0</v>
      </c>
      <c r="T252" s="154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5" t="s">
        <v>141</v>
      </c>
      <c r="AT252" s="155" t="s">
        <v>183</v>
      </c>
      <c r="AU252" s="155" t="s">
        <v>82</v>
      </c>
      <c r="AY252" s="17" t="s">
        <v>115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7" t="s">
        <v>80</v>
      </c>
      <c r="BK252" s="156">
        <f>ROUND(I252*H252,2)</f>
        <v>0</v>
      </c>
      <c r="BL252" s="17" t="s">
        <v>122</v>
      </c>
      <c r="BM252" s="155" t="s">
        <v>282</v>
      </c>
    </row>
    <row r="253" spans="1:65" s="2" customFormat="1" x14ac:dyDescent="0.2">
      <c r="A253" s="32"/>
      <c r="B253" s="33"/>
      <c r="C253" s="32"/>
      <c r="D253" s="157" t="s">
        <v>123</v>
      </c>
      <c r="E253" s="32"/>
      <c r="F253" s="158" t="s">
        <v>281</v>
      </c>
      <c r="G253" s="32"/>
      <c r="H253" s="32"/>
      <c r="I253" s="159"/>
      <c r="J253" s="32"/>
      <c r="K253" s="32"/>
      <c r="L253" s="33"/>
      <c r="M253" s="160"/>
      <c r="N253" s="161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123</v>
      </c>
      <c r="AU253" s="17" t="s">
        <v>82</v>
      </c>
    </row>
    <row r="254" spans="1:65" s="13" customFormat="1" x14ac:dyDescent="0.2">
      <c r="B254" s="162"/>
      <c r="D254" s="157" t="s">
        <v>124</v>
      </c>
      <c r="E254" s="163" t="s">
        <v>1</v>
      </c>
      <c r="F254" s="164" t="s">
        <v>283</v>
      </c>
      <c r="H254" s="165">
        <v>2656</v>
      </c>
      <c r="I254" s="166"/>
      <c r="L254" s="162"/>
      <c r="M254" s="167"/>
      <c r="N254" s="168"/>
      <c r="O254" s="168"/>
      <c r="P254" s="168"/>
      <c r="Q254" s="168"/>
      <c r="R254" s="168"/>
      <c r="S254" s="168"/>
      <c r="T254" s="169"/>
      <c r="AT254" s="163" t="s">
        <v>124</v>
      </c>
      <c r="AU254" s="163" t="s">
        <v>82</v>
      </c>
      <c r="AV254" s="13" t="s">
        <v>82</v>
      </c>
      <c r="AW254" s="13" t="s">
        <v>29</v>
      </c>
      <c r="AX254" s="13" t="s">
        <v>80</v>
      </c>
      <c r="AY254" s="163" t="s">
        <v>115</v>
      </c>
    </row>
    <row r="255" spans="1:65" s="2" customFormat="1" ht="24.2" customHeight="1" x14ac:dyDescent="0.2">
      <c r="A255" s="32"/>
      <c r="B255" s="143"/>
      <c r="C255" s="144" t="s">
        <v>284</v>
      </c>
      <c r="D255" s="144" t="s">
        <v>118</v>
      </c>
      <c r="E255" s="145" t="s">
        <v>285</v>
      </c>
      <c r="F255" s="146" t="s">
        <v>286</v>
      </c>
      <c r="G255" s="147" t="s">
        <v>134</v>
      </c>
      <c r="H255" s="148">
        <v>1.8979999999999999</v>
      </c>
      <c r="I255" s="149"/>
      <c r="J255" s="150">
        <f>ROUND(I255*H255,2)</f>
        <v>0</v>
      </c>
      <c r="K255" s="146" t="s">
        <v>1</v>
      </c>
      <c r="L255" s="33"/>
      <c r="M255" s="151" t="s">
        <v>1</v>
      </c>
      <c r="N255" s="152" t="s">
        <v>37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122</v>
      </c>
      <c r="AT255" s="155" t="s">
        <v>118</v>
      </c>
      <c r="AU255" s="155" t="s">
        <v>82</v>
      </c>
      <c r="AY255" s="17" t="s">
        <v>115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80</v>
      </c>
      <c r="BK255" s="156">
        <f>ROUND(I255*H255,2)</f>
        <v>0</v>
      </c>
      <c r="BL255" s="17" t="s">
        <v>122</v>
      </c>
      <c r="BM255" s="155" t="s">
        <v>287</v>
      </c>
    </row>
    <row r="256" spans="1:65" s="2" customFormat="1" x14ac:dyDescent="0.2">
      <c r="A256" s="32"/>
      <c r="B256" s="33"/>
      <c r="C256" s="32"/>
      <c r="D256" s="157" t="s">
        <v>123</v>
      </c>
      <c r="E256" s="32"/>
      <c r="F256" s="158" t="s">
        <v>286</v>
      </c>
      <c r="G256" s="32"/>
      <c r="H256" s="32"/>
      <c r="I256" s="159"/>
      <c r="J256" s="32"/>
      <c r="K256" s="32"/>
      <c r="L256" s="33"/>
      <c r="M256" s="160"/>
      <c r="N256" s="161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123</v>
      </c>
      <c r="AU256" s="17" t="s">
        <v>82</v>
      </c>
    </row>
    <row r="257" spans="1:65" s="13" customFormat="1" x14ac:dyDescent="0.2">
      <c r="B257" s="162"/>
      <c r="D257" s="157" t="s">
        <v>124</v>
      </c>
      <c r="E257" s="163" t="s">
        <v>1</v>
      </c>
      <c r="F257" s="164" t="s">
        <v>288</v>
      </c>
      <c r="H257" s="165">
        <v>1.8979999999999999</v>
      </c>
      <c r="I257" s="166"/>
      <c r="L257" s="162"/>
      <c r="M257" s="167"/>
      <c r="N257" s="168"/>
      <c r="O257" s="168"/>
      <c r="P257" s="168"/>
      <c r="Q257" s="168"/>
      <c r="R257" s="168"/>
      <c r="S257" s="168"/>
      <c r="T257" s="169"/>
      <c r="AT257" s="163" t="s">
        <v>124</v>
      </c>
      <c r="AU257" s="163" t="s">
        <v>82</v>
      </c>
      <c r="AV257" s="13" t="s">
        <v>82</v>
      </c>
      <c r="AW257" s="13" t="s">
        <v>29</v>
      </c>
      <c r="AX257" s="13" t="s">
        <v>72</v>
      </c>
      <c r="AY257" s="163" t="s">
        <v>115</v>
      </c>
    </row>
    <row r="258" spans="1:65" s="14" customFormat="1" x14ac:dyDescent="0.2">
      <c r="B258" s="170"/>
      <c r="D258" s="157" t="s">
        <v>124</v>
      </c>
      <c r="E258" s="171" t="s">
        <v>1</v>
      </c>
      <c r="F258" s="172" t="s">
        <v>126</v>
      </c>
      <c r="H258" s="173">
        <v>1.8979999999999999</v>
      </c>
      <c r="I258" s="174"/>
      <c r="L258" s="170"/>
      <c r="M258" s="175"/>
      <c r="N258" s="176"/>
      <c r="O258" s="176"/>
      <c r="P258" s="176"/>
      <c r="Q258" s="176"/>
      <c r="R258" s="176"/>
      <c r="S258" s="176"/>
      <c r="T258" s="177"/>
      <c r="AT258" s="171" t="s">
        <v>124</v>
      </c>
      <c r="AU258" s="171" t="s">
        <v>82</v>
      </c>
      <c r="AV258" s="14" t="s">
        <v>122</v>
      </c>
      <c r="AW258" s="14" t="s">
        <v>29</v>
      </c>
      <c r="AX258" s="14" t="s">
        <v>80</v>
      </c>
      <c r="AY258" s="171" t="s">
        <v>115</v>
      </c>
    </row>
    <row r="259" spans="1:65" s="2" customFormat="1" ht="16.5" customHeight="1" x14ac:dyDescent="0.2">
      <c r="A259" s="32"/>
      <c r="B259" s="143"/>
      <c r="C259" s="144" t="s">
        <v>195</v>
      </c>
      <c r="D259" s="144" t="s">
        <v>118</v>
      </c>
      <c r="E259" s="145" t="s">
        <v>289</v>
      </c>
      <c r="F259" s="146" t="s">
        <v>290</v>
      </c>
      <c r="G259" s="147" t="s">
        <v>134</v>
      </c>
      <c r="H259" s="148">
        <v>1.8979999999999999</v>
      </c>
      <c r="I259" s="149"/>
      <c r="J259" s="150">
        <f>ROUND(I259*H259,2)</f>
        <v>0</v>
      </c>
      <c r="K259" s="146" t="s">
        <v>1</v>
      </c>
      <c r="L259" s="33"/>
      <c r="M259" s="151" t="s">
        <v>1</v>
      </c>
      <c r="N259" s="152" t="s">
        <v>37</v>
      </c>
      <c r="O259" s="58"/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122</v>
      </c>
      <c r="AT259" s="155" t="s">
        <v>118</v>
      </c>
      <c r="AU259" s="155" t="s">
        <v>82</v>
      </c>
      <c r="AY259" s="17" t="s">
        <v>115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80</v>
      </c>
      <c r="BK259" s="156">
        <f>ROUND(I259*H259,2)</f>
        <v>0</v>
      </c>
      <c r="BL259" s="17" t="s">
        <v>122</v>
      </c>
      <c r="BM259" s="155" t="s">
        <v>291</v>
      </c>
    </row>
    <row r="260" spans="1:65" s="2" customFormat="1" x14ac:dyDescent="0.2">
      <c r="A260" s="32"/>
      <c r="B260" s="33"/>
      <c r="C260" s="32"/>
      <c r="D260" s="157" t="s">
        <v>123</v>
      </c>
      <c r="E260" s="32"/>
      <c r="F260" s="158" t="s">
        <v>290</v>
      </c>
      <c r="G260" s="32"/>
      <c r="H260" s="32"/>
      <c r="I260" s="159"/>
      <c r="J260" s="32"/>
      <c r="K260" s="32"/>
      <c r="L260" s="33"/>
      <c r="M260" s="160"/>
      <c r="N260" s="161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123</v>
      </c>
      <c r="AU260" s="17" t="s">
        <v>82</v>
      </c>
    </row>
    <row r="261" spans="1:65" s="13" customFormat="1" x14ac:dyDescent="0.2">
      <c r="B261" s="162"/>
      <c r="D261" s="157" t="s">
        <v>124</v>
      </c>
      <c r="E261" s="163" t="s">
        <v>1</v>
      </c>
      <c r="F261" s="164" t="s">
        <v>288</v>
      </c>
      <c r="H261" s="165">
        <v>1.8979999999999999</v>
      </c>
      <c r="I261" s="166"/>
      <c r="L261" s="162"/>
      <c r="M261" s="167"/>
      <c r="N261" s="168"/>
      <c r="O261" s="168"/>
      <c r="P261" s="168"/>
      <c r="Q261" s="168"/>
      <c r="R261" s="168"/>
      <c r="S261" s="168"/>
      <c r="T261" s="169"/>
      <c r="AT261" s="163" t="s">
        <v>124</v>
      </c>
      <c r="AU261" s="163" t="s">
        <v>82</v>
      </c>
      <c r="AV261" s="13" t="s">
        <v>82</v>
      </c>
      <c r="AW261" s="13" t="s">
        <v>29</v>
      </c>
      <c r="AX261" s="13" t="s">
        <v>72</v>
      </c>
      <c r="AY261" s="163" t="s">
        <v>115</v>
      </c>
    </row>
    <row r="262" spans="1:65" s="14" customFormat="1" x14ac:dyDescent="0.2">
      <c r="B262" s="170"/>
      <c r="D262" s="157" t="s">
        <v>124</v>
      </c>
      <c r="E262" s="171" t="s">
        <v>1</v>
      </c>
      <c r="F262" s="172" t="s">
        <v>126</v>
      </c>
      <c r="H262" s="173">
        <v>1.8979999999999999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124</v>
      </c>
      <c r="AU262" s="171" t="s">
        <v>82</v>
      </c>
      <c r="AV262" s="14" t="s">
        <v>122</v>
      </c>
      <c r="AW262" s="14" t="s">
        <v>29</v>
      </c>
      <c r="AX262" s="14" t="s">
        <v>80</v>
      </c>
      <c r="AY262" s="171" t="s">
        <v>115</v>
      </c>
    </row>
    <row r="263" spans="1:65" s="2" customFormat="1" ht="24.2" customHeight="1" x14ac:dyDescent="0.2">
      <c r="A263" s="32"/>
      <c r="B263" s="143"/>
      <c r="C263" s="144" t="s">
        <v>292</v>
      </c>
      <c r="D263" s="144" t="s">
        <v>118</v>
      </c>
      <c r="E263" s="145" t="s">
        <v>293</v>
      </c>
      <c r="F263" s="146" t="s">
        <v>294</v>
      </c>
      <c r="G263" s="147" t="s">
        <v>165</v>
      </c>
      <c r="H263" s="148">
        <v>90</v>
      </c>
      <c r="I263" s="149"/>
      <c r="J263" s="150">
        <f>ROUND(I263*H263,2)</f>
        <v>0</v>
      </c>
      <c r="K263" s="146" t="s">
        <v>1</v>
      </c>
      <c r="L263" s="33"/>
      <c r="M263" s="151" t="s">
        <v>1</v>
      </c>
      <c r="N263" s="152" t="s">
        <v>37</v>
      </c>
      <c r="O263" s="58"/>
      <c r="P263" s="153">
        <f>O263*H263</f>
        <v>0</v>
      </c>
      <c r="Q263" s="153">
        <v>0</v>
      </c>
      <c r="R263" s="153">
        <f>Q263*H263</f>
        <v>0</v>
      </c>
      <c r="S263" s="153">
        <v>0</v>
      </c>
      <c r="T263" s="154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5" t="s">
        <v>122</v>
      </c>
      <c r="AT263" s="155" t="s">
        <v>118</v>
      </c>
      <c r="AU263" s="155" t="s">
        <v>82</v>
      </c>
      <c r="AY263" s="17" t="s">
        <v>115</v>
      </c>
      <c r="BE263" s="156">
        <f>IF(N263="základní",J263,0)</f>
        <v>0</v>
      </c>
      <c r="BF263" s="156">
        <f>IF(N263="snížená",J263,0)</f>
        <v>0</v>
      </c>
      <c r="BG263" s="156">
        <f>IF(N263="zákl. přenesená",J263,0)</f>
        <v>0</v>
      </c>
      <c r="BH263" s="156">
        <f>IF(N263="sníž. přenesená",J263,0)</f>
        <v>0</v>
      </c>
      <c r="BI263" s="156">
        <f>IF(N263="nulová",J263,0)</f>
        <v>0</v>
      </c>
      <c r="BJ263" s="17" t="s">
        <v>80</v>
      </c>
      <c r="BK263" s="156">
        <f>ROUND(I263*H263,2)</f>
        <v>0</v>
      </c>
      <c r="BL263" s="17" t="s">
        <v>122</v>
      </c>
      <c r="BM263" s="155" t="s">
        <v>295</v>
      </c>
    </row>
    <row r="264" spans="1:65" s="2" customFormat="1" ht="19.5" x14ac:dyDescent="0.2">
      <c r="A264" s="32"/>
      <c r="B264" s="33"/>
      <c r="C264" s="32"/>
      <c r="D264" s="157" t="s">
        <v>123</v>
      </c>
      <c r="E264" s="32"/>
      <c r="F264" s="158" t="s">
        <v>294</v>
      </c>
      <c r="G264" s="32"/>
      <c r="H264" s="32"/>
      <c r="I264" s="159"/>
      <c r="J264" s="32"/>
      <c r="K264" s="32"/>
      <c r="L264" s="33"/>
      <c r="M264" s="160"/>
      <c r="N264" s="161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123</v>
      </c>
      <c r="AU264" s="17" t="s">
        <v>82</v>
      </c>
    </row>
    <row r="265" spans="1:65" s="13" customFormat="1" x14ac:dyDescent="0.2">
      <c r="B265" s="162"/>
      <c r="D265" s="157" t="s">
        <v>124</v>
      </c>
      <c r="E265" s="163" t="s">
        <v>1</v>
      </c>
      <c r="F265" s="164" t="s">
        <v>296</v>
      </c>
      <c r="H265" s="165">
        <v>90</v>
      </c>
      <c r="I265" s="166"/>
      <c r="L265" s="162"/>
      <c r="M265" s="167"/>
      <c r="N265" s="168"/>
      <c r="O265" s="168"/>
      <c r="P265" s="168"/>
      <c r="Q265" s="168"/>
      <c r="R265" s="168"/>
      <c r="S265" s="168"/>
      <c r="T265" s="169"/>
      <c r="AT265" s="163" t="s">
        <v>124</v>
      </c>
      <c r="AU265" s="163" t="s">
        <v>82</v>
      </c>
      <c r="AV265" s="13" t="s">
        <v>82</v>
      </c>
      <c r="AW265" s="13" t="s">
        <v>29</v>
      </c>
      <c r="AX265" s="13" t="s">
        <v>72</v>
      </c>
      <c r="AY265" s="163" t="s">
        <v>115</v>
      </c>
    </row>
    <row r="266" spans="1:65" s="14" customFormat="1" x14ac:dyDescent="0.2">
      <c r="B266" s="170"/>
      <c r="D266" s="157" t="s">
        <v>124</v>
      </c>
      <c r="E266" s="171" t="s">
        <v>1</v>
      </c>
      <c r="F266" s="172" t="s">
        <v>126</v>
      </c>
      <c r="H266" s="173">
        <v>90</v>
      </c>
      <c r="I266" s="174"/>
      <c r="L266" s="170"/>
      <c r="M266" s="175"/>
      <c r="N266" s="176"/>
      <c r="O266" s="176"/>
      <c r="P266" s="176"/>
      <c r="Q266" s="176"/>
      <c r="R266" s="176"/>
      <c r="S266" s="176"/>
      <c r="T266" s="177"/>
      <c r="AT266" s="171" t="s">
        <v>124</v>
      </c>
      <c r="AU266" s="171" t="s">
        <v>82</v>
      </c>
      <c r="AV266" s="14" t="s">
        <v>122</v>
      </c>
      <c r="AW266" s="14" t="s">
        <v>29</v>
      </c>
      <c r="AX266" s="14" t="s">
        <v>80</v>
      </c>
      <c r="AY266" s="171" t="s">
        <v>115</v>
      </c>
    </row>
    <row r="267" spans="1:65" s="2" customFormat="1" ht="24.2" customHeight="1" x14ac:dyDescent="0.2">
      <c r="A267" s="32"/>
      <c r="B267" s="143"/>
      <c r="C267" s="144" t="s">
        <v>199</v>
      </c>
      <c r="D267" s="144" t="s">
        <v>118</v>
      </c>
      <c r="E267" s="145" t="s">
        <v>297</v>
      </c>
      <c r="F267" s="146" t="s">
        <v>298</v>
      </c>
      <c r="G267" s="147" t="s">
        <v>170</v>
      </c>
      <c r="H267" s="148">
        <v>1698</v>
      </c>
      <c r="I267" s="149"/>
      <c r="J267" s="150">
        <f>ROUND(I267*H267,2)</f>
        <v>0</v>
      </c>
      <c r="K267" s="146" t="s">
        <v>1</v>
      </c>
      <c r="L267" s="33"/>
      <c r="M267" s="151" t="s">
        <v>1</v>
      </c>
      <c r="N267" s="152" t="s">
        <v>37</v>
      </c>
      <c r="O267" s="58"/>
      <c r="P267" s="153">
        <f>O267*H267</f>
        <v>0</v>
      </c>
      <c r="Q267" s="153">
        <v>0</v>
      </c>
      <c r="R267" s="153">
        <f>Q267*H267</f>
        <v>0</v>
      </c>
      <c r="S267" s="153">
        <v>0</v>
      </c>
      <c r="T267" s="154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5" t="s">
        <v>122</v>
      </c>
      <c r="AT267" s="155" t="s">
        <v>118</v>
      </c>
      <c r="AU267" s="155" t="s">
        <v>82</v>
      </c>
      <c r="AY267" s="17" t="s">
        <v>115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7" t="s">
        <v>80</v>
      </c>
      <c r="BK267" s="156">
        <f>ROUND(I267*H267,2)</f>
        <v>0</v>
      </c>
      <c r="BL267" s="17" t="s">
        <v>122</v>
      </c>
      <c r="BM267" s="155" t="s">
        <v>299</v>
      </c>
    </row>
    <row r="268" spans="1:65" s="2" customFormat="1" x14ac:dyDescent="0.2">
      <c r="A268" s="32"/>
      <c r="B268" s="33"/>
      <c r="C268" s="32"/>
      <c r="D268" s="157" t="s">
        <v>123</v>
      </c>
      <c r="E268" s="32"/>
      <c r="F268" s="158" t="s">
        <v>298</v>
      </c>
      <c r="G268" s="32"/>
      <c r="H268" s="32"/>
      <c r="I268" s="159"/>
      <c r="J268" s="32"/>
      <c r="K268" s="32"/>
      <c r="L268" s="33"/>
      <c r="M268" s="160"/>
      <c r="N268" s="161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123</v>
      </c>
      <c r="AU268" s="17" t="s">
        <v>82</v>
      </c>
    </row>
    <row r="269" spans="1:65" s="13" customFormat="1" x14ac:dyDescent="0.2">
      <c r="B269" s="162"/>
      <c r="D269" s="157" t="s">
        <v>124</v>
      </c>
      <c r="E269" s="163" t="s">
        <v>1</v>
      </c>
      <c r="F269" s="164" t="s">
        <v>300</v>
      </c>
      <c r="H269" s="165">
        <v>1698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3" t="s">
        <v>124</v>
      </c>
      <c r="AU269" s="163" t="s">
        <v>82</v>
      </c>
      <c r="AV269" s="13" t="s">
        <v>82</v>
      </c>
      <c r="AW269" s="13" t="s">
        <v>29</v>
      </c>
      <c r="AX269" s="13" t="s">
        <v>72</v>
      </c>
      <c r="AY269" s="163" t="s">
        <v>115</v>
      </c>
    </row>
    <row r="270" spans="1:65" s="14" customFormat="1" x14ac:dyDescent="0.2">
      <c r="B270" s="170"/>
      <c r="D270" s="157" t="s">
        <v>124</v>
      </c>
      <c r="E270" s="171" t="s">
        <v>1</v>
      </c>
      <c r="F270" s="172" t="s">
        <v>126</v>
      </c>
      <c r="H270" s="173">
        <v>1698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124</v>
      </c>
      <c r="AU270" s="171" t="s">
        <v>82</v>
      </c>
      <c r="AV270" s="14" t="s">
        <v>122</v>
      </c>
      <c r="AW270" s="14" t="s">
        <v>29</v>
      </c>
      <c r="AX270" s="14" t="s">
        <v>80</v>
      </c>
      <c r="AY270" s="171" t="s">
        <v>115</v>
      </c>
    </row>
    <row r="271" spans="1:65" s="2" customFormat="1" ht="24.2" customHeight="1" x14ac:dyDescent="0.2">
      <c r="A271" s="32"/>
      <c r="B271" s="143"/>
      <c r="C271" s="144" t="s">
        <v>301</v>
      </c>
      <c r="D271" s="144" t="s">
        <v>118</v>
      </c>
      <c r="E271" s="145" t="s">
        <v>302</v>
      </c>
      <c r="F271" s="146" t="s">
        <v>303</v>
      </c>
      <c r="G271" s="147" t="s">
        <v>140</v>
      </c>
      <c r="H271" s="148">
        <v>20</v>
      </c>
      <c r="I271" s="149"/>
      <c r="J271" s="150">
        <f>ROUND(I271*H271,2)</f>
        <v>0</v>
      </c>
      <c r="K271" s="146" t="s">
        <v>252</v>
      </c>
      <c r="L271" s="33"/>
      <c r="M271" s="151" t="s">
        <v>1</v>
      </c>
      <c r="N271" s="152" t="s">
        <v>37</v>
      </c>
      <c r="O271" s="58"/>
      <c r="P271" s="153">
        <f>O271*H271</f>
        <v>0</v>
      </c>
      <c r="Q271" s="153">
        <v>0</v>
      </c>
      <c r="R271" s="153">
        <f>Q271*H271</f>
        <v>0</v>
      </c>
      <c r="S271" s="153">
        <v>0</v>
      </c>
      <c r="T271" s="15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122</v>
      </c>
      <c r="AT271" s="155" t="s">
        <v>118</v>
      </c>
      <c r="AU271" s="155" t="s">
        <v>82</v>
      </c>
      <c r="AY271" s="17" t="s">
        <v>115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80</v>
      </c>
      <c r="BK271" s="156">
        <f>ROUND(I271*H271,2)</f>
        <v>0</v>
      </c>
      <c r="BL271" s="17" t="s">
        <v>122</v>
      </c>
      <c r="BM271" s="155" t="s">
        <v>304</v>
      </c>
    </row>
    <row r="272" spans="1:65" s="2" customFormat="1" ht="29.25" x14ac:dyDescent="0.2">
      <c r="A272" s="32"/>
      <c r="B272" s="33"/>
      <c r="C272" s="32"/>
      <c r="D272" s="157" t="s">
        <v>123</v>
      </c>
      <c r="E272" s="32"/>
      <c r="F272" s="158" t="s">
        <v>305</v>
      </c>
      <c r="G272" s="32"/>
      <c r="H272" s="32"/>
      <c r="I272" s="159"/>
      <c r="J272" s="32"/>
      <c r="K272" s="32"/>
      <c r="L272" s="33"/>
      <c r="M272" s="160"/>
      <c r="N272" s="161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123</v>
      </c>
      <c r="AU272" s="17" t="s">
        <v>82</v>
      </c>
    </row>
    <row r="273" spans="1:65" s="2" customFormat="1" ht="24.2" customHeight="1" x14ac:dyDescent="0.2">
      <c r="A273" s="32"/>
      <c r="B273" s="143"/>
      <c r="C273" s="144" t="s">
        <v>204</v>
      </c>
      <c r="D273" s="144" t="s">
        <v>118</v>
      </c>
      <c r="E273" s="145" t="s">
        <v>306</v>
      </c>
      <c r="F273" s="146" t="s">
        <v>307</v>
      </c>
      <c r="G273" s="147" t="s">
        <v>140</v>
      </c>
      <c r="H273" s="148">
        <v>2</v>
      </c>
      <c r="I273" s="149"/>
      <c r="J273" s="150">
        <f>ROUND(I273*H273,2)</f>
        <v>0</v>
      </c>
      <c r="K273" s="146" t="s">
        <v>1</v>
      </c>
      <c r="L273" s="33"/>
      <c r="M273" s="151" t="s">
        <v>1</v>
      </c>
      <c r="N273" s="152" t="s">
        <v>37</v>
      </c>
      <c r="O273" s="58"/>
      <c r="P273" s="153">
        <f>O273*H273</f>
        <v>0</v>
      </c>
      <c r="Q273" s="153">
        <v>0</v>
      </c>
      <c r="R273" s="153">
        <f>Q273*H273</f>
        <v>0</v>
      </c>
      <c r="S273" s="153">
        <v>0</v>
      </c>
      <c r="T273" s="154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122</v>
      </c>
      <c r="AT273" s="155" t="s">
        <v>118</v>
      </c>
      <c r="AU273" s="155" t="s">
        <v>82</v>
      </c>
      <c r="AY273" s="17" t="s">
        <v>115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7" t="s">
        <v>80</v>
      </c>
      <c r="BK273" s="156">
        <f>ROUND(I273*H273,2)</f>
        <v>0</v>
      </c>
      <c r="BL273" s="17" t="s">
        <v>122</v>
      </c>
      <c r="BM273" s="155" t="s">
        <v>308</v>
      </c>
    </row>
    <row r="274" spans="1:65" s="2" customFormat="1" ht="19.5" x14ac:dyDescent="0.2">
      <c r="A274" s="32"/>
      <c r="B274" s="33"/>
      <c r="C274" s="32"/>
      <c r="D274" s="157" t="s">
        <v>123</v>
      </c>
      <c r="E274" s="32"/>
      <c r="F274" s="158" t="s">
        <v>307</v>
      </c>
      <c r="G274" s="32"/>
      <c r="H274" s="32"/>
      <c r="I274" s="159"/>
      <c r="J274" s="32"/>
      <c r="K274" s="32"/>
      <c r="L274" s="33"/>
      <c r="M274" s="160"/>
      <c r="N274" s="161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82</v>
      </c>
    </row>
    <row r="275" spans="1:65" s="13" customFormat="1" x14ac:dyDescent="0.2">
      <c r="B275" s="162"/>
      <c r="D275" s="157" t="s">
        <v>124</v>
      </c>
      <c r="E275" s="163" t="s">
        <v>1</v>
      </c>
      <c r="F275" s="164" t="s">
        <v>309</v>
      </c>
      <c r="H275" s="165">
        <v>2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124</v>
      </c>
      <c r="AU275" s="163" t="s">
        <v>82</v>
      </c>
      <c r="AV275" s="13" t="s">
        <v>82</v>
      </c>
      <c r="AW275" s="13" t="s">
        <v>29</v>
      </c>
      <c r="AX275" s="13" t="s">
        <v>72</v>
      </c>
      <c r="AY275" s="163" t="s">
        <v>115</v>
      </c>
    </row>
    <row r="276" spans="1:65" s="14" customFormat="1" x14ac:dyDescent="0.2">
      <c r="B276" s="170"/>
      <c r="D276" s="157" t="s">
        <v>124</v>
      </c>
      <c r="E276" s="171" t="s">
        <v>1</v>
      </c>
      <c r="F276" s="172" t="s">
        <v>126</v>
      </c>
      <c r="H276" s="173">
        <v>2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124</v>
      </c>
      <c r="AU276" s="171" t="s">
        <v>82</v>
      </c>
      <c r="AV276" s="14" t="s">
        <v>122</v>
      </c>
      <c r="AW276" s="14" t="s">
        <v>29</v>
      </c>
      <c r="AX276" s="14" t="s">
        <v>80</v>
      </c>
      <c r="AY276" s="171" t="s">
        <v>115</v>
      </c>
    </row>
    <row r="277" spans="1:65" s="2" customFormat="1" ht="24.2" customHeight="1" x14ac:dyDescent="0.2">
      <c r="A277" s="32"/>
      <c r="B277" s="143"/>
      <c r="C277" s="144" t="s">
        <v>310</v>
      </c>
      <c r="D277" s="144" t="s">
        <v>118</v>
      </c>
      <c r="E277" s="145" t="s">
        <v>311</v>
      </c>
      <c r="F277" s="146" t="s">
        <v>312</v>
      </c>
      <c r="G277" s="147" t="s">
        <v>140</v>
      </c>
      <c r="H277" s="148">
        <v>2</v>
      </c>
      <c r="I277" s="149"/>
      <c r="J277" s="150">
        <f>ROUND(I277*H277,2)</f>
        <v>0</v>
      </c>
      <c r="K277" s="146" t="s">
        <v>1</v>
      </c>
      <c r="L277" s="33"/>
      <c r="M277" s="151" t="s">
        <v>1</v>
      </c>
      <c r="N277" s="152" t="s">
        <v>37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122</v>
      </c>
      <c r="AT277" s="155" t="s">
        <v>118</v>
      </c>
      <c r="AU277" s="155" t="s">
        <v>82</v>
      </c>
      <c r="AY277" s="17" t="s">
        <v>115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80</v>
      </c>
      <c r="BK277" s="156">
        <f>ROUND(I277*H277,2)</f>
        <v>0</v>
      </c>
      <c r="BL277" s="17" t="s">
        <v>122</v>
      </c>
      <c r="BM277" s="155" t="s">
        <v>313</v>
      </c>
    </row>
    <row r="278" spans="1:65" s="2" customFormat="1" ht="19.5" x14ac:dyDescent="0.2">
      <c r="A278" s="32"/>
      <c r="B278" s="33"/>
      <c r="C278" s="32"/>
      <c r="D278" s="157" t="s">
        <v>123</v>
      </c>
      <c r="E278" s="32"/>
      <c r="F278" s="158" t="s">
        <v>312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123</v>
      </c>
      <c r="AU278" s="17" t="s">
        <v>82</v>
      </c>
    </row>
    <row r="279" spans="1:65" s="13" customFormat="1" x14ac:dyDescent="0.2">
      <c r="B279" s="162"/>
      <c r="D279" s="157" t="s">
        <v>124</v>
      </c>
      <c r="E279" s="163" t="s">
        <v>1</v>
      </c>
      <c r="F279" s="164" t="s">
        <v>309</v>
      </c>
      <c r="H279" s="165">
        <v>2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124</v>
      </c>
      <c r="AU279" s="163" t="s">
        <v>82</v>
      </c>
      <c r="AV279" s="13" t="s">
        <v>82</v>
      </c>
      <c r="AW279" s="13" t="s">
        <v>29</v>
      </c>
      <c r="AX279" s="13" t="s">
        <v>72</v>
      </c>
      <c r="AY279" s="163" t="s">
        <v>115</v>
      </c>
    </row>
    <row r="280" spans="1:65" s="14" customFormat="1" x14ac:dyDescent="0.2">
      <c r="B280" s="170"/>
      <c r="D280" s="157" t="s">
        <v>124</v>
      </c>
      <c r="E280" s="171" t="s">
        <v>1</v>
      </c>
      <c r="F280" s="172" t="s">
        <v>126</v>
      </c>
      <c r="H280" s="173">
        <v>2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124</v>
      </c>
      <c r="AU280" s="171" t="s">
        <v>82</v>
      </c>
      <c r="AV280" s="14" t="s">
        <v>122</v>
      </c>
      <c r="AW280" s="14" t="s">
        <v>29</v>
      </c>
      <c r="AX280" s="14" t="s">
        <v>80</v>
      </c>
      <c r="AY280" s="171" t="s">
        <v>115</v>
      </c>
    </row>
    <row r="281" spans="1:65" s="2" customFormat="1" ht="24.2" customHeight="1" x14ac:dyDescent="0.2">
      <c r="A281" s="32"/>
      <c r="B281" s="143"/>
      <c r="C281" s="144" t="s">
        <v>208</v>
      </c>
      <c r="D281" s="144" t="s">
        <v>118</v>
      </c>
      <c r="E281" s="145" t="s">
        <v>314</v>
      </c>
      <c r="F281" s="146" t="s">
        <v>315</v>
      </c>
      <c r="G281" s="147" t="s">
        <v>149</v>
      </c>
      <c r="H281" s="148">
        <v>22</v>
      </c>
      <c r="I281" s="149"/>
      <c r="J281" s="150">
        <f>ROUND(I281*H281,2)</f>
        <v>0</v>
      </c>
      <c r="K281" s="146" t="s">
        <v>1</v>
      </c>
      <c r="L281" s="33"/>
      <c r="M281" s="151" t="s">
        <v>1</v>
      </c>
      <c r="N281" s="152" t="s">
        <v>37</v>
      </c>
      <c r="O281" s="58"/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122</v>
      </c>
      <c r="AT281" s="155" t="s">
        <v>118</v>
      </c>
      <c r="AU281" s="155" t="s">
        <v>82</v>
      </c>
      <c r="AY281" s="17" t="s">
        <v>115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7" t="s">
        <v>80</v>
      </c>
      <c r="BK281" s="156">
        <f>ROUND(I281*H281,2)</f>
        <v>0</v>
      </c>
      <c r="BL281" s="17" t="s">
        <v>122</v>
      </c>
      <c r="BM281" s="155" t="s">
        <v>316</v>
      </c>
    </row>
    <row r="282" spans="1:65" s="2" customFormat="1" ht="19.5" x14ac:dyDescent="0.2">
      <c r="A282" s="32"/>
      <c r="B282" s="33"/>
      <c r="C282" s="32"/>
      <c r="D282" s="157" t="s">
        <v>123</v>
      </c>
      <c r="E282" s="32"/>
      <c r="F282" s="158" t="s">
        <v>315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123</v>
      </c>
      <c r="AU282" s="17" t="s">
        <v>82</v>
      </c>
    </row>
    <row r="283" spans="1:65" s="13" customFormat="1" x14ac:dyDescent="0.2">
      <c r="B283" s="162"/>
      <c r="D283" s="157" t="s">
        <v>124</v>
      </c>
      <c r="E283" s="163" t="s">
        <v>1</v>
      </c>
      <c r="F283" s="164" t="s">
        <v>317</v>
      </c>
      <c r="H283" s="165">
        <v>22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124</v>
      </c>
      <c r="AU283" s="163" t="s">
        <v>82</v>
      </c>
      <c r="AV283" s="13" t="s">
        <v>82</v>
      </c>
      <c r="AW283" s="13" t="s">
        <v>29</v>
      </c>
      <c r="AX283" s="13" t="s">
        <v>72</v>
      </c>
      <c r="AY283" s="163" t="s">
        <v>115</v>
      </c>
    </row>
    <row r="284" spans="1:65" s="14" customFormat="1" x14ac:dyDescent="0.2">
      <c r="B284" s="170"/>
      <c r="D284" s="157" t="s">
        <v>124</v>
      </c>
      <c r="E284" s="171" t="s">
        <v>1</v>
      </c>
      <c r="F284" s="172" t="s">
        <v>126</v>
      </c>
      <c r="H284" s="173">
        <v>22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124</v>
      </c>
      <c r="AU284" s="171" t="s">
        <v>82</v>
      </c>
      <c r="AV284" s="14" t="s">
        <v>122</v>
      </c>
      <c r="AW284" s="14" t="s">
        <v>29</v>
      </c>
      <c r="AX284" s="14" t="s">
        <v>80</v>
      </c>
      <c r="AY284" s="171" t="s">
        <v>115</v>
      </c>
    </row>
    <row r="285" spans="1:65" s="2" customFormat="1" ht="24.2" customHeight="1" x14ac:dyDescent="0.2">
      <c r="A285" s="32"/>
      <c r="B285" s="143"/>
      <c r="C285" s="144" t="s">
        <v>318</v>
      </c>
      <c r="D285" s="144" t="s">
        <v>118</v>
      </c>
      <c r="E285" s="145" t="s">
        <v>319</v>
      </c>
      <c r="F285" s="146" t="s">
        <v>320</v>
      </c>
      <c r="G285" s="147" t="s">
        <v>140</v>
      </c>
      <c r="H285" s="148">
        <v>1</v>
      </c>
      <c r="I285" s="149"/>
      <c r="J285" s="150">
        <f>ROUND(I285*H285,2)</f>
        <v>0</v>
      </c>
      <c r="K285" s="146" t="s">
        <v>1</v>
      </c>
      <c r="L285" s="33"/>
      <c r="M285" s="151" t="s">
        <v>1</v>
      </c>
      <c r="N285" s="152" t="s">
        <v>37</v>
      </c>
      <c r="O285" s="58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122</v>
      </c>
      <c r="AT285" s="155" t="s">
        <v>118</v>
      </c>
      <c r="AU285" s="155" t="s">
        <v>82</v>
      </c>
      <c r="AY285" s="17" t="s">
        <v>115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80</v>
      </c>
      <c r="BK285" s="156">
        <f>ROUND(I285*H285,2)</f>
        <v>0</v>
      </c>
      <c r="BL285" s="17" t="s">
        <v>122</v>
      </c>
      <c r="BM285" s="155" t="s">
        <v>321</v>
      </c>
    </row>
    <row r="286" spans="1:65" s="2" customFormat="1" ht="19.5" x14ac:dyDescent="0.2">
      <c r="A286" s="32"/>
      <c r="B286" s="33"/>
      <c r="C286" s="32"/>
      <c r="D286" s="157" t="s">
        <v>123</v>
      </c>
      <c r="E286" s="32"/>
      <c r="F286" s="158" t="s">
        <v>320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123</v>
      </c>
      <c r="AU286" s="17" t="s">
        <v>82</v>
      </c>
    </row>
    <row r="287" spans="1:65" s="13" customFormat="1" x14ac:dyDescent="0.2">
      <c r="B287" s="162"/>
      <c r="D287" s="157" t="s">
        <v>124</v>
      </c>
      <c r="E287" s="163" t="s">
        <v>1</v>
      </c>
      <c r="F287" s="164" t="s">
        <v>80</v>
      </c>
      <c r="H287" s="165">
        <v>1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124</v>
      </c>
      <c r="AU287" s="163" t="s">
        <v>82</v>
      </c>
      <c r="AV287" s="13" t="s">
        <v>82</v>
      </c>
      <c r="AW287" s="13" t="s">
        <v>29</v>
      </c>
      <c r="AX287" s="13" t="s">
        <v>72</v>
      </c>
      <c r="AY287" s="163" t="s">
        <v>115</v>
      </c>
    </row>
    <row r="288" spans="1:65" s="14" customFormat="1" x14ac:dyDescent="0.2">
      <c r="B288" s="170"/>
      <c r="D288" s="157" t="s">
        <v>124</v>
      </c>
      <c r="E288" s="171" t="s">
        <v>1</v>
      </c>
      <c r="F288" s="172" t="s">
        <v>126</v>
      </c>
      <c r="H288" s="173">
        <v>1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124</v>
      </c>
      <c r="AU288" s="171" t="s">
        <v>82</v>
      </c>
      <c r="AV288" s="14" t="s">
        <v>122</v>
      </c>
      <c r="AW288" s="14" t="s">
        <v>29</v>
      </c>
      <c r="AX288" s="14" t="s">
        <v>80</v>
      </c>
      <c r="AY288" s="171" t="s">
        <v>115</v>
      </c>
    </row>
    <row r="289" spans="1:65" s="2" customFormat="1" ht="16.5" customHeight="1" x14ac:dyDescent="0.2">
      <c r="A289" s="32"/>
      <c r="B289" s="143"/>
      <c r="C289" s="178" t="s">
        <v>213</v>
      </c>
      <c r="D289" s="178" t="s">
        <v>183</v>
      </c>
      <c r="E289" s="179" t="s">
        <v>322</v>
      </c>
      <c r="F289" s="180" t="s">
        <v>323</v>
      </c>
      <c r="G289" s="181" t="s">
        <v>140</v>
      </c>
      <c r="H289" s="182">
        <v>1</v>
      </c>
      <c r="I289" s="183"/>
      <c r="J289" s="184">
        <f>ROUND(I289*H289,2)</f>
        <v>0</v>
      </c>
      <c r="K289" s="180" t="s">
        <v>1</v>
      </c>
      <c r="L289" s="185"/>
      <c r="M289" s="186" t="s">
        <v>1</v>
      </c>
      <c r="N289" s="187" t="s">
        <v>37</v>
      </c>
      <c r="O289" s="58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141</v>
      </c>
      <c r="AT289" s="155" t="s">
        <v>183</v>
      </c>
      <c r="AU289" s="155" t="s">
        <v>82</v>
      </c>
      <c r="AY289" s="17" t="s">
        <v>115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80</v>
      </c>
      <c r="BK289" s="156">
        <f>ROUND(I289*H289,2)</f>
        <v>0</v>
      </c>
      <c r="BL289" s="17" t="s">
        <v>122</v>
      </c>
      <c r="BM289" s="155" t="s">
        <v>324</v>
      </c>
    </row>
    <row r="290" spans="1:65" s="2" customFormat="1" x14ac:dyDescent="0.2">
      <c r="A290" s="32"/>
      <c r="B290" s="33"/>
      <c r="C290" s="32"/>
      <c r="D290" s="157" t="s">
        <v>123</v>
      </c>
      <c r="E290" s="32"/>
      <c r="F290" s="158" t="s">
        <v>323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123</v>
      </c>
      <c r="AU290" s="17" t="s">
        <v>82</v>
      </c>
    </row>
    <row r="291" spans="1:65" s="13" customFormat="1" x14ac:dyDescent="0.2">
      <c r="B291" s="162"/>
      <c r="D291" s="157" t="s">
        <v>124</v>
      </c>
      <c r="E291" s="163" t="s">
        <v>1</v>
      </c>
      <c r="F291" s="164" t="s">
        <v>80</v>
      </c>
      <c r="H291" s="165">
        <v>1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124</v>
      </c>
      <c r="AU291" s="163" t="s">
        <v>82</v>
      </c>
      <c r="AV291" s="13" t="s">
        <v>82</v>
      </c>
      <c r="AW291" s="13" t="s">
        <v>29</v>
      </c>
      <c r="AX291" s="13" t="s">
        <v>72</v>
      </c>
      <c r="AY291" s="163" t="s">
        <v>115</v>
      </c>
    </row>
    <row r="292" spans="1:65" s="14" customFormat="1" x14ac:dyDescent="0.2">
      <c r="B292" s="170"/>
      <c r="D292" s="157" t="s">
        <v>124</v>
      </c>
      <c r="E292" s="171" t="s">
        <v>1</v>
      </c>
      <c r="F292" s="172" t="s">
        <v>126</v>
      </c>
      <c r="H292" s="173">
        <v>1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124</v>
      </c>
      <c r="AU292" s="171" t="s">
        <v>82</v>
      </c>
      <c r="AV292" s="14" t="s">
        <v>122</v>
      </c>
      <c r="AW292" s="14" t="s">
        <v>29</v>
      </c>
      <c r="AX292" s="14" t="s">
        <v>80</v>
      </c>
      <c r="AY292" s="171" t="s">
        <v>115</v>
      </c>
    </row>
    <row r="293" spans="1:65" s="2" customFormat="1" ht="16.5" customHeight="1" x14ac:dyDescent="0.2">
      <c r="A293" s="32"/>
      <c r="B293" s="143"/>
      <c r="C293" s="178" t="s">
        <v>325</v>
      </c>
      <c r="D293" s="178" t="s">
        <v>183</v>
      </c>
      <c r="E293" s="179" t="s">
        <v>326</v>
      </c>
      <c r="F293" s="180" t="s">
        <v>327</v>
      </c>
      <c r="G293" s="181" t="s">
        <v>140</v>
      </c>
      <c r="H293" s="182">
        <v>1</v>
      </c>
      <c r="I293" s="183"/>
      <c r="J293" s="184">
        <f>ROUND(I293*H293,2)</f>
        <v>0</v>
      </c>
      <c r="K293" s="180" t="s">
        <v>1</v>
      </c>
      <c r="L293" s="185"/>
      <c r="M293" s="186" t="s">
        <v>1</v>
      </c>
      <c r="N293" s="187" t="s">
        <v>37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141</v>
      </c>
      <c r="AT293" s="155" t="s">
        <v>183</v>
      </c>
      <c r="AU293" s="155" t="s">
        <v>82</v>
      </c>
      <c r="AY293" s="17" t="s">
        <v>115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80</v>
      </c>
      <c r="BK293" s="156">
        <f>ROUND(I293*H293,2)</f>
        <v>0</v>
      </c>
      <c r="BL293" s="17" t="s">
        <v>122</v>
      </c>
      <c r="BM293" s="155" t="s">
        <v>328</v>
      </c>
    </row>
    <row r="294" spans="1:65" s="2" customFormat="1" x14ac:dyDescent="0.2">
      <c r="A294" s="32"/>
      <c r="B294" s="33"/>
      <c r="C294" s="32"/>
      <c r="D294" s="157" t="s">
        <v>123</v>
      </c>
      <c r="E294" s="32"/>
      <c r="F294" s="158" t="s">
        <v>327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123</v>
      </c>
      <c r="AU294" s="17" t="s">
        <v>82</v>
      </c>
    </row>
    <row r="295" spans="1:65" s="13" customFormat="1" x14ac:dyDescent="0.2">
      <c r="B295" s="162"/>
      <c r="D295" s="157" t="s">
        <v>124</v>
      </c>
      <c r="E295" s="163" t="s">
        <v>1</v>
      </c>
      <c r="F295" s="164" t="s">
        <v>80</v>
      </c>
      <c r="H295" s="165">
        <v>1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124</v>
      </c>
      <c r="AU295" s="163" t="s">
        <v>82</v>
      </c>
      <c r="AV295" s="13" t="s">
        <v>82</v>
      </c>
      <c r="AW295" s="13" t="s">
        <v>29</v>
      </c>
      <c r="AX295" s="13" t="s">
        <v>72</v>
      </c>
      <c r="AY295" s="163" t="s">
        <v>115</v>
      </c>
    </row>
    <row r="296" spans="1:65" s="14" customFormat="1" x14ac:dyDescent="0.2">
      <c r="B296" s="170"/>
      <c r="D296" s="157" t="s">
        <v>124</v>
      </c>
      <c r="E296" s="171" t="s">
        <v>1</v>
      </c>
      <c r="F296" s="172" t="s">
        <v>126</v>
      </c>
      <c r="H296" s="173">
        <v>1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124</v>
      </c>
      <c r="AU296" s="171" t="s">
        <v>82</v>
      </c>
      <c r="AV296" s="14" t="s">
        <v>122</v>
      </c>
      <c r="AW296" s="14" t="s">
        <v>29</v>
      </c>
      <c r="AX296" s="14" t="s">
        <v>80</v>
      </c>
      <c r="AY296" s="171" t="s">
        <v>115</v>
      </c>
    </row>
    <row r="297" spans="1:65" s="2" customFormat="1" ht="16.5" customHeight="1" x14ac:dyDescent="0.2">
      <c r="A297" s="32"/>
      <c r="B297" s="143"/>
      <c r="C297" s="144" t="s">
        <v>216</v>
      </c>
      <c r="D297" s="144" t="s">
        <v>118</v>
      </c>
      <c r="E297" s="145" t="s">
        <v>329</v>
      </c>
      <c r="F297" s="146" t="s">
        <v>330</v>
      </c>
      <c r="G297" s="147" t="s">
        <v>186</v>
      </c>
      <c r="H297" s="148">
        <v>12.348000000000001</v>
      </c>
      <c r="I297" s="149"/>
      <c r="J297" s="150">
        <f>ROUND(I297*H297,2)</f>
        <v>0</v>
      </c>
      <c r="K297" s="146" t="s">
        <v>1</v>
      </c>
      <c r="L297" s="33"/>
      <c r="M297" s="151" t="s">
        <v>1</v>
      </c>
      <c r="N297" s="152" t="s">
        <v>37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122</v>
      </c>
      <c r="AT297" s="155" t="s">
        <v>118</v>
      </c>
      <c r="AU297" s="155" t="s">
        <v>82</v>
      </c>
      <c r="AY297" s="17" t="s">
        <v>115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80</v>
      </c>
      <c r="BK297" s="156">
        <f>ROUND(I297*H297,2)</f>
        <v>0</v>
      </c>
      <c r="BL297" s="17" t="s">
        <v>122</v>
      </c>
      <c r="BM297" s="155" t="s">
        <v>331</v>
      </c>
    </row>
    <row r="298" spans="1:65" s="2" customFormat="1" x14ac:dyDescent="0.2">
      <c r="A298" s="32"/>
      <c r="B298" s="33"/>
      <c r="C298" s="32"/>
      <c r="D298" s="157" t="s">
        <v>123</v>
      </c>
      <c r="E298" s="32"/>
      <c r="F298" s="158" t="s">
        <v>330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123</v>
      </c>
      <c r="AU298" s="17" t="s">
        <v>82</v>
      </c>
    </row>
    <row r="299" spans="1:65" s="13" customFormat="1" x14ac:dyDescent="0.2">
      <c r="B299" s="162"/>
      <c r="D299" s="157" t="s">
        <v>124</v>
      </c>
      <c r="E299" s="163" t="s">
        <v>1</v>
      </c>
      <c r="F299" s="164" t="s">
        <v>332</v>
      </c>
      <c r="H299" s="165">
        <v>12.348000000000001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124</v>
      </c>
      <c r="AU299" s="163" t="s">
        <v>82</v>
      </c>
      <c r="AV299" s="13" t="s">
        <v>82</v>
      </c>
      <c r="AW299" s="13" t="s">
        <v>29</v>
      </c>
      <c r="AX299" s="13" t="s">
        <v>72</v>
      </c>
      <c r="AY299" s="163" t="s">
        <v>115</v>
      </c>
    </row>
    <row r="300" spans="1:65" s="14" customFormat="1" x14ac:dyDescent="0.2">
      <c r="B300" s="170"/>
      <c r="D300" s="157" t="s">
        <v>124</v>
      </c>
      <c r="E300" s="171" t="s">
        <v>1</v>
      </c>
      <c r="F300" s="172" t="s">
        <v>126</v>
      </c>
      <c r="H300" s="173">
        <v>12.348000000000001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124</v>
      </c>
      <c r="AU300" s="171" t="s">
        <v>82</v>
      </c>
      <c r="AV300" s="14" t="s">
        <v>122</v>
      </c>
      <c r="AW300" s="14" t="s">
        <v>29</v>
      </c>
      <c r="AX300" s="14" t="s">
        <v>80</v>
      </c>
      <c r="AY300" s="171" t="s">
        <v>115</v>
      </c>
    </row>
    <row r="301" spans="1:65" s="12" customFormat="1" ht="25.9" customHeight="1" x14ac:dyDescent="0.2">
      <c r="B301" s="130"/>
      <c r="D301" s="131" t="s">
        <v>71</v>
      </c>
      <c r="E301" s="132" t="s">
        <v>333</v>
      </c>
      <c r="F301" s="132" t="s">
        <v>334</v>
      </c>
      <c r="I301" s="133"/>
      <c r="J301" s="134">
        <f>BK301</f>
        <v>0</v>
      </c>
      <c r="L301" s="130"/>
      <c r="M301" s="135"/>
      <c r="N301" s="136"/>
      <c r="O301" s="136"/>
      <c r="P301" s="137">
        <f>SUM(P302:P362)</f>
        <v>0</v>
      </c>
      <c r="Q301" s="136"/>
      <c r="R301" s="137">
        <f>SUM(R302:R362)</f>
        <v>0</v>
      </c>
      <c r="S301" s="136"/>
      <c r="T301" s="138">
        <f>SUM(T302:T362)</f>
        <v>0</v>
      </c>
      <c r="AR301" s="131" t="s">
        <v>122</v>
      </c>
      <c r="AT301" s="139" t="s">
        <v>71</v>
      </c>
      <c r="AU301" s="139" t="s">
        <v>72</v>
      </c>
      <c r="AY301" s="131" t="s">
        <v>115</v>
      </c>
      <c r="BK301" s="140">
        <f>SUM(BK302:BK362)</f>
        <v>0</v>
      </c>
    </row>
    <row r="302" spans="1:65" s="2" customFormat="1" ht="24.2" customHeight="1" x14ac:dyDescent="0.2">
      <c r="A302" s="32"/>
      <c r="B302" s="143"/>
      <c r="C302" s="144" t="s">
        <v>335</v>
      </c>
      <c r="D302" s="144" t="s">
        <v>118</v>
      </c>
      <c r="E302" s="145" t="s">
        <v>336</v>
      </c>
      <c r="F302" s="146" t="s">
        <v>337</v>
      </c>
      <c r="G302" s="147" t="s">
        <v>140</v>
      </c>
      <c r="H302" s="148">
        <v>18</v>
      </c>
      <c r="I302" s="149"/>
      <c r="J302" s="150">
        <f>ROUND(I302*H302,2)</f>
        <v>0</v>
      </c>
      <c r="K302" s="146" t="s">
        <v>1</v>
      </c>
      <c r="L302" s="33"/>
      <c r="M302" s="151" t="s">
        <v>1</v>
      </c>
      <c r="N302" s="152" t="s">
        <v>37</v>
      </c>
      <c r="O302" s="58"/>
      <c r="P302" s="153">
        <f>O302*H302</f>
        <v>0</v>
      </c>
      <c r="Q302" s="153">
        <v>0</v>
      </c>
      <c r="R302" s="153">
        <f>Q302*H302</f>
        <v>0</v>
      </c>
      <c r="S302" s="153">
        <v>0</v>
      </c>
      <c r="T302" s="154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5" t="s">
        <v>338</v>
      </c>
      <c r="AT302" s="155" t="s">
        <v>118</v>
      </c>
      <c r="AU302" s="155" t="s">
        <v>80</v>
      </c>
      <c r="AY302" s="17" t="s">
        <v>115</v>
      </c>
      <c r="BE302" s="156">
        <f>IF(N302="základní",J302,0)</f>
        <v>0</v>
      </c>
      <c r="BF302" s="156">
        <f>IF(N302="snížená",J302,0)</f>
        <v>0</v>
      </c>
      <c r="BG302" s="156">
        <f>IF(N302="zákl. přenesená",J302,0)</f>
        <v>0</v>
      </c>
      <c r="BH302" s="156">
        <f>IF(N302="sníž. přenesená",J302,0)</f>
        <v>0</v>
      </c>
      <c r="BI302" s="156">
        <f>IF(N302="nulová",J302,0)</f>
        <v>0</v>
      </c>
      <c r="BJ302" s="17" t="s">
        <v>80</v>
      </c>
      <c r="BK302" s="156">
        <f>ROUND(I302*H302,2)</f>
        <v>0</v>
      </c>
      <c r="BL302" s="17" t="s">
        <v>338</v>
      </c>
      <c r="BM302" s="155" t="s">
        <v>339</v>
      </c>
    </row>
    <row r="303" spans="1:65" s="2" customFormat="1" ht="19.5" x14ac:dyDescent="0.2">
      <c r="A303" s="32"/>
      <c r="B303" s="33"/>
      <c r="C303" s="32"/>
      <c r="D303" s="157" t="s">
        <v>123</v>
      </c>
      <c r="E303" s="32"/>
      <c r="F303" s="158" t="s">
        <v>337</v>
      </c>
      <c r="G303" s="32"/>
      <c r="H303" s="32"/>
      <c r="I303" s="159"/>
      <c r="J303" s="32"/>
      <c r="K303" s="32"/>
      <c r="L303" s="33"/>
      <c r="M303" s="160"/>
      <c r="N303" s="161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123</v>
      </c>
      <c r="AU303" s="17" t="s">
        <v>80</v>
      </c>
    </row>
    <row r="304" spans="1:65" s="13" customFormat="1" x14ac:dyDescent="0.2">
      <c r="B304" s="162"/>
      <c r="D304" s="157" t="s">
        <v>124</v>
      </c>
      <c r="E304" s="163" t="s">
        <v>1</v>
      </c>
      <c r="F304" s="164" t="s">
        <v>166</v>
      </c>
      <c r="H304" s="165">
        <v>18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3" t="s">
        <v>124</v>
      </c>
      <c r="AU304" s="163" t="s">
        <v>80</v>
      </c>
      <c r="AV304" s="13" t="s">
        <v>82</v>
      </c>
      <c r="AW304" s="13" t="s">
        <v>29</v>
      </c>
      <c r="AX304" s="13" t="s">
        <v>72</v>
      </c>
      <c r="AY304" s="163" t="s">
        <v>115</v>
      </c>
    </row>
    <row r="305" spans="1:65" s="14" customFormat="1" x14ac:dyDescent="0.2">
      <c r="B305" s="170"/>
      <c r="D305" s="157" t="s">
        <v>124</v>
      </c>
      <c r="E305" s="171" t="s">
        <v>1</v>
      </c>
      <c r="F305" s="172" t="s">
        <v>126</v>
      </c>
      <c r="H305" s="173">
        <v>18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124</v>
      </c>
      <c r="AU305" s="171" t="s">
        <v>80</v>
      </c>
      <c r="AV305" s="14" t="s">
        <v>122</v>
      </c>
      <c r="AW305" s="14" t="s">
        <v>29</v>
      </c>
      <c r="AX305" s="14" t="s">
        <v>80</v>
      </c>
      <c r="AY305" s="171" t="s">
        <v>115</v>
      </c>
    </row>
    <row r="306" spans="1:65" s="2" customFormat="1" ht="37.9" customHeight="1" x14ac:dyDescent="0.2">
      <c r="A306" s="32"/>
      <c r="B306" s="143"/>
      <c r="C306" s="144" t="s">
        <v>220</v>
      </c>
      <c r="D306" s="144" t="s">
        <v>118</v>
      </c>
      <c r="E306" s="145" t="s">
        <v>340</v>
      </c>
      <c r="F306" s="146" t="s">
        <v>341</v>
      </c>
      <c r="G306" s="147" t="s">
        <v>140</v>
      </c>
      <c r="H306" s="148">
        <v>18</v>
      </c>
      <c r="I306" s="149"/>
      <c r="J306" s="150">
        <f>ROUND(I306*H306,2)</f>
        <v>0</v>
      </c>
      <c r="K306" s="146" t="s">
        <v>1</v>
      </c>
      <c r="L306" s="33"/>
      <c r="M306" s="151" t="s">
        <v>1</v>
      </c>
      <c r="N306" s="152" t="s">
        <v>37</v>
      </c>
      <c r="O306" s="58"/>
      <c r="P306" s="153">
        <f>O306*H306</f>
        <v>0</v>
      </c>
      <c r="Q306" s="153">
        <v>0</v>
      </c>
      <c r="R306" s="153">
        <f>Q306*H306</f>
        <v>0</v>
      </c>
      <c r="S306" s="153">
        <v>0</v>
      </c>
      <c r="T306" s="154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5" t="s">
        <v>338</v>
      </c>
      <c r="AT306" s="155" t="s">
        <v>118</v>
      </c>
      <c r="AU306" s="155" t="s">
        <v>80</v>
      </c>
      <c r="AY306" s="17" t="s">
        <v>115</v>
      </c>
      <c r="BE306" s="156">
        <f>IF(N306="základní",J306,0)</f>
        <v>0</v>
      </c>
      <c r="BF306" s="156">
        <f>IF(N306="snížená",J306,0)</f>
        <v>0</v>
      </c>
      <c r="BG306" s="156">
        <f>IF(N306="zákl. přenesená",J306,0)</f>
        <v>0</v>
      </c>
      <c r="BH306" s="156">
        <f>IF(N306="sníž. přenesená",J306,0)</f>
        <v>0</v>
      </c>
      <c r="BI306" s="156">
        <f>IF(N306="nulová",J306,0)</f>
        <v>0</v>
      </c>
      <c r="BJ306" s="17" t="s">
        <v>80</v>
      </c>
      <c r="BK306" s="156">
        <f>ROUND(I306*H306,2)</f>
        <v>0</v>
      </c>
      <c r="BL306" s="17" t="s">
        <v>338</v>
      </c>
      <c r="BM306" s="155" t="s">
        <v>342</v>
      </c>
    </row>
    <row r="307" spans="1:65" s="2" customFormat="1" ht="19.5" x14ac:dyDescent="0.2">
      <c r="A307" s="32"/>
      <c r="B307" s="33"/>
      <c r="C307" s="32"/>
      <c r="D307" s="157" t="s">
        <v>123</v>
      </c>
      <c r="E307" s="32"/>
      <c r="F307" s="158" t="s">
        <v>341</v>
      </c>
      <c r="G307" s="32"/>
      <c r="H307" s="32"/>
      <c r="I307" s="159"/>
      <c r="J307" s="32"/>
      <c r="K307" s="32"/>
      <c r="L307" s="33"/>
      <c r="M307" s="160"/>
      <c r="N307" s="161"/>
      <c r="O307" s="58"/>
      <c r="P307" s="58"/>
      <c r="Q307" s="58"/>
      <c r="R307" s="58"/>
      <c r="S307" s="58"/>
      <c r="T307" s="5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123</v>
      </c>
      <c r="AU307" s="17" t="s">
        <v>80</v>
      </c>
    </row>
    <row r="308" spans="1:65" s="13" customFormat="1" x14ac:dyDescent="0.2">
      <c r="B308" s="162"/>
      <c r="D308" s="157" t="s">
        <v>124</v>
      </c>
      <c r="E308" s="163" t="s">
        <v>1</v>
      </c>
      <c r="F308" s="164" t="s">
        <v>166</v>
      </c>
      <c r="H308" s="165">
        <v>18</v>
      </c>
      <c r="I308" s="166"/>
      <c r="L308" s="162"/>
      <c r="M308" s="167"/>
      <c r="N308" s="168"/>
      <c r="O308" s="168"/>
      <c r="P308" s="168"/>
      <c r="Q308" s="168"/>
      <c r="R308" s="168"/>
      <c r="S308" s="168"/>
      <c r="T308" s="169"/>
      <c r="AT308" s="163" t="s">
        <v>124</v>
      </c>
      <c r="AU308" s="163" t="s">
        <v>80</v>
      </c>
      <c r="AV308" s="13" t="s">
        <v>82</v>
      </c>
      <c r="AW308" s="13" t="s">
        <v>29</v>
      </c>
      <c r="AX308" s="13" t="s">
        <v>72</v>
      </c>
      <c r="AY308" s="163" t="s">
        <v>115</v>
      </c>
    </row>
    <row r="309" spans="1:65" s="14" customFormat="1" x14ac:dyDescent="0.2">
      <c r="B309" s="170"/>
      <c r="D309" s="157" t="s">
        <v>124</v>
      </c>
      <c r="E309" s="171" t="s">
        <v>1</v>
      </c>
      <c r="F309" s="172" t="s">
        <v>126</v>
      </c>
      <c r="H309" s="173">
        <v>18</v>
      </c>
      <c r="I309" s="174"/>
      <c r="L309" s="170"/>
      <c r="M309" s="175"/>
      <c r="N309" s="176"/>
      <c r="O309" s="176"/>
      <c r="P309" s="176"/>
      <c r="Q309" s="176"/>
      <c r="R309" s="176"/>
      <c r="S309" s="176"/>
      <c r="T309" s="177"/>
      <c r="AT309" s="171" t="s">
        <v>124</v>
      </c>
      <c r="AU309" s="171" t="s">
        <v>80</v>
      </c>
      <c r="AV309" s="14" t="s">
        <v>122</v>
      </c>
      <c r="AW309" s="14" t="s">
        <v>29</v>
      </c>
      <c r="AX309" s="14" t="s">
        <v>80</v>
      </c>
      <c r="AY309" s="171" t="s">
        <v>115</v>
      </c>
    </row>
    <row r="310" spans="1:65" s="2" customFormat="1" ht="37.9" customHeight="1" x14ac:dyDescent="0.2">
      <c r="A310" s="32"/>
      <c r="B310" s="143"/>
      <c r="C310" s="144" t="s">
        <v>343</v>
      </c>
      <c r="D310" s="144" t="s">
        <v>118</v>
      </c>
      <c r="E310" s="145" t="s">
        <v>344</v>
      </c>
      <c r="F310" s="146" t="s">
        <v>345</v>
      </c>
      <c r="G310" s="147" t="s">
        <v>186</v>
      </c>
      <c r="H310" s="148">
        <v>0.88900000000000001</v>
      </c>
      <c r="I310" s="149"/>
      <c r="J310" s="150">
        <f>ROUND(I310*H310,2)</f>
        <v>0</v>
      </c>
      <c r="K310" s="146" t="s">
        <v>252</v>
      </c>
      <c r="L310" s="33"/>
      <c r="M310" s="151" t="s">
        <v>1</v>
      </c>
      <c r="N310" s="152" t="s">
        <v>37</v>
      </c>
      <c r="O310" s="58"/>
      <c r="P310" s="153">
        <f>O310*H310</f>
        <v>0</v>
      </c>
      <c r="Q310" s="153">
        <v>0</v>
      </c>
      <c r="R310" s="153">
        <f>Q310*H310</f>
        <v>0</v>
      </c>
      <c r="S310" s="153">
        <v>0</v>
      </c>
      <c r="T310" s="154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5" t="s">
        <v>346</v>
      </c>
      <c r="AT310" s="155" t="s">
        <v>118</v>
      </c>
      <c r="AU310" s="155" t="s">
        <v>80</v>
      </c>
      <c r="AY310" s="17" t="s">
        <v>115</v>
      </c>
      <c r="BE310" s="156">
        <f>IF(N310="základní",J310,0)</f>
        <v>0</v>
      </c>
      <c r="BF310" s="156">
        <f>IF(N310="snížená",J310,0)</f>
        <v>0</v>
      </c>
      <c r="BG310" s="156">
        <f>IF(N310="zákl. přenesená",J310,0)</f>
        <v>0</v>
      </c>
      <c r="BH310" s="156">
        <f>IF(N310="sníž. přenesená",J310,0)</f>
        <v>0</v>
      </c>
      <c r="BI310" s="156">
        <f>IF(N310="nulová",J310,0)</f>
        <v>0</v>
      </c>
      <c r="BJ310" s="17" t="s">
        <v>80</v>
      </c>
      <c r="BK310" s="156">
        <f>ROUND(I310*H310,2)</f>
        <v>0</v>
      </c>
      <c r="BL310" s="17" t="s">
        <v>346</v>
      </c>
      <c r="BM310" s="155" t="s">
        <v>347</v>
      </c>
    </row>
    <row r="311" spans="1:65" s="2" customFormat="1" ht="68.25" x14ac:dyDescent="0.2">
      <c r="A311" s="32"/>
      <c r="B311" s="33"/>
      <c r="C311" s="32"/>
      <c r="D311" s="157" t="s">
        <v>123</v>
      </c>
      <c r="E311" s="32"/>
      <c r="F311" s="158" t="s">
        <v>348</v>
      </c>
      <c r="G311" s="32"/>
      <c r="H311" s="32"/>
      <c r="I311" s="159"/>
      <c r="J311" s="32"/>
      <c r="K311" s="32"/>
      <c r="L311" s="33"/>
      <c r="M311" s="160"/>
      <c r="N311" s="161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123</v>
      </c>
      <c r="AU311" s="17" t="s">
        <v>80</v>
      </c>
    </row>
    <row r="312" spans="1:65" s="13" customFormat="1" x14ac:dyDescent="0.2">
      <c r="B312" s="162"/>
      <c r="D312" s="157" t="s">
        <v>124</v>
      </c>
      <c r="E312" s="163" t="s">
        <v>1</v>
      </c>
      <c r="F312" s="164" t="s">
        <v>349</v>
      </c>
      <c r="H312" s="165">
        <v>0.41099999999999998</v>
      </c>
      <c r="I312" s="166"/>
      <c r="L312" s="162"/>
      <c r="M312" s="167"/>
      <c r="N312" s="168"/>
      <c r="O312" s="168"/>
      <c r="P312" s="168"/>
      <c r="Q312" s="168"/>
      <c r="R312" s="168"/>
      <c r="S312" s="168"/>
      <c r="T312" s="169"/>
      <c r="AT312" s="163" t="s">
        <v>124</v>
      </c>
      <c r="AU312" s="163" t="s">
        <v>80</v>
      </c>
      <c r="AV312" s="13" t="s">
        <v>82</v>
      </c>
      <c r="AW312" s="13" t="s">
        <v>29</v>
      </c>
      <c r="AX312" s="13" t="s">
        <v>72</v>
      </c>
      <c r="AY312" s="163" t="s">
        <v>115</v>
      </c>
    </row>
    <row r="313" spans="1:65" s="13" customFormat="1" x14ac:dyDescent="0.2">
      <c r="B313" s="162"/>
      <c r="D313" s="157" t="s">
        <v>124</v>
      </c>
      <c r="E313" s="163" t="s">
        <v>1</v>
      </c>
      <c r="F313" s="164" t="s">
        <v>350</v>
      </c>
      <c r="H313" s="165">
        <v>0.47799999999999998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124</v>
      </c>
      <c r="AU313" s="163" t="s">
        <v>80</v>
      </c>
      <c r="AV313" s="13" t="s">
        <v>82</v>
      </c>
      <c r="AW313" s="13" t="s">
        <v>29</v>
      </c>
      <c r="AX313" s="13" t="s">
        <v>72</v>
      </c>
      <c r="AY313" s="163" t="s">
        <v>115</v>
      </c>
    </row>
    <row r="314" spans="1:65" s="14" customFormat="1" x14ac:dyDescent="0.2">
      <c r="B314" s="170"/>
      <c r="D314" s="157" t="s">
        <v>124</v>
      </c>
      <c r="E314" s="171" t="s">
        <v>1</v>
      </c>
      <c r="F314" s="172" t="s">
        <v>126</v>
      </c>
      <c r="H314" s="173">
        <v>0.88900000000000001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124</v>
      </c>
      <c r="AU314" s="171" t="s">
        <v>80</v>
      </c>
      <c r="AV314" s="14" t="s">
        <v>122</v>
      </c>
      <c r="AW314" s="14" t="s">
        <v>29</v>
      </c>
      <c r="AX314" s="14" t="s">
        <v>80</v>
      </c>
      <c r="AY314" s="171" t="s">
        <v>115</v>
      </c>
    </row>
    <row r="315" spans="1:65" s="2" customFormat="1" ht="55.5" customHeight="1" x14ac:dyDescent="0.2">
      <c r="A315" s="32"/>
      <c r="B315" s="143"/>
      <c r="C315" s="144" t="s">
        <v>224</v>
      </c>
      <c r="D315" s="144" t="s">
        <v>118</v>
      </c>
      <c r="E315" s="145" t="s">
        <v>351</v>
      </c>
      <c r="F315" s="146" t="s">
        <v>352</v>
      </c>
      <c r="G315" s="147" t="s">
        <v>186</v>
      </c>
      <c r="H315" s="148">
        <v>163</v>
      </c>
      <c r="I315" s="149"/>
      <c r="J315" s="150">
        <f>ROUND(I315*H315,2)</f>
        <v>0</v>
      </c>
      <c r="K315" s="146" t="s">
        <v>1</v>
      </c>
      <c r="L315" s="33"/>
      <c r="M315" s="151" t="s">
        <v>1</v>
      </c>
      <c r="N315" s="152" t="s">
        <v>37</v>
      </c>
      <c r="O315" s="58"/>
      <c r="P315" s="153">
        <f>O315*H315</f>
        <v>0</v>
      </c>
      <c r="Q315" s="153">
        <v>0</v>
      </c>
      <c r="R315" s="153">
        <f>Q315*H315</f>
        <v>0</v>
      </c>
      <c r="S315" s="153">
        <v>0</v>
      </c>
      <c r="T315" s="15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338</v>
      </c>
      <c r="AT315" s="155" t="s">
        <v>118</v>
      </c>
      <c r="AU315" s="155" t="s">
        <v>80</v>
      </c>
      <c r="AY315" s="17" t="s">
        <v>115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80</v>
      </c>
      <c r="BK315" s="156">
        <f>ROUND(I315*H315,2)</f>
        <v>0</v>
      </c>
      <c r="BL315" s="17" t="s">
        <v>338</v>
      </c>
      <c r="BM315" s="155" t="s">
        <v>353</v>
      </c>
    </row>
    <row r="316" spans="1:65" s="2" customFormat="1" ht="29.25" x14ac:dyDescent="0.2">
      <c r="A316" s="32"/>
      <c r="B316" s="33"/>
      <c r="C316" s="32"/>
      <c r="D316" s="157" t="s">
        <v>123</v>
      </c>
      <c r="E316" s="32"/>
      <c r="F316" s="158" t="s">
        <v>352</v>
      </c>
      <c r="G316" s="32"/>
      <c r="H316" s="32"/>
      <c r="I316" s="159"/>
      <c r="J316" s="32"/>
      <c r="K316" s="32"/>
      <c r="L316" s="33"/>
      <c r="M316" s="160"/>
      <c r="N316" s="161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123</v>
      </c>
      <c r="AU316" s="17" t="s">
        <v>80</v>
      </c>
    </row>
    <row r="317" spans="1:65" s="13" customFormat="1" x14ac:dyDescent="0.2">
      <c r="B317" s="162"/>
      <c r="D317" s="157" t="s">
        <v>124</v>
      </c>
      <c r="E317" s="163" t="s">
        <v>1</v>
      </c>
      <c r="F317" s="164" t="s">
        <v>354</v>
      </c>
      <c r="H317" s="165">
        <v>162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124</v>
      </c>
      <c r="AU317" s="163" t="s">
        <v>80</v>
      </c>
      <c r="AV317" s="13" t="s">
        <v>82</v>
      </c>
      <c r="AW317" s="13" t="s">
        <v>29</v>
      </c>
      <c r="AX317" s="13" t="s">
        <v>72</v>
      </c>
      <c r="AY317" s="163" t="s">
        <v>115</v>
      </c>
    </row>
    <row r="318" spans="1:65" s="13" customFormat="1" x14ac:dyDescent="0.2">
      <c r="B318" s="162"/>
      <c r="D318" s="157" t="s">
        <v>124</v>
      </c>
      <c r="E318" s="163" t="s">
        <v>1</v>
      </c>
      <c r="F318" s="164" t="s">
        <v>355</v>
      </c>
      <c r="H318" s="165">
        <v>1</v>
      </c>
      <c r="I318" s="166"/>
      <c r="L318" s="162"/>
      <c r="M318" s="167"/>
      <c r="N318" s="168"/>
      <c r="O318" s="168"/>
      <c r="P318" s="168"/>
      <c r="Q318" s="168"/>
      <c r="R318" s="168"/>
      <c r="S318" s="168"/>
      <c r="T318" s="169"/>
      <c r="AT318" s="163" t="s">
        <v>124</v>
      </c>
      <c r="AU318" s="163" t="s">
        <v>80</v>
      </c>
      <c r="AV318" s="13" t="s">
        <v>82</v>
      </c>
      <c r="AW318" s="13" t="s">
        <v>29</v>
      </c>
      <c r="AX318" s="13" t="s">
        <v>72</v>
      </c>
      <c r="AY318" s="163" t="s">
        <v>115</v>
      </c>
    </row>
    <row r="319" spans="1:65" s="14" customFormat="1" x14ac:dyDescent="0.2">
      <c r="B319" s="170"/>
      <c r="D319" s="157" t="s">
        <v>124</v>
      </c>
      <c r="E319" s="171" t="s">
        <v>1</v>
      </c>
      <c r="F319" s="172" t="s">
        <v>126</v>
      </c>
      <c r="H319" s="173">
        <v>163</v>
      </c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1" t="s">
        <v>124</v>
      </c>
      <c r="AU319" s="171" t="s">
        <v>80</v>
      </c>
      <c r="AV319" s="14" t="s">
        <v>122</v>
      </c>
      <c r="AW319" s="14" t="s">
        <v>29</v>
      </c>
      <c r="AX319" s="14" t="s">
        <v>80</v>
      </c>
      <c r="AY319" s="171" t="s">
        <v>115</v>
      </c>
    </row>
    <row r="320" spans="1:65" s="2" customFormat="1" ht="37.9" customHeight="1" x14ac:dyDescent="0.2">
      <c r="A320" s="32"/>
      <c r="B320" s="143"/>
      <c r="C320" s="144" t="s">
        <v>356</v>
      </c>
      <c r="D320" s="144" t="s">
        <v>118</v>
      </c>
      <c r="E320" s="145" t="s">
        <v>357</v>
      </c>
      <c r="F320" s="146" t="s">
        <v>358</v>
      </c>
      <c r="G320" s="147" t="s">
        <v>186</v>
      </c>
      <c r="H320" s="148">
        <v>1305</v>
      </c>
      <c r="I320" s="149"/>
      <c r="J320" s="150">
        <f>ROUND(I320*H320,2)</f>
        <v>0</v>
      </c>
      <c r="K320" s="146" t="s">
        <v>252</v>
      </c>
      <c r="L320" s="33"/>
      <c r="M320" s="151" t="s">
        <v>1</v>
      </c>
      <c r="N320" s="152" t="s">
        <v>37</v>
      </c>
      <c r="O320" s="58"/>
      <c r="P320" s="153">
        <f>O320*H320</f>
        <v>0</v>
      </c>
      <c r="Q320" s="153">
        <v>0</v>
      </c>
      <c r="R320" s="153">
        <f>Q320*H320</f>
        <v>0</v>
      </c>
      <c r="S320" s="153">
        <v>0</v>
      </c>
      <c r="T320" s="154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5" t="s">
        <v>346</v>
      </c>
      <c r="AT320" s="155" t="s">
        <v>118</v>
      </c>
      <c r="AU320" s="155" t="s">
        <v>80</v>
      </c>
      <c r="AY320" s="17" t="s">
        <v>115</v>
      </c>
      <c r="BE320" s="156">
        <f>IF(N320="základní",J320,0)</f>
        <v>0</v>
      </c>
      <c r="BF320" s="156">
        <f>IF(N320="snížená",J320,0)</f>
        <v>0</v>
      </c>
      <c r="BG320" s="156">
        <f>IF(N320="zákl. přenesená",J320,0)</f>
        <v>0</v>
      </c>
      <c r="BH320" s="156">
        <f>IF(N320="sníž. přenesená",J320,0)</f>
        <v>0</v>
      </c>
      <c r="BI320" s="156">
        <f>IF(N320="nulová",J320,0)</f>
        <v>0</v>
      </c>
      <c r="BJ320" s="17" t="s">
        <v>80</v>
      </c>
      <c r="BK320" s="156">
        <f>ROUND(I320*H320,2)</f>
        <v>0</v>
      </c>
      <c r="BL320" s="17" t="s">
        <v>346</v>
      </c>
      <c r="BM320" s="155" t="s">
        <v>359</v>
      </c>
    </row>
    <row r="321" spans="1:65" s="2" customFormat="1" ht="68.25" x14ac:dyDescent="0.2">
      <c r="A321" s="32"/>
      <c r="B321" s="33"/>
      <c r="C321" s="32"/>
      <c r="D321" s="157" t="s">
        <v>123</v>
      </c>
      <c r="E321" s="32"/>
      <c r="F321" s="158" t="s">
        <v>360</v>
      </c>
      <c r="G321" s="32"/>
      <c r="H321" s="32"/>
      <c r="I321" s="159"/>
      <c r="J321" s="32"/>
      <c r="K321" s="32"/>
      <c r="L321" s="33"/>
      <c r="M321" s="160"/>
      <c r="N321" s="161"/>
      <c r="O321" s="58"/>
      <c r="P321" s="58"/>
      <c r="Q321" s="58"/>
      <c r="R321" s="58"/>
      <c r="S321" s="58"/>
      <c r="T321" s="5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123</v>
      </c>
      <c r="AU321" s="17" t="s">
        <v>80</v>
      </c>
    </row>
    <row r="322" spans="1:65" s="13" customFormat="1" x14ac:dyDescent="0.2">
      <c r="B322" s="162"/>
      <c r="D322" s="157" t="s">
        <v>124</v>
      </c>
      <c r="E322" s="163" t="s">
        <v>1</v>
      </c>
      <c r="F322" s="164" t="s">
        <v>361</v>
      </c>
      <c r="H322" s="165">
        <v>270</v>
      </c>
      <c r="I322" s="166"/>
      <c r="L322" s="162"/>
      <c r="M322" s="167"/>
      <c r="N322" s="168"/>
      <c r="O322" s="168"/>
      <c r="P322" s="168"/>
      <c r="Q322" s="168"/>
      <c r="R322" s="168"/>
      <c r="S322" s="168"/>
      <c r="T322" s="169"/>
      <c r="AT322" s="163" t="s">
        <v>124</v>
      </c>
      <c r="AU322" s="163" t="s">
        <v>80</v>
      </c>
      <c r="AV322" s="13" t="s">
        <v>82</v>
      </c>
      <c r="AW322" s="13" t="s">
        <v>29</v>
      </c>
      <c r="AX322" s="13" t="s">
        <v>72</v>
      </c>
      <c r="AY322" s="163" t="s">
        <v>115</v>
      </c>
    </row>
    <row r="323" spans="1:65" s="13" customFormat="1" x14ac:dyDescent="0.2">
      <c r="B323" s="162"/>
      <c r="D323" s="157" t="s">
        <v>124</v>
      </c>
      <c r="E323" s="163" t="s">
        <v>1</v>
      </c>
      <c r="F323" s="164" t="s">
        <v>362</v>
      </c>
      <c r="H323" s="165">
        <v>1035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3" t="s">
        <v>124</v>
      </c>
      <c r="AU323" s="163" t="s">
        <v>80</v>
      </c>
      <c r="AV323" s="13" t="s">
        <v>82</v>
      </c>
      <c r="AW323" s="13" t="s">
        <v>29</v>
      </c>
      <c r="AX323" s="13" t="s">
        <v>72</v>
      </c>
      <c r="AY323" s="163" t="s">
        <v>115</v>
      </c>
    </row>
    <row r="324" spans="1:65" s="14" customFormat="1" x14ac:dyDescent="0.2">
      <c r="B324" s="170"/>
      <c r="D324" s="157" t="s">
        <v>124</v>
      </c>
      <c r="E324" s="171" t="s">
        <v>1</v>
      </c>
      <c r="F324" s="172" t="s">
        <v>126</v>
      </c>
      <c r="H324" s="173">
        <v>1305</v>
      </c>
      <c r="I324" s="174"/>
      <c r="L324" s="170"/>
      <c r="M324" s="175"/>
      <c r="N324" s="176"/>
      <c r="O324" s="176"/>
      <c r="P324" s="176"/>
      <c r="Q324" s="176"/>
      <c r="R324" s="176"/>
      <c r="S324" s="176"/>
      <c r="T324" s="177"/>
      <c r="AT324" s="171" t="s">
        <v>124</v>
      </c>
      <c r="AU324" s="171" t="s">
        <v>80</v>
      </c>
      <c r="AV324" s="14" t="s">
        <v>122</v>
      </c>
      <c r="AW324" s="14" t="s">
        <v>29</v>
      </c>
      <c r="AX324" s="14" t="s">
        <v>80</v>
      </c>
      <c r="AY324" s="171" t="s">
        <v>115</v>
      </c>
    </row>
    <row r="325" spans="1:65" s="2" customFormat="1" ht="49.15" customHeight="1" x14ac:dyDescent="0.2">
      <c r="A325" s="32"/>
      <c r="B325" s="143"/>
      <c r="C325" s="144" t="s">
        <v>229</v>
      </c>
      <c r="D325" s="144" t="s">
        <v>118</v>
      </c>
      <c r="E325" s="145" t="s">
        <v>363</v>
      </c>
      <c r="F325" s="146" t="s">
        <v>364</v>
      </c>
      <c r="G325" s="147" t="s">
        <v>186</v>
      </c>
      <c r="H325" s="148">
        <v>2139.48</v>
      </c>
      <c r="I325" s="149"/>
      <c r="J325" s="150">
        <f>ROUND(I325*H325,2)</f>
        <v>0</v>
      </c>
      <c r="K325" s="146" t="s">
        <v>1</v>
      </c>
      <c r="L325" s="33"/>
      <c r="M325" s="151" t="s">
        <v>1</v>
      </c>
      <c r="N325" s="152" t="s">
        <v>37</v>
      </c>
      <c r="O325" s="58"/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5" t="s">
        <v>338</v>
      </c>
      <c r="AT325" s="155" t="s">
        <v>118</v>
      </c>
      <c r="AU325" s="155" t="s">
        <v>80</v>
      </c>
      <c r="AY325" s="17" t="s">
        <v>115</v>
      </c>
      <c r="BE325" s="156">
        <f>IF(N325="základní",J325,0)</f>
        <v>0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7" t="s">
        <v>80</v>
      </c>
      <c r="BK325" s="156">
        <f>ROUND(I325*H325,2)</f>
        <v>0</v>
      </c>
      <c r="BL325" s="17" t="s">
        <v>338</v>
      </c>
      <c r="BM325" s="155" t="s">
        <v>365</v>
      </c>
    </row>
    <row r="326" spans="1:65" s="2" customFormat="1" ht="29.25" x14ac:dyDescent="0.2">
      <c r="A326" s="32"/>
      <c r="B326" s="33"/>
      <c r="C326" s="32"/>
      <c r="D326" s="157" t="s">
        <v>123</v>
      </c>
      <c r="E326" s="32"/>
      <c r="F326" s="158" t="s">
        <v>364</v>
      </c>
      <c r="G326" s="32"/>
      <c r="H326" s="32"/>
      <c r="I326" s="159"/>
      <c r="J326" s="32"/>
      <c r="K326" s="32"/>
      <c r="L326" s="33"/>
      <c r="M326" s="160"/>
      <c r="N326" s="161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123</v>
      </c>
      <c r="AU326" s="17" t="s">
        <v>80</v>
      </c>
    </row>
    <row r="327" spans="1:65" s="13" customFormat="1" x14ac:dyDescent="0.2">
      <c r="B327" s="162"/>
      <c r="D327" s="157" t="s">
        <v>124</v>
      </c>
      <c r="E327" s="163" t="s">
        <v>1</v>
      </c>
      <c r="F327" s="164" t="s">
        <v>366</v>
      </c>
      <c r="H327" s="165">
        <v>2139.48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124</v>
      </c>
      <c r="AU327" s="163" t="s">
        <v>80</v>
      </c>
      <c r="AV327" s="13" t="s">
        <v>82</v>
      </c>
      <c r="AW327" s="13" t="s">
        <v>29</v>
      </c>
      <c r="AX327" s="13" t="s">
        <v>72</v>
      </c>
      <c r="AY327" s="163" t="s">
        <v>115</v>
      </c>
    </row>
    <row r="328" spans="1:65" s="14" customFormat="1" x14ac:dyDescent="0.2">
      <c r="B328" s="170"/>
      <c r="D328" s="157" t="s">
        <v>124</v>
      </c>
      <c r="E328" s="171" t="s">
        <v>1</v>
      </c>
      <c r="F328" s="172" t="s">
        <v>126</v>
      </c>
      <c r="H328" s="173">
        <v>2139.48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124</v>
      </c>
      <c r="AU328" s="171" t="s">
        <v>80</v>
      </c>
      <c r="AV328" s="14" t="s">
        <v>122</v>
      </c>
      <c r="AW328" s="14" t="s">
        <v>29</v>
      </c>
      <c r="AX328" s="14" t="s">
        <v>80</v>
      </c>
      <c r="AY328" s="171" t="s">
        <v>115</v>
      </c>
    </row>
    <row r="329" spans="1:65" s="2" customFormat="1" ht="49.15" customHeight="1" x14ac:dyDescent="0.2">
      <c r="A329" s="32"/>
      <c r="B329" s="143"/>
      <c r="C329" s="144" t="s">
        <v>367</v>
      </c>
      <c r="D329" s="144" t="s">
        <v>118</v>
      </c>
      <c r="E329" s="145" t="s">
        <v>368</v>
      </c>
      <c r="F329" s="146" t="s">
        <v>369</v>
      </c>
      <c r="G329" s="147" t="s">
        <v>186</v>
      </c>
      <c r="H329" s="148">
        <v>6.5750000000000002</v>
      </c>
      <c r="I329" s="149"/>
      <c r="J329" s="150">
        <f>ROUND(I329*H329,2)</f>
        <v>0</v>
      </c>
      <c r="K329" s="146" t="s">
        <v>1</v>
      </c>
      <c r="L329" s="33"/>
      <c r="M329" s="151" t="s">
        <v>1</v>
      </c>
      <c r="N329" s="152" t="s">
        <v>37</v>
      </c>
      <c r="O329" s="58"/>
      <c r="P329" s="153">
        <f>O329*H329</f>
        <v>0</v>
      </c>
      <c r="Q329" s="153">
        <v>0</v>
      </c>
      <c r="R329" s="153">
        <f>Q329*H329</f>
        <v>0</v>
      </c>
      <c r="S329" s="153">
        <v>0</v>
      </c>
      <c r="T329" s="154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5" t="s">
        <v>346</v>
      </c>
      <c r="AT329" s="155" t="s">
        <v>118</v>
      </c>
      <c r="AU329" s="155" t="s">
        <v>80</v>
      </c>
      <c r="AY329" s="17" t="s">
        <v>115</v>
      </c>
      <c r="BE329" s="156">
        <f>IF(N329="základní",J329,0)</f>
        <v>0</v>
      </c>
      <c r="BF329" s="156">
        <f>IF(N329="snížená",J329,0)</f>
        <v>0</v>
      </c>
      <c r="BG329" s="156">
        <f>IF(N329="zákl. přenesená",J329,0)</f>
        <v>0</v>
      </c>
      <c r="BH329" s="156">
        <f>IF(N329="sníž. přenesená",J329,0)</f>
        <v>0</v>
      </c>
      <c r="BI329" s="156">
        <f>IF(N329="nulová",J329,0)</f>
        <v>0</v>
      </c>
      <c r="BJ329" s="17" t="s">
        <v>80</v>
      </c>
      <c r="BK329" s="156">
        <f>ROUND(I329*H329,2)</f>
        <v>0</v>
      </c>
      <c r="BL329" s="17" t="s">
        <v>346</v>
      </c>
      <c r="BM329" s="155" t="s">
        <v>370</v>
      </c>
    </row>
    <row r="330" spans="1:65" s="2" customFormat="1" ht="29.25" x14ac:dyDescent="0.2">
      <c r="A330" s="32"/>
      <c r="B330" s="33"/>
      <c r="C330" s="32"/>
      <c r="D330" s="157" t="s">
        <v>123</v>
      </c>
      <c r="E330" s="32"/>
      <c r="F330" s="158" t="s">
        <v>369</v>
      </c>
      <c r="G330" s="32"/>
      <c r="H330" s="32"/>
      <c r="I330" s="159"/>
      <c r="J330" s="32"/>
      <c r="K330" s="32"/>
      <c r="L330" s="33"/>
      <c r="M330" s="160"/>
      <c r="N330" s="161"/>
      <c r="O330" s="58"/>
      <c r="P330" s="58"/>
      <c r="Q330" s="58"/>
      <c r="R330" s="58"/>
      <c r="S330" s="58"/>
      <c r="T330" s="59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123</v>
      </c>
      <c r="AU330" s="17" t="s">
        <v>80</v>
      </c>
    </row>
    <row r="331" spans="1:65" s="13" customFormat="1" x14ac:dyDescent="0.2">
      <c r="B331" s="162"/>
      <c r="D331" s="157" t="s">
        <v>124</v>
      </c>
      <c r="E331" s="163" t="s">
        <v>1</v>
      </c>
      <c r="F331" s="164" t="s">
        <v>371</v>
      </c>
      <c r="H331" s="165">
        <v>0.35899999999999999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124</v>
      </c>
      <c r="AU331" s="163" t="s">
        <v>80</v>
      </c>
      <c r="AV331" s="13" t="s">
        <v>82</v>
      </c>
      <c r="AW331" s="13" t="s">
        <v>29</v>
      </c>
      <c r="AX331" s="13" t="s">
        <v>72</v>
      </c>
      <c r="AY331" s="163" t="s">
        <v>115</v>
      </c>
    </row>
    <row r="332" spans="1:65" s="13" customFormat="1" x14ac:dyDescent="0.2">
      <c r="B332" s="162"/>
      <c r="D332" s="157" t="s">
        <v>124</v>
      </c>
      <c r="E332" s="163" t="s">
        <v>1</v>
      </c>
      <c r="F332" s="164" t="s">
        <v>372</v>
      </c>
      <c r="H332" s="165">
        <v>6.2160000000000002</v>
      </c>
      <c r="I332" s="166"/>
      <c r="L332" s="162"/>
      <c r="M332" s="167"/>
      <c r="N332" s="168"/>
      <c r="O332" s="168"/>
      <c r="P332" s="168"/>
      <c r="Q332" s="168"/>
      <c r="R332" s="168"/>
      <c r="S332" s="168"/>
      <c r="T332" s="169"/>
      <c r="AT332" s="163" t="s">
        <v>124</v>
      </c>
      <c r="AU332" s="163" t="s">
        <v>80</v>
      </c>
      <c r="AV332" s="13" t="s">
        <v>82</v>
      </c>
      <c r="AW332" s="13" t="s">
        <v>29</v>
      </c>
      <c r="AX332" s="13" t="s">
        <v>72</v>
      </c>
      <c r="AY332" s="163" t="s">
        <v>115</v>
      </c>
    </row>
    <row r="333" spans="1:65" s="14" customFormat="1" x14ac:dyDescent="0.2">
      <c r="B333" s="170"/>
      <c r="D333" s="157" t="s">
        <v>124</v>
      </c>
      <c r="E333" s="171" t="s">
        <v>1</v>
      </c>
      <c r="F333" s="172" t="s">
        <v>126</v>
      </c>
      <c r="H333" s="173">
        <v>6.5750000000000002</v>
      </c>
      <c r="I333" s="174"/>
      <c r="L333" s="170"/>
      <c r="M333" s="175"/>
      <c r="N333" s="176"/>
      <c r="O333" s="176"/>
      <c r="P333" s="176"/>
      <c r="Q333" s="176"/>
      <c r="R333" s="176"/>
      <c r="S333" s="176"/>
      <c r="T333" s="177"/>
      <c r="AT333" s="171" t="s">
        <v>124</v>
      </c>
      <c r="AU333" s="171" t="s">
        <v>80</v>
      </c>
      <c r="AV333" s="14" t="s">
        <v>122</v>
      </c>
      <c r="AW333" s="14" t="s">
        <v>29</v>
      </c>
      <c r="AX333" s="14" t="s">
        <v>80</v>
      </c>
      <c r="AY333" s="171" t="s">
        <v>115</v>
      </c>
    </row>
    <row r="334" spans="1:65" s="2" customFormat="1" ht="62.65" customHeight="1" x14ac:dyDescent="0.2">
      <c r="A334" s="32"/>
      <c r="B334" s="143"/>
      <c r="C334" s="144" t="s">
        <v>234</v>
      </c>
      <c r="D334" s="144" t="s">
        <v>118</v>
      </c>
      <c r="E334" s="145" t="s">
        <v>373</v>
      </c>
      <c r="F334" s="146" t="s">
        <v>374</v>
      </c>
      <c r="G334" s="147" t="s">
        <v>186</v>
      </c>
      <c r="H334" s="148">
        <v>2.4500000000000002</v>
      </c>
      <c r="I334" s="149"/>
      <c r="J334" s="150">
        <f>ROUND(I334*H334,2)</f>
        <v>0</v>
      </c>
      <c r="K334" s="146" t="s">
        <v>1</v>
      </c>
      <c r="L334" s="33"/>
      <c r="M334" s="151" t="s">
        <v>1</v>
      </c>
      <c r="N334" s="152" t="s">
        <v>37</v>
      </c>
      <c r="O334" s="58"/>
      <c r="P334" s="153">
        <f>O334*H334</f>
        <v>0</v>
      </c>
      <c r="Q334" s="153">
        <v>0</v>
      </c>
      <c r="R334" s="153">
        <f>Q334*H334</f>
        <v>0</v>
      </c>
      <c r="S334" s="153">
        <v>0</v>
      </c>
      <c r="T334" s="154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5" t="s">
        <v>338</v>
      </c>
      <c r="AT334" s="155" t="s">
        <v>118</v>
      </c>
      <c r="AU334" s="155" t="s">
        <v>80</v>
      </c>
      <c r="AY334" s="17" t="s">
        <v>115</v>
      </c>
      <c r="BE334" s="156">
        <f>IF(N334="základní",J334,0)</f>
        <v>0</v>
      </c>
      <c r="BF334" s="156">
        <f>IF(N334="snížená",J334,0)</f>
        <v>0</v>
      </c>
      <c r="BG334" s="156">
        <f>IF(N334="zákl. přenesená",J334,0)</f>
        <v>0</v>
      </c>
      <c r="BH334" s="156">
        <f>IF(N334="sníž. přenesená",J334,0)</f>
        <v>0</v>
      </c>
      <c r="BI334" s="156">
        <f>IF(N334="nulová",J334,0)</f>
        <v>0</v>
      </c>
      <c r="BJ334" s="17" t="s">
        <v>80</v>
      </c>
      <c r="BK334" s="156">
        <f>ROUND(I334*H334,2)</f>
        <v>0</v>
      </c>
      <c r="BL334" s="17" t="s">
        <v>338</v>
      </c>
      <c r="BM334" s="155" t="s">
        <v>375</v>
      </c>
    </row>
    <row r="335" spans="1:65" s="2" customFormat="1" ht="29.25" x14ac:dyDescent="0.2">
      <c r="A335" s="32"/>
      <c r="B335" s="33"/>
      <c r="C335" s="32"/>
      <c r="D335" s="157" t="s">
        <v>123</v>
      </c>
      <c r="E335" s="32"/>
      <c r="F335" s="158" t="s">
        <v>374</v>
      </c>
      <c r="G335" s="32"/>
      <c r="H335" s="32"/>
      <c r="I335" s="159"/>
      <c r="J335" s="32"/>
      <c r="K335" s="32"/>
      <c r="L335" s="33"/>
      <c r="M335" s="160"/>
      <c r="N335" s="161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123</v>
      </c>
      <c r="AU335" s="17" t="s">
        <v>80</v>
      </c>
    </row>
    <row r="336" spans="1:65" s="13" customFormat="1" x14ac:dyDescent="0.2">
      <c r="B336" s="162"/>
      <c r="D336" s="157" t="s">
        <v>124</v>
      </c>
      <c r="E336" s="163" t="s">
        <v>1</v>
      </c>
      <c r="F336" s="164" t="s">
        <v>376</v>
      </c>
      <c r="H336" s="165">
        <v>2.4500000000000002</v>
      </c>
      <c r="I336" s="166"/>
      <c r="L336" s="162"/>
      <c r="M336" s="167"/>
      <c r="N336" s="168"/>
      <c r="O336" s="168"/>
      <c r="P336" s="168"/>
      <c r="Q336" s="168"/>
      <c r="R336" s="168"/>
      <c r="S336" s="168"/>
      <c r="T336" s="169"/>
      <c r="AT336" s="163" t="s">
        <v>124</v>
      </c>
      <c r="AU336" s="163" t="s">
        <v>80</v>
      </c>
      <c r="AV336" s="13" t="s">
        <v>82</v>
      </c>
      <c r="AW336" s="13" t="s">
        <v>29</v>
      </c>
      <c r="AX336" s="13" t="s">
        <v>72</v>
      </c>
      <c r="AY336" s="163" t="s">
        <v>115</v>
      </c>
    </row>
    <row r="337" spans="1:65" s="14" customFormat="1" x14ac:dyDescent="0.2">
      <c r="B337" s="170"/>
      <c r="D337" s="157" t="s">
        <v>124</v>
      </c>
      <c r="E337" s="171" t="s">
        <v>1</v>
      </c>
      <c r="F337" s="172" t="s">
        <v>126</v>
      </c>
      <c r="H337" s="173">
        <v>2.4500000000000002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124</v>
      </c>
      <c r="AU337" s="171" t="s">
        <v>80</v>
      </c>
      <c r="AV337" s="14" t="s">
        <v>122</v>
      </c>
      <c r="AW337" s="14" t="s">
        <v>29</v>
      </c>
      <c r="AX337" s="14" t="s">
        <v>80</v>
      </c>
      <c r="AY337" s="171" t="s">
        <v>115</v>
      </c>
    </row>
    <row r="338" spans="1:65" s="2" customFormat="1" ht="24.2" customHeight="1" x14ac:dyDescent="0.2">
      <c r="A338" s="32"/>
      <c r="B338" s="143"/>
      <c r="C338" s="144" t="s">
        <v>377</v>
      </c>
      <c r="D338" s="144" t="s">
        <v>118</v>
      </c>
      <c r="E338" s="145" t="s">
        <v>378</v>
      </c>
      <c r="F338" s="146" t="s">
        <v>379</v>
      </c>
      <c r="G338" s="147" t="s">
        <v>186</v>
      </c>
      <c r="H338" s="148">
        <v>1305.4110000000001</v>
      </c>
      <c r="I338" s="149"/>
      <c r="J338" s="150">
        <f>ROUND(I338*H338,2)</f>
        <v>0</v>
      </c>
      <c r="K338" s="146" t="s">
        <v>1</v>
      </c>
      <c r="L338" s="33"/>
      <c r="M338" s="151" t="s">
        <v>1</v>
      </c>
      <c r="N338" s="152" t="s">
        <v>37</v>
      </c>
      <c r="O338" s="58"/>
      <c r="P338" s="153">
        <f>O338*H338</f>
        <v>0</v>
      </c>
      <c r="Q338" s="153">
        <v>0</v>
      </c>
      <c r="R338" s="153">
        <f>Q338*H338</f>
        <v>0</v>
      </c>
      <c r="S338" s="153">
        <v>0</v>
      </c>
      <c r="T338" s="154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5" t="s">
        <v>338</v>
      </c>
      <c r="AT338" s="155" t="s">
        <v>118</v>
      </c>
      <c r="AU338" s="155" t="s">
        <v>80</v>
      </c>
      <c r="AY338" s="17" t="s">
        <v>115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7" t="s">
        <v>80</v>
      </c>
      <c r="BK338" s="156">
        <f>ROUND(I338*H338,2)</f>
        <v>0</v>
      </c>
      <c r="BL338" s="17" t="s">
        <v>338</v>
      </c>
      <c r="BM338" s="155" t="s">
        <v>380</v>
      </c>
    </row>
    <row r="339" spans="1:65" s="2" customFormat="1" x14ac:dyDescent="0.2">
      <c r="A339" s="32"/>
      <c r="B339" s="33"/>
      <c r="C339" s="32"/>
      <c r="D339" s="157" t="s">
        <v>123</v>
      </c>
      <c r="E339" s="32"/>
      <c r="F339" s="158" t="s">
        <v>379</v>
      </c>
      <c r="G339" s="32"/>
      <c r="H339" s="32"/>
      <c r="I339" s="159"/>
      <c r="J339" s="32"/>
      <c r="K339" s="32"/>
      <c r="L339" s="33"/>
      <c r="M339" s="160"/>
      <c r="N339" s="161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123</v>
      </c>
      <c r="AU339" s="17" t="s">
        <v>80</v>
      </c>
    </row>
    <row r="340" spans="1:65" s="13" customFormat="1" x14ac:dyDescent="0.2">
      <c r="B340" s="162"/>
      <c r="D340" s="157" t="s">
        <v>124</v>
      </c>
      <c r="E340" s="163" t="s">
        <v>1</v>
      </c>
      <c r="F340" s="164" t="s">
        <v>381</v>
      </c>
      <c r="H340" s="165">
        <v>270</v>
      </c>
      <c r="I340" s="166"/>
      <c r="L340" s="162"/>
      <c r="M340" s="167"/>
      <c r="N340" s="168"/>
      <c r="O340" s="168"/>
      <c r="P340" s="168"/>
      <c r="Q340" s="168"/>
      <c r="R340" s="168"/>
      <c r="S340" s="168"/>
      <c r="T340" s="169"/>
      <c r="AT340" s="163" t="s">
        <v>124</v>
      </c>
      <c r="AU340" s="163" t="s">
        <v>80</v>
      </c>
      <c r="AV340" s="13" t="s">
        <v>82</v>
      </c>
      <c r="AW340" s="13" t="s">
        <v>29</v>
      </c>
      <c r="AX340" s="13" t="s">
        <v>72</v>
      </c>
      <c r="AY340" s="163" t="s">
        <v>115</v>
      </c>
    </row>
    <row r="341" spans="1:65" s="13" customFormat="1" x14ac:dyDescent="0.2">
      <c r="B341" s="162"/>
      <c r="D341" s="157" t="s">
        <v>124</v>
      </c>
      <c r="E341" s="163" t="s">
        <v>1</v>
      </c>
      <c r="F341" s="164" t="s">
        <v>382</v>
      </c>
      <c r="H341" s="165">
        <v>1035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124</v>
      </c>
      <c r="AU341" s="163" t="s">
        <v>80</v>
      </c>
      <c r="AV341" s="13" t="s">
        <v>82</v>
      </c>
      <c r="AW341" s="13" t="s">
        <v>29</v>
      </c>
      <c r="AX341" s="13" t="s">
        <v>72</v>
      </c>
      <c r="AY341" s="163" t="s">
        <v>115</v>
      </c>
    </row>
    <row r="342" spans="1:65" s="13" customFormat="1" x14ac:dyDescent="0.2">
      <c r="B342" s="162"/>
      <c r="D342" s="157" t="s">
        <v>124</v>
      </c>
      <c r="E342" s="163" t="s">
        <v>1</v>
      </c>
      <c r="F342" s="164" t="s">
        <v>383</v>
      </c>
      <c r="H342" s="165">
        <v>0.41099999999999998</v>
      </c>
      <c r="I342" s="166"/>
      <c r="L342" s="162"/>
      <c r="M342" s="167"/>
      <c r="N342" s="168"/>
      <c r="O342" s="168"/>
      <c r="P342" s="168"/>
      <c r="Q342" s="168"/>
      <c r="R342" s="168"/>
      <c r="S342" s="168"/>
      <c r="T342" s="169"/>
      <c r="AT342" s="163" t="s">
        <v>124</v>
      </c>
      <c r="AU342" s="163" t="s">
        <v>80</v>
      </c>
      <c r="AV342" s="13" t="s">
        <v>82</v>
      </c>
      <c r="AW342" s="13" t="s">
        <v>29</v>
      </c>
      <c r="AX342" s="13" t="s">
        <v>72</v>
      </c>
      <c r="AY342" s="163" t="s">
        <v>115</v>
      </c>
    </row>
    <row r="343" spans="1:65" s="14" customFormat="1" x14ac:dyDescent="0.2">
      <c r="B343" s="170"/>
      <c r="D343" s="157" t="s">
        <v>124</v>
      </c>
      <c r="E343" s="171" t="s">
        <v>1</v>
      </c>
      <c r="F343" s="172" t="s">
        <v>126</v>
      </c>
      <c r="H343" s="173">
        <v>1305.4110000000001</v>
      </c>
      <c r="I343" s="174"/>
      <c r="L343" s="170"/>
      <c r="M343" s="175"/>
      <c r="N343" s="176"/>
      <c r="O343" s="176"/>
      <c r="P343" s="176"/>
      <c r="Q343" s="176"/>
      <c r="R343" s="176"/>
      <c r="S343" s="176"/>
      <c r="T343" s="177"/>
      <c r="AT343" s="171" t="s">
        <v>124</v>
      </c>
      <c r="AU343" s="171" t="s">
        <v>80</v>
      </c>
      <c r="AV343" s="14" t="s">
        <v>122</v>
      </c>
      <c r="AW343" s="14" t="s">
        <v>29</v>
      </c>
      <c r="AX343" s="14" t="s">
        <v>80</v>
      </c>
      <c r="AY343" s="171" t="s">
        <v>115</v>
      </c>
    </row>
    <row r="344" spans="1:65" s="2" customFormat="1" ht="33" customHeight="1" x14ac:dyDescent="0.2">
      <c r="A344" s="32"/>
      <c r="B344" s="143"/>
      <c r="C344" s="144" t="s">
        <v>239</v>
      </c>
      <c r="D344" s="144" t="s">
        <v>118</v>
      </c>
      <c r="E344" s="145" t="s">
        <v>384</v>
      </c>
      <c r="F344" s="146" t="s">
        <v>385</v>
      </c>
      <c r="G344" s="147" t="s">
        <v>140</v>
      </c>
      <c r="H344" s="148">
        <v>2</v>
      </c>
      <c r="I344" s="149"/>
      <c r="J344" s="150">
        <f>ROUND(I344*H344,2)</f>
        <v>0</v>
      </c>
      <c r="K344" s="146" t="s">
        <v>1</v>
      </c>
      <c r="L344" s="33"/>
      <c r="M344" s="151" t="s">
        <v>1</v>
      </c>
      <c r="N344" s="152" t="s">
        <v>37</v>
      </c>
      <c r="O344" s="58"/>
      <c r="P344" s="153">
        <f>O344*H344</f>
        <v>0</v>
      </c>
      <c r="Q344" s="153">
        <v>0</v>
      </c>
      <c r="R344" s="153">
        <f>Q344*H344</f>
        <v>0</v>
      </c>
      <c r="S344" s="153">
        <v>0</v>
      </c>
      <c r="T344" s="154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5" t="s">
        <v>338</v>
      </c>
      <c r="AT344" s="155" t="s">
        <v>118</v>
      </c>
      <c r="AU344" s="155" t="s">
        <v>80</v>
      </c>
      <c r="AY344" s="17" t="s">
        <v>115</v>
      </c>
      <c r="BE344" s="156">
        <f>IF(N344="základní",J344,0)</f>
        <v>0</v>
      </c>
      <c r="BF344" s="156">
        <f>IF(N344="snížená",J344,0)</f>
        <v>0</v>
      </c>
      <c r="BG344" s="156">
        <f>IF(N344="zákl. přenesená",J344,0)</f>
        <v>0</v>
      </c>
      <c r="BH344" s="156">
        <f>IF(N344="sníž. přenesená",J344,0)</f>
        <v>0</v>
      </c>
      <c r="BI344" s="156">
        <f>IF(N344="nulová",J344,0)</f>
        <v>0</v>
      </c>
      <c r="BJ344" s="17" t="s">
        <v>80</v>
      </c>
      <c r="BK344" s="156">
        <f>ROUND(I344*H344,2)</f>
        <v>0</v>
      </c>
      <c r="BL344" s="17" t="s">
        <v>338</v>
      </c>
      <c r="BM344" s="155" t="s">
        <v>386</v>
      </c>
    </row>
    <row r="345" spans="1:65" s="2" customFormat="1" ht="19.5" x14ac:dyDescent="0.2">
      <c r="A345" s="32"/>
      <c r="B345" s="33"/>
      <c r="C345" s="32"/>
      <c r="D345" s="157" t="s">
        <v>123</v>
      </c>
      <c r="E345" s="32"/>
      <c r="F345" s="158" t="s">
        <v>385</v>
      </c>
      <c r="G345" s="32"/>
      <c r="H345" s="32"/>
      <c r="I345" s="159"/>
      <c r="J345" s="32"/>
      <c r="K345" s="32"/>
      <c r="L345" s="33"/>
      <c r="M345" s="160"/>
      <c r="N345" s="161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123</v>
      </c>
      <c r="AU345" s="17" t="s">
        <v>80</v>
      </c>
    </row>
    <row r="346" spans="1:65" s="13" customFormat="1" x14ac:dyDescent="0.2">
      <c r="B346" s="162"/>
      <c r="D346" s="157" t="s">
        <v>124</v>
      </c>
      <c r="E346" s="163" t="s">
        <v>1</v>
      </c>
      <c r="F346" s="164" t="s">
        <v>387</v>
      </c>
      <c r="H346" s="165">
        <v>2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3" t="s">
        <v>124</v>
      </c>
      <c r="AU346" s="163" t="s">
        <v>80</v>
      </c>
      <c r="AV346" s="13" t="s">
        <v>82</v>
      </c>
      <c r="AW346" s="13" t="s">
        <v>29</v>
      </c>
      <c r="AX346" s="13" t="s">
        <v>72</v>
      </c>
      <c r="AY346" s="163" t="s">
        <v>115</v>
      </c>
    </row>
    <row r="347" spans="1:65" s="14" customFormat="1" x14ac:dyDescent="0.2">
      <c r="B347" s="170"/>
      <c r="D347" s="157" t="s">
        <v>124</v>
      </c>
      <c r="E347" s="171" t="s">
        <v>1</v>
      </c>
      <c r="F347" s="172" t="s">
        <v>126</v>
      </c>
      <c r="H347" s="173">
        <v>2</v>
      </c>
      <c r="I347" s="174"/>
      <c r="L347" s="170"/>
      <c r="M347" s="175"/>
      <c r="N347" s="176"/>
      <c r="O347" s="176"/>
      <c r="P347" s="176"/>
      <c r="Q347" s="176"/>
      <c r="R347" s="176"/>
      <c r="S347" s="176"/>
      <c r="T347" s="177"/>
      <c r="AT347" s="171" t="s">
        <v>124</v>
      </c>
      <c r="AU347" s="171" t="s">
        <v>80</v>
      </c>
      <c r="AV347" s="14" t="s">
        <v>122</v>
      </c>
      <c r="AW347" s="14" t="s">
        <v>29</v>
      </c>
      <c r="AX347" s="14" t="s">
        <v>80</v>
      </c>
      <c r="AY347" s="171" t="s">
        <v>115</v>
      </c>
    </row>
    <row r="348" spans="1:65" s="2" customFormat="1" ht="24.2" customHeight="1" x14ac:dyDescent="0.2">
      <c r="A348" s="32"/>
      <c r="B348" s="143"/>
      <c r="C348" s="144" t="s">
        <v>388</v>
      </c>
      <c r="D348" s="144" t="s">
        <v>118</v>
      </c>
      <c r="E348" s="145" t="s">
        <v>389</v>
      </c>
      <c r="F348" s="146" t="s">
        <v>390</v>
      </c>
      <c r="G348" s="147" t="s">
        <v>140</v>
      </c>
      <c r="H348" s="148">
        <v>4</v>
      </c>
      <c r="I348" s="149"/>
      <c r="J348" s="150">
        <f>ROUND(I348*H348,2)</f>
        <v>0</v>
      </c>
      <c r="K348" s="146" t="s">
        <v>1</v>
      </c>
      <c r="L348" s="33"/>
      <c r="M348" s="151" t="s">
        <v>1</v>
      </c>
      <c r="N348" s="152" t="s">
        <v>37</v>
      </c>
      <c r="O348" s="58"/>
      <c r="P348" s="153">
        <f>O348*H348</f>
        <v>0</v>
      </c>
      <c r="Q348" s="153">
        <v>0</v>
      </c>
      <c r="R348" s="153">
        <f>Q348*H348</f>
        <v>0</v>
      </c>
      <c r="S348" s="153">
        <v>0</v>
      </c>
      <c r="T348" s="154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5" t="s">
        <v>338</v>
      </c>
      <c r="AT348" s="155" t="s">
        <v>118</v>
      </c>
      <c r="AU348" s="155" t="s">
        <v>80</v>
      </c>
      <c r="AY348" s="17" t="s">
        <v>115</v>
      </c>
      <c r="BE348" s="156">
        <f>IF(N348="základní",J348,0)</f>
        <v>0</v>
      </c>
      <c r="BF348" s="156">
        <f>IF(N348="snížená",J348,0)</f>
        <v>0</v>
      </c>
      <c r="BG348" s="156">
        <f>IF(N348="zákl. přenesená",J348,0)</f>
        <v>0</v>
      </c>
      <c r="BH348" s="156">
        <f>IF(N348="sníž. přenesená",J348,0)</f>
        <v>0</v>
      </c>
      <c r="BI348" s="156">
        <f>IF(N348="nulová",J348,0)</f>
        <v>0</v>
      </c>
      <c r="BJ348" s="17" t="s">
        <v>80</v>
      </c>
      <c r="BK348" s="156">
        <f>ROUND(I348*H348,2)</f>
        <v>0</v>
      </c>
      <c r="BL348" s="17" t="s">
        <v>338</v>
      </c>
      <c r="BM348" s="155" t="s">
        <v>391</v>
      </c>
    </row>
    <row r="349" spans="1:65" s="2" customFormat="1" ht="19.5" x14ac:dyDescent="0.2">
      <c r="A349" s="32"/>
      <c r="B349" s="33"/>
      <c r="C349" s="32"/>
      <c r="D349" s="157" t="s">
        <v>123</v>
      </c>
      <c r="E349" s="32"/>
      <c r="F349" s="158" t="s">
        <v>390</v>
      </c>
      <c r="G349" s="32"/>
      <c r="H349" s="32"/>
      <c r="I349" s="159"/>
      <c r="J349" s="32"/>
      <c r="K349" s="32"/>
      <c r="L349" s="33"/>
      <c r="M349" s="160"/>
      <c r="N349" s="161"/>
      <c r="O349" s="58"/>
      <c r="P349" s="58"/>
      <c r="Q349" s="58"/>
      <c r="R349" s="58"/>
      <c r="S349" s="58"/>
      <c r="T349" s="59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123</v>
      </c>
      <c r="AU349" s="17" t="s">
        <v>80</v>
      </c>
    </row>
    <row r="350" spans="1:65" s="13" customFormat="1" x14ac:dyDescent="0.2">
      <c r="B350" s="162"/>
      <c r="D350" s="157" t="s">
        <v>124</v>
      </c>
      <c r="E350" s="163" t="s">
        <v>1</v>
      </c>
      <c r="F350" s="164" t="s">
        <v>392</v>
      </c>
      <c r="H350" s="165">
        <v>4</v>
      </c>
      <c r="I350" s="166"/>
      <c r="L350" s="162"/>
      <c r="M350" s="167"/>
      <c r="N350" s="168"/>
      <c r="O350" s="168"/>
      <c r="P350" s="168"/>
      <c r="Q350" s="168"/>
      <c r="R350" s="168"/>
      <c r="S350" s="168"/>
      <c r="T350" s="169"/>
      <c r="AT350" s="163" t="s">
        <v>124</v>
      </c>
      <c r="AU350" s="163" t="s">
        <v>80</v>
      </c>
      <c r="AV350" s="13" t="s">
        <v>82</v>
      </c>
      <c r="AW350" s="13" t="s">
        <v>29</v>
      </c>
      <c r="AX350" s="13" t="s">
        <v>72</v>
      </c>
      <c r="AY350" s="163" t="s">
        <v>115</v>
      </c>
    </row>
    <row r="351" spans="1:65" s="14" customFormat="1" x14ac:dyDescent="0.2">
      <c r="B351" s="170"/>
      <c r="D351" s="157" t="s">
        <v>124</v>
      </c>
      <c r="E351" s="171" t="s">
        <v>1</v>
      </c>
      <c r="F351" s="172" t="s">
        <v>126</v>
      </c>
      <c r="H351" s="173">
        <v>4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124</v>
      </c>
      <c r="AU351" s="171" t="s">
        <v>80</v>
      </c>
      <c r="AV351" s="14" t="s">
        <v>122</v>
      </c>
      <c r="AW351" s="14" t="s">
        <v>29</v>
      </c>
      <c r="AX351" s="14" t="s">
        <v>80</v>
      </c>
      <c r="AY351" s="171" t="s">
        <v>115</v>
      </c>
    </row>
    <row r="352" spans="1:65" s="2" customFormat="1" ht="21.75" customHeight="1" x14ac:dyDescent="0.2">
      <c r="A352" s="32"/>
      <c r="B352" s="143"/>
      <c r="C352" s="144" t="s">
        <v>243</v>
      </c>
      <c r="D352" s="144" t="s">
        <v>118</v>
      </c>
      <c r="E352" s="145" t="s">
        <v>393</v>
      </c>
      <c r="F352" s="146" t="s">
        <v>394</v>
      </c>
      <c r="G352" s="147" t="s">
        <v>186</v>
      </c>
      <c r="H352" s="148">
        <v>162</v>
      </c>
      <c r="I352" s="149"/>
      <c r="J352" s="150">
        <f>ROUND(I352*H352,2)</f>
        <v>0</v>
      </c>
      <c r="K352" s="146" t="s">
        <v>1</v>
      </c>
      <c r="L352" s="33"/>
      <c r="M352" s="151" t="s">
        <v>1</v>
      </c>
      <c r="N352" s="152" t="s">
        <v>37</v>
      </c>
      <c r="O352" s="58"/>
      <c r="P352" s="153">
        <f>O352*H352</f>
        <v>0</v>
      </c>
      <c r="Q352" s="153">
        <v>0</v>
      </c>
      <c r="R352" s="153">
        <f>Q352*H352</f>
        <v>0</v>
      </c>
      <c r="S352" s="153">
        <v>0</v>
      </c>
      <c r="T352" s="154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5" t="s">
        <v>338</v>
      </c>
      <c r="AT352" s="155" t="s">
        <v>118</v>
      </c>
      <c r="AU352" s="155" t="s">
        <v>80</v>
      </c>
      <c r="AY352" s="17" t="s">
        <v>115</v>
      </c>
      <c r="BE352" s="156">
        <f>IF(N352="základní",J352,0)</f>
        <v>0</v>
      </c>
      <c r="BF352" s="156">
        <f>IF(N352="snížená",J352,0)</f>
        <v>0</v>
      </c>
      <c r="BG352" s="156">
        <f>IF(N352="zákl. přenesená",J352,0)</f>
        <v>0</v>
      </c>
      <c r="BH352" s="156">
        <f>IF(N352="sníž. přenesená",J352,0)</f>
        <v>0</v>
      </c>
      <c r="BI352" s="156">
        <f>IF(N352="nulová",J352,0)</f>
        <v>0</v>
      </c>
      <c r="BJ352" s="17" t="s">
        <v>80</v>
      </c>
      <c r="BK352" s="156">
        <f>ROUND(I352*H352,2)</f>
        <v>0</v>
      </c>
      <c r="BL352" s="17" t="s">
        <v>338</v>
      </c>
      <c r="BM352" s="155" t="s">
        <v>395</v>
      </c>
    </row>
    <row r="353" spans="1:65" s="2" customFormat="1" x14ac:dyDescent="0.2">
      <c r="A353" s="32"/>
      <c r="B353" s="33"/>
      <c r="C353" s="32"/>
      <c r="D353" s="157" t="s">
        <v>123</v>
      </c>
      <c r="E353" s="32"/>
      <c r="F353" s="158" t="s">
        <v>394</v>
      </c>
      <c r="G353" s="32"/>
      <c r="H353" s="32"/>
      <c r="I353" s="159"/>
      <c r="J353" s="32"/>
      <c r="K353" s="32"/>
      <c r="L353" s="33"/>
      <c r="M353" s="160"/>
      <c r="N353" s="161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123</v>
      </c>
      <c r="AU353" s="17" t="s">
        <v>80</v>
      </c>
    </row>
    <row r="354" spans="1:65" s="13" customFormat="1" x14ac:dyDescent="0.2">
      <c r="B354" s="162"/>
      <c r="D354" s="157" t="s">
        <v>124</v>
      </c>
      <c r="E354" s="163" t="s">
        <v>1</v>
      </c>
      <c r="F354" s="164" t="s">
        <v>396</v>
      </c>
      <c r="H354" s="165">
        <v>162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3" t="s">
        <v>124</v>
      </c>
      <c r="AU354" s="163" t="s">
        <v>80</v>
      </c>
      <c r="AV354" s="13" t="s">
        <v>82</v>
      </c>
      <c r="AW354" s="13" t="s">
        <v>29</v>
      </c>
      <c r="AX354" s="13" t="s">
        <v>72</v>
      </c>
      <c r="AY354" s="163" t="s">
        <v>115</v>
      </c>
    </row>
    <row r="355" spans="1:65" s="14" customFormat="1" x14ac:dyDescent="0.2">
      <c r="B355" s="170"/>
      <c r="D355" s="157" t="s">
        <v>124</v>
      </c>
      <c r="E355" s="171" t="s">
        <v>1</v>
      </c>
      <c r="F355" s="172" t="s">
        <v>126</v>
      </c>
      <c r="H355" s="173">
        <v>162</v>
      </c>
      <c r="I355" s="174"/>
      <c r="L355" s="170"/>
      <c r="M355" s="175"/>
      <c r="N355" s="176"/>
      <c r="O355" s="176"/>
      <c r="P355" s="176"/>
      <c r="Q355" s="176"/>
      <c r="R355" s="176"/>
      <c r="S355" s="176"/>
      <c r="T355" s="177"/>
      <c r="AT355" s="171" t="s">
        <v>124</v>
      </c>
      <c r="AU355" s="171" t="s">
        <v>80</v>
      </c>
      <c r="AV355" s="14" t="s">
        <v>122</v>
      </c>
      <c r="AW355" s="14" t="s">
        <v>29</v>
      </c>
      <c r="AX355" s="14" t="s">
        <v>80</v>
      </c>
      <c r="AY355" s="171" t="s">
        <v>115</v>
      </c>
    </row>
    <row r="356" spans="1:65" s="2" customFormat="1" ht="16.5" customHeight="1" x14ac:dyDescent="0.2">
      <c r="A356" s="32"/>
      <c r="B356" s="143"/>
      <c r="C356" s="144" t="s">
        <v>397</v>
      </c>
      <c r="D356" s="144" t="s">
        <v>118</v>
      </c>
      <c r="E356" s="145" t="s">
        <v>398</v>
      </c>
      <c r="F356" s="146" t="s">
        <v>399</v>
      </c>
      <c r="G356" s="147" t="s">
        <v>186</v>
      </c>
      <c r="H356" s="148">
        <v>0.41099999999999998</v>
      </c>
      <c r="I356" s="149"/>
      <c r="J356" s="150">
        <f>ROUND(I356*H356,2)</f>
        <v>0</v>
      </c>
      <c r="K356" s="146" t="s">
        <v>252</v>
      </c>
      <c r="L356" s="33"/>
      <c r="M356" s="151" t="s">
        <v>1</v>
      </c>
      <c r="N356" s="152" t="s">
        <v>37</v>
      </c>
      <c r="O356" s="58"/>
      <c r="P356" s="153">
        <f>O356*H356</f>
        <v>0</v>
      </c>
      <c r="Q356" s="153">
        <v>0</v>
      </c>
      <c r="R356" s="153">
        <f>Q356*H356</f>
        <v>0</v>
      </c>
      <c r="S356" s="153">
        <v>0</v>
      </c>
      <c r="T356" s="154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5" t="s">
        <v>346</v>
      </c>
      <c r="AT356" s="155" t="s">
        <v>118</v>
      </c>
      <c r="AU356" s="155" t="s">
        <v>80</v>
      </c>
      <c r="AY356" s="17" t="s">
        <v>115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7" t="s">
        <v>80</v>
      </c>
      <c r="BK356" s="156">
        <f>ROUND(I356*H356,2)</f>
        <v>0</v>
      </c>
      <c r="BL356" s="17" t="s">
        <v>346</v>
      </c>
      <c r="BM356" s="155" t="s">
        <v>400</v>
      </c>
    </row>
    <row r="357" spans="1:65" s="2" customFormat="1" ht="58.5" x14ac:dyDescent="0.2">
      <c r="A357" s="32"/>
      <c r="B357" s="33"/>
      <c r="C357" s="32"/>
      <c r="D357" s="157" t="s">
        <v>123</v>
      </c>
      <c r="E357" s="32"/>
      <c r="F357" s="158" t="s">
        <v>401</v>
      </c>
      <c r="G357" s="32"/>
      <c r="H357" s="32"/>
      <c r="I357" s="159"/>
      <c r="J357" s="32"/>
      <c r="K357" s="32"/>
      <c r="L357" s="33"/>
      <c r="M357" s="160"/>
      <c r="N357" s="161"/>
      <c r="O357" s="58"/>
      <c r="P357" s="58"/>
      <c r="Q357" s="58"/>
      <c r="R357" s="58"/>
      <c r="S357" s="58"/>
      <c r="T357" s="59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123</v>
      </c>
      <c r="AU357" s="17" t="s">
        <v>80</v>
      </c>
    </row>
    <row r="358" spans="1:65" s="13" customFormat="1" x14ac:dyDescent="0.2">
      <c r="B358" s="162"/>
      <c r="D358" s="157" t="s">
        <v>124</v>
      </c>
      <c r="E358" s="163" t="s">
        <v>1</v>
      </c>
      <c r="F358" s="164" t="s">
        <v>402</v>
      </c>
      <c r="H358" s="165">
        <v>0.41099999999999998</v>
      </c>
      <c r="I358" s="166"/>
      <c r="L358" s="162"/>
      <c r="M358" s="167"/>
      <c r="N358" s="168"/>
      <c r="O358" s="168"/>
      <c r="P358" s="168"/>
      <c r="Q358" s="168"/>
      <c r="R358" s="168"/>
      <c r="S358" s="168"/>
      <c r="T358" s="169"/>
      <c r="AT358" s="163" t="s">
        <v>124</v>
      </c>
      <c r="AU358" s="163" t="s">
        <v>80</v>
      </c>
      <c r="AV358" s="13" t="s">
        <v>82</v>
      </c>
      <c r="AW358" s="13" t="s">
        <v>29</v>
      </c>
      <c r="AX358" s="13" t="s">
        <v>80</v>
      </c>
      <c r="AY358" s="163" t="s">
        <v>115</v>
      </c>
    </row>
    <row r="359" spans="1:65" s="2" customFormat="1" ht="16.5" customHeight="1" x14ac:dyDescent="0.2">
      <c r="A359" s="32"/>
      <c r="B359" s="143"/>
      <c r="C359" s="144" t="s">
        <v>248</v>
      </c>
      <c r="D359" s="144" t="s">
        <v>118</v>
      </c>
      <c r="E359" s="145" t="s">
        <v>403</v>
      </c>
      <c r="F359" s="146" t="s">
        <v>404</v>
      </c>
      <c r="G359" s="147" t="s">
        <v>186</v>
      </c>
      <c r="H359" s="148">
        <v>1</v>
      </c>
      <c r="I359" s="149"/>
      <c r="J359" s="150">
        <f>ROUND(I359*H359,2)</f>
        <v>0</v>
      </c>
      <c r="K359" s="146" t="s">
        <v>1</v>
      </c>
      <c r="L359" s="33"/>
      <c r="M359" s="151" t="s">
        <v>1</v>
      </c>
      <c r="N359" s="152" t="s">
        <v>37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338</v>
      </c>
      <c r="AT359" s="155" t="s">
        <v>118</v>
      </c>
      <c r="AU359" s="155" t="s">
        <v>80</v>
      </c>
      <c r="AY359" s="17" t="s">
        <v>115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80</v>
      </c>
      <c r="BK359" s="156">
        <f>ROUND(I359*H359,2)</f>
        <v>0</v>
      </c>
      <c r="BL359" s="17" t="s">
        <v>338</v>
      </c>
      <c r="BM359" s="155" t="s">
        <v>405</v>
      </c>
    </row>
    <row r="360" spans="1:65" s="2" customFormat="1" x14ac:dyDescent="0.2">
      <c r="A360" s="32"/>
      <c r="B360" s="33"/>
      <c r="C360" s="32"/>
      <c r="D360" s="157" t="s">
        <v>123</v>
      </c>
      <c r="E360" s="32"/>
      <c r="F360" s="158" t="s">
        <v>404</v>
      </c>
      <c r="G360" s="32"/>
      <c r="H360" s="32"/>
      <c r="I360" s="159"/>
      <c r="J360" s="32"/>
      <c r="K360" s="32"/>
      <c r="L360" s="33"/>
      <c r="M360" s="160"/>
      <c r="N360" s="161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123</v>
      </c>
      <c r="AU360" s="17" t="s">
        <v>80</v>
      </c>
    </row>
    <row r="361" spans="1:65" s="13" customFormat="1" x14ac:dyDescent="0.2">
      <c r="B361" s="162"/>
      <c r="D361" s="157" t="s">
        <v>124</v>
      </c>
      <c r="E361" s="163" t="s">
        <v>1</v>
      </c>
      <c r="F361" s="164" t="s">
        <v>406</v>
      </c>
      <c r="H361" s="165">
        <v>1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124</v>
      </c>
      <c r="AU361" s="163" t="s">
        <v>80</v>
      </c>
      <c r="AV361" s="13" t="s">
        <v>82</v>
      </c>
      <c r="AW361" s="13" t="s">
        <v>29</v>
      </c>
      <c r="AX361" s="13" t="s">
        <v>72</v>
      </c>
      <c r="AY361" s="163" t="s">
        <v>115</v>
      </c>
    </row>
    <row r="362" spans="1:65" s="14" customFormat="1" x14ac:dyDescent="0.2">
      <c r="B362" s="170"/>
      <c r="D362" s="157" t="s">
        <v>124</v>
      </c>
      <c r="E362" s="171" t="s">
        <v>1</v>
      </c>
      <c r="F362" s="172" t="s">
        <v>126</v>
      </c>
      <c r="H362" s="173">
        <v>1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124</v>
      </c>
      <c r="AU362" s="171" t="s">
        <v>80</v>
      </c>
      <c r="AV362" s="14" t="s">
        <v>122</v>
      </c>
      <c r="AW362" s="14" t="s">
        <v>29</v>
      </c>
      <c r="AX362" s="14" t="s">
        <v>80</v>
      </c>
      <c r="AY362" s="171" t="s">
        <v>115</v>
      </c>
    </row>
    <row r="363" spans="1:65" s="12" customFormat="1" ht="25.9" customHeight="1" x14ac:dyDescent="0.2">
      <c r="B363" s="130"/>
      <c r="D363" s="131" t="s">
        <v>71</v>
      </c>
      <c r="E363" s="132" t="s">
        <v>407</v>
      </c>
      <c r="F363" s="132" t="s">
        <v>408</v>
      </c>
      <c r="I363" s="133"/>
      <c r="J363" s="134">
        <f>BK363</f>
        <v>10000</v>
      </c>
      <c r="L363" s="130"/>
      <c r="M363" s="135"/>
      <c r="N363" s="136"/>
      <c r="O363" s="136"/>
      <c r="P363" s="137">
        <f>SUM(P364:P390)</f>
        <v>0</v>
      </c>
      <c r="Q363" s="136"/>
      <c r="R363" s="137">
        <f>SUM(R364:R390)</f>
        <v>0</v>
      </c>
      <c r="S363" s="136"/>
      <c r="T363" s="138">
        <f>SUM(T364:T390)</f>
        <v>0</v>
      </c>
      <c r="AR363" s="131" t="s">
        <v>116</v>
      </c>
      <c r="AT363" s="139" t="s">
        <v>71</v>
      </c>
      <c r="AU363" s="139" t="s">
        <v>72</v>
      </c>
      <c r="AY363" s="131" t="s">
        <v>115</v>
      </c>
      <c r="BK363" s="140">
        <f>SUM(BK364:BK390)</f>
        <v>10000</v>
      </c>
    </row>
    <row r="364" spans="1:65" s="2" customFormat="1" ht="21.75" customHeight="1" x14ac:dyDescent="0.2">
      <c r="A364" s="32"/>
      <c r="B364" s="143"/>
      <c r="C364" s="144" t="s">
        <v>409</v>
      </c>
      <c r="D364" s="144" t="s">
        <v>118</v>
      </c>
      <c r="E364" s="145" t="s">
        <v>410</v>
      </c>
      <c r="F364" s="146" t="s">
        <v>411</v>
      </c>
      <c r="G364" s="147" t="s">
        <v>412</v>
      </c>
      <c r="H364" s="148">
        <v>1</v>
      </c>
      <c r="I364" s="149"/>
      <c r="J364" s="150">
        <f>ROUND(I364*H364,2)</f>
        <v>0</v>
      </c>
      <c r="K364" s="146" t="s">
        <v>1</v>
      </c>
      <c r="L364" s="33"/>
      <c r="M364" s="151" t="s">
        <v>1</v>
      </c>
      <c r="N364" s="152" t="s">
        <v>37</v>
      </c>
      <c r="O364" s="58"/>
      <c r="P364" s="153">
        <f>O364*H364</f>
        <v>0</v>
      </c>
      <c r="Q364" s="153">
        <v>0</v>
      </c>
      <c r="R364" s="153">
        <f>Q364*H364</f>
        <v>0</v>
      </c>
      <c r="S364" s="153">
        <v>0</v>
      </c>
      <c r="T364" s="154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5" t="s">
        <v>122</v>
      </c>
      <c r="AT364" s="155" t="s">
        <v>118</v>
      </c>
      <c r="AU364" s="155" t="s">
        <v>80</v>
      </c>
      <c r="AY364" s="17" t="s">
        <v>115</v>
      </c>
      <c r="BE364" s="156">
        <f>IF(N364="základní",J364,0)</f>
        <v>0</v>
      </c>
      <c r="BF364" s="156">
        <f>IF(N364="snížená",J364,0)</f>
        <v>0</v>
      </c>
      <c r="BG364" s="156">
        <f>IF(N364="zákl. přenesená",J364,0)</f>
        <v>0</v>
      </c>
      <c r="BH364" s="156">
        <f>IF(N364="sníž. přenesená",J364,0)</f>
        <v>0</v>
      </c>
      <c r="BI364" s="156">
        <f>IF(N364="nulová",J364,0)</f>
        <v>0</v>
      </c>
      <c r="BJ364" s="17" t="s">
        <v>80</v>
      </c>
      <c r="BK364" s="156">
        <f>ROUND(I364*H364,2)</f>
        <v>0</v>
      </c>
      <c r="BL364" s="17" t="s">
        <v>122</v>
      </c>
      <c r="BM364" s="155" t="s">
        <v>413</v>
      </c>
    </row>
    <row r="365" spans="1:65" s="2" customFormat="1" x14ac:dyDescent="0.2">
      <c r="A365" s="32"/>
      <c r="B365" s="33"/>
      <c r="C365" s="32"/>
      <c r="D365" s="157" t="s">
        <v>123</v>
      </c>
      <c r="E365" s="32"/>
      <c r="F365" s="158" t="s">
        <v>411</v>
      </c>
      <c r="G365" s="32"/>
      <c r="H365" s="32"/>
      <c r="I365" s="159"/>
      <c r="J365" s="32"/>
      <c r="K365" s="32"/>
      <c r="L365" s="33"/>
      <c r="M365" s="160"/>
      <c r="N365" s="161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123</v>
      </c>
      <c r="AU365" s="17" t="s">
        <v>80</v>
      </c>
    </row>
    <row r="366" spans="1:65" s="13" customFormat="1" x14ac:dyDescent="0.2">
      <c r="B366" s="162"/>
      <c r="D366" s="157" t="s">
        <v>124</v>
      </c>
      <c r="E366" s="163" t="s">
        <v>1</v>
      </c>
      <c r="F366" s="164" t="s">
        <v>80</v>
      </c>
      <c r="H366" s="165">
        <v>1</v>
      </c>
      <c r="I366" s="166"/>
      <c r="L366" s="162"/>
      <c r="M366" s="167"/>
      <c r="N366" s="168"/>
      <c r="O366" s="168"/>
      <c r="P366" s="168"/>
      <c r="Q366" s="168"/>
      <c r="R366" s="168"/>
      <c r="S366" s="168"/>
      <c r="T366" s="169"/>
      <c r="AT366" s="163" t="s">
        <v>124</v>
      </c>
      <c r="AU366" s="163" t="s">
        <v>80</v>
      </c>
      <c r="AV366" s="13" t="s">
        <v>82</v>
      </c>
      <c r="AW366" s="13" t="s">
        <v>29</v>
      </c>
      <c r="AX366" s="13" t="s">
        <v>72</v>
      </c>
      <c r="AY366" s="163" t="s">
        <v>115</v>
      </c>
    </row>
    <row r="367" spans="1:65" s="14" customFormat="1" x14ac:dyDescent="0.2">
      <c r="B367" s="170"/>
      <c r="D367" s="157" t="s">
        <v>124</v>
      </c>
      <c r="E367" s="171" t="s">
        <v>1</v>
      </c>
      <c r="F367" s="172" t="s">
        <v>126</v>
      </c>
      <c r="H367" s="173">
        <v>1</v>
      </c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1" t="s">
        <v>124</v>
      </c>
      <c r="AU367" s="171" t="s">
        <v>80</v>
      </c>
      <c r="AV367" s="14" t="s">
        <v>122</v>
      </c>
      <c r="AW367" s="14" t="s">
        <v>29</v>
      </c>
      <c r="AX367" s="14" t="s">
        <v>80</v>
      </c>
      <c r="AY367" s="171" t="s">
        <v>115</v>
      </c>
    </row>
    <row r="368" spans="1:65" s="2" customFormat="1" ht="33" customHeight="1" x14ac:dyDescent="0.2">
      <c r="A368" s="32"/>
      <c r="B368" s="143"/>
      <c r="C368" s="144" t="s">
        <v>414</v>
      </c>
      <c r="D368" s="144" t="s">
        <v>118</v>
      </c>
      <c r="E368" s="145" t="s">
        <v>415</v>
      </c>
      <c r="F368" s="146" t="s">
        <v>416</v>
      </c>
      <c r="G368" s="147" t="s">
        <v>134</v>
      </c>
      <c r="H368" s="148">
        <v>2.5470000000000002</v>
      </c>
      <c r="I368" s="149"/>
      <c r="J368" s="150">
        <f>ROUND(I368*H368,2)</f>
        <v>0</v>
      </c>
      <c r="K368" s="146" t="s">
        <v>1</v>
      </c>
      <c r="L368" s="33"/>
      <c r="M368" s="151" t="s">
        <v>1</v>
      </c>
      <c r="N368" s="152" t="s">
        <v>37</v>
      </c>
      <c r="O368" s="58"/>
      <c r="P368" s="153">
        <f>O368*H368</f>
        <v>0</v>
      </c>
      <c r="Q368" s="153">
        <v>0</v>
      </c>
      <c r="R368" s="153">
        <f>Q368*H368</f>
        <v>0</v>
      </c>
      <c r="S368" s="153">
        <v>0</v>
      </c>
      <c r="T368" s="154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5" t="s">
        <v>122</v>
      </c>
      <c r="AT368" s="155" t="s">
        <v>118</v>
      </c>
      <c r="AU368" s="155" t="s">
        <v>80</v>
      </c>
      <c r="AY368" s="17" t="s">
        <v>115</v>
      </c>
      <c r="BE368" s="156">
        <f>IF(N368="základní",J368,0)</f>
        <v>0</v>
      </c>
      <c r="BF368" s="156">
        <f>IF(N368="snížená",J368,0)</f>
        <v>0</v>
      </c>
      <c r="BG368" s="156">
        <f>IF(N368="zákl. přenesená",J368,0)</f>
        <v>0</v>
      </c>
      <c r="BH368" s="156">
        <f>IF(N368="sníž. přenesená",J368,0)</f>
        <v>0</v>
      </c>
      <c r="BI368" s="156">
        <f>IF(N368="nulová",J368,0)</f>
        <v>0</v>
      </c>
      <c r="BJ368" s="17" t="s">
        <v>80</v>
      </c>
      <c r="BK368" s="156">
        <f>ROUND(I368*H368,2)</f>
        <v>0</v>
      </c>
      <c r="BL368" s="17" t="s">
        <v>122</v>
      </c>
      <c r="BM368" s="155" t="s">
        <v>417</v>
      </c>
    </row>
    <row r="369" spans="1:65" s="2" customFormat="1" ht="19.5" x14ac:dyDescent="0.2">
      <c r="A369" s="32"/>
      <c r="B369" s="33"/>
      <c r="C369" s="32"/>
      <c r="D369" s="157" t="s">
        <v>123</v>
      </c>
      <c r="E369" s="32"/>
      <c r="F369" s="158" t="s">
        <v>416</v>
      </c>
      <c r="G369" s="32"/>
      <c r="H369" s="32"/>
      <c r="I369" s="159"/>
      <c r="J369" s="32"/>
      <c r="K369" s="32"/>
      <c r="L369" s="33"/>
      <c r="M369" s="160"/>
      <c r="N369" s="161"/>
      <c r="O369" s="58"/>
      <c r="P369" s="58"/>
      <c r="Q369" s="58"/>
      <c r="R369" s="58"/>
      <c r="S369" s="58"/>
      <c r="T369" s="59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7" t="s">
        <v>123</v>
      </c>
      <c r="AU369" s="17" t="s">
        <v>80</v>
      </c>
    </row>
    <row r="370" spans="1:65" s="13" customFormat="1" x14ac:dyDescent="0.2">
      <c r="B370" s="162"/>
      <c r="D370" s="157" t="s">
        <v>124</v>
      </c>
      <c r="E370" s="163" t="s">
        <v>1</v>
      </c>
      <c r="F370" s="164" t="s">
        <v>418</v>
      </c>
      <c r="H370" s="165">
        <v>2.5470000000000002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124</v>
      </c>
      <c r="AU370" s="163" t="s">
        <v>80</v>
      </c>
      <c r="AV370" s="13" t="s">
        <v>82</v>
      </c>
      <c r="AW370" s="13" t="s">
        <v>29</v>
      </c>
      <c r="AX370" s="13" t="s">
        <v>72</v>
      </c>
      <c r="AY370" s="163" t="s">
        <v>115</v>
      </c>
    </row>
    <row r="371" spans="1:65" s="14" customFormat="1" x14ac:dyDescent="0.2">
      <c r="B371" s="170"/>
      <c r="D371" s="157" t="s">
        <v>124</v>
      </c>
      <c r="E371" s="171" t="s">
        <v>1</v>
      </c>
      <c r="F371" s="172" t="s">
        <v>126</v>
      </c>
      <c r="H371" s="173">
        <v>2.5470000000000002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1" t="s">
        <v>124</v>
      </c>
      <c r="AU371" s="171" t="s">
        <v>80</v>
      </c>
      <c r="AV371" s="14" t="s">
        <v>122</v>
      </c>
      <c r="AW371" s="14" t="s">
        <v>29</v>
      </c>
      <c r="AX371" s="14" t="s">
        <v>80</v>
      </c>
      <c r="AY371" s="171" t="s">
        <v>115</v>
      </c>
    </row>
    <row r="372" spans="1:65" s="2" customFormat="1" ht="24.2" customHeight="1" x14ac:dyDescent="0.2">
      <c r="A372" s="32"/>
      <c r="B372" s="143"/>
      <c r="C372" s="144" t="s">
        <v>419</v>
      </c>
      <c r="D372" s="144" t="s">
        <v>118</v>
      </c>
      <c r="E372" s="145" t="s">
        <v>420</v>
      </c>
      <c r="F372" s="146" t="s">
        <v>421</v>
      </c>
      <c r="G372" s="147" t="s">
        <v>412</v>
      </c>
      <c r="H372" s="148">
        <v>1</v>
      </c>
      <c r="I372" s="149">
        <v>0</v>
      </c>
      <c r="J372" s="150">
        <f>ROUND(I372*H372,2)</f>
        <v>0</v>
      </c>
      <c r="K372" s="146" t="s">
        <v>1</v>
      </c>
      <c r="L372" s="33"/>
      <c r="M372" s="151" t="s">
        <v>1</v>
      </c>
      <c r="N372" s="152" t="s">
        <v>37</v>
      </c>
      <c r="O372" s="58"/>
      <c r="P372" s="153">
        <f>O372*H372</f>
        <v>0</v>
      </c>
      <c r="Q372" s="153">
        <v>0</v>
      </c>
      <c r="R372" s="153">
        <f>Q372*H372</f>
        <v>0</v>
      </c>
      <c r="S372" s="153">
        <v>0</v>
      </c>
      <c r="T372" s="154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5" t="s">
        <v>122</v>
      </c>
      <c r="AT372" s="155" t="s">
        <v>118</v>
      </c>
      <c r="AU372" s="155" t="s">
        <v>80</v>
      </c>
      <c r="AY372" s="17" t="s">
        <v>115</v>
      </c>
      <c r="BE372" s="156">
        <f>IF(N372="základní",J372,0)</f>
        <v>0</v>
      </c>
      <c r="BF372" s="156">
        <f>IF(N372="snížená",J372,0)</f>
        <v>0</v>
      </c>
      <c r="BG372" s="156">
        <f>IF(N372="zákl. přenesená",J372,0)</f>
        <v>0</v>
      </c>
      <c r="BH372" s="156">
        <f>IF(N372="sníž. přenesená",J372,0)</f>
        <v>0</v>
      </c>
      <c r="BI372" s="156">
        <f>IF(N372="nulová",J372,0)</f>
        <v>0</v>
      </c>
      <c r="BJ372" s="17" t="s">
        <v>80</v>
      </c>
      <c r="BK372" s="156">
        <f>ROUND(I372*H372,2)</f>
        <v>0</v>
      </c>
      <c r="BL372" s="17" t="s">
        <v>122</v>
      </c>
      <c r="BM372" s="155" t="s">
        <v>422</v>
      </c>
    </row>
    <row r="373" spans="1:65" s="2" customFormat="1" ht="48.75" x14ac:dyDescent="0.2">
      <c r="A373" s="32"/>
      <c r="B373" s="33"/>
      <c r="C373" s="32"/>
      <c r="D373" s="157" t="s">
        <v>123</v>
      </c>
      <c r="E373" s="32"/>
      <c r="F373" s="158" t="s">
        <v>423</v>
      </c>
      <c r="G373" s="32"/>
      <c r="H373" s="32"/>
      <c r="I373" s="159"/>
      <c r="J373" s="32"/>
      <c r="K373" s="32"/>
      <c r="L373" s="33"/>
      <c r="M373" s="160"/>
      <c r="N373" s="161"/>
      <c r="O373" s="58"/>
      <c r="P373" s="58"/>
      <c r="Q373" s="58"/>
      <c r="R373" s="58"/>
      <c r="S373" s="58"/>
      <c r="T373" s="59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123</v>
      </c>
      <c r="AU373" s="17" t="s">
        <v>80</v>
      </c>
    </row>
    <row r="374" spans="1:65" s="13" customFormat="1" x14ac:dyDescent="0.2">
      <c r="B374" s="162"/>
      <c r="D374" s="157" t="s">
        <v>124</v>
      </c>
      <c r="E374" s="163" t="s">
        <v>1</v>
      </c>
      <c r="F374" s="164" t="s">
        <v>424</v>
      </c>
      <c r="H374" s="165">
        <v>1</v>
      </c>
      <c r="I374" s="166"/>
      <c r="L374" s="162"/>
      <c r="M374" s="167"/>
      <c r="N374" s="168"/>
      <c r="O374" s="168"/>
      <c r="P374" s="168"/>
      <c r="Q374" s="168"/>
      <c r="R374" s="168"/>
      <c r="S374" s="168"/>
      <c r="T374" s="169"/>
      <c r="AT374" s="163" t="s">
        <v>124</v>
      </c>
      <c r="AU374" s="163" t="s">
        <v>80</v>
      </c>
      <c r="AV374" s="13" t="s">
        <v>82</v>
      </c>
      <c r="AW374" s="13" t="s">
        <v>29</v>
      </c>
      <c r="AX374" s="13" t="s">
        <v>80</v>
      </c>
      <c r="AY374" s="163" t="s">
        <v>115</v>
      </c>
    </row>
    <row r="375" spans="1:65" s="2" customFormat="1" ht="33" customHeight="1" x14ac:dyDescent="0.2">
      <c r="A375" s="32"/>
      <c r="B375" s="143"/>
      <c r="C375" s="144" t="s">
        <v>235</v>
      </c>
      <c r="D375" s="144" t="s">
        <v>118</v>
      </c>
      <c r="E375" s="145" t="s">
        <v>425</v>
      </c>
      <c r="F375" s="146" t="s">
        <v>426</v>
      </c>
      <c r="G375" s="147" t="s">
        <v>427</v>
      </c>
      <c r="H375" s="148">
        <v>1</v>
      </c>
      <c r="I375" s="149"/>
      <c r="J375" s="150">
        <f>ROUND(I375*H375,2)</f>
        <v>0</v>
      </c>
      <c r="K375" s="146" t="s">
        <v>1</v>
      </c>
      <c r="L375" s="33"/>
      <c r="M375" s="151" t="s">
        <v>1</v>
      </c>
      <c r="N375" s="152" t="s">
        <v>37</v>
      </c>
      <c r="O375" s="58"/>
      <c r="P375" s="153">
        <f>O375*H375</f>
        <v>0</v>
      </c>
      <c r="Q375" s="153">
        <v>0</v>
      </c>
      <c r="R375" s="153">
        <f>Q375*H375</f>
        <v>0</v>
      </c>
      <c r="S375" s="153">
        <v>0</v>
      </c>
      <c r="T375" s="15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5" t="s">
        <v>122</v>
      </c>
      <c r="AT375" s="155" t="s">
        <v>118</v>
      </c>
      <c r="AU375" s="155" t="s">
        <v>80</v>
      </c>
      <c r="AY375" s="17" t="s">
        <v>115</v>
      </c>
      <c r="BE375" s="156">
        <f>IF(N375="základní",J375,0)</f>
        <v>0</v>
      </c>
      <c r="BF375" s="156">
        <f>IF(N375="snížená",J375,0)</f>
        <v>0</v>
      </c>
      <c r="BG375" s="156">
        <f>IF(N375="zákl. přenesená",J375,0)</f>
        <v>0</v>
      </c>
      <c r="BH375" s="156">
        <f>IF(N375="sníž. přenesená",J375,0)</f>
        <v>0</v>
      </c>
      <c r="BI375" s="156">
        <f>IF(N375="nulová",J375,0)</f>
        <v>0</v>
      </c>
      <c r="BJ375" s="17" t="s">
        <v>80</v>
      </c>
      <c r="BK375" s="156">
        <f>ROUND(I375*H375,2)</f>
        <v>0</v>
      </c>
      <c r="BL375" s="17" t="s">
        <v>122</v>
      </c>
      <c r="BM375" s="155" t="s">
        <v>428</v>
      </c>
    </row>
    <row r="376" spans="1:65" s="2" customFormat="1" ht="19.5" x14ac:dyDescent="0.2">
      <c r="A376" s="32"/>
      <c r="B376" s="33"/>
      <c r="C376" s="32"/>
      <c r="D376" s="157" t="s">
        <v>123</v>
      </c>
      <c r="E376" s="32"/>
      <c r="F376" s="158" t="s">
        <v>426</v>
      </c>
      <c r="G376" s="32"/>
      <c r="H376" s="32"/>
      <c r="I376" s="159"/>
      <c r="J376" s="32"/>
      <c r="K376" s="32"/>
      <c r="L376" s="33"/>
      <c r="M376" s="160"/>
      <c r="N376" s="161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123</v>
      </c>
      <c r="AU376" s="17" t="s">
        <v>80</v>
      </c>
    </row>
    <row r="377" spans="1:65" s="13" customFormat="1" x14ac:dyDescent="0.2">
      <c r="B377" s="162"/>
      <c r="D377" s="157" t="s">
        <v>124</v>
      </c>
      <c r="E377" s="163" t="s">
        <v>1</v>
      </c>
      <c r="F377" s="164" t="s">
        <v>80</v>
      </c>
      <c r="H377" s="165">
        <v>1</v>
      </c>
      <c r="I377" s="166"/>
      <c r="L377" s="162"/>
      <c r="M377" s="167"/>
      <c r="N377" s="168"/>
      <c r="O377" s="168"/>
      <c r="P377" s="168"/>
      <c r="Q377" s="168"/>
      <c r="R377" s="168"/>
      <c r="S377" s="168"/>
      <c r="T377" s="169"/>
      <c r="AT377" s="163" t="s">
        <v>124</v>
      </c>
      <c r="AU377" s="163" t="s">
        <v>80</v>
      </c>
      <c r="AV377" s="13" t="s">
        <v>82</v>
      </c>
      <c r="AW377" s="13" t="s">
        <v>29</v>
      </c>
      <c r="AX377" s="13" t="s">
        <v>72</v>
      </c>
      <c r="AY377" s="163" t="s">
        <v>115</v>
      </c>
    </row>
    <row r="378" spans="1:65" s="14" customFormat="1" x14ac:dyDescent="0.2">
      <c r="B378" s="170"/>
      <c r="D378" s="157" t="s">
        <v>124</v>
      </c>
      <c r="E378" s="171" t="s">
        <v>1</v>
      </c>
      <c r="F378" s="172" t="s">
        <v>126</v>
      </c>
      <c r="H378" s="173">
        <v>1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124</v>
      </c>
      <c r="AU378" s="171" t="s">
        <v>80</v>
      </c>
      <c r="AV378" s="14" t="s">
        <v>122</v>
      </c>
      <c r="AW378" s="14" t="s">
        <v>29</v>
      </c>
      <c r="AX378" s="14" t="s">
        <v>80</v>
      </c>
      <c r="AY378" s="171" t="s">
        <v>115</v>
      </c>
    </row>
    <row r="379" spans="1:65" s="2" customFormat="1" ht="24.2" customHeight="1" x14ac:dyDescent="0.2">
      <c r="A379" s="32"/>
      <c r="B379" s="143"/>
      <c r="C379" s="144" t="s">
        <v>429</v>
      </c>
      <c r="D379" s="144" t="s">
        <v>118</v>
      </c>
      <c r="E379" s="145" t="s">
        <v>430</v>
      </c>
      <c r="F379" s="146" t="s">
        <v>431</v>
      </c>
      <c r="G379" s="147" t="s">
        <v>149</v>
      </c>
      <c r="H379" s="148">
        <v>1798</v>
      </c>
      <c r="I379" s="149"/>
      <c r="J379" s="150">
        <f>ROUND(I379*H379,2)</f>
        <v>0</v>
      </c>
      <c r="K379" s="146" t="s">
        <v>1</v>
      </c>
      <c r="L379" s="33"/>
      <c r="M379" s="151" t="s">
        <v>1</v>
      </c>
      <c r="N379" s="152" t="s">
        <v>37</v>
      </c>
      <c r="O379" s="58"/>
      <c r="P379" s="153">
        <f>O379*H379</f>
        <v>0</v>
      </c>
      <c r="Q379" s="153">
        <v>0</v>
      </c>
      <c r="R379" s="153">
        <f>Q379*H379</f>
        <v>0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122</v>
      </c>
      <c r="AT379" s="155" t="s">
        <v>118</v>
      </c>
      <c r="AU379" s="155" t="s">
        <v>80</v>
      </c>
      <c r="AY379" s="17" t="s">
        <v>115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80</v>
      </c>
      <c r="BK379" s="156">
        <f>ROUND(I379*H379,2)</f>
        <v>0</v>
      </c>
      <c r="BL379" s="17" t="s">
        <v>122</v>
      </c>
      <c r="BM379" s="155" t="s">
        <v>432</v>
      </c>
    </row>
    <row r="380" spans="1:65" s="2" customFormat="1" ht="19.5" x14ac:dyDescent="0.2">
      <c r="A380" s="32"/>
      <c r="B380" s="33"/>
      <c r="C380" s="32"/>
      <c r="D380" s="157" t="s">
        <v>123</v>
      </c>
      <c r="E380" s="32"/>
      <c r="F380" s="158" t="s">
        <v>431</v>
      </c>
      <c r="G380" s="32"/>
      <c r="H380" s="32"/>
      <c r="I380" s="159"/>
      <c r="J380" s="32"/>
      <c r="K380" s="32"/>
      <c r="L380" s="33"/>
      <c r="M380" s="160"/>
      <c r="N380" s="161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123</v>
      </c>
      <c r="AU380" s="17" t="s">
        <v>80</v>
      </c>
    </row>
    <row r="381" spans="1:65" s="13" customFormat="1" x14ac:dyDescent="0.2">
      <c r="B381" s="162"/>
      <c r="D381" s="157" t="s">
        <v>124</v>
      </c>
      <c r="E381" s="163" t="s">
        <v>1</v>
      </c>
      <c r="F381" s="164" t="s">
        <v>433</v>
      </c>
      <c r="H381" s="165">
        <v>1798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124</v>
      </c>
      <c r="AU381" s="163" t="s">
        <v>80</v>
      </c>
      <c r="AV381" s="13" t="s">
        <v>82</v>
      </c>
      <c r="AW381" s="13" t="s">
        <v>29</v>
      </c>
      <c r="AX381" s="13" t="s">
        <v>72</v>
      </c>
      <c r="AY381" s="163" t="s">
        <v>115</v>
      </c>
    </row>
    <row r="382" spans="1:65" s="14" customFormat="1" x14ac:dyDescent="0.2">
      <c r="B382" s="170"/>
      <c r="D382" s="157" t="s">
        <v>124</v>
      </c>
      <c r="E382" s="171" t="s">
        <v>1</v>
      </c>
      <c r="F382" s="172" t="s">
        <v>126</v>
      </c>
      <c r="H382" s="173">
        <v>1798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124</v>
      </c>
      <c r="AU382" s="171" t="s">
        <v>80</v>
      </c>
      <c r="AV382" s="14" t="s">
        <v>122</v>
      </c>
      <c r="AW382" s="14" t="s">
        <v>29</v>
      </c>
      <c r="AX382" s="14" t="s">
        <v>80</v>
      </c>
      <c r="AY382" s="171" t="s">
        <v>115</v>
      </c>
    </row>
    <row r="383" spans="1:65" s="2" customFormat="1" ht="16.5" customHeight="1" x14ac:dyDescent="0.2">
      <c r="A383" s="32"/>
      <c r="B383" s="143"/>
      <c r="C383" s="144" t="s">
        <v>434</v>
      </c>
      <c r="D383" s="144" t="s">
        <v>118</v>
      </c>
      <c r="E383" s="145" t="s">
        <v>435</v>
      </c>
      <c r="F383" s="146" t="s">
        <v>436</v>
      </c>
      <c r="G383" s="147" t="s">
        <v>412</v>
      </c>
      <c r="H383" s="148">
        <v>1</v>
      </c>
      <c r="I383" s="200">
        <v>10000</v>
      </c>
      <c r="J383" s="201">
        <v>10000</v>
      </c>
      <c r="K383" s="146" t="s">
        <v>1</v>
      </c>
      <c r="L383" s="33"/>
      <c r="M383" s="151" t="s">
        <v>1</v>
      </c>
      <c r="N383" s="152" t="s">
        <v>37</v>
      </c>
      <c r="O383" s="58"/>
      <c r="P383" s="153">
        <f>O383*H383</f>
        <v>0</v>
      </c>
      <c r="Q383" s="153">
        <v>0</v>
      </c>
      <c r="R383" s="153">
        <f>Q383*H383</f>
        <v>0</v>
      </c>
      <c r="S383" s="153">
        <v>0</v>
      </c>
      <c r="T383" s="154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5" t="s">
        <v>122</v>
      </c>
      <c r="AT383" s="155" t="s">
        <v>118</v>
      </c>
      <c r="AU383" s="155" t="s">
        <v>80</v>
      </c>
      <c r="AY383" s="17" t="s">
        <v>115</v>
      </c>
      <c r="BE383" s="156">
        <f>IF(N383="základní",J383,0)</f>
        <v>10000</v>
      </c>
      <c r="BF383" s="156">
        <f>IF(N383="snížená",J383,0)</f>
        <v>0</v>
      </c>
      <c r="BG383" s="156">
        <f>IF(N383="zákl. přenesená",J383,0)</f>
        <v>0</v>
      </c>
      <c r="BH383" s="156">
        <f>IF(N383="sníž. přenesená",J383,0)</f>
        <v>0</v>
      </c>
      <c r="BI383" s="156">
        <f>IF(N383="nulová",J383,0)</f>
        <v>0</v>
      </c>
      <c r="BJ383" s="17" t="s">
        <v>80</v>
      </c>
      <c r="BK383" s="156">
        <f>ROUND(I383*H383,2)</f>
        <v>10000</v>
      </c>
      <c r="BL383" s="17" t="s">
        <v>122</v>
      </c>
      <c r="BM383" s="155" t="s">
        <v>437</v>
      </c>
    </row>
    <row r="384" spans="1:65" s="2" customFormat="1" x14ac:dyDescent="0.2">
      <c r="A384" s="32"/>
      <c r="B384" s="33"/>
      <c r="C384" s="199"/>
      <c r="D384" s="157" t="s">
        <v>123</v>
      </c>
      <c r="E384" s="199"/>
      <c r="F384" s="158" t="s">
        <v>436</v>
      </c>
      <c r="G384" s="199"/>
      <c r="H384" s="199"/>
      <c r="I384" s="159"/>
      <c r="J384" s="199"/>
      <c r="K384" s="199"/>
      <c r="L384" s="33"/>
      <c r="M384" s="160"/>
      <c r="N384" s="161"/>
      <c r="O384" s="58"/>
      <c r="P384" s="58"/>
      <c r="Q384" s="58"/>
      <c r="R384" s="58"/>
      <c r="S384" s="58"/>
      <c r="T384" s="59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7" t="s">
        <v>123</v>
      </c>
      <c r="AU384" s="17" t="s">
        <v>80</v>
      </c>
    </row>
    <row r="385" spans="1:65" s="13" customFormat="1" ht="22.5" x14ac:dyDescent="0.2">
      <c r="B385" s="162"/>
      <c r="D385" s="157" t="s">
        <v>124</v>
      </c>
      <c r="E385" s="163" t="s">
        <v>1</v>
      </c>
      <c r="F385" s="198" t="s">
        <v>674</v>
      </c>
      <c r="H385" s="165">
        <v>1</v>
      </c>
      <c r="I385" s="166"/>
      <c r="L385" s="162"/>
      <c r="M385" s="167"/>
      <c r="N385" s="168"/>
      <c r="O385" s="168"/>
      <c r="P385" s="168"/>
      <c r="Q385" s="168"/>
      <c r="R385" s="168"/>
      <c r="S385" s="168"/>
      <c r="T385" s="169"/>
      <c r="AT385" s="163" t="s">
        <v>124</v>
      </c>
      <c r="AU385" s="163" t="s">
        <v>80</v>
      </c>
      <c r="AV385" s="13" t="s">
        <v>82</v>
      </c>
      <c r="AW385" s="13" t="s">
        <v>29</v>
      </c>
      <c r="AX385" s="13" t="s">
        <v>72</v>
      </c>
      <c r="AY385" s="163" t="s">
        <v>115</v>
      </c>
    </row>
    <row r="386" spans="1:65" s="14" customFormat="1" x14ac:dyDescent="0.2">
      <c r="B386" s="170"/>
      <c r="D386" s="157" t="s">
        <v>124</v>
      </c>
      <c r="E386" s="171" t="s">
        <v>1</v>
      </c>
      <c r="F386" s="172" t="s">
        <v>126</v>
      </c>
      <c r="H386" s="173">
        <v>1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1" t="s">
        <v>124</v>
      </c>
      <c r="AU386" s="171" t="s">
        <v>80</v>
      </c>
      <c r="AV386" s="14" t="s">
        <v>122</v>
      </c>
      <c r="AW386" s="14" t="s">
        <v>29</v>
      </c>
      <c r="AX386" s="14" t="s">
        <v>80</v>
      </c>
      <c r="AY386" s="171" t="s">
        <v>115</v>
      </c>
    </row>
    <row r="387" spans="1:65" s="2" customFormat="1" ht="66.75" customHeight="1" x14ac:dyDescent="0.2">
      <c r="A387" s="32"/>
      <c r="B387" s="143"/>
      <c r="C387" s="144" t="s">
        <v>438</v>
      </c>
      <c r="D387" s="144" t="s">
        <v>118</v>
      </c>
      <c r="E387" s="145" t="s">
        <v>439</v>
      </c>
      <c r="F387" s="146" t="s">
        <v>440</v>
      </c>
      <c r="G387" s="147" t="s">
        <v>427</v>
      </c>
      <c r="H387" s="148">
        <v>1</v>
      </c>
      <c r="I387" s="149">
        <v>0</v>
      </c>
      <c r="J387" s="150">
        <f>ROUND(I387*H387,2)</f>
        <v>0</v>
      </c>
      <c r="K387" s="146" t="s">
        <v>1</v>
      </c>
      <c r="L387" s="33"/>
      <c r="M387" s="151" t="s">
        <v>1</v>
      </c>
      <c r="N387" s="152" t="s">
        <v>37</v>
      </c>
      <c r="O387" s="58"/>
      <c r="P387" s="153">
        <f>O387*H387</f>
        <v>0</v>
      </c>
      <c r="Q387" s="153">
        <v>0</v>
      </c>
      <c r="R387" s="153">
        <f>Q387*H387</f>
        <v>0</v>
      </c>
      <c r="S387" s="153">
        <v>0</v>
      </c>
      <c r="T387" s="154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5" t="s">
        <v>122</v>
      </c>
      <c r="AT387" s="155" t="s">
        <v>118</v>
      </c>
      <c r="AU387" s="155" t="s">
        <v>80</v>
      </c>
      <c r="AY387" s="17" t="s">
        <v>115</v>
      </c>
      <c r="BE387" s="156">
        <f>IF(N387="základní",J387,0)</f>
        <v>0</v>
      </c>
      <c r="BF387" s="156">
        <f>IF(N387="snížená",J387,0)</f>
        <v>0</v>
      </c>
      <c r="BG387" s="156">
        <f>IF(N387="zákl. přenesená",J387,0)</f>
        <v>0</v>
      </c>
      <c r="BH387" s="156">
        <f>IF(N387="sníž. přenesená",J387,0)</f>
        <v>0</v>
      </c>
      <c r="BI387" s="156">
        <f>IF(N387="nulová",J387,0)</f>
        <v>0</v>
      </c>
      <c r="BJ387" s="17" t="s">
        <v>80</v>
      </c>
      <c r="BK387" s="156">
        <f>ROUND(I387*H387,2)</f>
        <v>0</v>
      </c>
      <c r="BL387" s="17" t="s">
        <v>122</v>
      </c>
      <c r="BM387" s="155" t="s">
        <v>441</v>
      </c>
    </row>
    <row r="388" spans="1:65" s="2" customFormat="1" ht="39" x14ac:dyDescent="0.2">
      <c r="A388" s="32"/>
      <c r="B388" s="33"/>
      <c r="C388" s="32"/>
      <c r="D388" s="157" t="s">
        <v>123</v>
      </c>
      <c r="E388" s="32"/>
      <c r="F388" s="158" t="s">
        <v>440</v>
      </c>
      <c r="G388" s="32"/>
      <c r="H388" s="32"/>
      <c r="I388" s="159"/>
      <c r="J388" s="32"/>
      <c r="K388" s="32"/>
      <c r="L388" s="33"/>
      <c r="M388" s="160"/>
      <c r="N388" s="161"/>
      <c r="O388" s="58"/>
      <c r="P388" s="58"/>
      <c r="Q388" s="58"/>
      <c r="R388" s="58"/>
      <c r="S388" s="58"/>
      <c r="T388" s="59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7" t="s">
        <v>123</v>
      </c>
      <c r="AU388" s="17" t="s">
        <v>80</v>
      </c>
    </row>
    <row r="389" spans="1:65" s="13" customFormat="1" x14ac:dyDescent="0.2">
      <c r="B389" s="162"/>
      <c r="D389" s="157" t="s">
        <v>124</v>
      </c>
      <c r="E389" s="163" t="s">
        <v>1</v>
      </c>
      <c r="F389" s="164" t="s">
        <v>80</v>
      </c>
      <c r="H389" s="165">
        <v>1</v>
      </c>
      <c r="I389" s="166"/>
      <c r="L389" s="162"/>
      <c r="M389" s="167"/>
      <c r="N389" s="168"/>
      <c r="O389" s="168"/>
      <c r="P389" s="168"/>
      <c r="Q389" s="168"/>
      <c r="R389" s="168"/>
      <c r="S389" s="168"/>
      <c r="T389" s="169"/>
      <c r="AT389" s="163" t="s">
        <v>124</v>
      </c>
      <c r="AU389" s="163" t="s">
        <v>80</v>
      </c>
      <c r="AV389" s="13" t="s">
        <v>82</v>
      </c>
      <c r="AW389" s="13" t="s">
        <v>29</v>
      </c>
      <c r="AX389" s="13" t="s">
        <v>72</v>
      </c>
      <c r="AY389" s="163" t="s">
        <v>115</v>
      </c>
    </row>
    <row r="390" spans="1:65" s="14" customFormat="1" x14ac:dyDescent="0.2">
      <c r="B390" s="170"/>
      <c r="D390" s="157" t="s">
        <v>124</v>
      </c>
      <c r="E390" s="171" t="s">
        <v>1</v>
      </c>
      <c r="F390" s="172" t="s">
        <v>126</v>
      </c>
      <c r="H390" s="173">
        <v>1</v>
      </c>
      <c r="I390" s="174"/>
      <c r="L390" s="170"/>
      <c r="M390" s="188"/>
      <c r="N390" s="189"/>
      <c r="O390" s="189"/>
      <c r="P390" s="189"/>
      <c r="Q390" s="189"/>
      <c r="R390" s="189"/>
      <c r="S390" s="189"/>
      <c r="T390" s="190"/>
      <c r="AT390" s="171" t="s">
        <v>124</v>
      </c>
      <c r="AU390" s="171" t="s">
        <v>80</v>
      </c>
      <c r="AV390" s="14" t="s">
        <v>122</v>
      </c>
      <c r="AW390" s="14" t="s">
        <v>29</v>
      </c>
      <c r="AX390" s="14" t="s">
        <v>80</v>
      </c>
      <c r="AY390" s="171" t="s">
        <v>115</v>
      </c>
    </row>
    <row r="391" spans="1:65" s="2" customFormat="1" ht="6.95" customHeight="1" x14ac:dyDescent="0.2">
      <c r="A391" s="32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33"/>
      <c r="M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</row>
  </sheetData>
  <sheetProtection sheet="1" objects="1" scenarios="1" selectLockedCells="1"/>
  <autoFilter ref="C119:K390" xr:uid="{00000000-0009-0000-0000-00000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10"/>
  <sheetViews>
    <sheetView showGridLines="0" topLeftCell="A380" workbookViewId="0">
      <selection activeCell="J390" sqref="J39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27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84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s="1" customFormat="1" ht="24.95" customHeight="1" x14ac:dyDescent="0.2">
      <c r="B4" s="20"/>
      <c r="D4" s="21" t="s">
        <v>88</v>
      </c>
      <c r="L4" s="20"/>
      <c r="M4" s="93" t="s">
        <v>10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16</v>
      </c>
      <c r="L6" s="20"/>
    </row>
    <row r="7" spans="1:46" s="1" customFormat="1" ht="16.5" customHeight="1" x14ac:dyDescent="0.2">
      <c r="B7" s="20"/>
      <c r="E7" s="242" t="str">
        <f>'Rekapitulace stavby'!K6</f>
        <v>Oprava trati v úseku Horní Cerekev - Dobrá Voda u Pelhřimova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8" t="s">
        <v>442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>
        <f>'Rekapitulace stavby'!E14</f>
        <v>0</v>
      </c>
      <c r="F18" s="208"/>
      <c r="G18" s="208"/>
      <c r="H18" s="208"/>
      <c r="I18" s="2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3" t="s">
        <v>1</v>
      </c>
      <c r="F27" s="213"/>
      <c r="G27" s="213"/>
      <c r="H27" s="21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36</v>
      </c>
      <c r="E33" s="27" t="s">
        <v>37</v>
      </c>
      <c r="F33" s="99">
        <f>ROUND((SUM(BE120:BE409)),  2)</f>
        <v>0</v>
      </c>
      <c r="G33" s="32"/>
      <c r="H33" s="32"/>
      <c r="I33" s="100">
        <v>0.21</v>
      </c>
      <c r="J33" s="99">
        <f>ROUND(((SUM(BE120:BE409))*I33),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38</v>
      </c>
      <c r="F34" s="99">
        <f>ROUND((SUM(BF120:BF409)),  2)</f>
        <v>0</v>
      </c>
      <c r="G34" s="32"/>
      <c r="H34" s="32"/>
      <c r="I34" s="100">
        <v>0.15</v>
      </c>
      <c r="J34" s="99">
        <f>ROUND(((SUM(BF120:BF409))*I34),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39</v>
      </c>
      <c r="F35" s="99">
        <f>ROUND((SUM(BG120:BG409)),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40</v>
      </c>
      <c r="F36" s="99">
        <f>ROUND((SUM(BH120:BH409)),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41</v>
      </c>
      <c r="F37" s="99">
        <f>ROUND((SUM(BI120:BI409)),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Oprava trati v úseku Horní Cerekev - Dobrá Voda u Pelhřimova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8" t="str">
        <f>E9</f>
        <v>SO 02 - Oprava trati v km...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6. 3. 2023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 x14ac:dyDescent="0.2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 x14ac:dyDescent="0.2">
      <c r="A92" s="32"/>
      <c r="B92" s="33"/>
      <c r="C92" s="27" t="s">
        <v>27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1:31" s="9" customFormat="1" ht="24.95" customHeight="1" x14ac:dyDescent="0.2">
      <c r="B97" s="112"/>
      <c r="D97" s="113" t="s">
        <v>96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1:31" s="10" customFormat="1" ht="19.899999999999999" customHeight="1" x14ac:dyDescent="0.2">
      <c r="B98" s="116"/>
      <c r="D98" s="117" t="s">
        <v>97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1:31" s="9" customFormat="1" ht="24.95" customHeight="1" x14ac:dyDescent="0.2">
      <c r="B99" s="112"/>
      <c r="D99" s="113" t="s">
        <v>98</v>
      </c>
      <c r="E99" s="114"/>
      <c r="F99" s="114"/>
      <c r="G99" s="114"/>
      <c r="H99" s="114"/>
      <c r="I99" s="114"/>
      <c r="J99" s="115">
        <f>J341</f>
        <v>0</v>
      </c>
      <c r="L99" s="112"/>
    </row>
    <row r="100" spans="1:31" s="9" customFormat="1" ht="24.95" customHeight="1" x14ac:dyDescent="0.2">
      <c r="B100" s="112"/>
      <c r="D100" s="113" t="s">
        <v>99</v>
      </c>
      <c r="E100" s="114"/>
      <c r="F100" s="114"/>
      <c r="G100" s="114"/>
      <c r="H100" s="114"/>
      <c r="I100" s="114"/>
      <c r="J100" s="115">
        <f>J389</f>
        <v>0</v>
      </c>
      <c r="L100" s="112"/>
    </row>
    <row r="101" spans="1:31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 x14ac:dyDescent="0.2">
      <c r="A107" s="32"/>
      <c r="B107" s="33"/>
      <c r="C107" s="21" t="s">
        <v>100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 x14ac:dyDescent="0.2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 x14ac:dyDescent="0.2">
      <c r="A110" s="32"/>
      <c r="B110" s="33"/>
      <c r="C110" s="32"/>
      <c r="D110" s="32"/>
      <c r="E110" s="242" t="str">
        <f>E7</f>
        <v>Oprava trati v úseku Horní Cerekev - Dobrá Voda u Pelhřimova</v>
      </c>
      <c r="F110" s="243"/>
      <c r="G110" s="243"/>
      <c r="H110" s="24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89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 x14ac:dyDescent="0.2">
      <c r="A112" s="32"/>
      <c r="B112" s="33"/>
      <c r="C112" s="32"/>
      <c r="D112" s="32"/>
      <c r="E112" s="228" t="str">
        <f>E9</f>
        <v>SO 02 - Oprava trati v km...</v>
      </c>
      <c r="F112" s="241"/>
      <c r="G112" s="241"/>
      <c r="H112" s="24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27" t="s">
        <v>22</v>
      </c>
      <c r="J114" s="55" t="str">
        <f>IF(J12="","",J12)</f>
        <v>6. 3. 2023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 x14ac:dyDescent="0.2">
      <c r="A116" s="32"/>
      <c r="B116" s="33"/>
      <c r="C116" s="27" t="s">
        <v>24</v>
      </c>
      <c r="D116" s="32"/>
      <c r="E116" s="32"/>
      <c r="F116" s="25" t="str">
        <f>E15</f>
        <v xml:space="preserve"> </v>
      </c>
      <c r="G116" s="32"/>
      <c r="H116" s="32"/>
      <c r="I116" s="2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 x14ac:dyDescent="0.2">
      <c r="A117" s="32"/>
      <c r="B117" s="33"/>
      <c r="C117" s="27" t="s">
        <v>27</v>
      </c>
      <c r="D117" s="32"/>
      <c r="E117" s="32"/>
      <c r="F117" s="25">
        <f>IF(E18="","",E18)</f>
        <v>0</v>
      </c>
      <c r="G117" s="32"/>
      <c r="H117" s="32"/>
      <c r="I117" s="2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 x14ac:dyDescent="0.2">
      <c r="A119" s="120"/>
      <c r="B119" s="121"/>
      <c r="C119" s="122" t="s">
        <v>101</v>
      </c>
      <c r="D119" s="123" t="s">
        <v>57</v>
      </c>
      <c r="E119" s="123" t="s">
        <v>53</v>
      </c>
      <c r="F119" s="123" t="s">
        <v>54</v>
      </c>
      <c r="G119" s="123" t="s">
        <v>102</v>
      </c>
      <c r="H119" s="123" t="s">
        <v>103</v>
      </c>
      <c r="I119" s="123" t="s">
        <v>104</v>
      </c>
      <c r="J119" s="123" t="s">
        <v>93</v>
      </c>
      <c r="K119" s="124" t="s">
        <v>105</v>
      </c>
      <c r="L119" s="125"/>
      <c r="M119" s="62" t="s">
        <v>1</v>
      </c>
      <c r="N119" s="63" t="s">
        <v>36</v>
      </c>
      <c r="O119" s="63" t="s">
        <v>106</v>
      </c>
      <c r="P119" s="63" t="s">
        <v>107</v>
      </c>
      <c r="Q119" s="63" t="s">
        <v>108</v>
      </c>
      <c r="R119" s="63" t="s">
        <v>109</v>
      </c>
      <c r="S119" s="63" t="s">
        <v>110</v>
      </c>
      <c r="T119" s="64" t="s">
        <v>111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9" customHeight="1" x14ac:dyDescent="0.25">
      <c r="A120" s="32"/>
      <c r="B120" s="33"/>
      <c r="C120" s="69" t="s">
        <v>112</v>
      </c>
      <c r="D120" s="32"/>
      <c r="E120" s="32"/>
      <c r="F120" s="32"/>
      <c r="G120" s="32"/>
      <c r="H120" s="32"/>
      <c r="I120" s="32"/>
      <c r="J120" s="126">
        <f>BK120</f>
        <v>0</v>
      </c>
      <c r="K120" s="32"/>
      <c r="L120" s="33"/>
      <c r="M120" s="65"/>
      <c r="N120" s="56"/>
      <c r="O120" s="66"/>
      <c r="P120" s="127">
        <f>P121+P341+P389</f>
        <v>0</v>
      </c>
      <c r="Q120" s="66"/>
      <c r="R120" s="127">
        <f>R121+R341+R389</f>
        <v>0.27</v>
      </c>
      <c r="S120" s="66"/>
      <c r="T120" s="128">
        <f>T121+T341+T389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95</v>
      </c>
      <c r="BK120" s="129">
        <f>BK121+BK341+BK389</f>
        <v>0</v>
      </c>
    </row>
    <row r="121" spans="1:65" s="12" customFormat="1" ht="25.9" customHeight="1" x14ac:dyDescent="0.2">
      <c r="B121" s="130"/>
      <c r="D121" s="131" t="s">
        <v>71</v>
      </c>
      <c r="E121" s="132" t="s">
        <v>113</v>
      </c>
      <c r="F121" s="132" t="s">
        <v>114</v>
      </c>
      <c r="I121" s="133"/>
      <c r="J121" s="134">
        <f>BK121</f>
        <v>0</v>
      </c>
      <c r="L121" s="130"/>
      <c r="M121" s="135"/>
      <c r="N121" s="136"/>
      <c r="O121" s="136"/>
      <c r="P121" s="137">
        <f>P122</f>
        <v>0</v>
      </c>
      <c r="Q121" s="136"/>
      <c r="R121" s="137">
        <f>R122</f>
        <v>0.27</v>
      </c>
      <c r="S121" s="136"/>
      <c r="T121" s="138">
        <f>T122</f>
        <v>0</v>
      </c>
      <c r="AR121" s="131" t="s">
        <v>80</v>
      </c>
      <c r="AT121" s="139" t="s">
        <v>71</v>
      </c>
      <c r="AU121" s="139" t="s">
        <v>72</v>
      </c>
      <c r="AY121" s="131" t="s">
        <v>115</v>
      </c>
      <c r="BK121" s="140">
        <f>BK122</f>
        <v>0</v>
      </c>
    </row>
    <row r="122" spans="1:65" s="12" customFormat="1" ht="22.9" customHeight="1" x14ac:dyDescent="0.2">
      <c r="B122" s="130"/>
      <c r="D122" s="131" t="s">
        <v>71</v>
      </c>
      <c r="E122" s="141" t="s">
        <v>116</v>
      </c>
      <c r="F122" s="141" t="s">
        <v>117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SUM(P123:P340)</f>
        <v>0</v>
      </c>
      <c r="Q122" s="136"/>
      <c r="R122" s="137">
        <f>SUM(R123:R340)</f>
        <v>0.27</v>
      </c>
      <c r="S122" s="136"/>
      <c r="T122" s="138">
        <f>SUM(T123:T340)</f>
        <v>0</v>
      </c>
      <c r="AR122" s="131" t="s">
        <v>80</v>
      </c>
      <c r="AT122" s="139" t="s">
        <v>71</v>
      </c>
      <c r="AU122" s="139" t="s">
        <v>80</v>
      </c>
      <c r="AY122" s="131" t="s">
        <v>115</v>
      </c>
      <c r="BK122" s="140">
        <f>SUM(BK123:BK340)</f>
        <v>0</v>
      </c>
    </row>
    <row r="123" spans="1:65" s="2" customFormat="1" ht="21.75" customHeight="1" x14ac:dyDescent="0.2">
      <c r="A123" s="32"/>
      <c r="B123" s="143"/>
      <c r="C123" s="144" t="s">
        <v>80</v>
      </c>
      <c r="D123" s="144" t="s">
        <v>118</v>
      </c>
      <c r="E123" s="145" t="s">
        <v>119</v>
      </c>
      <c r="F123" s="146" t="s">
        <v>120</v>
      </c>
      <c r="G123" s="147" t="s">
        <v>121</v>
      </c>
      <c r="H123" s="148">
        <v>5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37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122</v>
      </c>
      <c r="AT123" s="155" t="s">
        <v>118</v>
      </c>
      <c r="AU123" s="155" t="s">
        <v>82</v>
      </c>
      <c r="AY123" s="17" t="s">
        <v>115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80</v>
      </c>
      <c r="BK123" s="156">
        <f>ROUND(I123*H123,2)</f>
        <v>0</v>
      </c>
      <c r="BL123" s="17" t="s">
        <v>122</v>
      </c>
      <c r="BM123" s="155" t="s">
        <v>82</v>
      </c>
    </row>
    <row r="124" spans="1:65" s="2" customFormat="1" x14ac:dyDescent="0.2">
      <c r="A124" s="32"/>
      <c r="B124" s="33"/>
      <c r="C124" s="32"/>
      <c r="D124" s="157" t="s">
        <v>123</v>
      </c>
      <c r="E124" s="32"/>
      <c r="F124" s="158" t="s">
        <v>120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123</v>
      </c>
      <c r="AU124" s="17" t="s">
        <v>82</v>
      </c>
    </row>
    <row r="125" spans="1:65" s="13" customFormat="1" x14ac:dyDescent="0.2">
      <c r="B125" s="162"/>
      <c r="D125" s="157" t="s">
        <v>124</v>
      </c>
      <c r="E125" s="163" t="s">
        <v>1</v>
      </c>
      <c r="F125" s="164" t="s">
        <v>116</v>
      </c>
      <c r="H125" s="165">
        <v>5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124</v>
      </c>
      <c r="AU125" s="163" t="s">
        <v>82</v>
      </c>
      <c r="AV125" s="13" t="s">
        <v>82</v>
      </c>
      <c r="AW125" s="13" t="s">
        <v>29</v>
      </c>
      <c r="AX125" s="13" t="s">
        <v>72</v>
      </c>
      <c r="AY125" s="163" t="s">
        <v>115</v>
      </c>
    </row>
    <row r="126" spans="1:65" s="14" customFormat="1" x14ac:dyDescent="0.2">
      <c r="B126" s="170"/>
      <c r="D126" s="157" t="s">
        <v>124</v>
      </c>
      <c r="E126" s="171" t="s">
        <v>1</v>
      </c>
      <c r="F126" s="172" t="s">
        <v>126</v>
      </c>
      <c r="H126" s="173">
        <v>5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124</v>
      </c>
      <c r="AU126" s="171" t="s">
        <v>82</v>
      </c>
      <c r="AV126" s="14" t="s">
        <v>122</v>
      </c>
      <c r="AW126" s="14" t="s">
        <v>29</v>
      </c>
      <c r="AX126" s="14" t="s">
        <v>80</v>
      </c>
      <c r="AY126" s="171" t="s">
        <v>115</v>
      </c>
    </row>
    <row r="127" spans="1:65" s="2" customFormat="1" ht="37.9" customHeight="1" x14ac:dyDescent="0.2">
      <c r="A127" s="32"/>
      <c r="B127" s="143"/>
      <c r="C127" s="144" t="s">
        <v>82</v>
      </c>
      <c r="D127" s="144" t="s">
        <v>118</v>
      </c>
      <c r="E127" s="145" t="s">
        <v>127</v>
      </c>
      <c r="F127" s="146" t="s">
        <v>128</v>
      </c>
      <c r="G127" s="147" t="s">
        <v>129</v>
      </c>
      <c r="H127" s="148">
        <v>0.27300000000000002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37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122</v>
      </c>
      <c r="AT127" s="155" t="s">
        <v>118</v>
      </c>
      <c r="AU127" s="155" t="s">
        <v>82</v>
      </c>
      <c r="AY127" s="17" t="s">
        <v>115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80</v>
      </c>
      <c r="BK127" s="156">
        <f>ROUND(I127*H127,2)</f>
        <v>0</v>
      </c>
      <c r="BL127" s="17" t="s">
        <v>122</v>
      </c>
      <c r="BM127" s="155" t="s">
        <v>122</v>
      </c>
    </row>
    <row r="128" spans="1:65" s="2" customFormat="1" ht="19.5" x14ac:dyDescent="0.2">
      <c r="A128" s="32"/>
      <c r="B128" s="33"/>
      <c r="C128" s="32"/>
      <c r="D128" s="157" t="s">
        <v>123</v>
      </c>
      <c r="E128" s="32"/>
      <c r="F128" s="158" t="s">
        <v>128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123</v>
      </c>
      <c r="AU128" s="17" t="s">
        <v>82</v>
      </c>
    </row>
    <row r="129" spans="1:65" s="13" customFormat="1" x14ac:dyDescent="0.2">
      <c r="B129" s="162"/>
      <c r="D129" s="157" t="s">
        <v>124</v>
      </c>
      <c r="E129" s="163" t="s">
        <v>1</v>
      </c>
      <c r="F129" s="164" t="s">
        <v>443</v>
      </c>
      <c r="H129" s="165">
        <v>0.27300000000000002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124</v>
      </c>
      <c r="AU129" s="163" t="s">
        <v>82</v>
      </c>
      <c r="AV129" s="13" t="s">
        <v>82</v>
      </c>
      <c r="AW129" s="13" t="s">
        <v>29</v>
      </c>
      <c r="AX129" s="13" t="s">
        <v>72</v>
      </c>
      <c r="AY129" s="163" t="s">
        <v>115</v>
      </c>
    </row>
    <row r="130" spans="1:65" s="14" customFormat="1" x14ac:dyDescent="0.2">
      <c r="B130" s="170"/>
      <c r="D130" s="157" t="s">
        <v>124</v>
      </c>
      <c r="E130" s="171" t="s">
        <v>1</v>
      </c>
      <c r="F130" s="172" t="s">
        <v>126</v>
      </c>
      <c r="H130" s="173">
        <v>0.27300000000000002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124</v>
      </c>
      <c r="AU130" s="171" t="s">
        <v>82</v>
      </c>
      <c r="AV130" s="14" t="s">
        <v>122</v>
      </c>
      <c r="AW130" s="14" t="s">
        <v>29</v>
      </c>
      <c r="AX130" s="14" t="s">
        <v>80</v>
      </c>
      <c r="AY130" s="171" t="s">
        <v>115</v>
      </c>
    </row>
    <row r="131" spans="1:65" s="2" customFormat="1" ht="21.75" customHeight="1" x14ac:dyDescent="0.2">
      <c r="A131" s="32"/>
      <c r="B131" s="143"/>
      <c r="C131" s="144" t="s">
        <v>131</v>
      </c>
      <c r="D131" s="144" t="s">
        <v>118</v>
      </c>
      <c r="E131" s="145" t="s">
        <v>132</v>
      </c>
      <c r="F131" s="146" t="s">
        <v>133</v>
      </c>
      <c r="G131" s="147" t="s">
        <v>134</v>
      </c>
      <c r="H131" s="148">
        <v>0.45500000000000002</v>
      </c>
      <c r="I131" s="149"/>
      <c r="J131" s="150">
        <f>ROUND(I131*H131,2)</f>
        <v>0</v>
      </c>
      <c r="K131" s="146" t="s">
        <v>1</v>
      </c>
      <c r="L131" s="33"/>
      <c r="M131" s="151" t="s">
        <v>1</v>
      </c>
      <c r="N131" s="152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122</v>
      </c>
      <c r="AT131" s="155" t="s">
        <v>118</v>
      </c>
      <c r="AU131" s="155" t="s">
        <v>82</v>
      </c>
      <c r="AY131" s="17" t="s">
        <v>115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80</v>
      </c>
      <c r="BK131" s="156">
        <f>ROUND(I131*H131,2)</f>
        <v>0</v>
      </c>
      <c r="BL131" s="17" t="s">
        <v>122</v>
      </c>
      <c r="BM131" s="155" t="s">
        <v>135</v>
      </c>
    </row>
    <row r="132" spans="1:65" s="2" customFormat="1" x14ac:dyDescent="0.2">
      <c r="A132" s="32"/>
      <c r="B132" s="33"/>
      <c r="C132" s="32"/>
      <c r="D132" s="157" t="s">
        <v>123</v>
      </c>
      <c r="E132" s="32"/>
      <c r="F132" s="158" t="s">
        <v>133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123</v>
      </c>
      <c r="AU132" s="17" t="s">
        <v>82</v>
      </c>
    </row>
    <row r="133" spans="1:65" s="13" customFormat="1" x14ac:dyDescent="0.2">
      <c r="B133" s="162"/>
      <c r="D133" s="157" t="s">
        <v>124</v>
      </c>
      <c r="E133" s="163" t="s">
        <v>1</v>
      </c>
      <c r="F133" s="164" t="s">
        <v>444</v>
      </c>
      <c r="H133" s="165">
        <v>0.45500000000000002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124</v>
      </c>
      <c r="AU133" s="163" t="s">
        <v>82</v>
      </c>
      <c r="AV133" s="13" t="s">
        <v>82</v>
      </c>
      <c r="AW133" s="13" t="s">
        <v>29</v>
      </c>
      <c r="AX133" s="13" t="s">
        <v>72</v>
      </c>
      <c r="AY133" s="163" t="s">
        <v>115</v>
      </c>
    </row>
    <row r="134" spans="1:65" s="14" customFormat="1" x14ac:dyDescent="0.2">
      <c r="B134" s="170"/>
      <c r="D134" s="157" t="s">
        <v>124</v>
      </c>
      <c r="E134" s="171" t="s">
        <v>1</v>
      </c>
      <c r="F134" s="172" t="s">
        <v>126</v>
      </c>
      <c r="H134" s="173">
        <v>0.45500000000000002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124</v>
      </c>
      <c r="AU134" s="171" t="s">
        <v>82</v>
      </c>
      <c r="AV134" s="14" t="s">
        <v>122</v>
      </c>
      <c r="AW134" s="14" t="s">
        <v>29</v>
      </c>
      <c r="AX134" s="14" t="s">
        <v>80</v>
      </c>
      <c r="AY134" s="171" t="s">
        <v>115</v>
      </c>
    </row>
    <row r="135" spans="1:65" s="2" customFormat="1" ht="16.5" customHeight="1" x14ac:dyDescent="0.2">
      <c r="A135" s="32"/>
      <c r="B135" s="143"/>
      <c r="C135" s="144" t="s">
        <v>122</v>
      </c>
      <c r="D135" s="144" t="s">
        <v>118</v>
      </c>
      <c r="E135" s="145" t="s">
        <v>174</v>
      </c>
      <c r="F135" s="146" t="s">
        <v>175</v>
      </c>
      <c r="G135" s="147" t="s">
        <v>165</v>
      </c>
      <c r="H135" s="148">
        <v>637</v>
      </c>
      <c r="I135" s="149"/>
      <c r="J135" s="150">
        <f>ROUND(I135*H135,2)</f>
        <v>0</v>
      </c>
      <c r="K135" s="146" t="s">
        <v>1</v>
      </c>
      <c r="L135" s="33"/>
      <c r="M135" s="151" t="s">
        <v>1</v>
      </c>
      <c r="N135" s="152" t="s">
        <v>37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122</v>
      </c>
      <c r="AT135" s="155" t="s">
        <v>118</v>
      </c>
      <c r="AU135" s="155" t="s">
        <v>82</v>
      </c>
      <c r="AY135" s="17" t="s">
        <v>115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80</v>
      </c>
      <c r="BK135" s="156">
        <f>ROUND(I135*H135,2)</f>
        <v>0</v>
      </c>
      <c r="BL135" s="17" t="s">
        <v>122</v>
      </c>
      <c r="BM135" s="155" t="s">
        <v>141</v>
      </c>
    </row>
    <row r="136" spans="1:65" s="2" customFormat="1" x14ac:dyDescent="0.2">
      <c r="A136" s="32"/>
      <c r="B136" s="33"/>
      <c r="C136" s="32"/>
      <c r="D136" s="157" t="s">
        <v>123</v>
      </c>
      <c r="E136" s="32"/>
      <c r="F136" s="158" t="s">
        <v>175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123</v>
      </c>
      <c r="AU136" s="17" t="s">
        <v>82</v>
      </c>
    </row>
    <row r="137" spans="1:65" s="13" customFormat="1" x14ac:dyDescent="0.2">
      <c r="B137" s="162"/>
      <c r="D137" s="157" t="s">
        <v>124</v>
      </c>
      <c r="E137" s="163" t="s">
        <v>1</v>
      </c>
      <c r="F137" s="164" t="s">
        <v>445</v>
      </c>
      <c r="H137" s="165">
        <v>637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124</v>
      </c>
      <c r="AU137" s="163" t="s">
        <v>82</v>
      </c>
      <c r="AV137" s="13" t="s">
        <v>82</v>
      </c>
      <c r="AW137" s="13" t="s">
        <v>29</v>
      </c>
      <c r="AX137" s="13" t="s">
        <v>72</v>
      </c>
      <c r="AY137" s="163" t="s">
        <v>115</v>
      </c>
    </row>
    <row r="138" spans="1:65" s="14" customFormat="1" x14ac:dyDescent="0.2">
      <c r="B138" s="170"/>
      <c r="D138" s="157" t="s">
        <v>124</v>
      </c>
      <c r="E138" s="171" t="s">
        <v>1</v>
      </c>
      <c r="F138" s="172" t="s">
        <v>126</v>
      </c>
      <c r="H138" s="173">
        <v>637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124</v>
      </c>
      <c r="AU138" s="171" t="s">
        <v>82</v>
      </c>
      <c r="AV138" s="14" t="s">
        <v>122</v>
      </c>
      <c r="AW138" s="14" t="s">
        <v>29</v>
      </c>
      <c r="AX138" s="14" t="s">
        <v>80</v>
      </c>
      <c r="AY138" s="171" t="s">
        <v>115</v>
      </c>
    </row>
    <row r="139" spans="1:65" s="2" customFormat="1" ht="24.2" customHeight="1" x14ac:dyDescent="0.2">
      <c r="A139" s="32"/>
      <c r="B139" s="143"/>
      <c r="C139" s="144" t="s">
        <v>116</v>
      </c>
      <c r="D139" s="144" t="s">
        <v>118</v>
      </c>
      <c r="E139" s="145" t="s">
        <v>178</v>
      </c>
      <c r="F139" s="146" t="s">
        <v>179</v>
      </c>
      <c r="G139" s="147" t="s">
        <v>149</v>
      </c>
      <c r="H139" s="148">
        <v>296</v>
      </c>
      <c r="I139" s="149"/>
      <c r="J139" s="150">
        <f>ROUND(I139*H139,2)</f>
        <v>0</v>
      </c>
      <c r="K139" s="146" t="s">
        <v>1</v>
      </c>
      <c r="L139" s="33"/>
      <c r="M139" s="151" t="s">
        <v>1</v>
      </c>
      <c r="N139" s="152" t="s">
        <v>37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122</v>
      </c>
      <c r="AT139" s="155" t="s">
        <v>118</v>
      </c>
      <c r="AU139" s="155" t="s">
        <v>82</v>
      </c>
      <c r="AY139" s="17" t="s">
        <v>115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80</v>
      </c>
      <c r="BK139" s="156">
        <f>ROUND(I139*H139,2)</f>
        <v>0</v>
      </c>
      <c r="BL139" s="17" t="s">
        <v>122</v>
      </c>
      <c r="BM139" s="155" t="s">
        <v>145</v>
      </c>
    </row>
    <row r="140" spans="1:65" s="2" customFormat="1" x14ac:dyDescent="0.2">
      <c r="A140" s="32"/>
      <c r="B140" s="33"/>
      <c r="C140" s="32"/>
      <c r="D140" s="157" t="s">
        <v>123</v>
      </c>
      <c r="E140" s="32"/>
      <c r="F140" s="158" t="s">
        <v>179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123</v>
      </c>
      <c r="AU140" s="17" t="s">
        <v>82</v>
      </c>
    </row>
    <row r="141" spans="1:65" s="13" customFormat="1" x14ac:dyDescent="0.2">
      <c r="B141" s="162"/>
      <c r="D141" s="157" t="s">
        <v>124</v>
      </c>
      <c r="E141" s="163" t="s">
        <v>1</v>
      </c>
      <c r="F141" s="164" t="s">
        <v>446</v>
      </c>
      <c r="H141" s="165">
        <v>296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124</v>
      </c>
      <c r="AU141" s="163" t="s">
        <v>82</v>
      </c>
      <c r="AV141" s="13" t="s">
        <v>82</v>
      </c>
      <c r="AW141" s="13" t="s">
        <v>29</v>
      </c>
      <c r="AX141" s="13" t="s">
        <v>72</v>
      </c>
      <c r="AY141" s="163" t="s">
        <v>115</v>
      </c>
    </row>
    <row r="142" spans="1:65" s="14" customFormat="1" x14ac:dyDescent="0.2">
      <c r="B142" s="170"/>
      <c r="D142" s="157" t="s">
        <v>124</v>
      </c>
      <c r="E142" s="171" t="s">
        <v>1</v>
      </c>
      <c r="F142" s="172" t="s">
        <v>126</v>
      </c>
      <c r="H142" s="173">
        <v>296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124</v>
      </c>
      <c r="AU142" s="171" t="s">
        <v>82</v>
      </c>
      <c r="AV142" s="14" t="s">
        <v>122</v>
      </c>
      <c r="AW142" s="14" t="s">
        <v>29</v>
      </c>
      <c r="AX142" s="14" t="s">
        <v>80</v>
      </c>
      <c r="AY142" s="171" t="s">
        <v>115</v>
      </c>
    </row>
    <row r="143" spans="1:65" s="2" customFormat="1" ht="16.5" customHeight="1" x14ac:dyDescent="0.2">
      <c r="A143" s="32"/>
      <c r="B143" s="143"/>
      <c r="C143" s="178" t="s">
        <v>135</v>
      </c>
      <c r="D143" s="178" t="s">
        <v>183</v>
      </c>
      <c r="E143" s="179" t="s">
        <v>184</v>
      </c>
      <c r="F143" s="180" t="s">
        <v>185</v>
      </c>
      <c r="G143" s="181" t="s">
        <v>186</v>
      </c>
      <c r="H143" s="182">
        <v>1175.4000000000001</v>
      </c>
      <c r="I143" s="183"/>
      <c r="J143" s="184">
        <f>ROUND(I143*H143,2)</f>
        <v>0</v>
      </c>
      <c r="K143" s="180" t="s">
        <v>1</v>
      </c>
      <c r="L143" s="185"/>
      <c r="M143" s="186" t="s">
        <v>1</v>
      </c>
      <c r="N143" s="187" t="s">
        <v>37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141</v>
      </c>
      <c r="AT143" s="155" t="s">
        <v>183</v>
      </c>
      <c r="AU143" s="155" t="s">
        <v>82</v>
      </c>
      <c r="AY143" s="17" t="s">
        <v>115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80</v>
      </c>
      <c r="BK143" s="156">
        <f>ROUND(I143*H143,2)</f>
        <v>0</v>
      </c>
      <c r="BL143" s="17" t="s">
        <v>122</v>
      </c>
      <c r="BM143" s="155" t="s">
        <v>125</v>
      </c>
    </row>
    <row r="144" spans="1:65" s="2" customFormat="1" x14ac:dyDescent="0.2">
      <c r="A144" s="32"/>
      <c r="B144" s="33"/>
      <c r="C144" s="32"/>
      <c r="D144" s="157" t="s">
        <v>123</v>
      </c>
      <c r="E144" s="32"/>
      <c r="F144" s="158" t="s">
        <v>185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123</v>
      </c>
      <c r="AU144" s="17" t="s">
        <v>82</v>
      </c>
    </row>
    <row r="145" spans="1:65" s="13" customFormat="1" x14ac:dyDescent="0.2">
      <c r="B145" s="162"/>
      <c r="D145" s="157" t="s">
        <v>124</v>
      </c>
      <c r="E145" s="163" t="s">
        <v>1</v>
      </c>
      <c r="F145" s="164" t="s">
        <v>447</v>
      </c>
      <c r="H145" s="165">
        <v>1175.4000000000001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124</v>
      </c>
      <c r="AU145" s="163" t="s">
        <v>82</v>
      </c>
      <c r="AV145" s="13" t="s">
        <v>82</v>
      </c>
      <c r="AW145" s="13" t="s">
        <v>29</v>
      </c>
      <c r="AX145" s="13" t="s">
        <v>72</v>
      </c>
      <c r="AY145" s="163" t="s">
        <v>115</v>
      </c>
    </row>
    <row r="146" spans="1:65" s="14" customFormat="1" x14ac:dyDescent="0.2">
      <c r="B146" s="170"/>
      <c r="D146" s="157" t="s">
        <v>124</v>
      </c>
      <c r="E146" s="171" t="s">
        <v>1</v>
      </c>
      <c r="F146" s="172" t="s">
        <v>126</v>
      </c>
      <c r="H146" s="173">
        <v>1175.4000000000001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124</v>
      </c>
      <c r="AU146" s="171" t="s">
        <v>82</v>
      </c>
      <c r="AV146" s="14" t="s">
        <v>122</v>
      </c>
      <c r="AW146" s="14" t="s">
        <v>29</v>
      </c>
      <c r="AX146" s="14" t="s">
        <v>80</v>
      </c>
      <c r="AY146" s="171" t="s">
        <v>115</v>
      </c>
    </row>
    <row r="147" spans="1:65" s="2" customFormat="1" ht="24.2" customHeight="1" x14ac:dyDescent="0.2">
      <c r="A147" s="32"/>
      <c r="B147" s="143"/>
      <c r="C147" s="144" t="s">
        <v>152</v>
      </c>
      <c r="D147" s="144" t="s">
        <v>118</v>
      </c>
      <c r="E147" s="145" t="s">
        <v>138</v>
      </c>
      <c r="F147" s="146" t="s">
        <v>139</v>
      </c>
      <c r="G147" s="147" t="s">
        <v>140</v>
      </c>
      <c r="H147" s="148">
        <v>765</v>
      </c>
      <c r="I147" s="149"/>
      <c r="J147" s="150">
        <f>ROUND(I147*H147,2)</f>
        <v>0</v>
      </c>
      <c r="K147" s="146" t="s">
        <v>1</v>
      </c>
      <c r="L147" s="33"/>
      <c r="M147" s="151" t="s">
        <v>1</v>
      </c>
      <c r="N147" s="152" t="s">
        <v>37</v>
      </c>
      <c r="O147" s="58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122</v>
      </c>
      <c r="AT147" s="155" t="s">
        <v>118</v>
      </c>
      <c r="AU147" s="155" t="s">
        <v>82</v>
      </c>
      <c r="AY147" s="17" t="s">
        <v>115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80</v>
      </c>
      <c r="BK147" s="156">
        <f>ROUND(I147*H147,2)</f>
        <v>0</v>
      </c>
      <c r="BL147" s="17" t="s">
        <v>122</v>
      </c>
      <c r="BM147" s="155" t="s">
        <v>155</v>
      </c>
    </row>
    <row r="148" spans="1:65" s="2" customFormat="1" ht="19.5" x14ac:dyDescent="0.2">
      <c r="A148" s="32"/>
      <c r="B148" s="33"/>
      <c r="C148" s="32"/>
      <c r="D148" s="157" t="s">
        <v>123</v>
      </c>
      <c r="E148" s="32"/>
      <c r="F148" s="158" t="s">
        <v>139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123</v>
      </c>
      <c r="AU148" s="17" t="s">
        <v>82</v>
      </c>
    </row>
    <row r="149" spans="1:65" s="13" customFormat="1" x14ac:dyDescent="0.2">
      <c r="B149" s="162"/>
      <c r="D149" s="157" t="s">
        <v>124</v>
      </c>
      <c r="E149" s="163" t="s">
        <v>1</v>
      </c>
      <c r="F149" s="164" t="s">
        <v>448</v>
      </c>
      <c r="H149" s="165">
        <v>765</v>
      </c>
      <c r="I149" s="166"/>
      <c r="L149" s="162"/>
      <c r="M149" s="167"/>
      <c r="N149" s="168"/>
      <c r="O149" s="168"/>
      <c r="P149" s="168"/>
      <c r="Q149" s="168"/>
      <c r="R149" s="168"/>
      <c r="S149" s="168"/>
      <c r="T149" s="169"/>
      <c r="AT149" s="163" t="s">
        <v>124</v>
      </c>
      <c r="AU149" s="163" t="s">
        <v>82</v>
      </c>
      <c r="AV149" s="13" t="s">
        <v>82</v>
      </c>
      <c r="AW149" s="13" t="s">
        <v>29</v>
      </c>
      <c r="AX149" s="13" t="s">
        <v>72</v>
      </c>
      <c r="AY149" s="163" t="s">
        <v>115</v>
      </c>
    </row>
    <row r="150" spans="1:65" s="14" customFormat="1" x14ac:dyDescent="0.2">
      <c r="B150" s="170"/>
      <c r="D150" s="157" t="s">
        <v>124</v>
      </c>
      <c r="E150" s="171" t="s">
        <v>1</v>
      </c>
      <c r="F150" s="172" t="s">
        <v>126</v>
      </c>
      <c r="H150" s="173">
        <v>765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124</v>
      </c>
      <c r="AU150" s="171" t="s">
        <v>82</v>
      </c>
      <c r="AV150" s="14" t="s">
        <v>122</v>
      </c>
      <c r="AW150" s="14" t="s">
        <v>29</v>
      </c>
      <c r="AX150" s="14" t="s">
        <v>80</v>
      </c>
      <c r="AY150" s="171" t="s">
        <v>115</v>
      </c>
    </row>
    <row r="151" spans="1:65" s="2" customFormat="1" ht="16.5" customHeight="1" x14ac:dyDescent="0.2">
      <c r="A151" s="32"/>
      <c r="B151" s="143"/>
      <c r="C151" s="144" t="s">
        <v>141</v>
      </c>
      <c r="D151" s="144" t="s">
        <v>118</v>
      </c>
      <c r="E151" s="145" t="s">
        <v>143</v>
      </c>
      <c r="F151" s="146" t="s">
        <v>144</v>
      </c>
      <c r="G151" s="147" t="s">
        <v>140</v>
      </c>
      <c r="H151" s="148">
        <v>674</v>
      </c>
      <c r="I151" s="149"/>
      <c r="J151" s="150">
        <f>ROUND(I151*H151,2)</f>
        <v>0</v>
      </c>
      <c r="K151" s="146" t="s">
        <v>1</v>
      </c>
      <c r="L151" s="33"/>
      <c r="M151" s="151" t="s">
        <v>1</v>
      </c>
      <c r="N151" s="152" t="s">
        <v>37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122</v>
      </c>
      <c r="AT151" s="155" t="s">
        <v>118</v>
      </c>
      <c r="AU151" s="155" t="s">
        <v>82</v>
      </c>
      <c r="AY151" s="17" t="s">
        <v>115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80</v>
      </c>
      <c r="BK151" s="156">
        <f>ROUND(I151*H151,2)</f>
        <v>0</v>
      </c>
      <c r="BL151" s="17" t="s">
        <v>122</v>
      </c>
      <c r="BM151" s="155" t="s">
        <v>160</v>
      </c>
    </row>
    <row r="152" spans="1:65" s="2" customFormat="1" x14ac:dyDescent="0.2">
      <c r="A152" s="32"/>
      <c r="B152" s="33"/>
      <c r="C152" s="32"/>
      <c r="D152" s="157" t="s">
        <v>123</v>
      </c>
      <c r="E152" s="32"/>
      <c r="F152" s="158" t="s">
        <v>144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123</v>
      </c>
      <c r="AU152" s="17" t="s">
        <v>82</v>
      </c>
    </row>
    <row r="153" spans="1:65" s="13" customFormat="1" x14ac:dyDescent="0.2">
      <c r="B153" s="162"/>
      <c r="D153" s="157" t="s">
        <v>124</v>
      </c>
      <c r="E153" s="163" t="s">
        <v>1</v>
      </c>
      <c r="F153" s="164" t="s">
        <v>449</v>
      </c>
      <c r="H153" s="165">
        <v>674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3" t="s">
        <v>124</v>
      </c>
      <c r="AU153" s="163" t="s">
        <v>82</v>
      </c>
      <c r="AV153" s="13" t="s">
        <v>82</v>
      </c>
      <c r="AW153" s="13" t="s">
        <v>29</v>
      </c>
      <c r="AX153" s="13" t="s">
        <v>72</v>
      </c>
      <c r="AY153" s="163" t="s">
        <v>115</v>
      </c>
    </row>
    <row r="154" spans="1:65" s="14" customFormat="1" x14ac:dyDescent="0.2">
      <c r="B154" s="170"/>
      <c r="D154" s="157" t="s">
        <v>124</v>
      </c>
      <c r="E154" s="171" t="s">
        <v>1</v>
      </c>
      <c r="F154" s="172" t="s">
        <v>126</v>
      </c>
      <c r="H154" s="173">
        <v>674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124</v>
      </c>
      <c r="AU154" s="171" t="s">
        <v>82</v>
      </c>
      <c r="AV154" s="14" t="s">
        <v>122</v>
      </c>
      <c r="AW154" s="14" t="s">
        <v>29</v>
      </c>
      <c r="AX154" s="14" t="s">
        <v>80</v>
      </c>
      <c r="AY154" s="171" t="s">
        <v>115</v>
      </c>
    </row>
    <row r="155" spans="1:65" s="2" customFormat="1" ht="21.75" customHeight="1" x14ac:dyDescent="0.2">
      <c r="A155" s="32"/>
      <c r="B155" s="143"/>
      <c r="C155" s="144" t="s">
        <v>162</v>
      </c>
      <c r="D155" s="144" t="s">
        <v>118</v>
      </c>
      <c r="E155" s="145" t="s">
        <v>147</v>
      </c>
      <c r="F155" s="146" t="s">
        <v>148</v>
      </c>
      <c r="G155" s="147" t="s">
        <v>149</v>
      </c>
      <c r="H155" s="148">
        <v>922</v>
      </c>
      <c r="I155" s="149"/>
      <c r="J155" s="150">
        <f>ROUND(I155*H155,2)</f>
        <v>0</v>
      </c>
      <c r="K155" s="146" t="s">
        <v>1</v>
      </c>
      <c r="L155" s="33"/>
      <c r="M155" s="151" t="s">
        <v>1</v>
      </c>
      <c r="N155" s="152" t="s">
        <v>37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122</v>
      </c>
      <c r="AT155" s="155" t="s">
        <v>118</v>
      </c>
      <c r="AU155" s="155" t="s">
        <v>82</v>
      </c>
      <c r="AY155" s="17" t="s">
        <v>115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80</v>
      </c>
      <c r="BK155" s="156">
        <f>ROUND(I155*H155,2)</f>
        <v>0</v>
      </c>
      <c r="BL155" s="17" t="s">
        <v>122</v>
      </c>
      <c r="BM155" s="155" t="s">
        <v>166</v>
      </c>
    </row>
    <row r="156" spans="1:65" s="2" customFormat="1" x14ac:dyDescent="0.2">
      <c r="A156" s="32"/>
      <c r="B156" s="33"/>
      <c r="C156" s="32"/>
      <c r="D156" s="157" t="s">
        <v>123</v>
      </c>
      <c r="E156" s="32"/>
      <c r="F156" s="158" t="s">
        <v>148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123</v>
      </c>
      <c r="AU156" s="17" t="s">
        <v>82</v>
      </c>
    </row>
    <row r="157" spans="1:65" s="13" customFormat="1" x14ac:dyDescent="0.2">
      <c r="B157" s="162"/>
      <c r="D157" s="157" t="s">
        <v>124</v>
      </c>
      <c r="E157" s="163" t="s">
        <v>1</v>
      </c>
      <c r="F157" s="164" t="s">
        <v>450</v>
      </c>
      <c r="H157" s="165">
        <v>910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124</v>
      </c>
      <c r="AU157" s="163" t="s">
        <v>82</v>
      </c>
      <c r="AV157" s="13" t="s">
        <v>82</v>
      </c>
      <c r="AW157" s="13" t="s">
        <v>29</v>
      </c>
      <c r="AX157" s="13" t="s">
        <v>72</v>
      </c>
      <c r="AY157" s="163" t="s">
        <v>115</v>
      </c>
    </row>
    <row r="158" spans="1:65" s="13" customFormat="1" x14ac:dyDescent="0.2">
      <c r="B158" s="162"/>
      <c r="D158" s="157" t="s">
        <v>124</v>
      </c>
      <c r="E158" s="163" t="s">
        <v>1</v>
      </c>
      <c r="F158" s="164" t="s">
        <v>151</v>
      </c>
      <c r="H158" s="165">
        <v>12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124</v>
      </c>
      <c r="AU158" s="163" t="s">
        <v>82</v>
      </c>
      <c r="AV158" s="13" t="s">
        <v>82</v>
      </c>
      <c r="AW158" s="13" t="s">
        <v>29</v>
      </c>
      <c r="AX158" s="13" t="s">
        <v>72</v>
      </c>
      <c r="AY158" s="163" t="s">
        <v>115</v>
      </c>
    </row>
    <row r="159" spans="1:65" s="14" customFormat="1" x14ac:dyDescent="0.2">
      <c r="B159" s="170"/>
      <c r="D159" s="157" t="s">
        <v>124</v>
      </c>
      <c r="E159" s="171" t="s">
        <v>1</v>
      </c>
      <c r="F159" s="172" t="s">
        <v>126</v>
      </c>
      <c r="H159" s="173">
        <v>922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124</v>
      </c>
      <c r="AU159" s="171" t="s">
        <v>82</v>
      </c>
      <c r="AV159" s="14" t="s">
        <v>122</v>
      </c>
      <c r="AW159" s="14" t="s">
        <v>29</v>
      </c>
      <c r="AX159" s="14" t="s">
        <v>80</v>
      </c>
      <c r="AY159" s="171" t="s">
        <v>115</v>
      </c>
    </row>
    <row r="160" spans="1:65" s="2" customFormat="1" ht="21.75" customHeight="1" x14ac:dyDescent="0.2">
      <c r="A160" s="32"/>
      <c r="B160" s="143"/>
      <c r="C160" s="144" t="s">
        <v>145</v>
      </c>
      <c r="D160" s="144" t="s">
        <v>118</v>
      </c>
      <c r="E160" s="145" t="s">
        <v>153</v>
      </c>
      <c r="F160" s="146" t="s">
        <v>154</v>
      </c>
      <c r="G160" s="147" t="s">
        <v>149</v>
      </c>
      <c r="H160" s="148">
        <v>19</v>
      </c>
      <c r="I160" s="149"/>
      <c r="J160" s="150">
        <f>ROUND(I160*H160,2)</f>
        <v>0</v>
      </c>
      <c r="K160" s="146" t="s">
        <v>1</v>
      </c>
      <c r="L160" s="33"/>
      <c r="M160" s="151" t="s">
        <v>1</v>
      </c>
      <c r="N160" s="152" t="s">
        <v>37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122</v>
      </c>
      <c r="AT160" s="155" t="s">
        <v>118</v>
      </c>
      <c r="AU160" s="155" t="s">
        <v>82</v>
      </c>
      <c r="AY160" s="17" t="s">
        <v>115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80</v>
      </c>
      <c r="BK160" s="156">
        <f>ROUND(I160*H160,2)</f>
        <v>0</v>
      </c>
      <c r="BL160" s="17" t="s">
        <v>122</v>
      </c>
      <c r="BM160" s="155" t="s">
        <v>171</v>
      </c>
    </row>
    <row r="161" spans="1:65" s="2" customFormat="1" x14ac:dyDescent="0.2">
      <c r="A161" s="32"/>
      <c r="B161" s="33"/>
      <c r="C161" s="32"/>
      <c r="D161" s="157" t="s">
        <v>123</v>
      </c>
      <c r="E161" s="32"/>
      <c r="F161" s="158" t="s">
        <v>154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123</v>
      </c>
      <c r="AU161" s="17" t="s">
        <v>82</v>
      </c>
    </row>
    <row r="162" spans="1:65" s="13" customFormat="1" x14ac:dyDescent="0.2">
      <c r="B162" s="162"/>
      <c r="D162" s="157" t="s">
        <v>124</v>
      </c>
      <c r="E162" s="163" t="s">
        <v>1</v>
      </c>
      <c r="F162" s="164" t="s">
        <v>157</v>
      </c>
      <c r="H162" s="165">
        <v>19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124</v>
      </c>
      <c r="AU162" s="163" t="s">
        <v>82</v>
      </c>
      <c r="AV162" s="13" t="s">
        <v>82</v>
      </c>
      <c r="AW162" s="13" t="s">
        <v>29</v>
      </c>
      <c r="AX162" s="13" t="s">
        <v>72</v>
      </c>
      <c r="AY162" s="163" t="s">
        <v>115</v>
      </c>
    </row>
    <row r="163" spans="1:65" s="14" customFormat="1" x14ac:dyDescent="0.2">
      <c r="B163" s="170"/>
      <c r="D163" s="157" t="s">
        <v>124</v>
      </c>
      <c r="E163" s="171" t="s">
        <v>1</v>
      </c>
      <c r="F163" s="172" t="s">
        <v>126</v>
      </c>
      <c r="H163" s="173">
        <v>19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124</v>
      </c>
      <c r="AU163" s="171" t="s">
        <v>82</v>
      </c>
      <c r="AV163" s="14" t="s">
        <v>122</v>
      </c>
      <c r="AW163" s="14" t="s">
        <v>29</v>
      </c>
      <c r="AX163" s="14" t="s">
        <v>80</v>
      </c>
      <c r="AY163" s="171" t="s">
        <v>115</v>
      </c>
    </row>
    <row r="164" spans="1:65" s="2" customFormat="1" ht="21.75" customHeight="1" x14ac:dyDescent="0.2">
      <c r="A164" s="32"/>
      <c r="B164" s="143"/>
      <c r="C164" s="144" t="s">
        <v>173</v>
      </c>
      <c r="D164" s="144" t="s">
        <v>118</v>
      </c>
      <c r="E164" s="145" t="s">
        <v>158</v>
      </c>
      <c r="F164" s="146" t="s">
        <v>451</v>
      </c>
      <c r="G164" s="147" t="s">
        <v>140</v>
      </c>
      <c r="H164" s="148">
        <v>95</v>
      </c>
      <c r="I164" s="149"/>
      <c r="J164" s="150">
        <f>ROUND(I164*H164,2)</f>
        <v>0</v>
      </c>
      <c r="K164" s="146" t="s">
        <v>1</v>
      </c>
      <c r="L164" s="33"/>
      <c r="M164" s="151" t="s">
        <v>1</v>
      </c>
      <c r="N164" s="152" t="s">
        <v>37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122</v>
      </c>
      <c r="AT164" s="155" t="s">
        <v>118</v>
      </c>
      <c r="AU164" s="155" t="s">
        <v>82</v>
      </c>
      <c r="AY164" s="17" t="s">
        <v>115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80</v>
      </c>
      <c r="BK164" s="156">
        <f>ROUND(I164*H164,2)</f>
        <v>0</v>
      </c>
      <c r="BL164" s="17" t="s">
        <v>122</v>
      </c>
      <c r="BM164" s="155" t="s">
        <v>176</v>
      </c>
    </row>
    <row r="165" spans="1:65" s="2" customFormat="1" x14ac:dyDescent="0.2">
      <c r="A165" s="32"/>
      <c r="B165" s="33"/>
      <c r="C165" s="32"/>
      <c r="D165" s="157" t="s">
        <v>123</v>
      </c>
      <c r="E165" s="32"/>
      <c r="F165" s="158" t="s">
        <v>451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123</v>
      </c>
      <c r="AU165" s="17" t="s">
        <v>82</v>
      </c>
    </row>
    <row r="166" spans="1:65" s="13" customFormat="1" x14ac:dyDescent="0.2">
      <c r="B166" s="162"/>
      <c r="D166" s="157" t="s">
        <v>124</v>
      </c>
      <c r="E166" s="163" t="s">
        <v>1</v>
      </c>
      <c r="F166" s="164" t="s">
        <v>452</v>
      </c>
      <c r="H166" s="165">
        <v>95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124</v>
      </c>
      <c r="AU166" s="163" t="s">
        <v>82</v>
      </c>
      <c r="AV166" s="13" t="s">
        <v>82</v>
      </c>
      <c r="AW166" s="13" t="s">
        <v>29</v>
      </c>
      <c r="AX166" s="13" t="s">
        <v>72</v>
      </c>
      <c r="AY166" s="163" t="s">
        <v>115</v>
      </c>
    </row>
    <row r="167" spans="1:65" s="14" customFormat="1" x14ac:dyDescent="0.2">
      <c r="B167" s="170"/>
      <c r="D167" s="157" t="s">
        <v>124</v>
      </c>
      <c r="E167" s="171" t="s">
        <v>1</v>
      </c>
      <c r="F167" s="172" t="s">
        <v>126</v>
      </c>
      <c r="H167" s="173">
        <v>95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124</v>
      </c>
      <c r="AU167" s="171" t="s">
        <v>82</v>
      </c>
      <c r="AV167" s="14" t="s">
        <v>122</v>
      </c>
      <c r="AW167" s="14" t="s">
        <v>29</v>
      </c>
      <c r="AX167" s="14" t="s">
        <v>80</v>
      </c>
      <c r="AY167" s="171" t="s">
        <v>115</v>
      </c>
    </row>
    <row r="168" spans="1:65" s="2" customFormat="1" ht="24.2" customHeight="1" x14ac:dyDescent="0.2">
      <c r="A168" s="32"/>
      <c r="B168" s="143"/>
      <c r="C168" s="144" t="s">
        <v>125</v>
      </c>
      <c r="D168" s="144" t="s">
        <v>118</v>
      </c>
      <c r="E168" s="145" t="s">
        <v>453</v>
      </c>
      <c r="F168" s="146" t="s">
        <v>454</v>
      </c>
      <c r="G168" s="147" t="s">
        <v>140</v>
      </c>
      <c r="H168" s="148">
        <v>72</v>
      </c>
      <c r="I168" s="149"/>
      <c r="J168" s="150">
        <f>ROUND(I168*H168,2)</f>
        <v>0</v>
      </c>
      <c r="K168" s="146" t="s">
        <v>252</v>
      </c>
      <c r="L168" s="33"/>
      <c r="M168" s="151" t="s">
        <v>1</v>
      </c>
      <c r="N168" s="152" t="s">
        <v>37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122</v>
      </c>
      <c r="AT168" s="155" t="s">
        <v>118</v>
      </c>
      <c r="AU168" s="155" t="s">
        <v>82</v>
      </c>
      <c r="AY168" s="17" t="s">
        <v>115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80</v>
      </c>
      <c r="BK168" s="156">
        <f>ROUND(I168*H168,2)</f>
        <v>0</v>
      </c>
      <c r="BL168" s="17" t="s">
        <v>122</v>
      </c>
      <c r="BM168" s="155" t="s">
        <v>455</v>
      </c>
    </row>
    <row r="169" spans="1:65" s="2" customFormat="1" ht="58.5" x14ac:dyDescent="0.2">
      <c r="A169" s="32"/>
      <c r="B169" s="33"/>
      <c r="C169" s="32"/>
      <c r="D169" s="157" t="s">
        <v>123</v>
      </c>
      <c r="E169" s="32"/>
      <c r="F169" s="158" t="s">
        <v>456</v>
      </c>
      <c r="G169" s="32"/>
      <c r="H169" s="32"/>
      <c r="I169" s="159"/>
      <c r="J169" s="32"/>
      <c r="K169" s="32"/>
      <c r="L169" s="33"/>
      <c r="M169" s="160"/>
      <c r="N169" s="161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123</v>
      </c>
      <c r="AU169" s="17" t="s">
        <v>82</v>
      </c>
    </row>
    <row r="170" spans="1:65" s="2" customFormat="1" ht="24.2" customHeight="1" x14ac:dyDescent="0.2">
      <c r="A170" s="32"/>
      <c r="B170" s="143"/>
      <c r="C170" s="178" t="s">
        <v>182</v>
      </c>
      <c r="D170" s="178" t="s">
        <v>183</v>
      </c>
      <c r="E170" s="179" t="s">
        <v>193</v>
      </c>
      <c r="F170" s="180" t="s">
        <v>194</v>
      </c>
      <c r="G170" s="181" t="s">
        <v>140</v>
      </c>
      <c r="H170" s="182">
        <v>60</v>
      </c>
      <c r="I170" s="183"/>
      <c r="J170" s="184">
        <f>ROUND(I170*H170,2)</f>
        <v>0</v>
      </c>
      <c r="K170" s="180" t="s">
        <v>1</v>
      </c>
      <c r="L170" s="185"/>
      <c r="M170" s="186" t="s">
        <v>1</v>
      </c>
      <c r="N170" s="187" t="s">
        <v>37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141</v>
      </c>
      <c r="AT170" s="155" t="s">
        <v>183</v>
      </c>
      <c r="AU170" s="155" t="s">
        <v>82</v>
      </c>
      <c r="AY170" s="17" t="s">
        <v>115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80</v>
      </c>
      <c r="BK170" s="156">
        <f>ROUND(I170*H170,2)</f>
        <v>0</v>
      </c>
      <c r="BL170" s="17" t="s">
        <v>122</v>
      </c>
      <c r="BM170" s="155" t="s">
        <v>187</v>
      </c>
    </row>
    <row r="171" spans="1:65" s="2" customFormat="1" ht="19.5" x14ac:dyDescent="0.2">
      <c r="A171" s="32"/>
      <c r="B171" s="33"/>
      <c r="C171" s="32"/>
      <c r="D171" s="157" t="s">
        <v>123</v>
      </c>
      <c r="E171" s="32"/>
      <c r="F171" s="158" t="s">
        <v>194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123</v>
      </c>
      <c r="AU171" s="17" t="s">
        <v>82</v>
      </c>
    </row>
    <row r="172" spans="1:65" s="13" customFormat="1" x14ac:dyDescent="0.2">
      <c r="B172" s="162"/>
      <c r="D172" s="157" t="s">
        <v>124</v>
      </c>
      <c r="E172" s="163" t="s">
        <v>1</v>
      </c>
      <c r="F172" s="164" t="s">
        <v>457</v>
      </c>
      <c r="H172" s="165">
        <v>60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124</v>
      </c>
      <c r="AU172" s="163" t="s">
        <v>82</v>
      </c>
      <c r="AV172" s="13" t="s">
        <v>82</v>
      </c>
      <c r="AW172" s="13" t="s">
        <v>29</v>
      </c>
      <c r="AX172" s="13" t="s">
        <v>72</v>
      </c>
      <c r="AY172" s="163" t="s">
        <v>115</v>
      </c>
    </row>
    <row r="173" spans="1:65" s="14" customFormat="1" x14ac:dyDescent="0.2">
      <c r="B173" s="170"/>
      <c r="D173" s="157" t="s">
        <v>124</v>
      </c>
      <c r="E173" s="171" t="s">
        <v>1</v>
      </c>
      <c r="F173" s="172" t="s">
        <v>126</v>
      </c>
      <c r="H173" s="173">
        <v>60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124</v>
      </c>
      <c r="AU173" s="171" t="s">
        <v>82</v>
      </c>
      <c r="AV173" s="14" t="s">
        <v>122</v>
      </c>
      <c r="AW173" s="14" t="s">
        <v>29</v>
      </c>
      <c r="AX173" s="14" t="s">
        <v>80</v>
      </c>
      <c r="AY173" s="171" t="s">
        <v>115</v>
      </c>
    </row>
    <row r="174" spans="1:65" s="2" customFormat="1" ht="21.75" customHeight="1" x14ac:dyDescent="0.2">
      <c r="A174" s="32"/>
      <c r="B174" s="143"/>
      <c r="C174" s="178" t="s">
        <v>155</v>
      </c>
      <c r="D174" s="178" t="s">
        <v>183</v>
      </c>
      <c r="E174" s="179" t="s">
        <v>197</v>
      </c>
      <c r="F174" s="180" t="s">
        <v>198</v>
      </c>
      <c r="G174" s="181" t="s">
        <v>140</v>
      </c>
      <c r="H174" s="182">
        <v>30</v>
      </c>
      <c r="I174" s="183"/>
      <c r="J174" s="184">
        <f>ROUND(I174*H174,2)</f>
        <v>0</v>
      </c>
      <c r="K174" s="180" t="s">
        <v>1</v>
      </c>
      <c r="L174" s="185"/>
      <c r="M174" s="186" t="s">
        <v>1</v>
      </c>
      <c r="N174" s="187" t="s">
        <v>37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141</v>
      </c>
      <c r="AT174" s="155" t="s">
        <v>183</v>
      </c>
      <c r="AU174" s="155" t="s">
        <v>82</v>
      </c>
      <c r="AY174" s="17" t="s">
        <v>115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80</v>
      </c>
      <c r="BK174" s="156">
        <f>ROUND(I174*H174,2)</f>
        <v>0</v>
      </c>
      <c r="BL174" s="17" t="s">
        <v>122</v>
      </c>
      <c r="BM174" s="155" t="s">
        <v>191</v>
      </c>
    </row>
    <row r="175" spans="1:65" s="2" customFormat="1" x14ac:dyDescent="0.2">
      <c r="A175" s="32"/>
      <c r="B175" s="33"/>
      <c r="C175" s="32"/>
      <c r="D175" s="157" t="s">
        <v>123</v>
      </c>
      <c r="E175" s="32"/>
      <c r="F175" s="158" t="s">
        <v>198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123</v>
      </c>
      <c r="AU175" s="17" t="s">
        <v>82</v>
      </c>
    </row>
    <row r="176" spans="1:65" s="13" customFormat="1" x14ac:dyDescent="0.2">
      <c r="B176" s="162"/>
      <c r="D176" s="157" t="s">
        <v>124</v>
      </c>
      <c r="E176" s="163" t="s">
        <v>1</v>
      </c>
      <c r="F176" s="164" t="s">
        <v>458</v>
      </c>
      <c r="H176" s="165">
        <v>30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124</v>
      </c>
      <c r="AU176" s="163" t="s">
        <v>82</v>
      </c>
      <c r="AV176" s="13" t="s">
        <v>82</v>
      </c>
      <c r="AW176" s="13" t="s">
        <v>29</v>
      </c>
      <c r="AX176" s="13" t="s">
        <v>72</v>
      </c>
      <c r="AY176" s="163" t="s">
        <v>115</v>
      </c>
    </row>
    <row r="177" spans="1:65" s="14" customFormat="1" x14ac:dyDescent="0.2">
      <c r="B177" s="170"/>
      <c r="D177" s="157" t="s">
        <v>124</v>
      </c>
      <c r="E177" s="171" t="s">
        <v>1</v>
      </c>
      <c r="F177" s="172" t="s">
        <v>126</v>
      </c>
      <c r="H177" s="173">
        <v>30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124</v>
      </c>
      <c r="AU177" s="171" t="s">
        <v>82</v>
      </c>
      <c r="AV177" s="14" t="s">
        <v>122</v>
      </c>
      <c r="AW177" s="14" t="s">
        <v>29</v>
      </c>
      <c r="AX177" s="14" t="s">
        <v>80</v>
      </c>
      <c r="AY177" s="171" t="s">
        <v>115</v>
      </c>
    </row>
    <row r="178" spans="1:65" s="2" customFormat="1" ht="16.5" customHeight="1" x14ac:dyDescent="0.2">
      <c r="A178" s="32"/>
      <c r="B178" s="143"/>
      <c r="C178" s="178" t="s">
        <v>8</v>
      </c>
      <c r="D178" s="178" t="s">
        <v>183</v>
      </c>
      <c r="E178" s="179" t="s">
        <v>206</v>
      </c>
      <c r="F178" s="180" t="s">
        <v>207</v>
      </c>
      <c r="G178" s="181" t="s">
        <v>149</v>
      </c>
      <c r="H178" s="182">
        <v>12.5</v>
      </c>
      <c r="I178" s="183"/>
      <c r="J178" s="184">
        <f>ROUND(I178*H178,2)</f>
        <v>0</v>
      </c>
      <c r="K178" s="180" t="s">
        <v>1</v>
      </c>
      <c r="L178" s="185"/>
      <c r="M178" s="186" t="s">
        <v>1</v>
      </c>
      <c r="N178" s="187" t="s">
        <v>37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141</v>
      </c>
      <c r="AT178" s="155" t="s">
        <v>183</v>
      </c>
      <c r="AU178" s="155" t="s">
        <v>82</v>
      </c>
      <c r="AY178" s="17" t="s">
        <v>115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80</v>
      </c>
      <c r="BK178" s="156">
        <f>ROUND(I178*H178,2)</f>
        <v>0</v>
      </c>
      <c r="BL178" s="17" t="s">
        <v>122</v>
      </c>
      <c r="BM178" s="155" t="s">
        <v>260</v>
      </c>
    </row>
    <row r="179" spans="1:65" s="2" customFormat="1" x14ac:dyDescent="0.2">
      <c r="A179" s="32"/>
      <c r="B179" s="33"/>
      <c r="C179" s="32"/>
      <c r="D179" s="157" t="s">
        <v>123</v>
      </c>
      <c r="E179" s="32"/>
      <c r="F179" s="158" t="s">
        <v>207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123</v>
      </c>
      <c r="AU179" s="17" t="s">
        <v>82</v>
      </c>
    </row>
    <row r="180" spans="1:65" s="13" customFormat="1" x14ac:dyDescent="0.2">
      <c r="B180" s="162"/>
      <c r="D180" s="157" t="s">
        <v>124</v>
      </c>
      <c r="E180" s="163" t="s">
        <v>1</v>
      </c>
      <c r="F180" s="164" t="s">
        <v>459</v>
      </c>
      <c r="H180" s="165">
        <v>12.5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124</v>
      </c>
      <c r="AU180" s="163" t="s">
        <v>82</v>
      </c>
      <c r="AV180" s="13" t="s">
        <v>82</v>
      </c>
      <c r="AW180" s="13" t="s">
        <v>29</v>
      </c>
      <c r="AX180" s="13" t="s">
        <v>72</v>
      </c>
      <c r="AY180" s="163" t="s">
        <v>115</v>
      </c>
    </row>
    <row r="181" spans="1:65" s="14" customFormat="1" x14ac:dyDescent="0.2">
      <c r="B181" s="170"/>
      <c r="D181" s="157" t="s">
        <v>124</v>
      </c>
      <c r="E181" s="171" t="s">
        <v>1</v>
      </c>
      <c r="F181" s="172" t="s">
        <v>126</v>
      </c>
      <c r="H181" s="173">
        <v>12.5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124</v>
      </c>
      <c r="AU181" s="171" t="s">
        <v>82</v>
      </c>
      <c r="AV181" s="14" t="s">
        <v>122</v>
      </c>
      <c r="AW181" s="14" t="s">
        <v>29</v>
      </c>
      <c r="AX181" s="14" t="s">
        <v>80</v>
      </c>
      <c r="AY181" s="171" t="s">
        <v>115</v>
      </c>
    </row>
    <row r="182" spans="1:65" s="2" customFormat="1" ht="16.5" customHeight="1" x14ac:dyDescent="0.2">
      <c r="A182" s="32"/>
      <c r="B182" s="143"/>
      <c r="C182" s="178" t="s">
        <v>160</v>
      </c>
      <c r="D182" s="178" t="s">
        <v>183</v>
      </c>
      <c r="E182" s="179" t="s">
        <v>211</v>
      </c>
      <c r="F182" s="180" t="s">
        <v>212</v>
      </c>
      <c r="G182" s="181" t="s">
        <v>149</v>
      </c>
      <c r="H182" s="182">
        <v>12.5</v>
      </c>
      <c r="I182" s="183"/>
      <c r="J182" s="184">
        <f>ROUND(I182*H182,2)</f>
        <v>0</v>
      </c>
      <c r="K182" s="180" t="s">
        <v>1</v>
      </c>
      <c r="L182" s="185"/>
      <c r="M182" s="186" t="s">
        <v>1</v>
      </c>
      <c r="N182" s="187" t="s">
        <v>37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141</v>
      </c>
      <c r="AT182" s="155" t="s">
        <v>183</v>
      </c>
      <c r="AU182" s="155" t="s">
        <v>82</v>
      </c>
      <c r="AY182" s="17" t="s">
        <v>115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80</v>
      </c>
      <c r="BK182" s="156">
        <f>ROUND(I182*H182,2)</f>
        <v>0</v>
      </c>
      <c r="BL182" s="17" t="s">
        <v>122</v>
      </c>
      <c r="BM182" s="155" t="s">
        <v>271</v>
      </c>
    </row>
    <row r="183" spans="1:65" s="2" customFormat="1" x14ac:dyDescent="0.2">
      <c r="A183" s="32"/>
      <c r="B183" s="33"/>
      <c r="C183" s="32"/>
      <c r="D183" s="157" t="s">
        <v>123</v>
      </c>
      <c r="E183" s="32"/>
      <c r="F183" s="158" t="s">
        <v>212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123</v>
      </c>
      <c r="AU183" s="17" t="s">
        <v>82</v>
      </c>
    </row>
    <row r="184" spans="1:65" s="13" customFormat="1" x14ac:dyDescent="0.2">
      <c r="B184" s="162"/>
      <c r="D184" s="157" t="s">
        <v>124</v>
      </c>
      <c r="E184" s="163" t="s">
        <v>1</v>
      </c>
      <c r="F184" s="164" t="s">
        <v>459</v>
      </c>
      <c r="H184" s="165">
        <v>12.5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124</v>
      </c>
      <c r="AU184" s="163" t="s">
        <v>82</v>
      </c>
      <c r="AV184" s="13" t="s">
        <v>82</v>
      </c>
      <c r="AW184" s="13" t="s">
        <v>29</v>
      </c>
      <c r="AX184" s="13" t="s">
        <v>72</v>
      </c>
      <c r="AY184" s="163" t="s">
        <v>115</v>
      </c>
    </row>
    <row r="185" spans="1:65" s="14" customFormat="1" x14ac:dyDescent="0.2">
      <c r="B185" s="170"/>
      <c r="D185" s="157" t="s">
        <v>124</v>
      </c>
      <c r="E185" s="171" t="s">
        <v>1</v>
      </c>
      <c r="F185" s="172" t="s">
        <v>126</v>
      </c>
      <c r="H185" s="173">
        <v>12.5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124</v>
      </c>
      <c r="AU185" s="171" t="s">
        <v>82</v>
      </c>
      <c r="AV185" s="14" t="s">
        <v>122</v>
      </c>
      <c r="AW185" s="14" t="s">
        <v>29</v>
      </c>
      <c r="AX185" s="14" t="s">
        <v>80</v>
      </c>
      <c r="AY185" s="171" t="s">
        <v>115</v>
      </c>
    </row>
    <row r="186" spans="1:65" s="2" customFormat="1" ht="16.5" customHeight="1" x14ac:dyDescent="0.2">
      <c r="A186" s="32"/>
      <c r="B186" s="143"/>
      <c r="C186" s="178" t="s">
        <v>201</v>
      </c>
      <c r="D186" s="178" t="s">
        <v>183</v>
      </c>
      <c r="E186" s="179" t="s">
        <v>267</v>
      </c>
      <c r="F186" s="180" t="s">
        <v>268</v>
      </c>
      <c r="G186" s="181" t="s">
        <v>140</v>
      </c>
      <c r="H186" s="182">
        <v>8</v>
      </c>
      <c r="I186" s="183"/>
      <c r="J186" s="184">
        <f>ROUND(I186*H186,2)</f>
        <v>0</v>
      </c>
      <c r="K186" s="180" t="s">
        <v>1</v>
      </c>
      <c r="L186" s="185"/>
      <c r="M186" s="186" t="s">
        <v>1</v>
      </c>
      <c r="N186" s="187" t="s">
        <v>37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141</v>
      </c>
      <c r="AT186" s="155" t="s">
        <v>183</v>
      </c>
      <c r="AU186" s="155" t="s">
        <v>82</v>
      </c>
      <c r="AY186" s="17" t="s">
        <v>115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80</v>
      </c>
      <c r="BK186" s="156">
        <f>ROUND(I186*H186,2)</f>
        <v>0</v>
      </c>
      <c r="BL186" s="17" t="s">
        <v>122</v>
      </c>
      <c r="BM186" s="155" t="s">
        <v>195</v>
      </c>
    </row>
    <row r="187" spans="1:65" s="2" customFormat="1" x14ac:dyDescent="0.2">
      <c r="A187" s="32"/>
      <c r="B187" s="33"/>
      <c r="C187" s="32"/>
      <c r="D187" s="157" t="s">
        <v>123</v>
      </c>
      <c r="E187" s="32"/>
      <c r="F187" s="158" t="s">
        <v>268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123</v>
      </c>
      <c r="AU187" s="17" t="s">
        <v>82</v>
      </c>
    </row>
    <row r="188" spans="1:65" s="13" customFormat="1" x14ac:dyDescent="0.2">
      <c r="B188" s="162"/>
      <c r="D188" s="157" t="s">
        <v>124</v>
      </c>
      <c r="E188" s="163" t="s">
        <v>1</v>
      </c>
      <c r="F188" s="164" t="s">
        <v>270</v>
      </c>
      <c r="H188" s="165">
        <v>8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124</v>
      </c>
      <c r="AU188" s="163" t="s">
        <v>82</v>
      </c>
      <c r="AV188" s="13" t="s">
        <v>82</v>
      </c>
      <c r="AW188" s="13" t="s">
        <v>29</v>
      </c>
      <c r="AX188" s="13" t="s">
        <v>72</v>
      </c>
      <c r="AY188" s="163" t="s">
        <v>115</v>
      </c>
    </row>
    <row r="189" spans="1:65" s="14" customFormat="1" x14ac:dyDescent="0.2">
      <c r="B189" s="170"/>
      <c r="D189" s="157" t="s">
        <v>124</v>
      </c>
      <c r="E189" s="171" t="s">
        <v>1</v>
      </c>
      <c r="F189" s="172" t="s">
        <v>126</v>
      </c>
      <c r="H189" s="173">
        <v>8</v>
      </c>
      <c r="I189" s="174"/>
      <c r="L189" s="170"/>
      <c r="M189" s="175"/>
      <c r="N189" s="176"/>
      <c r="O189" s="176"/>
      <c r="P189" s="176"/>
      <c r="Q189" s="176"/>
      <c r="R189" s="176"/>
      <c r="S189" s="176"/>
      <c r="T189" s="177"/>
      <c r="AT189" s="171" t="s">
        <v>124</v>
      </c>
      <c r="AU189" s="171" t="s">
        <v>82</v>
      </c>
      <c r="AV189" s="14" t="s">
        <v>122</v>
      </c>
      <c r="AW189" s="14" t="s">
        <v>29</v>
      </c>
      <c r="AX189" s="14" t="s">
        <v>80</v>
      </c>
      <c r="AY189" s="171" t="s">
        <v>115</v>
      </c>
    </row>
    <row r="190" spans="1:65" s="2" customFormat="1" ht="16.5" customHeight="1" x14ac:dyDescent="0.2">
      <c r="A190" s="32"/>
      <c r="B190" s="143"/>
      <c r="C190" s="178" t="s">
        <v>166</v>
      </c>
      <c r="D190" s="178" t="s">
        <v>183</v>
      </c>
      <c r="E190" s="179" t="s">
        <v>272</v>
      </c>
      <c r="F190" s="180" t="s">
        <v>273</v>
      </c>
      <c r="G190" s="181" t="s">
        <v>140</v>
      </c>
      <c r="H190" s="182">
        <v>8</v>
      </c>
      <c r="I190" s="183"/>
      <c r="J190" s="184">
        <f>ROUND(I190*H190,2)</f>
        <v>0</v>
      </c>
      <c r="K190" s="180" t="s">
        <v>1</v>
      </c>
      <c r="L190" s="185"/>
      <c r="M190" s="186" t="s">
        <v>1</v>
      </c>
      <c r="N190" s="187" t="s">
        <v>37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141</v>
      </c>
      <c r="AT190" s="155" t="s">
        <v>183</v>
      </c>
      <c r="AU190" s="155" t="s">
        <v>82</v>
      </c>
      <c r="AY190" s="17" t="s">
        <v>115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80</v>
      </c>
      <c r="BK190" s="156">
        <f>ROUND(I190*H190,2)</f>
        <v>0</v>
      </c>
      <c r="BL190" s="17" t="s">
        <v>122</v>
      </c>
      <c r="BM190" s="155" t="s">
        <v>199</v>
      </c>
    </row>
    <row r="191" spans="1:65" s="2" customFormat="1" x14ac:dyDescent="0.2">
      <c r="A191" s="32"/>
      <c r="B191" s="33"/>
      <c r="C191" s="32"/>
      <c r="D191" s="157" t="s">
        <v>123</v>
      </c>
      <c r="E191" s="32"/>
      <c r="F191" s="158" t="s">
        <v>273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123</v>
      </c>
      <c r="AU191" s="17" t="s">
        <v>82</v>
      </c>
    </row>
    <row r="192" spans="1:65" s="13" customFormat="1" x14ac:dyDescent="0.2">
      <c r="B192" s="162"/>
      <c r="D192" s="157" t="s">
        <v>124</v>
      </c>
      <c r="E192" s="163" t="s">
        <v>1</v>
      </c>
      <c r="F192" s="164" t="s">
        <v>270</v>
      </c>
      <c r="H192" s="165">
        <v>8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124</v>
      </c>
      <c r="AU192" s="163" t="s">
        <v>82</v>
      </c>
      <c r="AV192" s="13" t="s">
        <v>82</v>
      </c>
      <c r="AW192" s="13" t="s">
        <v>29</v>
      </c>
      <c r="AX192" s="13" t="s">
        <v>72</v>
      </c>
      <c r="AY192" s="163" t="s">
        <v>115</v>
      </c>
    </row>
    <row r="193" spans="1:65" s="14" customFormat="1" x14ac:dyDescent="0.2">
      <c r="B193" s="170"/>
      <c r="D193" s="157" t="s">
        <v>124</v>
      </c>
      <c r="E193" s="171" t="s">
        <v>1</v>
      </c>
      <c r="F193" s="172" t="s">
        <v>126</v>
      </c>
      <c r="H193" s="173">
        <v>8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124</v>
      </c>
      <c r="AU193" s="171" t="s">
        <v>82</v>
      </c>
      <c r="AV193" s="14" t="s">
        <v>122</v>
      </c>
      <c r="AW193" s="14" t="s">
        <v>29</v>
      </c>
      <c r="AX193" s="14" t="s">
        <v>80</v>
      </c>
      <c r="AY193" s="171" t="s">
        <v>115</v>
      </c>
    </row>
    <row r="194" spans="1:65" s="2" customFormat="1" ht="16.5" customHeight="1" x14ac:dyDescent="0.2">
      <c r="A194" s="32"/>
      <c r="B194" s="143"/>
      <c r="C194" s="178" t="s">
        <v>210</v>
      </c>
      <c r="D194" s="178" t="s">
        <v>183</v>
      </c>
      <c r="E194" s="179" t="s">
        <v>276</v>
      </c>
      <c r="F194" s="180" t="s">
        <v>277</v>
      </c>
      <c r="G194" s="181" t="s">
        <v>140</v>
      </c>
      <c r="H194" s="182">
        <v>8</v>
      </c>
      <c r="I194" s="183"/>
      <c r="J194" s="184">
        <f>ROUND(I194*H194,2)</f>
        <v>0</v>
      </c>
      <c r="K194" s="180" t="s">
        <v>1</v>
      </c>
      <c r="L194" s="185"/>
      <c r="M194" s="186" t="s">
        <v>1</v>
      </c>
      <c r="N194" s="187" t="s">
        <v>37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141</v>
      </c>
      <c r="AT194" s="155" t="s">
        <v>183</v>
      </c>
      <c r="AU194" s="155" t="s">
        <v>82</v>
      </c>
      <c r="AY194" s="17" t="s">
        <v>115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80</v>
      </c>
      <c r="BK194" s="156">
        <f>ROUND(I194*H194,2)</f>
        <v>0</v>
      </c>
      <c r="BL194" s="17" t="s">
        <v>122</v>
      </c>
      <c r="BM194" s="155" t="s">
        <v>204</v>
      </c>
    </row>
    <row r="195" spans="1:65" s="2" customFormat="1" x14ac:dyDescent="0.2">
      <c r="A195" s="32"/>
      <c r="B195" s="33"/>
      <c r="C195" s="32"/>
      <c r="D195" s="157" t="s">
        <v>123</v>
      </c>
      <c r="E195" s="32"/>
      <c r="F195" s="158" t="s">
        <v>277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123</v>
      </c>
      <c r="AU195" s="17" t="s">
        <v>82</v>
      </c>
    </row>
    <row r="196" spans="1:65" s="13" customFormat="1" x14ac:dyDescent="0.2">
      <c r="B196" s="162"/>
      <c r="D196" s="157" t="s">
        <v>124</v>
      </c>
      <c r="E196" s="163" t="s">
        <v>1</v>
      </c>
      <c r="F196" s="164" t="s">
        <v>270</v>
      </c>
      <c r="H196" s="165">
        <v>8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124</v>
      </c>
      <c r="AU196" s="163" t="s">
        <v>82</v>
      </c>
      <c r="AV196" s="13" t="s">
        <v>82</v>
      </c>
      <c r="AW196" s="13" t="s">
        <v>29</v>
      </c>
      <c r="AX196" s="13" t="s">
        <v>72</v>
      </c>
      <c r="AY196" s="163" t="s">
        <v>115</v>
      </c>
    </row>
    <row r="197" spans="1:65" s="14" customFormat="1" x14ac:dyDescent="0.2">
      <c r="B197" s="170"/>
      <c r="D197" s="157" t="s">
        <v>124</v>
      </c>
      <c r="E197" s="171" t="s">
        <v>1</v>
      </c>
      <c r="F197" s="172" t="s">
        <v>126</v>
      </c>
      <c r="H197" s="173">
        <v>8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124</v>
      </c>
      <c r="AU197" s="171" t="s">
        <v>82</v>
      </c>
      <c r="AV197" s="14" t="s">
        <v>122</v>
      </c>
      <c r="AW197" s="14" t="s">
        <v>29</v>
      </c>
      <c r="AX197" s="14" t="s">
        <v>80</v>
      </c>
      <c r="AY197" s="171" t="s">
        <v>115</v>
      </c>
    </row>
    <row r="198" spans="1:65" s="2" customFormat="1" ht="24.2" customHeight="1" x14ac:dyDescent="0.2">
      <c r="A198" s="32"/>
      <c r="B198" s="143"/>
      <c r="C198" s="178" t="s">
        <v>171</v>
      </c>
      <c r="D198" s="178" t="s">
        <v>183</v>
      </c>
      <c r="E198" s="179" t="s">
        <v>280</v>
      </c>
      <c r="F198" s="180" t="s">
        <v>281</v>
      </c>
      <c r="G198" s="181" t="s">
        <v>140</v>
      </c>
      <c r="H198" s="182">
        <v>1500</v>
      </c>
      <c r="I198" s="183"/>
      <c r="J198" s="184">
        <f>ROUND(I198*H198,2)</f>
        <v>0</v>
      </c>
      <c r="K198" s="180" t="s">
        <v>252</v>
      </c>
      <c r="L198" s="185"/>
      <c r="M198" s="186" t="s">
        <v>1</v>
      </c>
      <c r="N198" s="187" t="s">
        <v>37</v>
      </c>
      <c r="O198" s="58"/>
      <c r="P198" s="153">
        <f>O198*H198</f>
        <v>0</v>
      </c>
      <c r="Q198" s="153">
        <v>1.8000000000000001E-4</v>
      </c>
      <c r="R198" s="153">
        <f>Q198*H198</f>
        <v>0.27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141</v>
      </c>
      <c r="AT198" s="155" t="s">
        <v>183</v>
      </c>
      <c r="AU198" s="155" t="s">
        <v>82</v>
      </c>
      <c r="AY198" s="17" t="s">
        <v>115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80</v>
      </c>
      <c r="BK198" s="156">
        <f>ROUND(I198*H198,2)</f>
        <v>0</v>
      </c>
      <c r="BL198" s="17" t="s">
        <v>122</v>
      </c>
      <c r="BM198" s="155" t="s">
        <v>460</v>
      </c>
    </row>
    <row r="199" spans="1:65" s="2" customFormat="1" x14ac:dyDescent="0.2">
      <c r="A199" s="32"/>
      <c r="B199" s="33"/>
      <c r="C199" s="32"/>
      <c r="D199" s="157" t="s">
        <v>123</v>
      </c>
      <c r="E199" s="32"/>
      <c r="F199" s="158" t="s">
        <v>281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123</v>
      </c>
      <c r="AU199" s="17" t="s">
        <v>82</v>
      </c>
    </row>
    <row r="200" spans="1:65" s="13" customFormat="1" x14ac:dyDescent="0.2">
      <c r="B200" s="162"/>
      <c r="D200" s="157" t="s">
        <v>124</v>
      </c>
      <c r="E200" s="163" t="s">
        <v>1</v>
      </c>
      <c r="F200" s="164" t="s">
        <v>461</v>
      </c>
      <c r="H200" s="165">
        <v>1500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124</v>
      </c>
      <c r="AU200" s="163" t="s">
        <v>82</v>
      </c>
      <c r="AV200" s="13" t="s">
        <v>82</v>
      </c>
      <c r="AW200" s="13" t="s">
        <v>29</v>
      </c>
      <c r="AX200" s="13" t="s">
        <v>80</v>
      </c>
      <c r="AY200" s="163" t="s">
        <v>115</v>
      </c>
    </row>
    <row r="201" spans="1:65" s="2" customFormat="1" ht="24.2" customHeight="1" x14ac:dyDescent="0.2">
      <c r="A201" s="32"/>
      <c r="B201" s="143"/>
      <c r="C201" s="144" t="s">
        <v>7</v>
      </c>
      <c r="D201" s="144" t="s">
        <v>118</v>
      </c>
      <c r="E201" s="145" t="s">
        <v>261</v>
      </c>
      <c r="F201" s="146" t="s">
        <v>262</v>
      </c>
      <c r="G201" s="147" t="s">
        <v>263</v>
      </c>
      <c r="H201" s="148">
        <v>2</v>
      </c>
      <c r="I201" s="149"/>
      <c r="J201" s="150">
        <f>ROUND(I201*H201,2)</f>
        <v>0</v>
      </c>
      <c r="K201" s="146" t="s">
        <v>252</v>
      </c>
      <c r="L201" s="33"/>
      <c r="M201" s="151" t="s">
        <v>1</v>
      </c>
      <c r="N201" s="152" t="s">
        <v>37</v>
      </c>
      <c r="O201" s="58"/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122</v>
      </c>
      <c r="AT201" s="155" t="s">
        <v>118</v>
      </c>
      <c r="AU201" s="155" t="s">
        <v>82</v>
      </c>
      <c r="AY201" s="17" t="s">
        <v>115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80</v>
      </c>
      <c r="BK201" s="156">
        <f>ROUND(I201*H201,2)</f>
        <v>0</v>
      </c>
      <c r="BL201" s="17" t="s">
        <v>122</v>
      </c>
      <c r="BM201" s="155" t="s">
        <v>462</v>
      </c>
    </row>
    <row r="202" spans="1:65" s="2" customFormat="1" ht="58.5" x14ac:dyDescent="0.2">
      <c r="A202" s="32"/>
      <c r="B202" s="33"/>
      <c r="C202" s="32"/>
      <c r="D202" s="157" t="s">
        <v>123</v>
      </c>
      <c r="E202" s="32"/>
      <c r="F202" s="158" t="s">
        <v>265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123</v>
      </c>
      <c r="AU202" s="17" t="s">
        <v>82</v>
      </c>
    </row>
    <row r="203" spans="1:65" s="2" customFormat="1" ht="24.2" customHeight="1" x14ac:dyDescent="0.2">
      <c r="A203" s="32"/>
      <c r="B203" s="143"/>
      <c r="C203" s="144" t="s">
        <v>176</v>
      </c>
      <c r="D203" s="144" t="s">
        <v>118</v>
      </c>
      <c r="E203" s="145" t="s">
        <v>285</v>
      </c>
      <c r="F203" s="146" t="s">
        <v>286</v>
      </c>
      <c r="G203" s="147" t="s">
        <v>134</v>
      </c>
      <c r="H203" s="148">
        <v>1.1100000000000001</v>
      </c>
      <c r="I203" s="149"/>
      <c r="J203" s="150">
        <f>ROUND(I203*H203,2)</f>
        <v>0</v>
      </c>
      <c r="K203" s="146" t="s">
        <v>1</v>
      </c>
      <c r="L203" s="33"/>
      <c r="M203" s="151" t="s">
        <v>1</v>
      </c>
      <c r="N203" s="152" t="s">
        <v>37</v>
      </c>
      <c r="O203" s="58"/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5" t="s">
        <v>122</v>
      </c>
      <c r="AT203" s="155" t="s">
        <v>118</v>
      </c>
      <c r="AU203" s="155" t="s">
        <v>82</v>
      </c>
      <c r="AY203" s="17" t="s">
        <v>115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7" t="s">
        <v>80</v>
      </c>
      <c r="BK203" s="156">
        <f>ROUND(I203*H203,2)</f>
        <v>0</v>
      </c>
      <c r="BL203" s="17" t="s">
        <v>122</v>
      </c>
      <c r="BM203" s="155" t="s">
        <v>208</v>
      </c>
    </row>
    <row r="204" spans="1:65" s="2" customFormat="1" x14ac:dyDescent="0.2">
      <c r="A204" s="32"/>
      <c r="B204" s="33"/>
      <c r="C204" s="32"/>
      <c r="D204" s="157" t="s">
        <v>123</v>
      </c>
      <c r="E204" s="32"/>
      <c r="F204" s="158" t="s">
        <v>286</v>
      </c>
      <c r="G204" s="32"/>
      <c r="H204" s="32"/>
      <c r="I204" s="159"/>
      <c r="J204" s="32"/>
      <c r="K204" s="32"/>
      <c r="L204" s="33"/>
      <c r="M204" s="160"/>
      <c r="N204" s="161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123</v>
      </c>
      <c r="AU204" s="17" t="s">
        <v>82</v>
      </c>
    </row>
    <row r="205" spans="1:65" s="13" customFormat="1" x14ac:dyDescent="0.2">
      <c r="B205" s="162"/>
      <c r="D205" s="157" t="s">
        <v>124</v>
      </c>
      <c r="E205" s="163" t="s">
        <v>1</v>
      </c>
      <c r="F205" s="164" t="s">
        <v>463</v>
      </c>
      <c r="H205" s="165">
        <v>1.1100000000000001</v>
      </c>
      <c r="I205" s="166"/>
      <c r="L205" s="162"/>
      <c r="M205" s="167"/>
      <c r="N205" s="168"/>
      <c r="O205" s="168"/>
      <c r="P205" s="168"/>
      <c r="Q205" s="168"/>
      <c r="R205" s="168"/>
      <c r="S205" s="168"/>
      <c r="T205" s="169"/>
      <c r="AT205" s="163" t="s">
        <v>124</v>
      </c>
      <c r="AU205" s="163" t="s">
        <v>82</v>
      </c>
      <c r="AV205" s="13" t="s">
        <v>82</v>
      </c>
      <c r="AW205" s="13" t="s">
        <v>29</v>
      </c>
      <c r="AX205" s="13" t="s">
        <v>72</v>
      </c>
      <c r="AY205" s="163" t="s">
        <v>115</v>
      </c>
    </row>
    <row r="206" spans="1:65" s="14" customFormat="1" x14ac:dyDescent="0.2">
      <c r="B206" s="170"/>
      <c r="D206" s="157" t="s">
        <v>124</v>
      </c>
      <c r="E206" s="171" t="s">
        <v>1</v>
      </c>
      <c r="F206" s="172" t="s">
        <v>126</v>
      </c>
      <c r="H206" s="173">
        <v>1.1100000000000001</v>
      </c>
      <c r="I206" s="174"/>
      <c r="L206" s="170"/>
      <c r="M206" s="175"/>
      <c r="N206" s="176"/>
      <c r="O206" s="176"/>
      <c r="P206" s="176"/>
      <c r="Q206" s="176"/>
      <c r="R206" s="176"/>
      <c r="S206" s="176"/>
      <c r="T206" s="177"/>
      <c r="AT206" s="171" t="s">
        <v>124</v>
      </c>
      <c r="AU206" s="171" t="s">
        <v>82</v>
      </c>
      <c r="AV206" s="14" t="s">
        <v>122</v>
      </c>
      <c r="AW206" s="14" t="s">
        <v>29</v>
      </c>
      <c r="AX206" s="14" t="s">
        <v>80</v>
      </c>
      <c r="AY206" s="171" t="s">
        <v>115</v>
      </c>
    </row>
    <row r="207" spans="1:65" s="2" customFormat="1" ht="16.5" customHeight="1" x14ac:dyDescent="0.2">
      <c r="A207" s="32"/>
      <c r="B207" s="143"/>
      <c r="C207" s="144" t="s">
        <v>226</v>
      </c>
      <c r="D207" s="144" t="s">
        <v>118</v>
      </c>
      <c r="E207" s="145" t="s">
        <v>289</v>
      </c>
      <c r="F207" s="146" t="s">
        <v>290</v>
      </c>
      <c r="G207" s="147" t="s">
        <v>134</v>
      </c>
      <c r="H207" s="148">
        <v>1.1100000000000001</v>
      </c>
      <c r="I207" s="149"/>
      <c r="J207" s="150">
        <f>ROUND(I207*H207,2)</f>
        <v>0</v>
      </c>
      <c r="K207" s="146" t="s">
        <v>1</v>
      </c>
      <c r="L207" s="33"/>
      <c r="M207" s="151" t="s">
        <v>1</v>
      </c>
      <c r="N207" s="152" t="s">
        <v>37</v>
      </c>
      <c r="O207" s="58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122</v>
      </c>
      <c r="AT207" s="155" t="s">
        <v>118</v>
      </c>
      <c r="AU207" s="155" t="s">
        <v>82</v>
      </c>
      <c r="AY207" s="17" t="s">
        <v>115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80</v>
      </c>
      <c r="BK207" s="156">
        <f>ROUND(I207*H207,2)</f>
        <v>0</v>
      </c>
      <c r="BL207" s="17" t="s">
        <v>122</v>
      </c>
      <c r="BM207" s="155" t="s">
        <v>213</v>
      </c>
    </row>
    <row r="208" spans="1:65" s="2" customFormat="1" x14ac:dyDescent="0.2">
      <c r="A208" s="32"/>
      <c r="B208" s="33"/>
      <c r="C208" s="32"/>
      <c r="D208" s="157" t="s">
        <v>123</v>
      </c>
      <c r="E208" s="32"/>
      <c r="F208" s="158" t="s">
        <v>290</v>
      </c>
      <c r="G208" s="32"/>
      <c r="H208" s="32"/>
      <c r="I208" s="159"/>
      <c r="J208" s="32"/>
      <c r="K208" s="32"/>
      <c r="L208" s="33"/>
      <c r="M208" s="160"/>
      <c r="N208" s="161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123</v>
      </c>
      <c r="AU208" s="17" t="s">
        <v>82</v>
      </c>
    </row>
    <row r="209" spans="1:65" s="13" customFormat="1" x14ac:dyDescent="0.2">
      <c r="B209" s="162"/>
      <c r="D209" s="157" t="s">
        <v>124</v>
      </c>
      <c r="E209" s="163" t="s">
        <v>1</v>
      </c>
      <c r="F209" s="164" t="s">
        <v>463</v>
      </c>
      <c r="H209" s="165">
        <v>1.1100000000000001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3" t="s">
        <v>124</v>
      </c>
      <c r="AU209" s="163" t="s">
        <v>82</v>
      </c>
      <c r="AV209" s="13" t="s">
        <v>82</v>
      </c>
      <c r="AW209" s="13" t="s">
        <v>29</v>
      </c>
      <c r="AX209" s="13" t="s">
        <v>72</v>
      </c>
      <c r="AY209" s="163" t="s">
        <v>115</v>
      </c>
    </row>
    <row r="210" spans="1:65" s="14" customFormat="1" x14ac:dyDescent="0.2">
      <c r="B210" s="170"/>
      <c r="D210" s="157" t="s">
        <v>124</v>
      </c>
      <c r="E210" s="171" t="s">
        <v>1</v>
      </c>
      <c r="F210" s="172" t="s">
        <v>126</v>
      </c>
      <c r="H210" s="173">
        <v>1.1100000000000001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124</v>
      </c>
      <c r="AU210" s="171" t="s">
        <v>82</v>
      </c>
      <c r="AV210" s="14" t="s">
        <v>122</v>
      </c>
      <c r="AW210" s="14" t="s">
        <v>29</v>
      </c>
      <c r="AX210" s="14" t="s">
        <v>80</v>
      </c>
      <c r="AY210" s="171" t="s">
        <v>115</v>
      </c>
    </row>
    <row r="211" spans="1:65" s="2" customFormat="1" ht="24.2" customHeight="1" x14ac:dyDescent="0.2">
      <c r="A211" s="32"/>
      <c r="B211" s="143"/>
      <c r="C211" s="144" t="s">
        <v>180</v>
      </c>
      <c r="D211" s="144" t="s">
        <v>118</v>
      </c>
      <c r="E211" s="145" t="s">
        <v>231</v>
      </c>
      <c r="F211" s="146" t="s">
        <v>232</v>
      </c>
      <c r="G211" s="147" t="s">
        <v>233</v>
      </c>
      <c r="H211" s="148">
        <v>36</v>
      </c>
      <c r="I211" s="149"/>
      <c r="J211" s="150">
        <f>ROUND(I211*H211,2)</f>
        <v>0</v>
      </c>
      <c r="K211" s="146" t="s">
        <v>1</v>
      </c>
      <c r="L211" s="33"/>
      <c r="M211" s="151" t="s">
        <v>1</v>
      </c>
      <c r="N211" s="152" t="s">
        <v>37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122</v>
      </c>
      <c r="AT211" s="155" t="s">
        <v>118</v>
      </c>
      <c r="AU211" s="155" t="s">
        <v>82</v>
      </c>
      <c r="AY211" s="17" t="s">
        <v>115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80</v>
      </c>
      <c r="BK211" s="156">
        <f>ROUND(I211*H211,2)</f>
        <v>0</v>
      </c>
      <c r="BL211" s="17" t="s">
        <v>122</v>
      </c>
      <c r="BM211" s="155" t="s">
        <v>216</v>
      </c>
    </row>
    <row r="212" spans="1:65" s="2" customFormat="1" ht="19.5" x14ac:dyDescent="0.2">
      <c r="A212" s="32"/>
      <c r="B212" s="33"/>
      <c r="C212" s="32"/>
      <c r="D212" s="157" t="s">
        <v>123</v>
      </c>
      <c r="E212" s="32"/>
      <c r="F212" s="158" t="s">
        <v>232</v>
      </c>
      <c r="G212" s="32"/>
      <c r="H212" s="32"/>
      <c r="I212" s="159"/>
      <c r="J212" s="32"/>
      <c r="K212" s="32"/>
      <c r="L212" s="33"/>
      <c r="M212" s="160"/>
      <c r="N212" s="161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123</v>
      </c>
      <c r="AU212" s="17" t="s">
        <v>82</v>
      </c>
    </row>
    <row r="213" spans="1:65" s="13" customFormat="1" x14ac:dyDescent="0.2">
      <c r="B213" s="162"/>
      <c r="D213" s="157" t="s">
        <v>124</v>
      </c>
      <c r="E213" s="163" t="s">
        <v>1</v>
      </c>
      <c r="F213" s="164" t="s">
        <v>464</v>
      </c>
      <c r="H213" s="165">
        <v>36</v>
      </c>
      <c r="I213" s="166"/>
      <c r="L213" s="162"/>
      <c r="M213" s="167"/>
      <c r="N213" s="168"/>
      <c r="O213" s="168"/>
      <c r="P213" s="168"/>
      <c r="Q213" s="168"/>
      <c r="R213" s="168"/>
      <c r="S213" s="168"/>
      <c r="T213" s="169"/>
      <c r="AT213" s="163" t="s">
        <v>124</v>
      </c>
      <c r="AU213" s="163" t="s">
        <v>82</v>
      </c>
      <c r="AV213" s="13" t="s">
        <v>82</v>
      </c>
      <c r="AW213" s="13" t="s">
        <v>29</v>
      </c>
      <c r="AX213" s="13" t="s">
        <v>72</v>
      </c>
      <c r="AY213" s="163" t="s">
        <v>115</v>
      </c>
    </row>
    <row r="214" spans="1:65" s="14" customFormat="1" x14ac:dyDescent="0.2">
      <c r="B214" s="170"/>
      <c r="D214" s="157" t="s">
        <v>124</v>
      </c>
      <c r="E214" s="171" t="s">
        <v>1</v>
      </c>
      <c r="F214" s="172" t="s">
        <v>126</v>
      </c>
      <c r="H214" s="173">
        <v>36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124</v>
      </c>
      <c r="AU214" s="171" t="s">
        <v>82</v>
      </c>
      <c r="AV214" s="14" t="s">
        <v>122</v>
      </c>
      <c r="AW214" s="14" t="s">
        <v>29</v>
      </c>
      <c r="AX214" s="14" t="s">
        <v>80</v>
      </c>
      <c r="AY214" s="171" t="s">
        <v>115</v>
      </c>
    </row>
    <row r="215" spans="1:65" s="2" customFormat="1" ht="24.2" customHeight="1" x14ac:dyDescent="0.2">
      <c r="A215" s="32"/>
      <c r="B215" s="143"/>
      <c r="C215" s="144" t="s">
        <v>236</v>
      </c>
      <c r="D215" s="144" t="s">
        <v>118</v>
      </c>
      <c r="E215" s="145" t="s">
        <v>241</v>
      </c>
      <c r="F215" s="146" t="s">
        <v>242</v>
      </c>
      <c r="G215" s="147" t="s">
        <v>233</v>
      </c>
      <c r="H215" s="148">
        <v>4</v>
      </c>
      <c r="I215" s="149"/>
      <c r="J215" s="150">
        <f>ROUND(I215*H215,2)</f>
        <v>0</v>
      </c>
      <c r="K215" s="146" t="s">
        <v>1</v>
      </c>
      <c r="L215" s="33"/>
      <c r="M215" s="151" t="s">
        <v>1</v>
      </c>
      <c r="N215" s="152" t="s">
        <v>37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122</v>
      </c>
      <c r="AT215" s="155" t="s">
        <v>118</v>
      </c>
      <c r="AU215" s="155" t="s">
        <v>82</v>
      </c>
      <c r="AY215" s="17" t="s">
        <v>115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80</v>
      </c>
      <c r="BK215" s="156">
        <f>ROUND(I215*H215,2)</f>
        <v>0</v>
      </c>
      <c r="BL215" s="17" t="s">
        <v>122</v>
      </c>
      <c r="BM215" s="155" t="s">
        <v>220</v>
      </c>
    </row>
    <row r="216" spans="1:65" s="2" customFormat="1" ht="19.5" x14ac:dyDescent="0.2">
      <c r="A216" s="32"/>
      <c r="B216" s="33"/>
      <c r="C216" s="32"/>
      <c r="D216" s="157" t="s">
        <v>123</v>
      </c>
      <c r="E216" s="32"/>
      <c r="F216" s="158" t="s">
        <v>242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123</v>
      </c>
      <c r="AU216" s="17" t="s">
        <v>82</v>
      </c>
    </row>
    <row r="217" spans="1:65" s="13" customFormat="1" x14ac:dyDescent="0.2">
      <c r="B217" s="162"/>
      <c r="D217" s="157" t="s">
        <v>124</v>
      </c>
      <c r="E217" s="163" t="s">
        <v>1</v>
      </c>
      <c r="F217" s="164" t="s">
        <v>465</v>
      </c>
      <c r="H217" s="165">
        <v>4</v>
      </c>
      <c r="I217" s="166"/>
      <c r="L217" s="162"/>
      <c r="M217" s="167"/>
      <c r="N217" s="168"/>
      <c r="O217" s="168"/>
      <c r="P217" s="168"/>
      <c r="Q217" s="168"/>
      <c r="R217" s="168"/>
      <c r="S217" s="168"/>
      <c r="T217" s="169"/>
      <c r="AT217" s="163" t="s">
        <v>124</v>
      </c>
      <c r="AU217" s="163" t="s">
        <v>82</v>
      </c>
      <c r="AV217" s="13" t="s">
        <v>82</v>
      </c>
      <c r="AW217" s="13" t="s">
        <v>29</v>
      </c>
      <c r="AX217" s="13" t="s">
        <v>72</v>
      </c>
      <c r="AY217" s="163" t="s">
        <v>115</v>
      </c>
    </row>
    <row r="218" spans="1:65" s="14" customFormat="1" x14ac:dyDescent="0.2">
      <c r="B218" s="170"/>
      <c r="D218" s="157" t="s">
        <v>124</v>
      </c>
      <c r="E218" s="171" t="s">
        <v>1</v>
      </c>
      <c r="F218" s="172" t="s">
        <v>126</v>
      </c>
      <c r="H218" s="173">
        <v>4</v>
      </c>
      <c r="I218" s="174"/>
      <c r="L218" s="170"/>
      <c r="M218" s="175"/>
      <c r="N218" s="176"/>
      <c r="O218" s="176"/>
      <c r="P218" s="176"/>
      <c r="Q218" s="176"/>
      <c r="R218" s="176"/>
      <c r="S218" s="176"/>
      <c r="T218" s="177"/>
      <c r="AT218" s="171" t="s">
        <v>124</v>
      </c>
      <c r="AU218" s="171" t="s">
        <v>82</v>
      </c>
      <c r="AV218" s="14" t="s">
        <v>122</v>
      </c>
      <c r="AW218" s="14" t="s">
        <v>29</v>
      </c>
      <c r="AX218" s="14" t="s">
        <v>80</v>
      </c>
      <c r="AY218" s="171" t="s">
        <v>115</v>
      </c>
    </row>
    <row r="219" spans="1:65" s="2" customFormat="1" ht="24.2" customHeight="1" x14ac:dyDescent="0.2">
      <c r="A219" s="32"/>
      <c r="B219" s="143"/>
      <c r="C219" s="144" t="s">
        <v>187</v>
      </c>
      <c r="D219" s="144" t="s">
        <v>118</v>
      </c>
      <c r="E219" s="145" t="s">
        <v>237</v>
      </c>
      <c r="F219" s="146" t="s">
        <v>238</v>
      </c>
      <c r="G219" s="147" t="s">
        <v>233</v>
      </c>
      <c r="H219" s="148">
        <v>10</v>
      </c>
      <c r="I219" s="149"/>
      <c r="J219" s="150">
        <f>ROUND(I219*H219,2)</f>
        <v>0</v>
      </c>
      <c r="K219" s="146" t="s">
        <v>1</v>
      </c>
      <c r="L219" s="33"/>
      <c r="M219" s="151" t="s">
        <v>1</v>
      </c>
      <c r="N219" s="152" t="s">
        <v>37</v>
      </c>
      <c r="O219" s="58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5" t="s">
        <v>122</v>
      </c>
      <c r="AT219" s="155" t="s">
        <v>118</v>
      </c>
      <c r="AU219" s="155" t="s">
        <v>82</v>
      </c>
      <c r="AY219" s="17" t="s">
        <v>115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7" t="s">
        <v>80</v>
      </c>
      <c r="BK219" s="156">
        <f>ROUND(I219*H219,2)</f>
        <v>0</v>
      </c>
      <c r="BL219" s="17" t="s">
        <v>122</v>
      </c>
      <c r="BM219" s="155" t="s">
        <v>224</v>
      </c>
    </row>
    <row r="220" spans="1:65" s="2" customFormat="1" ht="19.5" x14ac:dyDescent="0.2">
      <c r="A220" s="32"/>
      <c r="B220" s="33"/>
      <c r="C220" s="32"/>
      <c r="D220" s="157" t="s">
        <v>123</v>
      </c>
      <c r="E220" s="32"/>
      <c r="F220" s="158" t="s">
        <v>238</v>
      </c>
      <c r="G220" s="32"/>
      <c r="H220" s="32"/>
      <c r="I220" s="159"/>
      <c r="J220" s="32"/>
      <c r="K220" s="32"/>
      <c r="L220" s="33"/>
      <c r="M220" s="160"/>
      <c r="N220" s="161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123</v>
      </c>
      <c r="AU220" s="17" t="s">
        <v>82</v>
      </c>
    </row>
    <row r="221" spans="1:65" s="13" customFormat="1" x14ac:dyDescent="0.2">
      <c r="B221" s="162"/>
      <c r="D221" s="157" t="s">
        <v>124</v>
      </c>
      <c r="E221" s="163" t="s">
        <v>1</v>
      </c>
      <c r="F221" s="164" t="s">
        <v>466</v>
      </c>
      <c r="H221" s="165">
        <v>10</v>
      </c>
      <c r="I221" s="166"/>
      <c r="L221" s="162"/>
      <c r="M221" s="167"/>
      <c r="N221" s="168"/>
      <c r="O221" s="168"/>
      <c r="P221" s="168"/>
      <c r="Q221" s="168"/>
      <c r="R221" s="168"/>
      <c r="S221" s="168"/>
      <c r="T221" s="169"/>
      <c r="AT221" s="163" t="s">
        <v>124</v>
      </c>
      <c r="AU221" s="163" t="s">
        <v>82</v>
      </c>
      <c r="AV221" s="13" t="s">
        <v>82</v>
      </c>
      <c r="AW221" s="13" t="s">
        <v>29</v>
      </c>
      <c r="AX221" s="13" t="s">
        <v>72</v>
      </c>
      <c r="AY221" s="163" t="s">
        <v>115</v>
      </c>
    </row>
    <row r="222" spans="1:65" s="14" customFormat="1" x14ac:dyDescent="0.2">
      <c r="B222" s="170"/>
      <c r="D222" s="157" t="s">
        <v>124</v>
      </c>
      <c r="E222" s="171" t="s">
        <v>1</v>
      </c>
      <c r="F222" s="172" t="s">
        <v>126</v>
      </c>
      <c r="H222" s="173">
        <v>10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1" t="s">
        <v>124</v>
      </c>
      <c r="AU222" s="171" t="s">
        <v>82</v>
      </c>
      <c r="AV222" s="14" t="s">
        <v>122</v>
      </c>
      <c r="AW222" s="14" t="s">
        <v>29</v>
      </c>
      <c r="AX222" s="14" t="s">
        <v>80</v>
      </c>
      <c r="AY222" s="171" t="s">
        <v>115</v>
      </c>
    </row>
    <row r="223" spans="1:65" s="2" customFormat="1" ht="33" customHeight="1" x14ac:dyDescent="0.2">
      <c r="A223" s="32"/>
      <c r="B223" s="143"/>
      <c r="C223" s="144" t="s">
        <v>245</v>
      </c>
      <c r="D223" s="144" t="s">
        <v>118</v>
      </c>
      <c r="E223" s="145" t="s">
        <v>246</v>
      </c>
      <c r="F223" s="146" t="s">
        <v>247</v>
      </c>
      <c r="G223" s="147" t="s">
        <v>233</v>
      </c>
      <c r="H223" s="148">
        <v>4</v>
      </c>
      <c r="I223" s="149"/>
      <c r="J223" s="150">
        <f>ROUND(I223*H223,2)</f>
        <v>0</v>
      </c>
      <c r="K223" s="146" t="s">
        <v>1</v>
      </c>
      <c r="L223" s="33"/>
      <c r="M223" s="151" t="s">
        <v>1</v>
      </c>
      <c r="N223" s="152" t="s">
        <v>37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122</v>
      </c>
      <c r="AT223" s="155" t="s">
        <v>118</v>
      </c>
      <c r="AU223" s="155" t="s">
        <v>82</v>
      </c>
      <c r="AY223" s="17" t="s">
        <v>115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80</v>
      </c>
      <c r="BK223" s="156">
        <f>ROUND(I223*H223,2)</f>
        <v>0</v>
      </c>
      <c r="BL223" s="17" t="s">
        <v>122</v>
      </c>
      <c r="BM223" s="155" t="s">
        <v>229</v>
      </c>
    </row>
    <row r="224" spans="1:65" s="2" customFormat="1" ht="19.5" x14ac:dyDescent="0.2">
      <c r="A224" s="32"/>
      <c r="B224" s="33"/>
      <c r="C224" s="32"/>
      <c r="D224" s="157" t="s">
        <v>123</v>
      </c>
      <c r="E224" s="32"/>
      <c r="F224" s="158" t="s">
        <v>247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123</v>
      </c>
      <c r="AU224" s="17" t="s">
        <v>82</v>
      </c>
    </row>
    <row r="225" spans="1:65" s="13" customFormat="1" x14ac:dyDescent="0.2">
      <c r="B225" s="162"/>
      <c r="D225" s="157" t="s">
        <v>124</v>
      </c>
      <c r="E225" s="163" t="s">
        <v>1</v>
      </c>
      <c r="F225" s="164" t="s">
        <v>465</v>
      </c>
      <c r="H225" s="165">
        <v>4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124</v>
      </c>
      <c r="AU225" s="163" t="s">
        <v>82</v>
      </c>
      <c r="AV225" s="13" t="s">
        <v>82</v>
      </c>
      <c r="AW225" s="13" t="s">
        <v>29</v>
      </c>
      <c r="AX225" s="13" t="s">
        <v>72</v>
      </c>
      <c r="AY225" s="163" t="s">
        <v>115</v>
      </c>
    </row>
    <row r="226" spans="1:65" s="14" customFormat="1" x14ac:dyDescent="0.2">
      <c r="B226" s="170"/>
      <c r="D226" s="157" t="s">
        <v>124</v>
      </c>
      <c r="E226" s="171" t="s">
        <v>1</v>
      </c>
      <c r="F226" s="172" t="s">
        <v>126</v>
      </c>
      <c r="H226" s="173">
        <v>4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124</v>
      </c>
      <c r="AU226" s="171" t="s">
        <v>82</v>
      </c>
      <c r="AV226" s="14" t="s">
        <v>122</v>
      </c>
      <c r="AW226" s="14" t="s">
        <v>29</v>
      </c>
      <c r="AX226" s="14" t="s">
        <v>80</v>
      </c>
      <c r="AY226" s="171" t="s">
        <v>115</v>
      </c>
    </row>
    <row r="227" spans="1:65" s="2" customFormat="1" ht="24.2" customHeight="1" x14ac:dyDescent="0.2">
      <c r="A227" s="32"/>
      <c r="B227" s="143"/>
      <c r="C227" s="144" t="s">
        <v>191</v>
      </c>
      <c r="D227" s="144" t="s">
        <v>118</v>
      </c>
      <c r="E227" s="145" t="s">
        <v>250</v>
      </c>
      <c r="F227" s="146" t="s">
        <v>251</v>
      </c>
      <c r="G227" s="147" t="s">
        <v>149</v>
      </c>
      <c r="H227" s="148">
        <v>960</v>
      </c>
      <c r="I227" s="149"/>
      <c r="J227" s="150">
        <f>ROUND(I227*H227,2)</f>
        <v>0</v>
      </c>
      <c r="K227" s="146" t="s">
        <v>252</v>
      </c>
      <c r="L227" s="33"/>
      <c r="M227" s="151" t="s">
        <v>1</v>
      </c>
      <c r="N227" s="152" t="s">
        <v>37</v>
      </c>
      <c r="O227" s="58"/>
      <c r="P227" s="153">
        <f>O227*H227</f>
        <v>0</v>
      </c>
      <c r="Q227" s="153">
        <v>0</v>
      </c>
      <c r="R227" s="153">
        <f>Q227*H227</f>
        <v>0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122</v>
      </c>
      <c r="AT227" s="155" t="s">
        <v>118</v>
      </c>
      <c r="AU227" s="155" t="s">
        <v>82</v>
      </c>
      <c r="AY227" s="17" t="s">
        <v>115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80</v>
      </c>
      <c r="BK227" s="156">
        <f>ROUND(I227*H227,2)</f>
        <v>0</v>
      </c>
      <c r="BL227" s="17" t="s">
        <v>122</v>
      </c>
      <c r="BM227" s="155" t="s">
        <v>467</v>
      </c>
    </row>
    <row r="228" spans="1:65" s="2" customFormat="1" ht="48.75" x14ac:dyDescent="0.2">
      <c r="A228" s="32"/>
      <c r="B228" s="33"/>
      <c r="C228" s="32"/>
      <c r="D228" s="157" t="s">
        <v>123</v>
      </c>
      <c r="E228" s="32"/>
      <c r="F228" s="158" t="s">
        <v>254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123</v>
      </c>
      <c r="AU228" s="17" t="s">
        <v>82</v>
      </c>
    </row>
    <row r="229" spans="1:65" s="2" customFormat="1" ht="24.2" customHeight="1" x14ac:dyDescent="0.2">
      <c r="A229" s="32"/>
      <c r="B229" s="143"/>
      <c r="C229" s="144" t="s">
        <v>255</v>
      </c>
      <c r="D229" s="144" t="s">
        <v>118</v>
      </c>
      <c r="E229" s="145" t="s">
        <v>256</v>
      </c>
      <c r="F229" s="146" t="s">
        <v>257</v>
      </c>
      <c r="G229" s="147" t="s">
        <v>149</v>
      </c>
      <c r="H229" s="148">
        <v>960</v>
      </c>
      <c r="I229" s="149"/>
      <c r="J229" s="150">
        <f>ROUND(I229*H229,2)</f>
        <v>0</v>
      </c>
      <c r="K229" s="146" t="s">
        <v>252</v>
      </c>
      <c r="L229" s="33"/>
      <c r="M229" s="151" t="s">
        <v>1</v>
      </c>
      <c r="N229" s="152" t="s">
        <v>37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122</v>
      </c>
      <c r="AT229" s="155" t="s">
        <v>118</v>
      </c>
      <c r="AU229" s="155" t="s">
        <v>82</v>
      </c>
      <c r="AY229" s="17" t="s">
        <v>115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80</v>
      </c>
      <c r="BK229" s="156">
        <f>ROUND(I229*H229,2)</f>
        <v>0</v>
      </c>
      <c r="BL229" s="17" t="s">
        <v>122</v>
      </c>
      <c r="BM229" s="155" t="s">
        <v>468</v>
      </c>
    </row>
    <row r="230" spans="1:65" s="2" customFormat="1" ht="58.5" x14ac:dyDescent="0.2">
      <c r="A230" s="32"/>
      <c r="B230" s="33"/>
      <c r="C230" s="32"/>
      <c r="D230" s="157" t="s">
        <v>123</v>
      </c>
      <c r="E230" s="32"/>
      <c r="F230" s="158" t="s">
        <v>259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123</v>
      </c>
      <c r="AU230" s="17" t="s">
        <v>82</v>
      </c>
    </row>
    <row r="231" spans="1:65" s="2" customFormat="1" ht="16.5" customHeight="1" x14ac:dyDescent="0.2">
      <c r="A231" s="32"/>
      <c r="B231" s="143"/>
      <c r="C231" s="144" t="s">
        <v>260</v>
      </c>
      <c r="D231" s="144" t="s">
        <v>118</v>
      </c>
      <c r="E231" s="145" t="s">
        <v>214</v>
      </c>
      <c r="F231" s="146" t="s">
        <v>215</v>
      </c>
      <c r="G231" s="147" t="s">
        <v>140</v>
      </c>
      <c r="H231" s="148">
        <v>168</v>
      </c>
      <c r="I231" s="149"/>
      <c r="J231" s="150">
        <f>ROUND(I231*H231,2)</f>
        <v>0</v>
      </c>
      <c r="K231" s="146" t="s">
        <v>1</v>
      </c>
      <c r="L231" s="33"/>
      <c r="M231" s="151" t="s">
        <v>1</v>
      </c>
      <c r="N231" s="152" t="s">
        <v>37</v>
      </c>
      <c r="O231" s="58"/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122</v>
      </c>
      <c r="AT231" s="155" t="s">
        <v>118</v>
      </c>
      <c r="AU231" s="155" t="s">
        <v>82</v>
      </c>
      <c r="AY231" s="17" t="s">
        <v>115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80</v>
      </c>
      <c r="BK231" s="156">
        <f>ROUND(I231*H231,2)</f>
        <v>0</v>
      </c>
      <c r="BL231" s="17" t="s">
        <v>122</v>
      </c>
      <c r="BM231" s="155" t="s">
        <v>243</v>
      </c>
    </row>
    <row r="232" spans="1:65" s="2" customFormat="1" x14ac:dyDescent="0.2">
      <c r="A232" s="32"/>
      <c r="B232" s="33"/>
      <c r="C232" s="32"/>
      <c r="D232" s="157" t="s">
        <v>123</v>
      </c>
      <c r="E232" s="32"/>
      <c r="F232" s="158" t="s">
        <v>215</v>
      </c>
      <c r="G232" s="32"/>
      <c r="H232" s="32"/>
      <c r="I232" s="159"/>
      <c r="J232" s="32"/>
      <c r="K232" s="32"/>
      <c r="L232" s="33"/>
      <c r="M232" s="160"/>
      <c r="N232" s="161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123</v>
      </c>
      <c r="AU232" s="17" t="s">
        <v>82</v>
      </c>
    </row>
    <row r="233" spans="1:65" s="13" customFormat="1" x14ac:dyDescent="0.2">
      <c r="B233" s="162"/>
      <c r="D233" s="157" t="s">
        <v>124</v>
      </c>
      <c r="E233" s="163" t="s">
        <v>1</v>
      </c>
      <c r="F233" s="164" t="s">
        <v>469</v>
      </c>
      <c r="H233" s="165">
        <v>168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124</v>
      </c>
      <c r="AU233" s="163" t="s">
        <v>82</v>
      </c>
      <c r="AV233" s="13" t="s">
        <v>82</v>
      </c>
      <c r="AW233" s="13" t="s">
        <v>29</v>
      </c>
      <c r="AX233" s="13" t="s">
        <v>72</v>
      </c>
      <c r="AY233" s="163" t="s">
        <v>115</v>
      </c>
    </row>
    <row r="234" spans="1:65" s="14" customFormat="1" x14ac:dyDescent="0.2">
      <c r="B234" s="170"/>
      <c r="D234" s="157" t="s">
        <v>124</v>
      </c>
      <c r="E234" s="171" t="s">
        <v>1</v>
      </c>
      <c r="F234" s="172" t="s">
        <v>126</v>
      </c>
      <c r="H234" s="173">
        <v>168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124</v>
      </c>
      <c r="AU234" s="171" t="s">
        <v>82</v>
      </c>
      <c r="AV234" s="14" t="s">
        <v>122</v>
      </c>
      <c r="AW234" s="14" t="s">
        <v>29</v>
      </c>
      <c r="AX234" s="14" t="s">
        <v>80</v>
      </c>
      <c r="AY234" s="171" t="s">
        <v>115</v>
      </c>
    </row>
    <row r="235" spans="1:65" s="2" customFormat="1" ht="16.5" customHeight="1" x14ac:dyDescent="0.2">
      <c r="A235" s="32"/>
      <c r="B235" s="143"/>
      <c r="C235" s="178" t="s">
        <v>266</v>
      </c>
      <c r="D235" s="178" t="s">
        <v>183</v>
      </c>
      <c r="E235" s="179" t="s">
        <v>218</v>
      </c>
      <c r="F235" s="180" t="s">
        <v>219</v>
      </c>
      <c r="G235" s="181" t="s">
        <v>140</v>
      </c>
      <c r="H235" s="182">
        <v>168</v>
      </c>
      <c r="I235" s="183"/>
      <c r="J235" s="184">
        <f>ROUND(I235*H235,2)</f>
        <v>0</v>
      </c>
      <c r="K235" s="180" t="s">
        <v>1</v>
      </c>
      <c r="L235" s="185"/>
      <c r="M235" s="186" t="s">
        <v>1</v>
      </c>
      <c r="N235" s="187" t="s">
        <v>37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141</v>
      </c>
      <c r="AT235" s="155" t="s">
        <v>183</v>
      </c>
      <c r="AU235" s="155" t="s">
        <v>82</v>
      </c>
      <c r="AY235" s="17" t="s">
        <v>115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80</v>
      </c>
      <c r="BK235" s="156">
        <f>ROUND(I235*H235,2)</f>
        <v>0</v>
      </c>
      <c r="BL235" s="17" t="s">
        <v>122</v>
      </c>
      <c r="BM235" s="155" t="s">
        <v>248</v>
      </c>
    </row>
    <row r="236" spans="1:65" s="2" customFormat="1" x14ac:dyDescent="0.2">
      <c r="A236" s="32"/>
      <c r="B236" s="33"/>
      <c r="C236" s="32"/>
      <c r="D236" s="157" t="s">
        <v>123</v>
      </c>
      <c r="E236" s="32"/>
      <c r="F236" s="158" t="s">
        <v>219</v>
      </c>
      <c r="G236" s="32"/>
      <c r="H236" s="32"/>
      <c r="I236" s="159"/>
      <c r="J236" s="32"/>
      <c r="K236" s="32"/>
      <c r="L236" s="33"/>
      <c r="M236" s="160"/>
      <c r="N236" s="161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123</v>
      </c>
      <c r="AU236" s="17" t="s">
        <v>82</v>
      </c>
    </row>
    <row r="237" spans="1:65" s="13" customFormat="1" x14ac:dyDescent="0.2">
      <c r="B237" s="162"/>
      <c r="D237" s="157" t="s">
        <v>124</v>
      </c>
      <c r="E237" s="163" t="s">
        <v>1</v>
      </c>
      <c r="F237" s="164" t="s">
        <v>470</v>
      </c>
      <c r="H237" s="165">
        <v>168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3" t="s">
        <v>124</v>
      </c>
      <c r="AU237" s="163" t="s">
        <v>82</v>
      </c>
      <c r="AV237" s="13" t="s">
        <v>82</v>
      </c>
      <c r="AW237" s="13" t="s">
        <v>29</v>
      </c>
      <c r="AX237" s="13" t="s">
        <v>72</v>
      </c>
      <c r="AY237" s="163" t="s">
        <v>115</v>
      </c>
    </row>
    <row r="238" spans="1:65" s="14" customFormat="1" x14ac:dyDescent="0.2">
      <c r="B238" s="170"/>
      <c r="D238" s="157" t="s">
        <v>124</v>
      </c>
      <c r="E238" s="171" t="s">
        <v>1</v>
      </c>
      <c r="F238" s="172" t="s">
        <v>126</v>
      </c>
      <c r="H238" s="173">
        <v>168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124</v>
      </c>
      <c r="AU238" s="171" t="s">
        <v>82</v>
      </c>
      <c r="AV238" s="14" t="s">
        <v>122</v>
      </c>
      <c r="AW238" s="14" t="s">
        <v>29</v>
      </c>
      <c r="AX238" s="14" t="s">
        <v>80</v>
      </c>
      <c r="AY238" s="171" t="s">
        <v>115</v>
      </c>
    </row>
    <row r="239" spans="1:65" s="2" customFormat="1" ht="24.2" customHeight="1" x14ac:dyDescent="0.2">
      <c r="A239" s="32"/>
      <c r="B239" s="143"/>
      <c r="C239" s="144" t="s">
        <v>271</v>
      </c>
      <c r="D239" s="144" t="s">
        <v>118</v>
      </c>
      <c r="E239" s="145" t="s">
        <v>302</v>
      </c>
      <c r="F239" s="146" t="s">
        <v>303</v>
      </c>
      <c r="G239" s="147" t="s">
        <v>140</v>
      </c>
      <c r="H239" s="148">
        <v>18</v>
      </c>
      <c r="I239" s="149"/>
      <c r="J239" s="150">
        <f>ROUND(I239*H239,2)</f>
        <v>0</v>
      </c>
      <c r="K239" s="146" t="s">
        <v>252</v>
      </c>
      <c r="L239" s="33"/>
      <c r="M239" s="151" t="s">
        <v>1</v>
      </c>
      <c r="N239" s="152" t="s">
        <v>37</v>
      </c>
      <c r="O239" s="58"/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122</v>
      </c>
      <c r="AT239" s="155" t="s">
        <v>118</v>
      </c>
      <c r="AU239" s="155" t="s">
        <v>82</v>
      </c>
      <c r="AY239" s="17" t="s">
        <v>115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80</v>
      </c>
      <c r="BK239" s="156">
        <f>ROUND(I239*H239,2)</f>
        <v>0</v>
      </c>
      <c r="BL239" s="17" t="s">
        <v>122</v>
      </c>
      <c r="BM239" s="155" t="s">
        <v>471</v>
      </c>
    </row>
    <row r="240" spans="1:65" s="2" customFormat="1" ht="29.25" x14ac:dyDescent="0.2">
      <c r="A240" s="32"/>
      <c r="B240" s="33"/>
      <c r="C240" s="32"/>
      <c r="D240" s="157" t="s">
        <v>123</v>
      </c>
      <c r="E240" s="32"/>
      <c r="F240" s="158" t="s">
        <v>305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123</v>
      </c>
      <c r="AU240" s="17" t="s">
        <v>82</v>
      </c>
    </row>
    <row r="241" spans="1:65" s="2" customFormat="1" ht="24.2" customHeight="1" x14ac:dyDescent="0.2">
      <c r="A241" s="32"/>
      <c r="B241" s="143"/>
      <c r="C241" s="144" t="s">
        <v>275</v>
      </c>
      <c r="D241" s="144" t="s">
        <v>118</v>
      </c>
      <c r="E241" s="145" t="s">
        <v>163</v>
      </c>
      <c r="F241" s="146" t="s">
        <v>164</v>
      </c>
      <c r="G241" s="147" t="s">
        <v>165</v>
      </c>
      <c r="H241" s="148">
        <v>0.432</v>
      </c>
      <c r="I241" s="149"/>
      <c r="J241" s="150">
        <f>ROUND(I241*H241,2)</f>
        <v>0</v>
      </c>
      <c r="K241" s="146" t="s">
        <v>1</v>
      </c>
      <c r="L241" s="33"/>
      <c r="M241" s="151" t="s">
        <v>1</v>
      </c>
      <c r="N241" s="152" t="s">
        <v>37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122</v>
      </c>
      <c r="AT241" s="155" t="s">
        <v>118</v>
      </c>
      <c r="AU241" s="155" t="s">
        <v>82</v>
      </c>
      <c r="AY241" s="17" t="s">
        <v>115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80</v>
      </c>
      <c r="BK241" s="156">
        <f>ROUND(I241*H241,2)</f>
        <v>0</v>
      </c>
      <c r="BL241" s="17" t="s">
        <v>122</v>
      </c>
      <c r="BM241" s="155" t="s">
        <v>235</v>
      </c>
    </row>
    <row r="242" spans="1:65" s="2" customFormat="1" ht="19.5" x14ac:dyDescent="0.2">
      <c r="A242" s="32"/>
      <c r="B242" s="33"/>
      <c r="C242" s="32"/>
      <c r="D242" s="157" t="s">
        <v>123</v>
      </c>
      <c r="E242" s="32"/>
      <c r="F242" s="158" t="s">
        <v>164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123</v>
      </c>
      <c r="AU242" s="17" t="s">
        <v>82</v>
      </c>
    </row>
    <row r="243" spans="1:65" s="13" customFormat="1" x14ac:dyDescent="0.2">
      <c r="B243" s="162"/>
      <c r="D243" s="157" t="s">
        <v>124</v>
      </c>
      <c r="E243" s="163" t="s">
        <v>1</v>
      </c>
      <c r="F243" s="164" t="s">
        <v>472</v>
      </c>
      <c r="H243" s="165">
        <v>0.432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3" t="s">
        <v>124</v>
      </c>
      <c r="AU243" s="163" t="s">
        <v>82</v>
      </c>
      <c r="AV243" s="13" t="s">
        <v>82</v>
      </c>
      <c r="AW243" s="13" t="s">
        <v>29</v>
      </c>
      <c r="AX243" s="13" t="s">
        <v>72</v>
      </c>
      <c r="AY243" s="163" t="s">
        <v>115</v>
      </c>
    </row>
    <row r="244" spans="1:65" s="14" customFormat="1" x14ac:dyDescent="0.2">
      <c r="B244" s="170"/>
      <c r="D244" s="157" t="s">
        <v>124</v>
      </c>
      <c r="E244" s="171" t="s">
        <v>1</v>
      </c>
      <c r="F244" s="172" t="s">
        <v>126</v>
      </c>
      <c r="H244" s="173">
        <v>0.432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124</v>
      </c>
      <c r="AU244" s="171" t="s">
        <v>82</v>
      </c>
      <c r="AV244" s="14" t="s">
        <v>122</v>
      </c>
      <c r="AW244" s="14" t="s">
        <v>29</v>
      </c>
      <c r="AX244" s="14" t="s">
        <v>80</v>
      </c>
      <c r="AY244" s="171" t="s">
        <v>115</v>
      </c>
    </row>
    <row r="245" spans="1:65" s="2" customFormat="1" ht="24.2" customHeight="1" x14ac:dyDescent="0.2">
      <c r="A245" s="32"/>
      <c r="B245" s="143"/>
      <c r="C245" s="144" t="s">
        <v>279</v>
      </c>
      <c r="D245" s="144" t="s">
        <v>118</v>
      </c>
      <c r="E245" s="145" t="s">
        <v>297</v>
      </c>
      <c r="F245" s="146" t="s">
        <v>298</v>
      </c>
      <c r="G245" s="147" t="s">
        <v>170</v>
      </c>
      <c r="H245" s="148">
        <v>910</v>
      </c>
      <c r="I245" s="149"/>
      <c r="J245" s="150">
        <f>ROUND(I245*H245,2)</f>
        <v>0</v>
      </c>
      <c r="K245" s="146" t="s">
        <v>1</v>
      </c>
      <c r="L245" s="33"/>
      <c r="M245" s="151" t="s">
        <v>1</v>
      </c>
      <c r="N245" s="152" t="s">
        <v>37</v>
      </c>
      <c r="O245" s="58"/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122</v>
      </c>
      <c r="AT245" s="155" t="s">
        <v>118</v>
      </c>
      <c r="AU245" s="155" t="s">
        <v>82</v>
      </c>
      <c r="AY245" s="17" t="s">
        <v>115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80</v>
      </c>
      <c r="BK245" s="156">
        <f>ROUND(I245*H245,2)</f>
        <v>0</v>
      </c>
      <c r="BL245" s="17" t="s">
        <v>122</v>
      </c>
      <c r="BM245" s="155" t="s">
        <v>434</v>
      </c>
    </row>
    <row r="246" spans="1:65" s="2" customFormat="1" x14ac:dyDescent="0.2">
      <c r="A246" s="32"/>
      <c r="B246" s="33"/>
      <c r="C246" s="32"/>
      <c r="D246" s="157" t="s">
        <v>123</v>
      </c>
      <c r="E246" s="32"/>
      <c r="F246" s="158" t="s">
        <v>298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123</v>
      </c>
      <c r="AU246" s="17" t="s">
        <v>82</v>
      </c>
    </row>
    <row r="247" spans="1:65" s="13" customFormat="1" x14ac:dyDescent="0.2">
      <c r="B247" s="162"/>
      <c r="D247" s="157" t="s">
        <v>124</v>
      </c>
      <c r="E247" s="163" t="s">
        <v>1</v>
      </c>
      <c r="F247" s="164" t="s">
        <v>473</v>
      </c>
      <c r="H247" s="165">
        <v>910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124</v>
      </c>
      <c r="AU247" s="163" t="s">
        <v>82</v>
      </c>
      <c r="AV247" s="13" t="s">
        <v>82</v>
      </c>
      <c r="AW247" s="13" t="s">
        <v>29</v>
      </c>
      <c r="AX247" s="13" t="s">
        <v>72</v>
      </c>
      <c r="AY247" s="163" t="s">
        <v>115</v>
      </c>
    </row>
    <row r="248" spans="1:65" s="14" customFormat="1" x14ac:dyDescent="0.2">
      <c r="B248" s="170"/>
      <c r="D248" s="157" t="s">
        <v>124</v>
      </c>
      <c r="E248" s="171" t="s">
        <v>1</v>
      </c>
      <c r="F248" s="172" t="s">
        <v>126</v>
      </c>
      <c r="H248" s="173">
        <v>910</v>
      </c>
      <c r="I248" s="174"/>
      <c r="L248" s="170"/>
      <c r="M248" s="175"/>
      <c r="N248" s="176"/>
      <c r="O248" s="176"/>
      <c r="P248" s="176"/>
      <c r="Q248" s="176"/>
      <c r="R248" s="176"/>
      <c r="S248" s="176"/>
      <c r="T248" s="177"/>
      <c r="AT248" s="171" t="s">
        <v>124</v>
      </c>
      <c r="AU248" s="171" t="s">
        <v>82</v>
      </c>
      <c r="AV248" s="14" t="s">
        <v>122</v>
      </c>
      <c r="AW248" s="14" t="s">
        <v>29</v>
      </c>
      <c r="AX248" s="14" t="s">
        <v>80</v>
      </c>
      <c r="AY248" s="171" t="s">
        <v>115</v>
      </c>
    </row>
    <row r="249" spans="1:65" s="2" customFormat="1" ht="24.2" customHeight="1" x14ac:dyDescent="0.2">
      <c r="A249" s="32"/>
      <c r="B249" s="143"/>
      <c r="C249" s="144" t="s">
        <v>284</v>
      </c>
      <c r="D249" s="144" t="s">
        <v>118</v>
      </c>
      <c r="E249" s="145" t="s">
        <v>293</v>
      </c>
      <c r="F249" s="146" t="s">
        <v>294</v>
      </c>
      <c r="G249" s="147" t="s">
        <v>165</v>
      </c>
      <c r="H249" s="148">
        <v>261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37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122</v>
      </c>
      <c r="AT249" s="155" t="s">
        <v>118</v>
      </c>
      <c r="AU249" s="155" t="s">
        <v>82</v>
      </c>
      <c r="AY249" s="17" t="s">
        <v>115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80</v>
      </c>
      <c r="BK249" s="156">
        <f>ROUND(I249*H249,2)</f>
        <v>0</v>
      </c>
      <c r="BL249" s="17" t="s">
        <v>122</v>
      </c>
      <c r="BM249" s="155" t="s">
        <v>269</v>
      </c>
    </row>
    <row r="250" spans="1:65" s="2" customFormat="1" ht="19.5" x14ac:dyDescent="0.2">
      <c r="A250" s="32"/>
      <c r="B250" s="33"/>
      <c r="C250" s="32"/>
      <c r="D250" s="157" t="s">
        <v>123</v>
      </c>
      <c r="E250" s="32"/>
      <c r="F250" s="158" t="s">
        <v>294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123</v>
      </c>
      <c r="AU250" s="17" t="s">
        <v>82</v>
      </c>
    </row>
    <row r="251" spans="1:65" s="13" customFormat="1" ht="22.5" x14ac:dyDescent="0.2">
      <c r="B251" s="162"/>
      <c r="D251" s="157" t="s">
        <v>124</v>
      </c>
      <c r="E251" s="163" t="s">
        <v>1</v>
      </c>
      <c r="F251" s="164" t="s">
        <v>474</v>
      </c>
      <c r="H251" s="165">
        <v>261</v>
      </c>
      <c r="I251" s="166"/>
      <c r="L251" s="162"/>
      <c r="M251" s="167"/>
      <c r="N251" s="168"/>
      <c r="O251" s="168"/>
      <c r="P251" s="168"/>
      <c r="Q251" s="168"/>
      <c r="R251" s="168"/>
      <c r="S251" s="168"/>
      <c r="T251" s="169"/>
      <c r="AT251" s="163" t="s">
        <v>124</v>
      </c>
      <c r="AU251" s="163" t="s">
        <v>82</v>
      </c>
      <c r="AV251" s="13" t="s">
        <v>82</v>
      </c>
      <c r="AW251" s="13" t="s">
        <v>29</v>
      </c>
      <c r="AX251" s="13" t="s">
        <v>72</v>
      </c>
      <c r="AY251" s="163" t="s">
        <v>115</v>
      </c>
    </row>
    <row r="252" spans="1:65" s="14" customFormat="1" x14ac:dyDescent="0.2">
      <c r="B252" s="170"/>
      <c r="D252" s="157" t="s">
        <v>124</v>
      </c>
      <c r="E252" s="171" t="s">
        <v>1</v>
      </c>
      <c r="F252" s="172" t="s">
        <v>126</v>
      </c>
      <c r="H252" s="173">
        <v>261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124</v>
      </c>
      <c r="AU252" s="171" t="s">
        <v>82</v>
      </c>
      <c r="AV252" s="14" t="s">
        <v>122</v>
      </c>
      <c r="AW252" s="14" t="s">
        <v>29</v>
      </c>
      <c r="AX252" s="14" t="s">
        <v>80</v>
      </c>
      <c r="AY252" s="171" t="s">
        <v>115</v>
      </c>
    </row>
    <row r="253" spans="1:65" s="2" customFormat="1" ht="16.5" customHeight="1" x14ac:dyDescent="0.2">
      <c r="A253" s="32"/>
      <c r="B253" s="143"/>
      <c r="C253" s="144" t="s">
        <v>195</v>
      </c>
      <c r="D253" s="144" t="s">
        <v>118</v>
      </c>
      <c r="E253" s="145" t="s">
        <v>329</v>
      </c>
      <c r="F253" s="146" t="s">
        <v>330</v>
      </c>
      <c r="G253" s="147" t="s">
        <v>186</v>
      </c>
      <c r="H253" s="148">
        <v>6.6050000000000004</v>
      </c>
      <c r="I253" s="149"/>
      <c r="J253" s="150">
        <f>ROUND(I253*H253,2)</f>
        <v>0</v>
      </c>
      <c r="K253" s="146" t="s">
        <v>1</v>
      </c>
      <c r="L253" s="33"/>
      <c r="M253" s="151" t="s">
        <v>1</v>
      </c>
      <c r="N253" s="152" t="s">
        <v>37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122</v>
      </c>
      <c r="AT253" s="155" t="s">
        <v>118</v>
      </c>
      <c r="AU253" s="155" t="s">
        <v>82</v>
      </c>
      <c r="AY253" s="17" t="s">
        <v>115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80</v>
      </c>
      <c r="BK253" s="156">
        <f>ROUND(I253*H253,2)</f>
        <v>0</v>
      </c>
      <c r="BL253" s="17" t="s">
        <v>122</v>
      </c>
      <c r="BM253" s="155" t="s">
        <v>274</v>
      </c>
    </row>
    <row r="254" spans="1:65" s="2" customFormat="1" x14ac:dyDescent="0.2">
      <c r="A254" s="32"/>
      <c r="B254" s="33"/>
      <c r="C254" s="32"/>
      <c r="D254" s="157" t="s">
        <v>123</v>
      </c>
      <c r="E254" s="32"/>
      <c r="F254" s="158" t="s">
        <v>330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123</v>
      </c>
      <c r="AU254" s="17" t="s">
        <v>82</v>
      </c>
    </row>
    <row r="255" spans="1:65" s="13" customFormat="1" x14ac:dyDescent="0.2">
      <c r="B255" s="162"/>
      <c r="D255" s="157" t="s">
        <v>124</v>
      </c>
      <c r="E255" s="163" t="s">
        <v>1</v>
      </c>
      <c r="F255" s="164" t="s">
        <v>475</v>
      </c>
      <c r="H255" s="165">
        <v>6.6050000000000004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124</v>
      </c>
      <c r="AU255" s="163" t="s">
        <v>82</v>
      </c>
      <c r="AV255" s="13" t="s">
        <v>82</v>
      </c>
      <c r="AW255" s="13" t="s">
        <v>29</v>
      </c>
      <c r="AX255" s="13" t="s">
        <v>72</v>
      </c>
      <c r="AY255" s="163" t="s">
        <v>115</v>
      </c>
    </row>
    <row r="256" spans="1:65" s="14" customFormat="1" x14ac:dyDescent="0.2">
      <c r="B256" s="170"/>
      <c r="D256" s="157" t="s">
        <v>124</v>
      </c>
      <c r="E256" s="171" t="s">
        <v>1</v>
      </c>
      <c r="F256" s="172" t="s">
        <v>126</v>
      </c>
      <c r="H256" s="173">
        <v>6.6050000000000004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124</v>
      </c>
      <c r="AU256" s="171" t="s">
        <v>82</v>
      </c>
      <c r="AV256" s="14" t="s">
        <v>122</v>
      </c>
      <c r="AW256" s="14" t="s">
        <v>29</v>
      </c>
      <c r="AX256" s="14" t="s">
        <v>80</v>
      </c>
      <c r="AY256" s="171" t="s">
        <v>115</v>
      </c>
    </row>
    <row r="257" spans="1:65" s="2" customFormat="1" ht="21.75" customHeight="1" x14ac:dyDescent="0.2">
      <c r="A257" s="32"/>
      <c r="B257" s="143"/>
      <c r="C257" s="144" t="s">
        <v>292</v>
      </c>
      <c r="D257" s="144" t="s">
        <v>118</v>
      </c>
      <c r="E257" s="145" t="s">
        <v>476</v>
      </c>
      <c r="F257" s="146" t="s">
        <v>477</v>
      </c>
      <c r="G257" s="147" t="s">
        <v>149</v>
      </c>
      <c r="H257" s="148">
        <v>6</v>
      </c>
      <c r="I257" s="149"/>
      <c r="J257" s="150">
        <f>ROUND(I257*H257,2)</f>
        <v>0</v>
      </c>
      <c r="K257" s="146" t="s">
        <v>1</v>
      </c>
      <c r="L257" s="33"/>
      <c r="M257" s="151" t="s">
        <v>1</v>
      </c>
      <c r="N257" s="152" t="s">
        <v>37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122</v>
      </c>
      <c r="AT257" s="155" t="s">
        <v>118</v>
      </c>
      <c r="AU257" s="155" t="s">
        <v>82</v>
      </c>
      <c r="AY257" s="17" t="s">
        <v>115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80</v>
      </c>
      <c r="BK257" s="156">
        <f>ROUND(I257*H257,2)</f>
        <v>0</v>
      </c>
      <c r="BL257" s="17" t="s">
        <v>122</v>
      </c>
      <c r="BM257" s="155" t="s">
        <v>278</v>
      </c>
    </row>
    <row r="258" spans="1:65" s="2" customFormat="1" x14ac:dyDescent="0.2">
      <c r="A258" s="32"/>
      <c r="B258" s="33"/>
      <c r="C258" s="32"/>
      <c r="D258" s="157" t="s">
        <v>123</v>
      </c>
      <c r="E258" s="32"/>
      <c r="F258" s="158" t="s">
        <v>477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123</v>
      </c>
      <c r="AU258" s="17" t="s">
        <v>82</v>
      </c>
    </row>
    <row r="259" spans="1:65" s="13" customFormat="1" x14ac:dyDescent="0.2">
      <c r="B259" s="162"/>
      <c r="D259" s="157" t="s">
        <v>124</v>
      </c>
      <c r="E259" s="163" t="s">
        <v>1</v>
      </c>
      <c r="F259" s="164" t="s">
        <v>135</v>
      </c>
      <c r="H259" s="165">
        <v>6</v>
      </c>
      <c r="I259" s="166"/>
      <c r="L259" s="162"/>
      <c r="M259" s="167"/>
      <c r="N259" s="168"/>
      <c r="O259" s="168"/>
      <c r="P259" s="168"/>
      <c r="Q259" s="168"/>
      <c r="R259" s="168"/>
      <c r="S259" s="168"/>
      <c r="T259" s="169"/>
      <c r="AT259" s="163" t="s">
        <v>124</v>
      </c>
      <c r="AU259" s="163" t="s">
        <v>82</v>
      </c>
      <c r="AV259" s="13" t="s">
        <v>82</v>
      </c>
      <c r="AW259" s="13" t="s">
        <v>29</v>
      </c>
      <c r="AX259" s="13" t="s">
        <v>72</v>
      </c>
      <c r="AY259" s="163" t="s">
        <v>115</v>
      </c>
    </row>
    <row r="260" spans="1:65" s="14" customFormat="1" x14ac:dyDescent="0.2">
      <c r="B260" s="170"/>
      <c r="D260" s="157" t="s">
        <v>124</v>
      </c>
      <c r="E260" s="171" t="s">
        <v>1</v>
      </c>
      <c r="F260" s="172" t="s">
        <v>126</v>
      </c>
      <c r="H260" s="173">
        <v>6</v>
      </c>
      <c r="I260" s="174"/>
      <c r="L260" s="170"/>
      <c r="M260" s="175"/>
      <c r="N260" s="176"/>
      <c r="O260" s="176"/>
      <c r="P260" s="176"/>
      <c r="Q260" s="176"/>
      <c r="R260" s="176"/>
      <c r="S260" s="176"/>
      <c r="T260" s="177"/>
      <c r="AT260" s="171" t="s">
        <v>124</v>
      </c>
      <c r="AU260" s="171" t="s">
        <v>82</v>
      </c>
      <c r="AV260" s="14" t="s">
        <v>122</v>
      </c>
      <c r="AW260" s="14" t="s">
        <v>29</v>
      </c>
      <c r="AX260" s="14" t="s">
        <v>80</v>
      </c>
      <c r="AY260" s="171" t="s">
        <v>115</v>
      </c>
    </row>
    <row r="261" spans="1:65" s="2" customFormat="1" ht="16.5" customHeight="1" x14ac:dyDescent="0.2">
      <c r="A261" s="32"/>
      <c r="B261" s="143"/>
      <c r="C261" s="178" t="s">
        <v>199</v>
      </c>
      <c r="D261" s="178" t="s">
        <v>183</v>
      </c>
      <c r="E261" s="179" t="s">
        <v>478</v>
      </c>
      <c r="F261" s="180" t="s">
        <v>479</v>
      </c>
      <c r="G261" s="181" t="s">
        <v>140</v>
      </c>
      <c r="H261" s="182">
        <v>2</v>
      </c>
      <c r="I261" s="183"/>
      <c r="J261" s="184">
        <f>ROUND(I261*H261,2)</f>
        <v>0</v>
      </c>
      <c r="K261" s="180" t="s">
        <v>1</v>
      </c>
      <c r="L261" s="185"/>
      <c r="M261" s="186" t="s">
        <v>1</v>
      </c>
      <c r="N261" s="187" t="s">
        <v>37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141</v>
      </c>
      <c r="AT261" s="155" t="s">
        <v>183</v>
      </c>
      <c r="AU261" s="155" t="s">
        <v>82</v>
      </c>
      <c r="AY261" s="17" t="s">
        <v>115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80</v>
      </c>
      <c r="BK261" s="156">
        <f>ROUND(I261*H261,2)</f>
        <v>0</v>
      </c>
      <c r="BL261" s="17" t="s">
        <v>122</v>
      </c>
      <c r="BM261" s="155" t="s">
        <v>287</v>
      </c>
    </row>
    <row r="262" spans="1:65" s="2" customFormat="1" x14ac:dyDescent="0.2">
      <c r="A262" s="32"/>
      <c r="B262" s="33"/>
      <c r="C262" s="32"/>
      <c r="D262" s="157" t="s">
        <v>123</v>
      </c>
      <c r="E262" s="32"/>
      <c r="F262" s="158" t="s">
        <v>479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123</v>
      </c>
      <c r="AU262" s="17" t="s">
        <v>82</v>
      </c>
    </row>
    <row r="263" spans="1:65" s="13" customFormat="1" x14ac:dyDescent="0.2">
      <c r="B263" s="162"/>
      <c r="D263" s="157" t="s">
        <v>124</v>
      </c>
      <c r="E263" s="163" t="s">
        <v>1</v>
      </c>
      <c r="F263" s="164" t="s">
        <v>82</v>
      </c>
      <c r="H263" s="165">
        <v>2</v>
      </c>
      <c r="I263" s="166"/>
      <c r="L263" s="162"/>
      <c r="M263" s="167"/>
      <c r="N263" s="168"/>
      <c r="O263" s="168"/>
      <c r="P263" s="168"/>
      <c r="Q263" s="168"/>
      <c r="R263" s="168"/>
      <c r="S263" s="168"/>
      <c r="T263" s="169"/>
      <c r="AT263" s="163" t="s">
        <v>124</v>
      </c>
      <c r="AU263" s="163" t="s">
        <v>82</v>
      </c>
      <c r="AV263" s="13" t="s">
        <v>82</v>
      </c>
      <c r="AW263" s="13" t="s">
        <v>29</v>
      </c>
      <c r="AX263" s="13" t="s">
        <v>72</v>
      </c>
      <c r="AY263" s="163" t="s">
        <v>115</v>
      </c>
    </row>
    <row r="264" spans="1:65" s="14" customFormat="1" x14ac:dyDescent="0.2">
      <c r="B264" s="170"/>
      <c r="D264" s="157" t="s">
        <v>124</v>
      </c>
      <c r="E264" s="171" t="s">
        <v>1</v>
      </c>
      <c r="F264" s="172" t="s">
        <v>126</v>
      </c>
      <c r="H264" s="173">
        <v>2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124</v>
      </c>
      <c r="AU264" s="171" t="s">
        <v>82</v>
      </c>
      <c r="AV264" s="14" t="s">
        <v>122</v>
      </c>
      <c r="AW264" s="14" t="s">
        <v>29</v>
      </c>
      <c r="AX264" s="14" t="s">
        <v>80</v>
      </c>
      <c r="AY264" s="171" t="s">
        <v>115</v>
      </c>
    </row>
    <row r="265" spans="1:65" s="2" customFormat="1" ht="16.5" customHeight="1" x14ac:dyDescent="0.2">
      <c r="A265" s="32"/>
      <c r="B265" s="143"/>
      <c r="C265" s="178" t="s">
        <v>301</v>
      </c>
      <c r="D265" s="178" t="s">
        <v>183</v>
      </c>
      <c r="E265" s="179" t="s">
        <v>480</v>
      </c>
      <c r="F265" s="180" t="s">
        <v>481</v>
      </c>
      <c r="G265" s="181" t="s">
        <v>140</v>
      </c>
      <c r="H265" s="182">
        <v>5</v>
      </c>
      <c r="I265" s="183"/>
      <c r="J265" s="184">
        <f>ROUND(I265*H265,2)</f>
        <v>0</v>
      </c>
      <c r="K265" s="180" t="s">
        <v>1</v>
      </c>
      <c r="L265" s="185"/>
      <c r="M265" s="186" t="s">
        <v>1</v>
      </c>
      <c r="N265" s="187" t="s">
        <v>37</v>
      </c>
      <c r="O265" s="58"/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141</v>
      </c>
      <c r="AT265" s="155" t="s">
        <v>183</v>
      </c>
      <c r="AU265" s="155" t="s">
        <v>82</v>
      </c>
      <c r="AY265" s="17" t="s">
        <v>115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80</v>
      </c>
      <c r="BK265" s="156">
        <f>ROUND(I265*H265,2)</f>
        <v>0</v>
      </c>
      <c r="BL265" s="17" t="s">
        <v>122</v>
      </c>
      <c r="BM265" s="155" t="s">
        <v>291</v>
      </c>
    </row>
    <row r="266" spans="1:65" s="2" customFormat="1" x14ac:dyDescent="0.2">
      <c r="A266" s="32"/>
      <c r="B266" s="33"/>
      <c r="C266" s="32"/>
      <c r="D266" s="157" t="s">
        <v>123</v>
      </c>
      <c r="E266" s="32"/>
      <c r="F266" s="158" t="s">
        <v>481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123</v>
      </c>
      <c r="AU266" s="17" t="s">
        <v>82</v>
      </c>
    </row>
    <row r="267" spans="1:65" s="13" customFormat="1" x14ac:dyDescent="0.2">
      <c r="B267" s="162"/>
      <c r="D267" s="157" t="s">
        <v>124</v>
      </c>
      <c r="E267" s="163" t="s">
        <v>1</v>
      </c>
      <c r="F267" s="164" t="s">
        <v>482</v>
      </c>
      <c r="H267" s="165">
        <v>5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124</v>
      </c>
      <c r="AU267" s="163" t="s">
        <v>82</v>
      </c>
      <c r="AV267" s="13" t="s">
        <v>82</v>
      </c>
      <c r="AW267" s="13" t="s">
        <v>29</v>
      </c>
      <c r="AX267" s="13" t="s">
        <v>72</v>
      </c>
      <c r="AY267" s="163" t="s">
        <v>115</v>
      </c>
    </row>
    <row r="268" spans="1:65" s="14" customFormat="1" x14ac:dyDescent="0.2">
      <c r="B268" s="170"/>
      <c r="D268" s="157" t="s">
        <v>124</v>
      </c>
      <c r="E268" s="171" t="s">
        <v>1</v>
      </c>
      <c r="F268" s="172" t="s">
        <v>126</v>
      </c>
      <c r="H268" s="173">
        <v>5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124</v>
      </c>
      <c r="AU268" s="171" t="s">
        <v>82</v>
      </c>
      <c r="AV268" s="14" t="s">
        <v>122</v>
      </c>
      <c r="AW268" s="14" t="s">
        <v>29</v>
      </c>
      <c r="AX268" s="14" t="s">
        <v>80</v>
      </c>
      <c r="AY268" s="171" t="s">
        <v>115</v>
      </c>
    </row>
    <row r="269" spans="1:65" s="2" customFormat="1" ht="24.2" customHeight="1" x14ac:dyDescent="0.2">
      <c r="A269" s="32"/>
      <c r="B269" s="143"/>
      <c r="C269" s="144" t="s">
        <v>204</v>
      </c>
      <c r="D269" s="144" t="s">
        <v>118</v>
      </c>
      <c r="E269" s="145" t="s">
        <v>483</v>
      </c>
      <c r="F269" s="146" t="s">
        <v>484</v>
      </c>
      <c r="G269" s="147" t="s">
        <v>149</v>
      </c>
      <c r="H269" s="148">
        <v>14</v>
      </c>
      <c r="I269" s="149"/>
      <c r="J269" s="150">
        <f>ROUND(I269*H269,2)</f>
        <v>0</v>
      </c>
      <c r="K269" s="146" t="s">
        <v>1</v>
      </c>
      <c r="L269" s="33"/>
      <c r="M269" s="151" t="s">
        <v>1</v>
      </c>
      <c r="N269" s="152" t="s">
        <v>37</v>
      </c>
      <c r="O269" s="58"/>
      <c r="P269" s="153">
        <f>O269*H269</f>
        <v>0</v>
      </c>
      <c r="Q269" s="153">
        <v>0</v>
      </c>
      <c r="R269" s="153">
        <f>Q269*H269</f>
        <v>0</v>
      </c>
      <c r="S269" s="153">
        <v>0</v>
      </c>
      <c r="T269" s="15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122</v>
      </c>
      <c r="AT269" s="155" t="s">
        <v>118</v>
      </c>
      <c r="AU269" s="155" t="s">
        <v>82</v>
      </c>
      <c r="AY269" s="17" t="s">
        <v>115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80</v>
      </c>
      <c r="BK269" s="156">
        <f>ROUND(I269*H269,2)</f>
        <v>0</v>
      </c>
      <c r="BL269" s="17" t="s">
        <v>122</v>
      </c>
      <c r="BM269" s="155" t="s">
        <v>295</v>
      </c>
    </row>
    <row r="270" spans="1:65" s="2" customFormat="1" x14ac:dyDescent="0.2">
      <c r="A270" s="32"/>
      <c r="B270" s="33"/>
      <c r="C270" s="32"/>
      <c r="D270" s="157" t="s">
        <v>123</v>
      </c>
      <c r="E270" s="32"/>
      <c r="F270" s="158" t="s">
        <v>484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123</v>
      </c>
      <c r="AU270" s="17" t="s">
        <v>82</v>
      </c>
    </row>
    <row r="271" spans="1:65" s="13" customFormat="1" x14ac:dyDescent="0.2">
      <c r="B271" s="162"/>
      <c r="D271" s="157" t="s">
        <v>124</v>
      </c>
      <c r="E271" s="163" t="s">
        <v>1</v>
      </c>
      <c r="F271" s="164" t="s">
        <v>485</v>
      </c>
      <c r="H271" s="165">
        <v>14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124</v>
      </c>
      <c r="AU271" s="163" t="s">
        <v>82</v>
      </c>
      <c r="AV271" s="13" t="s">
        <v>82</v>
      </c>
      <c r="AW271" s="13" t="s">
        <v>29</v>
      </c>
      <c r="AX271" s="13" t="s">
        <v>72</v>
      </c>
      <c r="AY271" s="163" t="s">
        <v>115</v>
      </c>
    </row>
    <row r="272" spans="1:65" s="14" customFormat="1" x14ac:dyDescent="0.2">
      <c r="B272" s="170"/>
      <c r="D272" s="157" t="s">
        <v>124</v>
      </c>
      <c r="E272" s="171" t="s">
        <v>1</v>
      </c>
      <c r="F272" s="172" t="s">
        <v>126</v>
      </c>
      <c r="H272" s="173">
        <v>14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124</v>
      </c>
      <c r="AU272" s="171" t="s">
        <v>82</v>
      </c>
      <c r="AV272" s="14" t="s">
        <v>122</v>
      </c>
      <c r="AW272" s="14" t="s">
        <v>29</v>
      </c>
      <c r="AX272" s="14" t="s">
        <v>80</v>
      </c>
      <c r="AY272" s="171" t="s">
        <v>115</v>
      </c>
    </row>
    <row r="273" spans="1:65" s="2" customFormat="1" ht="21.75" customHeight="1" x14ac:dyDescent="0.2">
      <c r="A273" s="32"/>
      <c r="B273" s="143"/>
      <c r="C273" s="144" t="s">
        <v>310</v>
      </c>
      <c r="D273" s="144" t="s">
        <v>118</v>
      </c>
      <c r="E273" s="145" t="s">
        <v>486</v>
      </c>
      <c r="F273" s="146" t="s">
        <v>487</v>
      </c>
      <c r="G273" s="147" t="s">
        <v>140</v>
      </c>
      <c r="H273" s="148">
        <v>2</v>
      </c>
      <c r="I273" s="149"/>
      <c r="J273" s="150">
        <f>ROUND(I273*H273,2)</f>
        <v>0</v>
      </c>
      <c r="K273" s="146" t="s">
        <v>1</v>
      </c>
      <c r="L273" s="33"/>
      <c r="M273" s="151" t="s">
        <v>1</v>
      </c>
      <c r="N273" s="152" t="s">
        <v>37</v>
      </c>
      <c r="O273" s="58"/>
      <c r="P273" s="153">
        <f>O273*H273</f>
        <v>0</v>
      </c>
      <c r="Q273" s="153">
        <v>0</v>
      </c>
      <c r="R273" s="153">
        <f>Q273*H273</f>
        <v>0</v>
      </c>
      <c r="S273" s="153">
        <v>0</v>
      </c>
      <c r="T273" s="154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122</v>
      </c>
      <c r="AT273" s="155" t="s">
        <v>118</v>
      </c>
      <c r="AU273" s="155" t="s">
        <v>82</v>
      </c>
      <c r="AY273" s="17" t="s">
        <v>115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7" t="s">
        <v>80</v>
      </c>
      <c r="BK273" s="156">
        <f>ROUND(I273*H273,2)</f>
        <v>0</v>
      </c>
      <c r="BL273" s="17" t="s">
        <v>122</v>
      </c>
      <c r="BM273" s="155" t="s">
        <v>299</v>
      </c>
    </row>
    <row r="274" spans="1:65" s="2" customFormat="1" x14ac:dyDescent="0.2">
      <c r="A274" s="32"/>
      <c r="B274" s="33"/>
      <c r="C274" s="32"/>
      <c r="D274" s="157" t="s">
        <v>123</v>
      </c>
      <c r="E274" s="32"/>
      <c r="F274" s="158" t="s">
        <v>487</v>
      </c>
      <c r="G274" s="32"/>
      <c r="H274" s="32"/>
      <c r="I274" s="159"/>
      <c r="J274" s="32"/>
      <c r="K274" s="32"/>
      <c r="L274" s="33"/>
      <c r="M274" s="160"/>
      <c r="N274" s="161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82</v>
      </c>
    </row>
    <row r="275" spans="1:65" s="13" customFormat="1" x14ac:dyDescent="0.2">
      <c r="B275" s="162"/>
      <c r="D275" s="157" t="s">
        <v>124</v>
      </c>
      <c r="E275" s="163" t="s">
        <v>1</v>
      </c>
      <c r="F275" s="164" t="s">
        <v>82</v>
      </c>
      <c r="H275" s="165">
        <v>2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124</v>
      </c>
      <c r="AU275" s="163" t="s">
        <v>82</v>
      </c>
      <c r="AV275" s="13" t="s">
        <v>82</v>
      </c>
      <c r="AW275" s="13" t="s">
        <v>29</v>
      </c>
      <c r="AX275" s="13" t="s">
        <v>72</v>
      </c>
      <c r="AY275" s="163" t="s">
        <v>115</v>
      </c>
    </row>
    <row r="276" spans="1:65" s="14" customFormat="1" x14ac:dyDescent="0.2">
      <c r="B276" s="170"/>
      <c r="D276" s="157" t="s">
        <v>124</v>
      </c>
      <c r="E276" s="171" t="s">
        <v>1</v>
      </c>
      <c r="F276" s="172" t="s">
        <v>126</v>
      </c>
      <c r="H276" s="173">
        <v>2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124</v>
      </c>
      <c r="AU276" s="171" t="s">
        <v>82</v>
      </c>
      <c r="AV276" s="14" t="s">
        <v>122</v>
      </c>
      <c r="AW276" s="14" t="s">
        <v>29</v>
      </c>
      <c r="AX276" s="14" t="s">
        <v>80</v>
      </c>
      <c r="AY276" s="171" t="s">
        <v>115</v>
      </c>
    </row>
    <row r="277" spans="1:65" s="2" customFormat="1" ht="21.75" customHeight="1" x14ac:dyDescent="0.2">
      <c r="A277" s="32"/>
      <c r="B277" s="143"/>
      <c r="C277" s="144" t="s">
        <v>208</v>
      </c>
      <c r="D277" s="144" t="s">
        <v>118</v>
      </c>
      <c r="E277" s="145" t="s">
        <v>488</v>
      </c>
      <c r="F277" s="146" t="s">
        <v>489</v>
      </c>
      <c r="G277" s="147" t="s">
        <v>149</v>
      </c>
      <c r="H277" s="148">
        <v>12</v>
      </c>
      <c r="I277" s="149"/>
      <c r="J277" s="150">
        <f>ROUND(I277*H277,2)</f>
        <v>0</v>
      </c>
      <c r="K277" s="146" t="s">
        <v>1</v>
      </c>
      <c r="L277" s="33"/>
      <c r="M277" s="151" t="s">
        <v>1</v>
      </c>
      <c r="N277" s="152" t="s">
        <v>37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122</v>
      </c>
      <c r="AT277" s="155" t="s">
        <v>118</v>
      </c>
      <c r="AU277" s="155" t="s">
        <v>82</v>
      </c>
      <c r="AY277" s="17" t="s">
        <v>115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80</v>
      </c>
      <c r="BK277" s="156">
        <f>ROUND(I277*H277,2)</f>
        <v>0</v>
      </c>
      <c r="BL277" s="17" t="s">
        <v>122</v>
      </c>
      <c r="BM277" s="155" t="s">
        <v>490</v>
      </c>
    </row>
    <row r="278" spans="1:65" s="2" customFormat="1" x14ac:dyDescent="0.2">
      <c r="A278" s="32"/>
      <c r="B278" s="33"/>
      <c r="C278" s="32"/>
      <c r="D278" s="157" t="s">
        <v>123</v>
      </c>
      <c r="E278" s="32"/>
      <c r="F278" s="158" t="s">
        <v>489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123</v>
      </c>
      <c r="AU278" s="17" t="s">
        <v>82</v>
      </c>
    </row>
    <row r="279" spans="1:65" s="13" customFormat="1" x14ac:dyDescent="0.2">
      <c r="B279" s="162"/>
      <c r="D279" s="157" t="s">
        <v>124</v>
      </c>
      <c r="E279" s="163" t="s">
        <v>1</v>
      </c>
      <c r="F279" s="164" t="s">
        <v>491</v>
      </c>
      <c r="H279" s="165">
        <v>12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124</v>
      </c>
      <c r="AU279" s="163" t="s">
        <v>82</v>
      </c>
      <c r="AV279" s="13" t="s">
        <v>82</v>
      </c>
      <c r="AW279" s="13" t="s">
        <v>29</v>
      </c>
      <c r="AX279" s="13" t="s">
        <v>72</v>
      </c>
      <c r="AY279" s="163" t="s">
        <v>115</v>
      </c>
    </row>
    <row r="280" spans="1:65" s="14" customFormat="1" x14ac:dyDescent="0.2">
      <c r="B280" s="170"/>
      <c r="D280" s="157" t="s">
        <v>124</v>
      </c>
      <c r="E280" s="171" t="s">
        <v>1</v>
      </c>
      <c r="F280" s="172" t="s">
        <v>126</v>
      </c>
      <c r="H280" s="173">
        <v>12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124</v>
      </c>
      <c r="AU280" s="171" t="s">
        <v>82</v>
      </c>
      <c r="AV280" s="14" t="s">
        <v>122</v>
      </c>
      <c r="AW280" s="14" t="s">
        <v>29</v>
      </c>
      <c r="AX280" s="14" t="s">
        <v>80</v>
      </c>
      <c r="AY280" s="171" t="s">
        <v>115</v>
      </c>
    </row>
    <row r="281" spans="1:65" s="2" customFormat="1" ht="24.2" customHeight="1" x14ac:dyDescent="0.2">
      <c r="A281" s="32"/>
      <c r="B281" s="143"/>
      <c r="C281" s="144" t="s">
        <v>318</v>
      </c>
      <c r="D281" s="144" t="s">
        <v>118</v>
      </c>
      <c r="E281" s="145" t="s">
        <v>492</v>
      </c>
      <c r="F281" s="146" t="s">
        <v>493</v>
      </c>
      <c r="G281" s="147" t="s">
        <v>165</v>
      </c>
      <c r="H281" s="148">
        <v>16</v>
      </c>
      <c r="I281" s="149"/>
      <c r="J281" s="150">
        <f>ROUND(I281*H281,2)</f>
        <v>0</v>
      </c>
      <c r="K281" s="146" t="s">
        <v>1</v>
      </c>
      <c r="L281" s="33"/>
      <c r="M281" s="151" t="s">
        <v>1</v>
      </c>
      <c r="N281" s="152" t="s">
        <v>37</v>
      </c>
      <c r="O281" s="58"/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122</v>
      </c>
      <c r="AT281" s="155" t="s">
        <v>118</v>
      </c>
      <c r="AU281" s="155" t="s">
        <v>82</v>
      </c>
      <c r="AY281" s="17" t="s">
        <v>115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7" t="s">
        <v>80</v>
      </c>
      <c r="BK281" s="156">
        <f>ROUND(I281*H281,2)</f>
        <v>0</v>
      </c>
      <c r="BL281" s="17" t="s">
        <v>122</v>
      </c>
      <c r="BM281" s="155" t="s">
        <v>308</v>
      </c>
    </row>
    <row r="282" spans="1:65" s="2" customFormat="1" x14ac:dyDescent="0.2">
      <c r="A282" s="32"/>
      <c r="B282" s="33"/>
      <c r="C282" s="32"/>
      <c r="D282" s="157" t="s">
        <v>123</v>
      </c>
      <c r="E282" s="32"/>
      <c r="F282" s="158" t="s">
        <v>493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123</v>
      </c>
      <c r="AU282" s="17" t="s">
        <v>82</v>
      </c>
    </row>
    <row r="283" spans="1:65" s="13" customFormat="1" x14ac:dyDescent="0.2">
      <c r="B283" s="162"/>
      <c r="D283" s="157" t="s">
        <v>124</v>
      </c>
      <c r="E283" s="163" t="s">
        <v>1</v>
      </c>
      <c r="F283" s="164" t="s">
        <v>494</v>
      </c>
      <c r="H283" s="165">
        <v>16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124</v>
      </c>
      <c r="AU283" s="163" t="s">
        <v>82</v>
      </c>
      <c r="AV283" s="13" t="s">
        <v>82</v>
      </c>
      <c r="AW283" s="13" t="s">
        <v>29</v>
      </c>
      <c r="AX283" s="13" t="s">
        <v>72</v>
      </c>
      <c r="AY283" s="163" t="s">
        <v>115</v>
      </c>
    </row>
    <row r="284" spans="1:65" s="14" customFormat="1" x14ac:dyDescent="0.2">
      <c r="B284" s="170"/>
      <c r="D284" s="157" t="s">
        <v>124</v>
      </c>
      <c r="E284" s="171" t="s">
        <v>1</v>
      </c>
      <c r="F284" s="172" t="s">
        <v>126</v>
      </c>
      <c r="H284" s="173">
        <v>16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124</v>
      </c>
      <c r="AU284" s="171" t="s">
        <v>82</v>
      </c>
      <c r="AV284" s="14" t="s">
        <v>122</v>
      </c>
      <c r="AW284" s="14" t="s">
        <v>29</v>
      </c>
      <c r="AX284" s="14" t="s">
        <v>80</v>
      </c>
      <c r="AY284" s="171" t="s">
        <v>115</v>
      </c>
    </row>
    <row r="285" spans="1:65" s="2" customFormat="1" ht="16.5" customHeight="1" x14ac:dyDescent="0.2">
      <c r="A285" s="32"/>
      <c r="B285" s="143"/>
      <c r="C285" s="144" t="s">
        <v>213</v>
      </c>
      <c r="D285" s="144" t="s">
        <v>118</v>
      </c>
      <c r="E285" s="145" t="s">
        <v>495</v>
      </c>
      <c r="F285" s="146" t="s">
        <v>496</v>
      </c>
      <c r="G285" s="147" t="s">
        <v>165</v>
      </c>
      <c r="H285" s="148">
        <v>16</v>
      </c>
      <c r="I285" s="149"/>
      <c r="J285" s="150">
        <f>ROUND(I285*H285,2)</f>
        <v>0</v>
      </c>
      <c r="K285" s="146" t="s">
        <v>1</v>
      </c>
      <c r="L285" s="33"/>
      <c r="M285" s="151" t="s">
        <v>1</v>
      </c>
      <c r="N285" s="152" t="s">
        <v>37</v>
      </c>
      <c r="O285" s="58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122</v>
      </c>
      <c r="AT285" s="155" t="s">
        <v>118</v>
      </c>
      <c r="AU285" s="155" t="s">
        <v>82</v>
      </c>
      <c r="AY285" s="17" t="s">
        <v>115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80</v>
      </c>
      <c r="BK285" s="156">
        <f>ROUND(I285*H285,2)</f>
        <v>0</v>
      </c>
      <c r="BL285" s="17" t="s">
        <v>122</v>
      </c>
      <c r="BM285" s="155" t="s">
        <v>313</v>
      </c>
    </row>
    <row r="286" spans="1:65" s="2" customFormat="1" x14ac:dyDescent="0.2">
      <c r="A286" s="32"/>
      <c r="B286" s="33"/>
      <c r="C286" s="32"/>
      <c r="D286" s="157" t="s">
        <v>123</v>
      </c>
      <c r="E286" s="32"/>
      <c r="F286" s="158" t="s">
        <v>496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123</v>
      </c>
      <c r="AU286" s="17" t="s">
        <v>82</v>
      </c>
    </row>
    <row r="287" spans="1:65" s="13" customFormat="1" x14ac:dyDescent="0.2">
      <c r="B287" s="162"/>
      <c r="D287" s="157" t="s">
        <v>124</v>
      </c>
      <c r="E287" s="163" t="s">
        <v>1</v>
      </c>
      <c r="F287" s="164" t="s">
        <v>494</v>
      </c>
      <c r="H287" s="165">
        <v>16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124</v>
      </c>
      <c r="AU287" s="163" t="s">
        <v>82</v>
      </c>
      <c r="AV287" s="13" t="s">
        <v>82</v>
      </c>
      <c r="AW287" s="13" t="s">
        <v>29</v>
      </c>
      <c r="AX287" s="13" t="s">
        <v>72</v>
      </c>
      <c r="AY287" s="163" t="s">
        <v>115</v>
      </c>
    </row>
    <row r="288" spans="1:65" s="14" customFormat="1" x14ac:dyDescent="0.2">
      <c r="B288" s="170"/>
      <c r="D288" s="157" t="s">
        <v>124</v>
      </c>
      <c r="E288" s="171" t="s">
        <v>1</v>
      </c>
      <c r="F288" s="172" t="s">
        <v>126</v>
      </c>
      <c r="H288" s="173">
        <v>16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124</v>
      </c>
      <c r="AU288" s="171" t="s">
        <v>82</v>
      </c>
      <c r="AV288" s="14" t="s">
        <v>122</v>
      </c>
      <c r="AW288" s="14" t="s">
        <v>29</v>
      </c>
      <c r="AX288" s="14" t="s">
        <v>80</v>
      </c>
      <c r="AY288" s="171" t="s">
        <v>115</v>
      </c>
    </row>
    <row r="289" spans="1:65" s="2" customFormat="1" ht="24.2" customHeight="1" x14ac:dyDescent="0.2">
      <c r="A289" s="32"/>
      <c r="B289" s="143"/>
      <c r="C289" s="144" t="s">
        <v>325</v>
      </c>
      <c r="D289" s="144" t="s">
        <v>118</v>
      </c>
      <c r="E289" s="145" t="s">
        <v>497</v>
      </c>
      <c r="F289" s="146" t="s">
        <v>498</v>
      </c>
      <c r="G289" s="147" t="s">
        <v>170</v>
      </c>
      <c r="H289" s="148">
        <v>28.1</v>
      </c>
      <c r="I289" s="149"/>
      <c r="J289" s="150">
        <f>ROUND(I289*H289,2)</f>
        <v>0</v>
      </c>
      <c r="K289" s="146" t="s">
        <v>1</v>
      </c>
      <c r="L289" s="33"/>
      <c r="M289" s="151" t="s">
        <v>1</v>
      </c>
      <c r="N289" s="152" t="s">
        <v>37</v>
      </c>
      <c r="O289" s="58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122</v>
      </c>
      <c r="AT289" s="155" t="s">
        <v>118</v>
      </c>
      <c r="AU289" s="155" t="s">
        <v>82</v>
      </c>
      <c r="AY289" s="17" t="s">
        <v>115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80</v>
      </c>
      <c r="BK289" s="156">
        <f>ROUND(I289*H289,2)</f>
        <v>0</v>
      </c>
      <c r="BL289" s="17" t="s">
        <v>122</v>
      </c>
      <c r="BM289" s="155" t="s">
        <v>316</v>
      </c>
    </row>
    <row r="290" spans="1:65" s="2" customFormat="1" ht="19.5" x14ac:dyDescent="0.2">
      <c r="A290" s="32"/>
      <c r="B290" s="33"/>
      <c r="C290" s="32"/>
      <c r="D290" s="157" t="s">
        <v>123</v>
      </c>
      <c r="E290" s="32"/>
      <c r="F290" s="158" t="s">
        <v>498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123</v>
      </c>
      <c r="AU290" s="17" t="s">
        <v>82</v>
      </c>
    </row>
    <row r="291" spans="1:65" s="13" customFormat="1" x14ac:dyDescent="0.2">
      <c r="B291" s="162"/>
      <c r="D291" s="157" t="s">
        <v>124</v>
      </c>
      <c r="E291" s="163" t="s">
        <v>1</v>
      </c>
      <c r="F291" s="164" t="s">
        <v>499</v>
      </c>
      <c r="H291" s="165">
        <v>28.1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124</v>
      </c>
      <c r="AU291" s="163" t="s">
        <v>82</v>
      </c>
      <c r="AV291" s="13" t="s">
        <v>82</v>
      </c>
      <c r="AW291" s="13" t="s">
        <v>29</v>
      </c>
      <c r="AX291" s="13" t="s">
        <v>72</v>
      </c>
      <c r="AY291" s="163" t="s">
        <v>115</v>
      </c>
    </row>
    <row r="292" spans="1:65" s="14" customFormat="1" x14ac:dyDescent="0.2">
      <c r="B292" s="170"/>
      <c r="D292" s="157" t="s">
        <v>124</v>
      </c>
      <c r="E292" s="171" t="s">
        <v>1</v>
      </c>
      <c r="F292" s="172" t="s">
        <v>126</v>
      </c>
      <c r="H292" s="173">
        <v>28.1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124</v>
      </c>
      <c r="AU292" s="171" t="s">
        <v>82</v>
      </c>
      <c r="AV292" s="14" t="s">
        <v>122</v>
      </c>
      <c r="AW292" s="14" t="s">
        <v>29</v>
      </c>
      <c r="AX292" s="14" t="s">
        <v>80</v>
      </c>
      <c r="AY292" s="171" t="s">
        <v>115</v>
      </c>
    </row>
    <row r="293" spans="1:65" s="2" customFormat="1" ht="37.9" customHeight="1" x14ac:dyDescent="0.2">
      <c r="A293" s="32"/>
      <c r="B293" s="143"/>
      <c r="C293" s="144" t="s">
        <v>216</v>
      </c>
      <c r="D293" s="144" t="s">
        <v>118</v>
      </c>
      <c r="E293" s="145" t="s">
        <v>500</v>
      </c>
      <c r="F293" s="146" t="s">
        <v>501</v>
      </c>
      <c r="G293" s="147" t="s">
        <v>170</v>
      </c>
      <c r="H293" s="148">
        <v>19.8</v>
      </c>
      <c r="I293" s="149"/>
      <c r="J293" s="150">
        <f>ROUND(I293*H293,2)</f>
        <v>0</v>
      </c>
      <c r="K293" s="146" t="s">
        <v>1</v>
      </c>
      <c r="L293" s="33"/>
      <c r="M293" s="151" t="s">
        <v>1</v>
      </c>
      <c r="N293" s="152" t="s">
        <v>37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122</v>
      </c>
      <c r="AT293" s="155" t="s">
        <v>118</v>
      </c>
      <c r="AU293" s="155" t="s">
        <v>82</v>
      </c>
      <c r="AY293" s="17" t="s">
        <v>115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80</v>
      </c>
      <c r="BK293" s="156">
        <f>ROUND(I293*H293,2)</f>
        <v>0</v>
      </c>
      <c r="BL293" s="17" t="s">
        <v>122</v>
      </c>
      <c r="BM293" s="155" t="s">
        <v>321</v>
      </c>
    </row>
    <row r="294" spans="1:65" s="2" customFormat="1" ht="19.5" x14ac:dyDescent="0.2">
      <c r="A294" s="32"/>
      <c r="B294" s="33"/>
      <c r="C294" s="32"/>
      <c r="D294" s="157" t="s">
        <v>123</v>
      </c>
      <c r="E294" s="32"/>
      <c r="F294" s="158" t="s">
        <v>501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123</v>
      </c>
      <c r="AU294" s="17" t="s">
        <v>82</v>
      </c>
    </row>
    <row r="295" spans="1:65" s="13" customFormat="1" x14ac:dyDescent="0.2">
      <c r="B295" s="162"/>
      <c r="D295" s="157" t="s">
        <v>124</v>
      </c>
      <c r="E295" s="163" t="s">
        <v>1</v>
      </c>
      <c r="F295" s="164" t="s">
        <v>502</v>
      </c>
      <c r="H295" s="165">
        <v>19.8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124</v>
      </c>
      <c r="AU295" s="163" t="s">
        <v>82</v>
      </c>
      <c r="AV295" s="13" t="s">
        <v>82</v>
      </c>
      <c r="AW295" s="13" t="s">
        <v>29</v>
      </c>
      <c r="AX295" s="13" t="s">
        <v>72</v>
      </c>
      <c r="AY295" s="163" t="s">
        <v>115</v>
      </c>
    </row>
    <row r="296" spans="1:65" s="14" customFormat="1" x14ac:dyDescent="0.2">
      <c r="B296" s="170"/>
      <c r="D296" s="157" t="s">
        <v>124</v>
      </c>
      <c r="E296" s="171" t="s">
        <v>1</v>
      </c>
      <c r="F296" s="172" t="s">
        <v>126</v>
      </c>
      <c r="H296" s="173">
        <v>19.8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124</v>
      </c>
      <c r="AU296" s="171" t="s">
        <v>82</v>
      </c>
      <c r="AV296" s="14" t="s">
        <v>122</v>
      </c>
      <c r="AW296" s="14" t="s">
        <v>29</v>
      </c>
      <c r="AX296" s="14" t="s">
        <v>80</v>
      </c>
      <c r="AY296" s="171" t="s">
        <v>115</v>
      </c>
    </row>
    <row r="297" spans="1:65" s="2" customFormat="1" ht="24.2" customHeight="1" x14ac:dyDescent="0.2">
      <c r="A297" s="32"/>
      <c r="B297" s="143"/>
      <c r="C297" s="144" t="s">
        <v>335</v>
      </c>
      <c r="D297" s="144" t="s">
        <v>118</v>
      </c>
      <c r="E297" s="145" t="s">
        <v>503</v>
      </c>
      <c r="F297" s="146" t="s">
        <v>504</v>
      </c>
      <c r="G297" s="147" t="s">
        <v>170</v>
      </c>
      <c r="H297" s="148">
        <v>20</v>
      </c>
      <c r="I297" s="149"/>
      <c r="J297" s="150">
        <f>ROUND(I297*H297,2)</f>
        <v>0</v>
      </c>
      <c r="K297" s="146" t="s">
        <v>1</v>
      </c>
      <c r="L297" s="33"/>
      <c r="M297" s="151" t="s">
        <v>1</v>
      </c>
      <c r="N297" s="152" t="s">
        <v>37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122</v>
      </c>
      <c r="AT297" s="155" t="s">
        <v>118</v>
      </c>
      <c r="AU297" s="155" t="s">
        <v>82</v>
      </c>
      <c r="AY297" s="17" t="s">
        <v>115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80</v>
      </c>
      <c r="BK297" s="156">
        <f>ROUND(I297*H297,2)</f>
        <v>0</v>
      </c>
      <c r="BL297" s="17" t="s">
        <v>122</v>
      </c>
      <c r="BM297" s="155" t="s">
        <v>324</v>
      </c>
    </row>
    <row r="298" spans="1:65" s="2" customFormat="1" x14ac:dyDescent="0.2">
      <c r="A298" s="32"/>
      <c r="B298" s="33"/>
      <c r="C298" s="32"/>
      <c r="D298" s="157" t="s">
        <v>123</v>
      </c>
      <c r="E298" s="32"/>
      <c r="F298" s="158" t="s">
        <v>504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123</v>
      </c>
      <c r="AU298" s="17" t="s">
        <v>82</v>
      </c>
    </row>
    <row r="299" spans="1:65" s="15" customFormat="1" x14ac:dyDescent="0.2">
      <c r="B299" s="191"/>
      <c r="D299" s="157" t="s">
        <v>124</v>
      </c>
      <c r="E299" s="192" t="s">
        <v>1</v>
      </c>
      <c r="F299" s="193" t="s">
        <v>505</v>
      </c>
      <c r="H299" s="192" t="s">
        <v>1</v>
      </c>
      <c r="I299" s="194"/>
      <c r="L299" s="191"/>
      <c r="M299" s="195"/>
      <c r="N299" s="196"/>
      <c r="O299" s="196"/>
      <c r="P299" s="196"/>
      <c r="Q299" s="196"/>
      <c r="R299" s="196"/>
      <c r="S299" s="196"/>
      <c r="T299" s="197"/>
      <c r="AT299" s="192" t="s">
        <v>124</v>
      </c>
      <c r="AU299" s="192" t="s">
        <v>82</v>
      </c>
      <c r="AV299" s="15" t="s">
        <v>80</v>
      </c>
      <c r="AW299" s="15" t="s">
        <v>29</v>
      </c>
      <c r="AX299" s="15" t="s">
        <v>72</v>
      </c>
      <c r="AY299" s="192" t="s">
        <v>115</v>
      </c>
    </row>
    <row r="300" spans="1:65" s="13" customFormat="1" x14ac:dyDescent="0.2">
      <c r="B300" s="162"/>
      <c r="D300" s="157" t="s">
        <v>124</v>
      </c>
      <c r="E300" s="163" t="s">
        <v>1</v>
      </c>
      <c r="F300" s="164" t="s">
        <v>171</v>
      </c>
      <c r="H300" s="165">
        <v>20</v>
      </c>
      <c r="I300" s="166"/>
      <c r="L300" s="162"/>
      <c r="M300" s="167"/>
      <c r="N300" s="168"/>
      <c r="O300" s="168"/>
      <c r="P300" s="168"/>
      <c r="Q300" s="168"/>
      <c r="R300" s="168"/>
      <c r="S300" s="168"/>
      <c r="T300" s="169"/>
      <c r="AT300" s="163" t="s">
        <v>124</v>
      </c>
      <c r="AU300" s="163" t="s">
        <v>82</v>
      </c>
      <c r="AV300" s="13" t="s">
        <v>82</v>
      </c>
      <c r="AW300" s="13" t="s">
        <v>29</v>
      </c>
      <c r="AX300" s="13" t="s">
        <v>72</v>
      </c>
      <c r="AY300" s="163" t="s">
        <v>115</v>
      </c>
    </row>
    <row r="301" spans="1:65" s="14" customFormat="1" x14ac:dyDescent="0.2">
      <c r="B301" s="170"/>
      <c r="D301" s="157" t="s">
        <v>124</v>
      </c>
      <c r="E301" s="171" t="s">
        <v>1</v>
      </c>
      <c r="F301" s="172" t="s">
        <v>126</v>
      </c>
      <c r="H301" s="173">
        <v>20</v>
      </c>
      <c r="I301" s="174"/>
      <c r="L301" s="170"/>
      <c r="M301" s="175"/>
      <c r="N301" s="176"/>
      <c r="O301" s="176"/>
      <c r="P301" s="176"/>
      <c r="Q301" s="176"/>
      <c r="R301" s="176"/>
      <c r="S301" s="176"/>
      <c r="T301" s="177"/>
      <c r="AT301" s="171" t="s">
        <v>124</v>
      </c>
      <c r="AU301" s="171" t="s">
        <v>82</v>
      </c>
      <c r="AV301" s="14" t="s">
        <v>122</v>
      </c>
      <c r="AW301" s="14" t="s">
        <v>29</v>
      </c>
      <c r="AX301" s="14" t="s">
        <v>80</v>
      </c>
      <c r="AY301" s="171" t="s">
        <v>115</v>
      </c>
    </row>
    <row r="302" spans="1:65" s="2" customFormat="1" ht="21.75" customHeight="1" x14ac:dyDescent="0.2">
      <c r="A302" s="32"/>
      <c r="B302" s="143"/>
      <c r="C302" s="144" t="s">
        <v>220</v>
      </c>
      <c r="D302" s="144" t="s">
        <v>118</v>
      </c>
      <c r="E302" s="145" t="s">
        <v>506</v>
      </c>
      <c r="F302" s="146" t="s">
        <v>507</v>
      </c>
      <c r="G302" s="147" t="s">
        <v>170</v>
      </c>
      <c r="H302" s="148">
        <v>20</v>
      </c>
      <c r="I302" s="149"/>
      <c r="J302" s="150">
        <f>ROUND(I302*H302,2)</f>
        <v>0</v>
      </c>
      <c r="K302" s="146" t="s">
        <v>1</v>
      </c>
      <c r="L302" s="33"/>
      <c r="M302" s="151" t="s">
        <v>1</v>
      </c>
      <c r="N302" s="152" t="s">
        <v>37</v>
      </c>
      <c r="O302" s="58"/>
      <c r="P302" s="153">
        <f>O302*H302</f>
        <v>0</v>
      </c>
      <c r="Q302" s="153">
        <v>0</v>
      </c>
      <c r="R302" s="153">
        <f>Q302*H302</f>
        <v>0</v>
      </c>
      <c r="S302" s="153">
        <v>0</v>
      </c>
      <c r="T302" s="154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5" t="s">
        <v>122</v>
      </c>
      <c r="AT302" s="155" t="s">
        <v>118</v>
      </c>
      <c r="AU302" s="155" t="s">
        <v>82</v>
      </c>
      <c r="AY302" s="17" t="s">
        <v>115</v>
      </c>
      <c r="BE302" s="156">
        <f>IF(N302="základní",J302,0)</f>
        <v>0</v>
      </c>
      <c r="BF302" s="156">
        <f>IF(N302="snížená",J302,0)</f>
        <v>0</v>
      </c>
      <c r="BG302" s="156">
        <f>IF(N302="zákl. přenesená",J302,0)</f>
        <v>0</v>
      </c>
      <c r="BH302" s="156">
        <f>IF(N302="sníž. přenesená",J302,0)</f>
        <v>0</v>
      </c>
      <c r="BI302" s="156">
        <f>IF(N302="nulová",J302,0)</f>
        <v>0</v>
      </c>
      <c r="BJ302" s="17" t="s">
        <v>80</v>
      </c>
      <c r="BK302" s="156">
        <f>ROUND(I302*H302,2)</f>
        <v>0</v>
      </c>
      <c r="BL302" s="17" t="s">
        <v>122</v>
      </c>
      <c r="BM302" s="155" t="s">
        <v>328</v>
      </c>
    </row>
    <row r="303" spans="1:65" s="2" customFormat="1" x14ac:dyDescent="0.2">
      <c r="A303" s="32"/>
      <c r="B303" s="33"/>
      <c r="C303" s="32"/>
      <c r="D303" s="157" t="s">
        <v>123</v>
      </c>
      <c r="E303" s="32"/>
      <c r="F303" s="158" t="s">
        <v>507</v>
      </c>
      <c r="G303" s="32"/>
      <c r="H303" s="32"/>
      <c r="I303" s="159"/>
      <c r="J303" s="32"/>
      <c r="K303" s="32"/>
      <c r="L303" s="33"/>
      <c r="M303" s="160"/>
      <c r="N303" s="161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123</v>
      </c>
      <c r="AU303" s="17" t="s">
        <v>82</v>
      </c>
    </row>
    <row r="304" spans="1:65" s="15" customFormat="1" x14ac:dyDescent="0.2">
      <c r="B304" s="191"/>
      <c r="D304" s="157" t="s">
        <v>124</v>
      </c>
      <c r="E304" s="192" t="s">
        <v>1</v>
      </c>
      <c r="F304" s="193" t="s">
        <v>508</v>
      </c>
      <c r="H304" s="192" t="s">
        <v>1</v>
      </c>
      <c r="I304" s="194"/>
      <c r="L304" s="191"/>
      <c r="M304" s="195"/>
      <c r="N304" s="196"/>
      <c r="O304" s="196"/>
      <c r="P304" s="196"/>
      <c r="Q304" s="196"/>
      <c r="R304" s="196"/>
      <c r="S304" s="196"/>
      <c r="T304" s="197"/>
      <c r="AT304" s="192" t="s">
        <v>124</v>
      </c>
      <c r="AU304" s="192" t="s">
        <v>82</v>
      </c>
      <c r="AV304" s="15" t="s">
        <v>80</v>
      </c>
      <c r="AW304" s="15" t="s">
        <v>29</v>
      </c>
      <c r="AX304" s="15" t="s">
        <v>72</v>
      </c>
      <c r="AY304" s="192" t="s">
        <v>115</v>
      </c>
    </row>
    <row r="305" spans="1:65" s="13" customFormat="1" x14ac:dyDescent="0.2">
      <c r="B305" s="162"/>
      <c r="D305" s="157" t="s">
        <v>124</v>
      </c>
      <c r="E305" s="163" t="s">
        <v>1</v>
      </c>
      <c r="F305" s="164" t="s">
        <v>171</v>
      </c>
      <c r="H305" s="165">
        <v>20</v>
      </c>
      <c r="I305" s="166"/>
      <c r="L305" s="162"/>
      <c r="M305" s="167"/>
      <c r="N305" s="168"/>
      <c r="O305" s="168"/>
      <c r="P305" s="168"/>
      <c r="Q305" s="168"/>
      <c r="R305" s="168"/>
      <c r="S305" s="168"/>
      <c r="T305" s="169"/>
      <c r="AT305" s="163" t="s">
        <v>124</v>
      </c>
      <c r="AU305" s="163" t="s">
        <v>82</v>
      </c>
      <c r="AV305" s="13" t="s">
        <v>82</v>
      </c>
      <c r="AW305" s="13" t="s">
        <v>29</v>
      </c>
      <c r="AX305" s="13" t="s">
        <v>72</v>
      </c>
      <c r="AY305" s="163" t="s">
        <v>115</v>
      </c>
    </row>
    <row r="306" spans="1:65" s="14" customFormat="1" x14ac:dyDescent="0.2">
      <c r="B306" s="170"/>
      <c r="D306" s="157" t="s">
        <v>124</v>
      </c>
      <c r="E306" s="171" t="s">
        <v>1</v>
      </c>
      <c r="F306" s="172" t="s">
        <v>126</v>
      </c>
      <c r="H306" s="173">
        <v>20</v>
      </c>
      <c r="I306" s="174"/>
      <c r="L306" s="170"/>
      <c r="M306" s="175"/>
      <c r="N306" s="176"/>
      <c r="O306" s="176"/>
      <c r="P306" s="176"/>
      <c r="Q306" s="176"/>
      <c r="R306" s="176"/>
      <c r="S306" s="176"/>
      <c r="T306" s="177"/>
      <c r="AT306" s="171" t="s">
        <v>124</v>
      </c>
      <c r="AU306" s="171" t="s">
        <v>82</v>
      </c>
      <c r="AV306" s="14" t="s">
        <v>122</v>
      </c>
      <c r="AW306" s="14" t="s">
        <v>29</v>
      </c>
      <c r="AX306" s="14" t="s">
        <v>80</v>
      </c>
      <c r="AY306" s="171" t="s">
        <v>115</v>
      </c>
    </row>
    <row r="307" spans="1:65" s="2" customFormat="1" ht="24.2" customHeight="1" x14ac:dyDescent="0.2">
      <c r="A307" s="32"/>
      <c r="B307" s="143"/>
      <c r="C307" s="178" t="s">
        <v>343</v>
      </c>
      <c r="D307" s="178" t="s">
        <v>183</v>
      </c>
      <c r="E307" s="179" t="s">
        <v>509</v>
      </c>
      <c r="F307" s="180" t="s">
        <v>510</v>
      </c>
      <c r="G307" s="181" t="s">
        <v>186</v>
      </c>
      <c r="H307" s="182">
        <v>2.4750000000000001</v>
      </c>
      <c r="I307" s="183"/>
      <c r="J307" s="184">
        <f>ROUND(I307*H307,2)</f>
        <v>0</v>
      </c>
      <c r="K307" s="180" t="s">
        <v>1</v>
      </c>
      <c r="L307" s="185"/>
      <c r="M307" s="186" t="s">
        <v>1</v>
      </c>
      <c r="N307" s="187" t="s">
        <v>37</v>
      </c>
      <c r="O307" s="58"/>
      <c r="P307" s="153">
        <f>O307*H307</f>
        <v>0</v>
      </c>
      <c r="Q307" s="153">
        <v>0</v>
      </c>
      <c r="R307" s="153">
        <f>Q307*H307</f>
        <v>0</v>
      </c>
      <c r="S307" s="153">
        <v>0</v>
      </c>
      <c r="T307" s="154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5" t="s">
        <v>141</v>
      </c>
      <c r="AT307" s="155" t="s">
        <v>183</v>
      </c>
      <c r="AU307" s="155" t="s">
        <v>82</v>
      </c>
      <c r="AY307" s="17" t="s">
        <v>115</v>
      </c>
      <c r="BE307" s="156">
        <f>IF(N307="základní",J307,0)</f>
        <v>0</v>
      </c>
      <c r="BF307" s="156">
        <f>IF(N307="snížená",J307,0)</f>
        <v>0</v>
      </c>
      <c r="BG307" s="156">
        <f>IF(N307="zákl. přenesená",J307,0)</f>
        <v>0</v>
      </c>
      <c r="BH307" s="156">
        <f>IF(N307="sníž. přenesená",J307,0)</f>
        <v>0</v>
      </c>
      <c r="BI307" s="156">
        <f>IF(N307="nulová",J307,0)</f>
        <v>0</v>
      </c>
      <c r="BJ307" s="17" t="s">
        <v>80</v>
      </c>
      <c r="BK307" s="156">
        <f>ROUND(I307*H307,2)</f>
        <v>0</v>
      </c>
      <c r="BL307" s="17" t="s">
        <v>122</v>
      </c>
      <c r="BM307" s="155" t="s">
        <v>331</v>
      </c>
    </row>
    <row r="308" spans="1:65" s="2" customFormat="1" x14ac:dyDescent="0.2">
      <c r="A308" s="32"/>
      <c r="B308" s="33"/>
      <c r="C308" s="32"/>
      <c r="D308" s="157" t="s">
        <v>123</v>
      </c>
      <c r="E308" s="32"/>
      <c r="F308" s="158" t="s">
        <v>510</v>
      </c>
      <c r="G308" s="32"/>
      <c r="H308" s="32"/>
      <c r="I308" s="159"/>
      <c r="J308" s="32"/>
      <c r="K308" s="32"/>
      <c r="L308" s="33"/>
      <c r="M308" s="160"/>
      <c r="N308" s="161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123</v>
      </c>
      <c r="AU308" s="17" t="s">
        <v>82</v>
      </c>
    </row>
    <row r="309" spans="1:65" s="13" customFormat="1" x14ac:dyDescent="0.2">
      <c r="B309" s="162"/>
      <c r="D309" s="157" t="s">
        <v>124</v>
      </c>
      <c r="E309" s="163" t="s">
        <v>1</v>
      </c>
      <c r="F309" s="164" t="s">
        <v>511</v>
      </c>
      <c r="H309" s="165">
        <v>2.4750000000000001</v>
      </c>
      <c r="I309" s="166"/>
      <c r="L309" s="162"/>
      <c r="M309" s="167"/>
      <c r="N309" s="168"/>
      <c r="O309" s="168"/>
      <c r="P309" s="168"/>
      <c r="Q309" s="168"/>
      <c r="R309" s="168"/>
      <c r="S309" s="168"/>
      <c r="T309" s="169"/>
      <c r="AT309" s="163" t="s">
        <v>124</v>
      </c>
      <c r="AU309" s="163" t="s">
        <v>82</v>
      </c>
      <c r="AV309" s="13" t="s">
        <v>82</v>
      </c>
      <c r="AW309" s="13" t="s">
        <v>29</v>
      </c>
      <c r="AX309" s="13" t="s">
        <v>72</v>
      </c>
      <c r="AY309" s="163" t="s">
        <v>115</v>
      </c>
    </row>
    <row r="310" spans="1:65" s="14" customFormat="1" x14ac:dyDescent="0.2">
      <c r="B310" s="170"/>
      <c r="D310" s="157" t="s">
        <v>124</v>
      </c>
      <c r="E310" s="171" t="s">
        <v>1</v>
      </c>
      <c r="F310" s="172" t="s">
        <v>126</v>
      </c>
      <c r="H310" s="173">
        <v>2.4750000000000001</v>
      </c>
      <c r="I310" s="174"/>
      <c r="L310" s="170"/>
      <c r="M310" s="175"/>
      <c r="N310" s="176"/>
      <c r="O310" s="176"/>
      <c r="P310" s="176"/>
      <c r="Q310" s="176"/>
      <c r="R310" s="176"/>
      <c r="S310" s="176"/>
      <c r="T310" s="177"/>
      <c r="AT310" s="171" t="s">
        <v>124</v>
      </c>
      <c r="AU310" s="171" t="s">
        <v>82</v>
      </c>
      <c r="AV310" s="14" t="s">
        <v>122</v>
      </c>
      <c r="AW310" s="14" t="s">
        <v>29</v>
      </c>
      <c r="AX310" s="14" t="s">
        <v>80</v>
      </c>
      <c r="AY310" s="171" t="s">
        <v>115</v>
      </c>
    </row>
    <row r="311" spans="1:65" s="2" customFormat="1" ht="21.75" customHeight="1" x14ac:dyDescent="0.2">
      <c r="A311" s="32"/>
      <c r="B311" s="143"/>
      <c r="C311" s="178" t="s">
        <v>224</v>
      </c>
      <c r="D311" s="178" t="s">
        <v>183</v>
      </c>
      <c r="E311" s="179" t="s">
        <v>512</v>
      </c>
      <c r="F311" s="180" t="s">
        <v>513</v>
      </c>
      <c r="G311" s="181" t="s">
        <v>186</v>
      </c>
      <c r="H311" s="182">
        <v>2.97</v>
      </c>
      <c r="I311" s="183"/>
      <c r="J311" s="184">
        <f>ROUND(I311*H311,2)</f>
        <v>0</v>
      </c>
      <c r="K311" s="180" t="s">
        <v>1</v>
      </c>
      <c r="L311" s="185"/>
      <c r="M311" s="186" t="s">
        <v>1</v>
      </c>
      <c r="N311" s="187" t="s">
        <v>37</v>
      </c>
      <c r="O311" s="58"/>
      <c r="P311" s="153">
        <f>O311*H311</f>
        <v>0</v>
      </c>
      <c r="Q311" s="153">
        <v>0</v>
      </c>
      <c r="R311" s="153">
        <f>Q311*H311</f>
        <v>0</v>
      </c>
      <c r="S311" s="153">
        <v>0</v>
      </c>
      <c r="T311" s="154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5" t="s">
        <v>141</v>
      </c>
      <c r="AT311" s="155" t="s">
        <v>183</v>
      </c>
      <c r="AU311" s="155" t="s">
        <v>82</v>
      </c>
      <c r="AY311" s="17" t="s">
        <v>115</v>
      </c>
      <c r="BE311" s="156">
        <f>IF(N311="základní",J311,0)</f>
        <v>0</v>
      </c>
      <c r="BF311" s="156">
        <f>IF(N311="snížená",J311,0)</f>
        <v>0</v>
      </c>
      <c r="BG311" s="156">
        <f>IF(N311="zákl. přenesená",J311,0)</f>
        <v>0</v>
      </c>
      <c r="BH311" s="156">
        <f>IF(N311="sníž. přenesená",J311,0)</f>
        <v>0</v>
      </c>
      <c r="BI311" s="156">
        <f>IF(N311="nulová",J311,0)</f>
        <v>0</v>
      </c>
      <c r="BJ311" s="17" t="s">
        <v>80</v>
      </c>
      <c r="BK311" s="156">
        <f>ROUND(I311*H311,2)</f>
        <v>0</v>
      </c>
      <c r="BL311" s="17" t="s">
        <v>122</v>
      </c>
      <c r="BM311" s="155" t="s">
        <v>339</v>
      </c>
    </row>
    <row r="312" spans="1:65" s="2" customFormat="1" x14ac:dyDescent="0.2">
      <c r="A312" s="32"/>
      <c r="B312" s="33"/>
      <c r="C312" s="32"/>
      <c r="D312" s="157" t="s">
        <v>123</v>
      </c>
      <c r="E312" s="32"/>
      <c r="F312" s="158" t="s">
        <v>513</v>
      </c>
      <c r="G312" s="32"/>
      <c r="H312" s="32"/>
      <c r="I312" s="159"/>
      <c r="J312" s="32"/>
      <c r="K312" s="32"/>
      <c r="L312" s="33"/>
      <c r="M312" s="160"/>
      <c r="N312" s="161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123</v>
      </c>
      <c r="AU312" s="17" t="s">
        <v>82</v>
      </c>
    </row>
    <row r="313" spans="1:65" s="13" customFormat="1" x14ac:dyDescent="0.2">
      <c r="B313" s="162"/>
      <c r="D313" s="157" t="s">
        <v>124</v>
      </c>
      <c r="E313" s="163" t="s">
        <v>1</v>
      </c>
      <c r="F313" s="164" t="s">
        <v>514</v>
      </c>
      <c r="H313" s="165">
        <v>2.97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124</v>
      </c>
      <c r="AU313" s="163" t="s">
        <v>82</v>
      </c>
      <c r="AV313" s="13" t="s">
        <v>82</v>
      </c>
      <c r="AW313" s="13" t="s">
        <v>29</v>
      </c>
      <c r="AX313" s="13" t="s">
        <v>72</v>
      </c>
      <c r="AY313" s="163" t="s">
        <v>115</v>
      </c>
    </row>
    <row r="314" spans="1:65" s="14" customFormat="1" x14ac:dyDescent="0.2">
      <c r="B314" s="170"/>
      <c r="D314" s="157" t="s">
        <v>124</v>
      </c>
      <c r="E314" s="171" t="s">
        <v>1</v>
      </c>
      <c r="F314" s="172" t="s">
        <v>126</v>
      </c>
      <c r="H314" s="173">
        <v>2.97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124</v>
      </c>
      <c r="AU314" s="171" t="s">
        <v>82</v>
      </c>
      <c r="AV314" s="14" t="s">
        <v>122</v>
      </c>
      <c r="AW314" s="14" t="s">
        <v>29</v>
      </c>
      <c r="AX314" s="14" t="s">
        <v>80</v>
      </c>
      <c r="AY314" s="171" t="s">
        <v>115</v>
      </c>
    </row>
    <row r="315" spans="1:65" s="2" customFormat="1" ht="24.2" customHeight="1" x14ac:dyDescent="0.2">
      <c r="A315" s="32"/>
      <c r="B315" s="143"/>
      <c r="C315" s="144" t="s">
        <v>356</v>
      </c>
      <c r="D315" s="144" t="s">
        <v>118</v>
      </c>
      <c r="E315" s="145" t="s">
        <v>515</v>
      </c>
      <c r="F315" s="146" t="s">
        <v>516</v>
      </c>
      <c r="G315" s="147" t="s">
        <v>170</v>
      </c>
      <c r="H315" s="148">
        <v>39.6</v>
      </c>
      <c r="I315" s="149"/>
      <c r="J315" s="150">
        <f>ROUND(I315*H315,2)</f>
        <v>0</v>
      </c>
      <c r="K315" s="146" t="s">
        <v>1</v>
      </c>
      <c r="L315" s="33"/>
      <c r="M315" s="151" t="s">
        <v>1</v>
      </c>
      <c r="N315" s="152" t="s">
        <v>37</v>
      </c>
      <c r="O315" s="58"/>
      <c r="P315" s="153">
        <f>O315*H315</f>
        <v>0</v>
      </c>
      <c r="Q315" s="153">
        <v>0</v>
      </c>
      <c r="R315" s="153">
        <f>Q315*H315</f>
        <v>0</v>
      </c>
      <c r="S315" s="153">
        <v>0</v>
      </c>
      <c r="T315" s="15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122</v>
      </c>
      <c r="AT315" s="155" t="s">
        <v>118</v>
      </c>
      <c r="AU315" s="155" t="s">
        <v>82</v>
      </c>
      <c r="AY315" s="17" t="s">
        <v>115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80</v>
      </c>
      <c r="BK315" s="156">
        <f>ROUND(I315*H315,2)</f>
        <v>0</v>
      </c>
      <c r="BL315" s="17" t="s">
        <v>122</v>
      </c>
      <c r="BM315" s="155" t="s">
        <v>342</v>
      </c>
    </row>
    <row r="316" spans="1:65" s="2" customFormat="1" ht="19.5" x14ac:dyDescent="0.2">
      <c r="A316" s="32"/>
      <c r="B316" s="33"/>
      <c r="C316" s="32"/>
      <c r="D316" s="157" t="s">
        <v>123</v>
      </c>
      <c r="E316" s="32"/>
      <c r="F316" s="158" t="s">
        <v>516</v>
      </c>
      <c r="G316" s="32"/>
      <c r="H316" s="32"/>
      <c r="I316" s="159"/>
      <c r="J316" s="32"/>
      <c r="K316" s="32"/>
      <c r="L316" s="33"/>
      <c r="M316" s="160"/>
      <c r="N316" s="161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123</v>
      </c>
      <c r="AU316" s="17" t="s">
        <v>82</v>
      </c>
    </row>
    <row r="317" spans="1:65" s="13" customFormat="1" x14ac:dyDescent="0.2">
      <c r="B317" s="162"/>
      <c r="D317" s="157" t="s">
        <v>124</v>
      </c>
      <c r="E317" s="163" t="s">
        <v>1</v>
      </c>
      <c r="F317" s="164" t="s">
        <v>517</v>
      </c>
      <c r="H317" s="165">
        <v>39.6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124</v>
      </c>
      <c r="AU317" s="163" t="s">
        <v>82</v>
      </c>
      <c r="AV317" s="13" t="s">
        <v>82</v>
      </c>
      <c r="AW317" s="13" t="s">
        <v>29</v>
      </c>
      <c r="AX317" s="13" t="s">
        <v>72</v>
      </c>
      <c r="AY317" s="163" t="s">
        <v>115</v>
      </c>
    </row>
    <row r="318" spans="1:65" s="14" customFormat="1" x14ac:dyDescent="0.2">
      <c r="B318" s="170"/>
      <c r="D318" s="157" t="s">
        <v>124</v>
      </c>
      <c r="E318" s="171" t="s">
        <v>1</v>
      </c>
      <c r="F318" s="172" t="s">
        <v>126</v>
      </c>
      <c r="H318" s="173">
        <v>39.6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1" t="s">
        <v>124</v>
      </c>
      <c r="AU318" s="171" t="s">
        <v>82</v>
      </c>
      <c r="AV318" s="14" t="s">
        <v>122</v>
      </c>
      <c r="AW318" s="14" t="s">
        <v>29</v>
      </c>
      <c r="AX318" s="14" t="s">
        <v>80</v>
      </c>
      <c r="AY318" s="171" t="s">
        <v>115</v>
      </c>
    </row>
    <row r="319" spans="1:65" s="2" customFormat="1" ht="16.5" customHeight="1" x14ac:dyDescent="0.2">
      <c r="A319" s="32"/>
      <c r="B319" s="143"/>
      <c r="C319" s="178" t="s">
        <v>229</v>
      </c>
      <c r="D319" s="178" t="s">
        <v>183</v>
      </c>
      <c r="E319" s="179" t="s">
        <v>518</v>
      </c>
      <c r="F319" s="180" t="s">
        <v>519</v>
      </c>
      <c r="G319" s="181" t="s">
        <v>186</v>
      </c>
      <c r="H319" s="182">
        <v>10.692</v>
      </c>
      <c r="I319" s="183"/>
      <c r="J319" s="184">
        <f>ROUND(I319*H319,2)</f>
        <v>0</v>
      </c>
      <c r="K319" s="180" t="s">
        <v>1</v>
      </c>
      <c r="L319" s="185"/>
      <c r="M319" s="186" t="s">
        <v>1</v>
      </c>
      <c r="N319" s="187" t="s">
        <v>37</v>
      </c>
      <c r="O319" s="58"/>
      <c r="P319" s="153">
        <f>O319*H319</f>
        <v>0</v>
      </c>
      <c r="Q319" s="153">
        <v>0</v>
      </c>
      <c r="R319" s="153">
        <f>Q319*H319</f>
        <v>0</v>
      </c>
      <c r="S319" s="153">
        <v>0</v>
      </c>
      <c r="T319" s="154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5" t="s">
        <v>141</v>
      </c>
      <c r="AT319" s="155" t="s">
        <v>183</v>
      </c>
      <c r="AU319" s="155" t="s">
        <v>82</v>
      </c>
      <c r="AY319" s="17" t="s">
        <v>115</v>
      </c>
      <c r="BE319" s="156">
        <f>IF(N319="základní",J319,0)</f>
        <v>0</v>
      </c>
      <c r="BF319" s="156">
        <f>IF(N319="snížená",J319,0)</f>
        <v>0</v>
      </c>
      <c r="BG319" s="156">
        <f>IF(N319="zákl. přenesená",J319,0)</f>
        <v>0</v>
      </c>
      <c r="BH319" s="156">
        <f>IF(N319="sníž. přenesená",J319,0)</f>
        <v>0</v>
      </c>
      <c r="BI319" s="156">
        <f>IF(N319="nulová",J319,0)</f>
        <v>0</v>
      </c>
      <c r="BJ319" s="17" t="s">
        <v>80</v>
      </c>
      <c r="BK319" s="156">
        <f>ROUND(I319*H319,2)</f>
        <v>0</v>
      </c>
      <c r="BL319" s="17" t="s">
        <v>122</v>
      </c>
      <c r="BM319" s="155" t="s">
        <v>520</v>
      </c>
    </row>
    <row r="320" spans="1:65" s="2" customFormat="1" x14ac:dyDescent="0.2">
      <c r="A320" s="32"/>
      <c r="B320" s="33"/>
      <c r="C320" s="32"/>
      <c r="D320" s="157" t="s">
        <v>123</v>
      </c>
      <c r="E320" s="32"/>
      <c r="F320" s="158" t="s">
        <v>519</v>
      </c>
      <c r="G320" s="32"/>
      <c r="H320" s="32"/>
      <c r="I320" s="159"/>
      <c r="J320" s="32"/>
      <c r="K320" s="32"/>
      <c r="L320" s="33"/>
      <c r="M320" s="160"/>
      <c r="N320" s="161"/>
      <c r="O320" s="58"/>
      <c r="P320" s="58"/>
      <c r="Q320" s="58"/>
      <c r="R320" s="58"/>
      <c r="S320" s="58"/>
      <c r="T320" s="59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123</v>
      </c>
      <c r="AU320" s="17" t="s">
        <v>82</v>
      </c>
    </row>
    <row r="321" spans="1:65" s="13" customFormat="1" x14ac:dyDescent="0.2">
      <c r="B321" s="162"/>
      <c r="D321" s="157" t="s">
        <v>124</v>
      </c>
      <c r="E321" s="163" t="s">
        <v>1</v>
      </c>
      <c r="F321" s="164" t="s">
        <v>521</v>
      </c>
      <c r="H321" s="165">
        <v>10.692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124</v>
      </c>
      <c r="AU321" s="163" t="s">
        <v>82</v>
      </c>
      <c r="AV321" s="13" t="s">
        <v>82</v>
      </c>
      <c r="AW321" s="13" t="s">
        <v>29</v>
      </c>
      <c r="AX321" s="13" t="s">
        <v>72</v>
      </c>
      <c r="AY321" s="163" t="s">
        <v>115</v>
      </c>
    </row>
    <row r="322" spans="1:65" s="14" customFormat="1" x14ac:dyDescent="0.2">
      <c r="B322" s="170"/>
      <c r="D322" s="157" t="s">
        <v>124</v>
      </c>
      <c r="E322" s="171" t="s">
        <v>1</v>
      </c>
      <c r="F322" s="172" t="s">
        <v>126</v>
      </c>
      <c r="H322" s="173">
        <v>10.692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124</v>
      </c>
      <c r="AU322" s="171" t="s">
        <v>82</v>
      </c>
      <c r="AV322" s="14" t="s">
        <v>122</v>
      </c>
      <c r="AW322" s="14" t="s">
        <v>29</v>
      </c>
      <c r="AX322" s="14" t="s">
        <v>80</v>
      </c>
      <c r="AY322" s="171" t="s">
        <v>115</v>
      </c>
    </row>
    <row r="323" spans="1:65" s="2" customFormat="1" ht="24.2" customHeight="1" x14ac:dyDescent="0.2">
      <c r="A323" s="32"/>
      <c r="B323" s="143"/>
      <c r="C323" s="144" t="s">
        <v>367</v>
      </c>
      <c r="D323" s="144" t="s">
        <v>118</v>
      </c>
      <c r="E323" s="145" t="s">
        <v>522</v>
      </c>
      <c r="F323" s="146" t="s">
        <v>523</v>
      </c>
      <c r="G323" s="147" t="s">
        <v>149</v>
      </c>
      <c r="H323" s="148">
        <v>24</v>
      </c>
      <c r="I323" s="149"/>
      <c r="J323" s="150">
        <f>ROUND(I323*H323,2)</f>
        <v>0</v>
      </c>
      <c r="K323" s="146" t="s">
        <v>1</v>
      </c>
      <c r="L323" s="33"/>
      <c r="M323" s="151" t="s">
        <v>1</v>
      </c>
      <c r="N323" s="152" t="s">
        <v>37</v>
      </c>
      <c r="O323" s="58"/>
      <c r="P323" s="153">
        <f>O323*H323</f>
        <v>0</v>
      </c>
      <c r="Q323" s="153">
        <v>0</v>
      </c>
      <c r="R323" s="153">
        <f>Q323*H323</f>
        <v>0</v>
      </c>
      <c r="S323" s="153">
        <v>0</v>
      </c>
      <c r="T323" s="154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5" t="s">
        <v>122</v>
      </c>
      <c r="AT323" s="155" t="s">
        <v>118</v>
      </c>
      <c r="AU323" s="155" t="s">
        <v>82</v>
      </c>
      <c r="AY323" s="17" t="s">
        <v>115</v>
      </c>
      <c r="BE323" s="156">
        <f>IF(N323="základní",J323,0)</f>
        <v>0</v>
      </c>
      <c r="BF323" s="156">
        <f>IF(N323="snížená",J323,0)</f>
        <v>0</v>
      </c>
      <c r="BG323" s="156">
        <f>IF(N323="zákl. přenesená",J323,0)</f>
        <v>0</v>
      </c>
      <c r="BH323" s="156">
        <f>IF(N323="sníž. přenesená",J323,0)</f>
        <v>0</v>
      </c>
      <c r="BI323" s="156">
        <f>IF(N323="nulová",J323,0)</f>
        <v>0</v>
      </c>
      <c r="BJ323" s="17" t="s">
        <v>80</v>
      </c>
      <c r="BK323" s="156">
        <f>ROUND(I323*H323,2)</f>
        <v>0</v>
      </c>
      <c r="BL323" s="17" t="s">
        <v>122</v>
      </c>
      <c r="BM323" s="155" t="s">
        <v>353</v>
      </c>
    </row>
    <row r="324" spans="1:65" s="2" customFormat="1" x14ac:dyDescent="0.2">
      <c r="A324" s="32"/>
      <c r="B324" s="33"/>
      <c r="C324" s="32"/>
      <c r="D324" s="157" t="s">
        <v>123</v>
      </c>
      <c r="E324" s="32"/>
      <c r="F324" s="158" t="s">
        <v>523</v>
      </c>
      <c r="G324" s="32"/>
      <c r="H324" s="32"/>
      <c r="I324" s="159"/>
      <c r="J324" s="32"/>
      <c r="K324" s="32"/>
      <c r="L324" s="33"/>
      <c r="M324" s="160"/>
      <c r="N324" s="161"/>
      <c r="O324" s="58"/>
      <c r="P324" s="58"/>
      <c r="Q324" s="58"/>
      <c r="R324" s="58"/>
      <c r="S324" s="58"/>
      <c r="T324" s="59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123</v>
      </c>
      <c r="AU324" s="17" t="s">
        <v>82</v>
      </c>
    </row>
    <row r="325" spans="1:65" s="15" customFormat="1" x14ac:dyDescent="0.2">
      <c r="B325" s="191"/>
      <c r="D325" s="157" t="s">
        <v>124</v>
      </c>
      <c r="E325" s="192" t="s">
        <v>1</v>
      </c>
      <c r="F325" s="193" t="s">
        <v>524</v>
      </c>
      <c r="H325" s="192" t="s">
        <v>1</v>
      </c>
      <c r="I325" s="194"/>
      <c r="L325" s="191"/>
      <c r="M325" s="195"/>
      <c r="N325" s="196"/>
      <c r="O325" s="196"/>
      <c r="P325" s="196"/>
      <c r="Q325" s="196"/>
      <c r="R325" s="196"/>
      <c r="S325" s="196"/>
      <c r="T325" s="197"/>
      <c r="AT325" s="192" t="s">
        <v>124</v>
      </c>
      <c r="AU325" s="192" t="s">
        <v>82</v>
      </c>
      <c r="AV325" s="15" t="s">
        <v>80</v>
      </c>
      <c r="AW325" s="15" t="s">
        <v>29</v>
      </c>
      <c r="AX325" s="15" t="s">
        <v>72</v>
      </c>
      <c r="AY325" s="192" t="s">
        <v>115</v>
      </c>
    </row>
    <row r="326" spans="1:65" s="13" customFormat="1" x14ac:dyDescent="0.2">
      <c r="B326" s="162"/>
      <c r="D326" s="157" t="s">
        <v>124</v>
      </c>
      <c r="E326" s="163" t="s">
        <v>1</v>
      </c>
      <c r="F326" s="164" t="s">
        <v>525</v>
      </c>
      <c r="H326" s="165">
        <v>24</v>
      </c>
      <c r="I326" s="166"/>
      <c r="L326" s="162"/>
      <c r="M326" s="167"/>
      <c r="N326" s="168"/>
      <c r="O326" s="168"/>
      <c r="P326" s="168"/>
      <c r="Q326" s="168"/>
      <c r="R326" s="168"/>
      <c r="S326" s="168"/>
      <c r="T326" s="169"/>
      <c r="AT326" s="163" t="s">
        <v>124</v>
      </c>
      <c r="AU326" s="163" t="s">
        <v>82</v>
      </c>
      <c r="AV326" s="13" t="s">
        <v>82</v>
      </c>
      <c r="AW326" s="13" t="s">
        <v>29</v>
      </c>
      <c r="AX326" s="13" t="s">
        <v>72</v>
      </c>
      <c r="AY326" s="163" t="s">
        <v>115</v>
      </c>
    </row>
    <row r="327" spans="1:65" s="14" customFormat="1" x14ac:dyDescent="0.2">
      <c r="B327" s="170"/>
      <c r="D327" s="157" t="s">
        <v>124</v>
      </c>
      <c r="E327" s="171" t="s">
        <v>1</v>
      </c>
      <c r="F327" s="172" t="s">
        <v>126</v>
      </c>
      <c r="H327" s="173">
        <v>24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124</v>
      </c>
      <c r="AU327" s="171" t="s">
        <v>82</v>
      </c>
      <c r="AV327" s="14" t="s">
        <v>122</v>
      </c>
      <c r="AW327" s="14" t="s">
        <v>29</v>
      </c>
      <c r="AX327" s="14" t="s">
        <v>80</v>
      </c>
      <c r="AY327" s="171" t="s">
        <v>115</v>
      </c>
    </row>
    <row r="328" spans="1:65" s="2" customFormat="1" ht="16.5" customHeight="1" x14ac:dyDescent="0.2">
      <c r="A328" s="32"/>
      <c r="B328" s="143"/>
      <c r="C328" s="178" t="s">
        <v>234</v>
      </c>
      <c r="D328" s="178" t="s">
        <v>183</v>
      </c>
      <c r="E328" s="179" t="s">
        <v>526</v>
      </c>
      <c r="F328" s="180" t="s">
        <v>527</v>
      </c>
      <c r="G328" s="181" t="s">
        <v>528</v>
      </c>
      <c r="H328" s="182">
        <v>2.4</v>
      </c>
      <c r="I328" s="183"/>
      <c r="J328" s="184">
        <f>ROUND(I328*H328,2)</f>
        <v>0</v>
      </c>
      <c r="K328" s="180" t="s">
        <v>1</v>
      </c>
      <c r="L328" s="185"/>
      <c r="M328" s="186" t="s">
        <v>1</v>
      </c>
      <c r="N328" s="187" t="s">
        <v>37</v>
      </c>
      <c r="O328" s="58"/>
      <c r="P328" s="153">
        <f>O328*H328</f>
        <v>0</v>
      </c>
      <c r="Q328" s="153">
        <v>0</v>
      </c>
      <c r="R328" s="153">
        <f>Q328*H328</f>
        <v>0</v>
      </c>
      <c r="S328" s="153">
        <v>0</v>
      </c>
      <c r="T328" s="154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5" t="s">
        <v>141</v>
      </c>
      <c r="AT328" s="155" t="s">
        <v>183</v>
      </c>
      <c r="AU328" s="155" t="s">
        <v>82</v>
      </c>
      <c r="AY328" s="17" t="s">
        <v>115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7" t="s">
        <v>80</v>
      </c>
      <c r="BK328" s="156">
        <f>ROUND(I328*H328,2)</f>
        <v>0</v>
      </c>
      <c r="BL328" s="17" t="s">
        <v>122</v>
      </c>
      <c r="BM328" s="155" t="s">
        <v>365</v>
      </c>
    </row>
    <row r="329" spans="1:65" s="2" customFormat="1" x14ac:dyDescent="0.2">
      <c r="A329" s="32"/>
      <c r="B329" s="33"/>
      <c r="C329" s="32"/>
      <c r="D329" s="157" t="s">
        <v>123</v>
      </c>
      <c r="E329" s="32"/>
      <c r="F329" s="158" t="s">
        <v>527</v>
      </c>
      <c r="G329" s="32"/>
      <c r="H329" s="32"/>
      <c r="I329" s="159"/>
      <c r="J329" s="32"/>
      <c r="K329" s="32"/>
      <c r="L329" s="33"/>
      <c r="M329" s="160"/>
      <c r="N329" s="161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123</v>
      </c>
      <c r="AU329" s="17" t="s">
        <v>82</v>
      </c>
    </row>
    <row r="330" spans="1:65" s="15" customFormat="1" x14ac:dyDescent="0.2">
      <c r="B330" s="191"/>
      <c r="D330" s="157" t="s">
        <v>124</v>
      </c>
      <c r="E330" s="192" t="s">
        <v>1</v>
      </c>
      <c r="F330" s="193" t="s">
        <v>524</v>
      </c>
      <c r="H330" s="192" t="s">
        <v>1</v>
      </c>
      <c r="I330" s="194"/>
      <c r="L330" s="191"/>
      <c r="M330" s="195"/>
      <c r="N330" s="196"/>
      <c r="O330" s="196"/>
      <c r="P330" s="196"/>
      <c r="Q330" s="196"/>
      <c r="R330" s="196"/>
      <c r="S330" s="196"/>
      <c r="T330" s="197"/>
      <c r="AT330" s="192" t="s">
        <v>124</v>
      </c>
      <c r="AU330" s="192" t="s">
        <v>82</v>
      </c>
      <c r="AV330" s="15" t="s">
        <v>80</v>
      </c>
      <c r="AW330" s="15" t="s">
        <v>29</v>
      </c>
      <c r="AX330" s="15" t="s">
        <v>72</v>
      </c>
      <c r="AY330" s="192" t="s">
        <v>115</v>
      </c>
    </row>
    <row r="331" spans="1:65" s="13" customFormat="1" x14ac:dyDescent="0.2">
      <c r="B331" s="162"/>
      <c r="D331" s="157" t="s">
        <v>124</v>
      </c>
      <c r="E331" s="163" t="s">
        <v>1</v>
      </c>
      <c r="F331" s="164" t="s">
        <v>529</v>
      </c>
      <c r="H331" s="165">
        <v>2.4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124</v>
      </c>
      <c r="AU331" s="163" t="s">
        <v>82</v>
      </c>
      <c r="AV331" s="13" t="s">
        <v>82</v>
      </c>
      <c r="AW331" s="13" t="s">
        <v>29</v>
      </c>
      <c r="AX331" s="13" t="s">
        <v>72</v>
      </c>
      <c r="AY331" s="163" t="s">
        <v>115</v>
      </c>
    </row>
    <row r="332" spans="1:65" s="14" customFormat="1" x14ac:dyDescent="0.2">
      <c r="B332" s="170"/>
      <c r="D332" s="157" t="s">
        <v>124</v>
      </c>
      <c r="E332" s="171" t="s">
        <v>1</v>
      </c>
      <c r="F332" s="172" t="s">
        <v>126</v>
      </c>
      <c r="H332" s="173">
        <v>2.4</v>
      </c>
      <c r="I332" s="174"/>
      <c r="L332" s="170"/>
      <c r="M332" s="175"/>
      <c r="N332" s="176"/>
      <c r="O332" s="176"/>
      <c r="P332" s="176"/>
      <c r="Q332" s="176"/>
      <c r="R332" s="176"/>
      <c r="S332" s="176"/>
      <c r="T332" s="177"/>
      <c r="AT332" s="171" t="s">
        <v>124</v>
      </c>
      <c r="AU332" s="171" t="s">
        <v>82</v>
      </c>
      <c r="AV332" s="14" t="s">
        <v>122</v>
      </c>
      <c r="AW332" s="14" t="s">
        <v>29</v>
      </c>
      <c r="AX332" s="14" t="s">
        <v>80</v>
      </c>
      <c r="AY332" s="171" t="s">
        <v>115</v>
      </c>
    </row>
    <row r="333" spans="1:65" s="2" customFormat="1" ht="24.2" customHeight="1" x14ac:dyDescent="0.2">
      <c r="A333" s="32"/>
      <c r="B333" s="143"/>
      <c r="C333" s="144" t="s">
        <v>377</v>
      </c>
      <c r="D333" s="144" t="s">
        <v>118</v>
      </c>
      <c r="E333" s="145" t="s">
        <v>530</v>
      </c>
      <c r="F333" s="146" t="s">
        <v>531</v>
      </c>
      <c r="G333" s="147" t="s">
        <v>165</v>
      </c>
      <c r="H333" s="148">
        <v>5.94</v>
      </c>
      <c r="I333" s="149"/>
      <c r="J333" s="150">
        <f>ROUND(I333*H333,2)</f>
        <v>0</v>
      </c>
      <c r="K333" s="146" t="s">
        <v>1</v>
      </c>
      <c r="L333" s="33"/>
      <c r="M333" s="151" t="s">
        <v>1</v>
      </c>
      <c r="N333" s="152" t="s">
        <v>37</v>
      </c>
      <c r="O333" s="58"/>
      <c r="P333" s="153">
        <f>O333*H333</f>
        <v>0</v>
      </c>
      <c r="Q333" s="153">
        <v>0</v>
      </c>
      <c r="R333" s="153">
        <f>Q333*H333</f>
        <v>0</v>
      </c>
      <c r="S333" s="153">
        <v>0</v>
      </c>
      <c r="T333" s="154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122</v>
      </c>
      <c r="AT333" s="155" t="s">
        <v>118</v>
      </c>
      <c r="AU333" s="155" t="s">
        <v>82</v>
      </c>
      <c r="AY333" s="17" t="s">
        <v>115</v>
      </c>
      <c r="BE333" s="156">
        <f>IF(N333="základní",J333,0)</f>
        <v>0</v>
      </c>
      <c r="BF333" s="156">
        <f>IF(N333="snížená",J333,0)</f>
        <v>0</v>
      </c>
      <c r="BG333" s="156">
        <f>IF(N333="zákl. přenesená",J333,0)</f>
        <v>0</v>
      </c>
      <c r="BH333" s="156">
        <f>IF(N333="sníž. přenesená",J333,0)</f>
        <v>0</v>
      </c>
      <c r="BI333" s="156">
        <f>IF(N333="nulová",J333,0)</f>
        <v>0</v>
      </c>
      <c r="BJ333" s="17" t="s">
        <v>80</v>
      </c>
      <c r="BK333" s="156">
        <f>ROUND(I333*H333,2)</f>
        <v>0</v>
      </c>
      <c r="BL333" s="17" t="s">
        <v>122</v>
      </c>
      <c r="BM333" s="155" t="s">
        <v>532</v>
      </c>
    </row>
    <row r="334" spans="1:65" s="2" customFormat="1" ht="19.5" x14ac:dyDescent="0.2">
      <c r="A334" s="32"/>
      <c r="B334" s="33"/>
      <c r="C334" s="32"/>
      <c r="D334" s="157" t="s">
        <v>123</v>
      </c>
      <c r="E334" s="32"/>
      <c r="F334" s="158" t="s">
        <v>531</v>
      </c>
      <c r="G334" s="32"/>
      <c r="H334" s="32"/>
      <c r="I334" s="159"/>
      <c r="J334" s="32"/>
      <c r="K334" s="32"/>
      <c r="L334" s="33"/>
      <c r="M334" s="160"/>
      <c r="N334" s="161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123</v>
      </c>
      <c r="AU334" s="17" t="s">
        <v>82</v>
      </c>
    </row>
    <row r="335" spans="1:65" s="13" customFormat="1" x14ac:dyDescent="0.2">
      <c r="B335" s="162"/>
      <c r="D335" s="157" t="s">
        <v>124</v>
      </c>
      <c r="E335" s="163" t="s">
        <v>1</v>
      </c>
      <c r="F335" s="164" t="s">
        <v>533</v>
      </c>
      <c r="H335" s="165">
        <v>5.94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3" t="s">
        <v>124</v>
      </c>
      <c r="AU335" s="163" t="s">
        <v>82</v>
      </c>
      <c r="AV335" s="13" t="s">
        <v>82</v>
      </c>
      <c r="AW335" s="13" t="s">
        <v>29</v>
      </c>
      <c r="AX335" s="13" t="s">
        <v>72</v>
      </c>
      <c r="AY335" s="163" t="s">
        <v>115</v>
      </c>
    </row>
    <row r="336" spans="1:65" s="14" customFormat="1" x14ac:dyDescent="0.2">
      <c r="B336" s="170"/>
      <c r="D336" s="157" t="s">
        <v>124</v>
      </c>
      <c r="E336" s="171" t="s">
        <v>1</v>
      </c>
      <c r="F336" s="172" t="s">
        <v>126</v>
      </c>
      <c r="H336" s="173">
        <v>5.94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124</v>
      </c>
      <c r="AU336" s="171" t="s">
        <v>82</v>
      </c>
      <c r="AV336" s="14" t="s">
        <v>122</v>
      </c>
      <c r="AW336" s="14" t="s">
        <v>29</v>
      </c>
      <c r="AX336" s="14" t="s">
        <v>80</v>
      </c>
      <c r="AY336" s="171" t="s">
        <v>115</v>
      </c>
    </row>
    <row r="337" spans="1:65" s="2" customFormat="1" ht="16.5" customHeight="1" x14ac:dyDescent="0.2">
      <c r="A337" s="32"/>
      <c r="B337" s="143"/>
      <c r="C337" s="144" t="s">
        <v>239</v>
      </c>
      <c r="D337" s="144" t="s">
        <v>118</v>
      </c>
      <c r="E337" s="145" t="s">
        <v>534</v>
      </c>
      <c r="F337" s="146" t="s">
        <v>535</v>
      </c>
      <c r="G337" s="147" t="s">
        <v>170</v>
      </c>
      <c r="H337" s="148">
        <v>28.1</v>
      </c>
      <c r="I337" s="149"/>
      <c r="J337" s="150">
        <f>ROUND(I337*H337,2)</f>
        <v>0</v>
      </c>
      <c r="K337" s="146" t="s">
        <v>1</v>
      </c>
      <c r="L337" s="33"/>
      <c r="M337" s="151" t="s">
        <v>1</v>
      </c>
      <c r="N337" s="152" t="s">
        <v>37</v>
      </c>
      <c r="O337" s="58"/>
      <c r="P337" s="153">
        <f>O337*H337</f>
        <v>0</v>
      </c>
      <c r="Q337" s="153">
        <v>0</v>
      </c>
      <c r="R337" s="153">
        <f>Q337*H337</f>
        <v>0</v>
      </c>
      <c r="S337" s="153">
        <v>0</v>
      </c>
      <c r="T337" s="154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5" t="s">
        <v>122</v>
      </c>
      <c r="AT337" s="155" t="s">
        <v>118</v>
      </c>
      <c r="AU337" s="155" t="s">
        <v>82</v>
      </c>
      <c r="AY337" s="17" t="s">
        <v>115</v>
      </c>
      <c r="BE337" s="156">
        <f>IF(N337="základní",J337,0)</f>
        <v>0</v>
      </c>
      <c r="BF337" s="156">
        <f>IF(N337="snížená",J337,0)</f>
        <v>0</v>
      </c>
      <c r="BG337" s="156">
        <f>IF(N337="zákl. přenesená",J337,0)</f>
        <v>0</v>
      </c>
      <c r="BH337" s="156">
        <f>IF(N337="sníž. přenesená",J337,0)</f>
        <v>0</v>
      </c>
      <c r="BI337" s="156">
        <f>IF(N337="nulová",J337,0)</f>
        <v>0</v>
      </c>
      <c r="BJ337" s="17" t="s">
        <v>80</v>
      </c>
      <c r="BK337" s="156">
        <f>ROUND(I337*H337,2)</f>
        <v>0</v>
      </c>
      <c r="BL337" s="17" t="s">
        <v>122</v>
      </c>
      <c r="BM337" s="155" t="s">
        <v>536</v>
      </c>
    </row>
    <row r="338" spans="1:65" s="2" customFormat="1" x14ac:dyDescent="0.2">
      <c r="A338" s="32"/>
      <c r="B338" s="33"/>
      <c r="C338" s="32"/>
      <c r="D338" s="157" t="s">
        <v>123</v>
      </c>
      <c r="E338" s="32"/>
      <c r="F338" s="158" t="s">
        <v>535</v>
      </c>
      <c r="G338" s="32"/>
      <c r="H338" s="32"/>
      <c r="I338" s="159"/>
      <c r="J338" s="32"/>
      <c r="K338" s="32"/>
      <c r="L338" s="33"/>
      <c r="M338" s="160"/>
      <c r="N338" s="161"/>
      <c r="O338" s="58"/>
      <c r="P338" s="58"/>
      <c r="Q338" s="58"/>
      <c r="R338" s="58"/>
      <c r="S338" s="58"/>
      <c r="T338" s="59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7" t="s">
        <v>123</v>
      </c>
      <c r="AU338" s="17" t="s">
        <v>82</v>
      </c>
    </row>
    <row r="339" spans="1:65" s="13" customFormat="1" x14ac:dyDescent="0.2">
      <c r="B339" s="162"/>
      <c r="D339" s="157" t="s">
        <v>124</v>
      </c>
      <c r="E339" s="163" t="s">
        <v>1</v>
      </c>
      <c r="F339" s="164" t="s">
        <v>499</v>
      </c>
      <c r="H339" s="165">
        <v>28.1</v>
      </c>
      <c r="I339" s="166"/>
      <c r="L339" s="162"/>
      <c r="M339" s="167"/>
      <c r="N339" s="168"/>
      <c r="O339" s="168"/>
      <c r="P339" s="168"/>
      <c r="Q339" s="168"/>
      <c r="R339" s="168"/>
      <c r="S339" s="168"/>
      <c r="T339" s="169"/>
      <c r="AT339" s="163" t="s">
        <v>124</v>
      </c>
      <c r="AU339" s="163" t="s">
        <v>82</v>
      </c>
      <c r="AV339" s="13" t="s">
        <v>82</v>
      </c>
      <c r="AW339" s="13" t="s">
        <v>29</v>
      </c>
      <c r="AX339" s="13" t="s">
        <v>72</v>
      </c>
      <c r="AY339" s="163" t="s">
        <v>115</v>
      </c>
    </row>
    <row r="340" spans="1:65" s="14" customFormat="1" x14ac:dyDescent="0.2">
      <c r="B340" s="170"/>
      <c r="D340" s="157" t="s">
        <v>124</v>
      </c>
      <c r="E340" s="171" t="s">
        <v>1</v>
      </c>
      <c r="F340" s="172" t="s">
        <v>126</v>
      </c>
      <c r="H340" s="173">
        <v>28.1</v>
      </c>
      <c r="I340" s="174"/>
      <c r="L340" s="170"/>
      <c r="M340" s="175"/>
      <c r="N340" s="176"/>
      <c r="O340" s="176"/>
      <c r="P340" s="176"/>
      <c r="Q340" s="176"/>
      <c r="R340" s="176"/>
      <c r="S340" s="176"/>
      <c r="T340" s="177"/>
      <c r="AT340" s="171" t="s">
        <v>124</v>
      </c>
      <c r="AU340" s="171" t="s">
        <v>82</v>
      </c>
      <c r="AV340" s="14" t="s">
        <v>122</v>
      </c>
      <c r="AW340" s="14" t="s">
        <v>29</v>
      </c>
      <c r="AX340" s="14" t="s">
        <v>80</v>
      </c>
      <c r="AY340" s="171" t="s">
        <v>115</v>
      </c>
    </row>
    <row r="341" spans="1:65" s="12" customFormat="1" ht="25.9" customHeight="1" x14ac:dyDescent="0.2">
      <c r="B341" s="130"/>
      <c r="D341" s="131" t="s">
        <v>71</v>
      </c>
      <c r="E341" s="132" t="s">
        <v>333</v>
      </c>
      <c r="F341" s="132" t="s">
        <v>334</v>
      </c>
      <c r="I341" s="133"/>
      <c r="J341" s="134">
        <f>BK341</f>
        <v>0</v>
      </c>
      <c r="L341" s="130"/>
      <c r="M341" s="135"/>
      <c r="N341" s="136"/>
      <c r="O341" s="136"/>
      <c r="P341" s="137">
        <f>SUM(P342:P388)</f>
        <v>0</v>
      </c>
      <c r="Q341" s="136"/>
      <c r="R341" s="137">
        <f>SUM(R342:R388)</f>
        <v>0</v>
      </c>
      <c r="S341" s="136"/>
      <c r="T341" s="138">
        <f>SUM(T342:T388)</f>
        <v>0</v>
      </c>
      <c r="AR341" s="131" t="s">
        <v>122</v>
      </c>
      <c r="AT341" s="139" t="s">
        <v>71</v>
      </c>
      <c r="AU341" s="139" t="s">
        <v>72</v>
      </c>
      <c r="AY341" s="131" t="s">
        <v>115</v>
      </c>
      <c r="BK341" s="140">
        <f>SUM(BK342:BK388)</f>
        <v>0</v>
      </c>
    </row>
    <row r="342" spans="1:65" s="2" customFormat="1" ht="55.5" customHeight="1" x14ac:dyDescent="0.2">
      <c r="A342" s="32"/>
      <c r="B342" s="143"/>
      <c r="C342" s="144" t="s">
        <v>388</v>
      </c>
      <c r="D342" s="144" t="s">
        <v>118</v>
      </c>
      <c r="E342" s="145" t="s">
        <v>351</v>
      </c>
      <c r="F342" s="146" t="s">
        <v>352</v>
      </c>
      <c r="G342" s="147" t="s">
        <v>186</v>
      </c>
      <c r="H342" s="148">
        <v>499.5</v>
      </c>
      <c r="I342" s="149"/>
      <c r="J342" s="150">
        <f>ROUND(I342*H342,2)</f>
        <v>0</v>
      </c>
      <c r="K342" s="146" t="s">
        <v>1</v>
      </c>
      <c r="L342" s="33"/>
      <c r="M342" s="151" t="s">
        <v>1</v>
      </c>
      <c r="N342" s="152" t="s">
        <v>37</v>
      </c>
      <c r="O342" s="58"/>
      <c r="P342" s="153">
        <f>O342*H342</f>
        <v>0</v>
      </c>
      <c r="Q342" s="153">
        <v>0</v>
      </c>
      <c r="R342" s="153">
        <f>Q342*H342</f>
        <v>0</v>
      </c>
      <c r="S342" s="153">
        <v>0</v>
      </c>
      <c r="T342" s="154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5" t="s">
        <v>338</v>
      </c>
      <c r="AT342" s="155" t="s">
        <v>118</v>
      </c>
      <c r="AU342" s="155" t="s">
        <v>80</v>
      </c>
      <c r="AY342" s="17" t="s">
        <v>115</v>
      </c>
      <c r="BE342" s="156">
        <f>IF(N342="základní",J342,0)</f>
        <v>0</v>
      </c>
      <c r="BF342" s="156">
        <f>IF(N342="snížená",J342,0)</f>
        <v>0</v>
      </c>
      <c r="BG342" s="156">
        <f>IF(N342="zákl. přenesená",J342,0)</f>
        <v>0</v>
      </c>
      <c r="BH342" s="156">
        <f>IF(N342="sníž. přenesená",J342,0)</f>
        <v>0</v>
      </c>
      <c r="BI342" s="156">
        <f>IF(N342="nulová",J342,0)</f>
        <v>0</v>
      </c>
      <c r="BJ342" s="17" t="s">
        <v>80</v>
      </c>
      <c r="BK342" s="156">
        <f>ROUND(I342*H342,2)</f>
        <v>0</v>
      </c>
      <c r="BL342" s="17" t="s">
        <v>338</v>
      </c>
      <c r="BM342" s="155" t="s">
        <v>537</v>
      </c>
    </row>
    <row r="343" spans="1:65" s="2" customFormat="1" ht="29.25" x14ac:dyDescent="0.2">
      <c r="A343" s="32"/>
      <c r="B343" s="33"/>
      <c r="C343" s="32"/>
      <c r="D343" s="157" t="s">
        <v>123</v>
      </c>
      <c r="E343" s="32"/>
      <c r="F343" s="158" t="s">
        <v>352</v>
      </c>
      <c r="G343" s="32"/>
      <c r="H343" s="32"/>
      <c r="I343" s="159"/>
      <c r="J343" s="32"/>
      <c r="K343" s="32"/>
      <c r="L343" s="33"/>
      <c r="M343" s="160"/>
      <c r="N343" s="161"/>
      <c r="O343" s="58"/>
      <c r="P343" s="58"/>
      <c r="Q343" s="58"/>
      <c r="R343" s="58"/>
      <c r="S343" s="58"/>
      <c r="T343" s="59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7" t="s">
        <v>123</v>
      </c>
      <c r="AU343" s="17" t="s">
        <v>80</v>
      </c>
    </row>
    <row r="344" spans="1:65" s="13" customFormat="1" x14ac:dyDescent="0.2">
      <c r="B344" s="162"/>
      <c r="D344" s="157" t="s">
        <v>124</v>
      </c>
      <c r="E344" s="163" t="s">
        <v>1</v>
      </c>
      <c r="F344" s="164" t="s">
        <v>538</v>
      </c>
      <c r="H344" s="165">
        <v>498.6</v>
      </c>
      <c r="I344" s="166"/>
      <c r="L344" s="162"/>
      <c r="M344" s="167"/>
      <c r="N344" s="168"/>
      <c r="O344" s="168"/>
      <c r="P344" s="168"/>
      <c r="Q344" s="168"/>
      <c r="R344" s="168"/>
      <c r="S344" s="168"/>
      <c r="T344" s="169"/>
      <c r="AT344" s="163" t="s">
        <v>124</v>
      </c>
      <c r="AU344" s="163" t="s">
        <v>80</v>
      </c>
      <c r="AV344" s="13" t="s">
        <v>82</v>
      </c>
      <c r="AW344" s="13" t="s">
        <v>29</v>
      </c>
      <c r="AX344" s="13" t="s">
        <v>72</v>
      </c>
      <c r="AY344" s="163" t="s">
        <v>115</v>
      </c>
    </row>
    <row r="345" spans="1:65" s="13" customFormat="1" x14ac:dyDescent="0.2">
      <c r="B345" s="162"/>
      <c r="D345" s="157" t="s">
        <v>124</v>
      </c>
      <c r="E345" s="163" t="s">
        <v>1</v>
      </c>
      <c r="F345" s="164" t="s">
        <v>539</v>
      </c>
      <c r="H345" s="165">
        <v>0.9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124</v>
      </c>
      <c r="AU345" s="163" t="s">
        <v>80</v>
      </c>
      <c r="AV345" s="13" t="s">
        <v>82</v>
      </c>
      <c r="AW345" s="13" t="s">
        <v>29</v>
      </c>
      <c r="AX345" s="13" t="s">
        <v>72</v>
      </c>
      <c r="AY345" s="163" t="s">
        <v>115</v>
      </c>
    </row>
    <row r="346" spans="1:65" s="14" customFormat="1" x14ac:dyDescent="0.2">
      <c r="B346" s="170"/>
      <c r="D346" s="157" t="s">
        <v>124</v>
      </c>
      <c r="E346" s="171" t="s">
        <v>1</v>
      </c>
      <c r="F346" s="172" t="s">
        <v>126</v>
      </c>
      <c r="H346" s="173">
        <v>499.5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124</v>
      </c>
      <c r="AU346" s="171" t="s">
        <v>80</v>
      </c>
      <c r="AV346" s="14" t="s">
        <v>122</v>
      </c>
      <c r="AW346" s="14" t="s">
        <v>29</v>
      </c>
      <c r="AX346" s="14" t="s">
        <v>80</v>
      </c>
      <c r="AY346" s="171" t="s">
        <v>115</v>
      </c>
    </row>
    <row r="347" spans="1:65" s="2" customFormat="1" ht="37.9" customHeight="1" x14ac:dyDescent="0.2">
      <c r="A347" s="32"/>
      <c r="B347" s="143"/>
      <c r="C347" s="144" t="s">
        <v>243</v>
      </c>
      <c r="D347" s="144" t="s">
        <v>118</v>
      </c>
      <c r="E347" s="145" t="s">
        <v>540</v>
      </c>
      <c r="F347" s="146" t="s">
        <v>541</v>
      </c>
      <c r="G347" s="147" t="s">
        <v>186</v>
      </c>
      <c r="H347" s="148">
        <v>0.22</v>
      </c>
      <c r="I347" s="149"/>
      <c r="J347" s="150">
        <f>ROUND(I347*H347,2)</f>
        <v>0</v>
      </c>
      <c r="K347" s="146" t="s">
        <v>252</v>
      </c>
      <c r="L347" s="33"/>
      <c r="M347" s="151" t="s">
        <v>1</v>
      </c>
      <c r="N347" s="152" t="s">
        <v>37</v>
      </c>
      <c r="O347" s="58"/>
      <c r="P347" s="153">
        <f>O347*H347</f>
        <v>0</v>
      </c>
      <c r="Q347" s="153">
        <v>0</v>
      </c>
      <c r="R347" s="153">
        <f>Q347*H347</f>
        <v>0</v>
      </c>
      <c r="S347" s="153">
        <v>0</v>
      </c>
      <c r="T347" s="15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346</v>
      </c>
      <c r="AT347" s="155" t="s">
        <v>118</v>
      </c>
      <c r="AU347" s="155" t="s">
        <v>80</v>
      </c>
      <c r="AY347" s="17" t="s">
        <v>115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7" t="s">
        <v>80</v>
      </c>
      <c r="BK347" s="156">
        <f>ROUND(I347*H347,2)</f>
        <v>0</v>
      </c>
      <c r="BL347" s="17" t="s">
        <v>346</v>
      </c>
      <c r="BM347" s="155" t="s">
        <v>542</v>
      </c>
    </row>
    <row r="348" spans="1:65" s="2" customFormat="1" ht="68.25" x14ac:dyDescent="0.2">
      <c r="A348" s="32"/>
      <c r="B348" s="33"/>
      <c r="C348" s="32"/>
      <c r="D348" s="157" t="s">
        <v>123</v>
      </c>
      <c r="E348" s="32"/>
      <c r="F348" s="158" t="s">
        <v>543</v>
      </c>
      <c r="G348" s="32"/>
      <c r="H348" s="32"/>
      <c r="I348" s="159"/>
      <c r="J348" s="32"/>
      <c r="K348" s="32"/>
      <c r="L348" s="33"/>
      <c r="M348" s="160"/>
      <c r="N348" s="161"/>
      <c r="O348" s="58"/>
      <c r="P348" s="58"/>
      <c r="Q348" s="58"/>
      <c r="R348" s="58"/>
      <c r="S348" s="58"/>
      <c r="T348" s="59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7" t="s">
        <v>123</v>
      </c>
      <c r="AU348" s="17" t="s">
        <v>80</v>
      </c>
    </row>
    <row r="349" spans="1:65" s="13" customFormat="1" x14ac:dyDescent="0.2">
      <c r="B349" s="162"/>
      <c r="D349" s="157" t="s">
        <v>124</v>
      </c>
      <c r="E349" s="163" t="s">
        <v>1</v>
      </c>
      <c r="F349" s="164" t="s">
        <v>544</v>
      </c>
      <c r="H349" s="165">
        <v>0.22</v>
      </c>
      <c r="I349" s="166"/>
      <c r="L349" s="162"/>
      <c r="M349" s="167"/>
      <c r="N349" s="168"/>
      <c r="O349" s="168"/>
      <c r="P349" s="168"/>
      <c r="Q349" s="168"/>
      <c r="R349" s="168"/>
      <c r="S349" s="168"/>
      <c r="T349" s="169"/>
      <c r="AT349" s="163" t="s">
        <v>124</v>
      </c>
      <c r="AU349" s="163" t="s">
        <v>80</v>
      </c>
      <c r="AV349" s="13" t="s">
        <v>82</v>
      </c>
      <c r="AW349" s="13" t="s">
        <v>29</v>
      </c>
      <c r="AX349" s="13" t="s">
        <v>80</v>
      </c>
      <c r="AY349" s="163" t="s">
        <v>115</v>
      </c>
    </row>
    <row r="350" spans="1:65" s="2" customFormat="1" ht="49.15" customHeight="1" x14ac:dyDescent="0.2">
      <c r="A350" s="32"/>
      <c r="B350" s="143"/>
      <c r="C350" s="144" t="s">
        <v>397</v>
      </c>
      <c r="D350" s="144" t="s">
        <v>118</v>
      </c>
      <c r="E350" s="145" t="s">
        <v>363</v>
      </c>
      <c r="F350" s="146" t="s">
        <v>364</v>
      </c>
      <c r="G350" s="147" t="s">
        <v>186</v>
      </c>
      <c r="H350" s="148">
        <v>1202.0999999999999</v>
      </c>
      <c r="I350" s="149"/>
      <c r="J350" s="150">
        <f>ROUND(I350*H350,2)</f>
        <v>0</v>
      </c>
      <c r="K350" s="146" t="s">
        <v>1</v>
      </c>
      <c r="L350" s="33"/>
      <c r="M350" s="151" t="s">
        <v>1</v>
      </c>
      <c r="N350" s="152" t="s">
        <v>37</v>
      </c>
      <c r="O350" s="58"/>
      <c r="P350" s="153">
        <f>O350*H350</f>
        <v>0</v>
      </c>
      <c r="Q350" s="153">
        <v>0</v>
      </c>
      <c r="R350" s="153">
        <f>Q350*H350</f>
        <v>0</v>
      </c>
      <c r="S350" s="153">
        <v>0</v>
      </c>
      <c r="T350" s="154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5" t="s">
        <v>338</v>
      </c>
      <c r="AT350" s="155" t="s">
        <v>118</v>
      </c>
      <c r="AU350" s="155" t="s">
        <v>80</v>
      </c>
      <c r="AY350" s="17" t="s">
        <v>115</v>
      </c>
      <c r="BE350" s="156">
        <f>IF(N350="základní",J350,0)</f>
        <v>0</v>
      </c>
      <c r="BF350" s="156">
        <f>IF(N350="snížená",J350,0)</f>
        <v>0</v>
      </c>
      <c r="BG350" s="156">
        <f>IF(N350="zákl. přenesená",J350,0)</f>
        <v>0</v>
      </c>
      <c r="BH350" s="156">
        <f>IF(N350="sníž. přenesená",J350,0)</f>
        <v>0</v>
      </c>
      <c r="BI350" s="156">
        <f>IF(N350="nulová",J350,0)</f>
        <v>0</v>
      </c>
      <c r="BJ350" s="17" t="s">
        <v>80</v>
      </c>
      <c r="BK350" s="156">
        <f>ROUND(I350*H350,2)</f>
        <v>0</v>
      </c>
      <c r="BL350" s="17" t="s">
        <v>338</v>
      </c>
      <c r="BM350" s="155" t="s">
        <v>545</v>
      </c>
    </row>
    <row r="351" spans="1:65" s="2" customFormat="1" ht="29.25" x14ac:dyDescent="0.2">
      <c r="A351" s="32"/>
      <c r="B351" s="33"/>
      <c r="C351" s="32"/>
      <c r="D351" s="157" t="s">
        <v>123</v>
      </c>
      <c r="E351" s="32"/>
      <c r="F351" s="158" t="s">
        <v>364</v>
      </c>
      <c r="G351" s="32"/>
      <c r="H351" s="32"/>
      <c r="I351" s="159"/>
      <c r="J351" s="32"/>
      <c r="K351" s="32"/>
      <c r="L351" s="33"/>
      <c r="M351" s="160"/>
      <c r="N351" s="161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123</v>
      </c>
      <c r="AU351" s="17" t="s">
        <v>80</v>
      </c>
    </row>
    <row r="352" spans="1:65" s="13" customFormat="1" x14ac:dyDescent="0.2">
      <c r="B352" s="162"/>
      <c r="D352" s="157" t="s">
        <v>124</v>
      </c>
      <c r="E352" s="163" t="s">
        <v>1</v>
      </c>
      <c r="F352" s="164" t="s">
        <v>546</v>
      </c>
      <c r="H352" s="165">
        <v>16</v>
      </c>
      <c r="I352" s="166"/>
      <c r="L352" s="162"/>
      <c r="M352" s="167"/>
      <c r="N352" s="168"/>
      <c r="O352" s="168"/>
      <c r="P352" s="168"/>
      <c r="Q352" s="168"/>
      <c r="R352" s="168"/>
      <c r="S352" s="168"/>
      <c r="T352" s="169"/>
      <c r="AT352" s="163" t="s">
        <v>124</v>
      </c>
      <c r="AU352" s="163" t="s">
        <v>80</v>
      </c>
      <c r="AV352" s="13" t="s">
        <v>82</v>
      </c>
      <c r="AW352" s="13" t="s">
        <v>29</v>
      </c>
      <c r="AX352" s="13" t="s">
        <v>72</v>
      </c>
      <c r="AY352" s="163" t="s">
        <v>115</v>
      </c>
    </row>
    <row r="353" spans="1:65" s="13" customFormat="1" x14ac:dyDescent="0.2">
      <c r="B353" s="162"/>
      <c r="D353" s="157" t="s">
        <v>124</v>
      </c>
      <c r="E353" s="163" t="s">
        <v>1</v>
      </c>
      <c r="F353" s="164" t="s">
        <v>547</v>
      </c>
      <c r="H353" s="165">
        <v>1186.0999999999999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124</v>
      </c>
      <c r="AU353" s="163" t="s">
        <v>80</v>
      </c>
      <c r="AV353" s="13" t="s">
        <v>82</v>
      </c>
      <c r="AW353" s="13" t="s">
        <v>29</v>
      </c>
      <c r="AX353" s="13" t="s">
        <v>72</v>
      </c>
      <c r="AY353" s="163" t="s">
        <v>115</v>
      </c>
    </row>
    <row r="354" spans="1:65" s="14" customFormat="1" x14ac:dyDescent="0.2">
      <c r="B354" s="170"/>
      <c r="D354" s="157" t="s">
        <v>124</v>
      </c>
      <c r="E354" s="171" t="s">
        <v>1</v>
      </c>
      <c r="F354" s="172" t="s">
        <v>126</v>
      </c>
      <c r="H354" s="173">
        <v>1202.0999999999999</v>
      </c>
      <c r="I354" s="174"/>
      <c r="L354" s="170"/>
      <c r="M354" s="175"/>
      <c r="N354" s="176"/>
      <c r="O354" s="176"/>
      <c r="P354" s="176"/>
      <c r="Q354" s="176"/>
      <c r="R354" s="176"/>
      <c r="S354" s="176"/>
      <c r="T354" s="177"/>
      <c r="AT354" s="171" t="s">
        <v>124</v>
      </c>
      <c r="AU354" s="171" t="s">
        <v>80</v>
      </c>
      <c r="AV354" s="14" t="s">
        <v>122</v>
      </c>
      <c r="AW354" s="14" t="s">
        <v>29</v>
      </c>
      <c r="AX354" s="14" t="s">
        <v>80</v>
      </c>
      <c r="AY354" s="171" t="s">
        <v>115</v>
      </c>
    </row>
    <row r="355" spans="1:65" s="2" customFormat="1" ht="37.9" customHeight="1" x14ac:dyDescent="0.2">
      <c r="A355" s="32"/>
      <c r="B355" s="143"/>
      <c r="C355" s="144" t="s">
        <v>248</v>
      </c>
      <c r="D355" s="144" t="s">
        <v>118</v>
      </c>
      <c r="E355" s="145" t="s">
        <v>548</v>
      </c>
      <c r="F355" s="146" t="s">
        <v>549</v>
      </c>
      <c r="G355" s="147" t="s">
        <v>186</v>
      </c>
      <c r="H355" s="148">
        <v>0.27</v>
      </c>
      <c r="I355" s="149"/>
      <c r="J355" s="150">
        <f>ROUND(I355*H355,2)</f>
        <v>0</v>
      </c>
      <c r="K355" s="146" t="s">
        <v>252</v>
      </c>
      <c r="L355" s="33"/>
      <c r="M355" s="151" t="s">
        <v>1</v>
      </c>
      <c r="N355" s="152" t="s">
        <v>37</v>
      </c>
      <c r="O355" s="58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346</v>
      </c>
      <c r="AT355" s="155" t="s">
        <v>118</v>
      </c>
      <c r="AU355" s="155" t="s">
        <v>80</v>
      </c>
      <c r="AY355" s="17" t="s">
        <v>115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7" t="s">
        <v>80</v>
      </c>
      <c r="BK355" s="156">
        <f>ROUND(I355*H355,2)</f>
        <v>0</v>
      </c>
      <c r="BL355" s="17" t="s">
        <v>346</v>
      </c>
      <c r="BM355" s="155" t="s">
        <v>550</v>
      </c>
    </row>
    <row r="356" spans="1:65" s="2" customFormat="1" ht="97.5" x14ac:dyDescent="0.2">
      <c r="A356" s="32"/>
      <c r="B356" s="33"/>
      <c r="C356" s="32"/>
      <c r="D356" s="157" t="s">
        <v>123</v>
      </c>
      <c r="E356" s="32"/>
      <c r="F356" s="158" t="s">
        <v>551</v>
      </c>
      <c r="G356" s="32"/>
      <c r="H356" s="32"/>
      <c r="I356" s="159"/>
      <c r="J356" s="32"/>
      <c r="K356" s="32"/>
      <c r="L356" s="33"/>
      <c r="M356" s="160"/>
      <c r="N356" s="161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123</v>
      </c>
      <c r="AU356" s="17" t="s">
        <v>80</v>
      </c>
    </row>
    <row r="357" spans="1:65" s="13" customFormat="1" x14ac:dyDescent="0.2">
      <c r="B357" s="162"/>
      <c r="D357" s="157" t="s">
        <v>124</v>
      </c>
      <c r="E357" s="163" t="s">
        <v>1</v>
      </c>
      <c r="F357" s="164" t="s">
        <v>552</v>
      </c>
      <c r="H357" s="165">
        <v>0.27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124</v>
      </c>
      <c r="AU357" s="163" t="s">
        <v>80</v>
      </c>
      <c r="AV357" s="13" t="s">
        <v>82</v>
      </c>
      <c r="AW357" s="13" t="s">
        <v>29</v>
      </c>
      <c r="AX357" s="13" t="s">
        <v>80</v>
      </c>
      <c r="AY357" s="163" t="s">
        <v>115</v>
      </c>
    </row>
    <row r="358" spans="1:65" s="2" customFormat="1" ht="37.9" customHeight="1" x14ac:dyDescent="0.2">
      <c r="A358" s="32"/>
      <c r="B358" s="143"/>
      <c r="C358" s="144" t="s">
        <v>409</v>
      </c>
      <c r="D358" s="144" t="s">
        <v>118</v>
      </c>
      <c r="E358" s="145" t="s">
        <v>368</v>
      </c>
      <c r="F358" s="146" t="s">
        <v>553</v>
      </c>
      <c r="G358" s="147" t="s">
        <v>186</v>
      </c>
      <c r="H358" s="148">
        <v>1.766</v>
      </c>
      <c r="I358" s="149"/>
      <c r="J358" s="150">
        <f>ROUND(I358*H358,2)</f>
        <v>0</v>
      </c>
      <c r="K358" s="146" t="s">
        <v>252</v>
      </c>
      <c r="L358" s="33"/>
      <c r="M358" s="151" t="s">
        <v>1</v>
      </c>
      <c r="N358" s="152" t="s">
        <v>37</v>
      </c>
      <c r="O358" s="58"/>
      <c r="P358" s="153">
        <f>O358*H358</f>
        <v>0</v>
      </c>
      <c r="Q358" s="153">
        <v>0</v>
      </c>
      <c r="R358" s="153">
        <f>Q358*H358</f>
        <v>0</v>
      </c>
      <c r="S358" s="153">
        <v>0</v>
      </c>
      <c r="T358" s="154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5" t="s">
        <v>346</v>
      </c>
      <c r="AT358" s="155" t="s">
        <v>118</v>
      </c>
      <c r="AU358" s="155" t="s">
        <v>80</v>
      </c>
      <c r="AY358" s="17" t="s">
        <v>115</v>
      </c>
      <c r="BE358" s="156">
        <f>IF(N358="základní",J358,0)</f>
        <v>0</v>
      </c>
      <c r="BF358" s="156">
        <f>IF(N358="snížená",J358,0)</f>
        <v>0</v>
      </c>
      <c r="BG358" s="156">
        <f>IF(N358="zákl. přenesená",J358,0)</f>
        <v>0</v>
      </c>
      <c r="BH358" s="156">
        <f>IF(N358="sníž. přenesená",J358,0)</f>
        <v>0</v>
      </c>
      <c r="BI358" s="156">
        <f>IF(N358="nulová",J358,0)</f>
        <v>0</v>
      </c>
      <c r="BJ358" s="17" t="s">
        <v>80</v>
      </c>
      <c r="BK358" s="156">
        <f>ROUND(I358*H358,2)</f>
        <v>0</v>
      </c>
      <c r="BL358" s="17" t="s">
        <v>346</v>
      </c>
      <c r="BM358" s="155" t="s">
        <v>554</v>
      </c>
    </row>
    <row r="359" spans="1:65" s="2" customFormat="1" ht="97.5" x14ac:dyDescent="0.2">
      <c r="A359" s="32"/>
      <c r="B359" s="33"/>
      <c r="C359" s="32"/>
      <c r="D359" s="157" t="s">
        <v>123</v>
      </c>
      <c r="E359" s="32"/>
      <c r="F359" s="158" t="s">
        <v>555</v>
      </c>
      <c r="G359" s="32"/>
      <c r="H359" s="32"/>
      <c r="I359" s="159"/>
      <c r="J359" s="32"/>
      <c r="K359" s="32"/>
      <c r="L359" s="33"/>
      <c r="M359" s="160"/>
      <c r="N359" s="161"/>
      <c r="O359" s="58"/>
      <c r="P359" s="58"/>
      <c r="Q359" s="58"/>
      <c r="R359" s="58"/>
      <c r="S359" s="58"/>
      <c r="T359" s="59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123</v>
      </c>
      <c r="AU359" s="17" t="s">
        <v>80</v>
      </c>
    </row>
    <row r="360" spans="1:65" s="13" customFormat="1" x14ac:dyDescent="0.2">
      <c r="B360" s="162"/>
      <c r="D360" s="157" t="s">
        <v>124</v>
      </c>
      <c r="E360" s="163" t="s">
        <v>1</v>
      </c>
      <c r="F360" s="164" t="s">
        <v>556</v>
      </c>
      <c r="H360" s="165">
        <v>7.9000000000000001E-2</v>
      </c>
      <c r="I360" s="166"/>
      <c r="L360" s="162"/>
      <c r="M360" s="167"/>
      <c r="N360" s="168"/>
      <c r="O360" s="168"/>
      <c r="P360" s="168"/>
      <c r="Q360" s="168"/>
      <c r="R360" s="168"/>
      <c r="S360" s="168"/>
      <c r="T360" s="169"/>
      <c r="AT360" s="163" t="s">
        <v>124</v>
      </c>
      <c r="AU360" s="163" t="s">
        <v>80</v>
      </c>
      <c r="AV360" s="13" t="s">
        <v>82</v>
      </c>
      <c r="AW360" s="13" t="s">
        <v>29</v>
      </c>
      <c r="AX360" s="13" t="s">
        <v>72</v>
      </c>
      <c r="AY360" s="163" t="s">
        <v>115</v>
      </c>
    </row>
    <row r="361" spans="1:65" s="13" customFormat="1" x14ac:dyDescent="0.2">
      <c r="B361" s="162"/>
      <c r="D361" s="157" t="s">
        <v>124</v>
      </c>
      <c r="E361" s="163" t="s">
        <v>1</v>
      </c>
      <c r="F361" s="164" t="s">
        <v>557</v>
      </c>
      <c r="H361" s="165">
        <v>1.6870000000000001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124</v>
      </c>
      <c r="AU361" s="163" t="s">
        <v>80</v>
      </c>
      <c r="AV361" s="13" t="s">
        <v>82</v>
      </c>
      <c r="AW361" s="13" t="s">
        <v>29</v>
      </c>
      <c r="AX361" s="13" t="s">
        <v>72</v>
      </c>
      <c r="AY361" s="163" t="s">
        <v>115</v>
      </c>
    </row>
    <row r="362" spans="1:65" s="14" customFormat="1" x14ac:dyDescent="0.2">
      <c r="B362" s="170"/>
      <c r="D362" s="157" t="s">
        <v>124</v>
      </c>
      <c r="E362" s="171" t="s">
        <v>1</v>
      </c>
      <c r="F362" s="172" t="s">
        <v>126</v>
      </c>
      <c r="H362" s="173">
        <v>1.766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124</v>
      </c>
      <c r="AU362" s="171" t="s">
        <v>80</v>
      </c>
      <c r="AV362" s="14" t="s">
        <v>122</v>
      </c>
      <c r="AW362" s="14" t="s">
        <v>29</v>
      </c>
      <c r="AX362" s="14" t="s">
        <v>80</v>
      </c>
      <c r="AY362" s="171" t="s">
        <v>115</v>
      </c>
    </row>
    <row r="363" spans="1:65" s="2" customFormat="1" ht="62.65" customHeight="1" x14ac:dyDescent="0.2">
      <c r="A363" s="32"/>
      <c r="B363" s="143"/>
      <c r="C363" s="144" t="s">
        <v>414</v>
      </c>
      <c r="D363" s="144" t="s">
        <v>118</v>
      </c>
      <c r="E363" s="145" t="s">
        <v>373</v>
      </c>
      <c r="F363" s="146" t="s">
        <v>374</v>
      </c>
      <c r="G363" s="147" t="s">
        <v>186</v>
      </c>
      <c r="H363" s="148">
        <v>1.3720000000000001</v>
      </c>
      <c r="I363" s="149"/>
      <c r="J363" s="150">
        <f>ROUND(I363*H363,2)</f>
        <v>0</v>
      </c>
      <c r="K363" s="146" t="s">
        <v>1</v>
      </c>
      <c r="L363" s="33"/>
      <c r="M363" s="151" t="s">
        <v>1</v>
      </c>
      <c r="N363" s="152" t="s">
        <v>37</v>
      </c>
      <c r="O363" s="58"/>
      <c r="P363" s="153">
        <f>O363*H363</f>
        <v>0</v>
      </c>
      <c r="Q363" s="153">
        <v>0</v>
      </c>
      <c r="R363" s="153">
        <f>Q363*H363</f>
        <v>0</v>
      </c>
      <c r="S363" s="153">
        <v>0</v>
      </c>
      <c r="T363" s="154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5" t="s">
        <v>338</v>
      </c>
      <c r="AT363" s="155" t="s">
        <v>118</v>
      </c>
      <c r="AU363" s="155" t="s">
        <v>80</v>
      </c>
      <c r="AY363" s="17" t="s">
        <v>115</v>
      </c>
      <c r="BE363" s="156">
        <f>IF(N363="základní",J363,0)</f>
        <v>0</v>
      </c>
      <c r="BF363" s="156">
        <f>IF(N363="snížená",J363,0)</f>
        <v>0</v>
      </c>
      <c r="BG363" s="156">
        <f>IF(N363="zákl. přenesená",J363,0)</f>
        <v>0</v>
      </c>
      <c r="BH363" s="156">
        <f>IF(N363="sníž. přenesená",J363,0)</f>
        <v>0</v>
      </c>
      <c r="BI363" s="156">
        <f>IF(N363="nulová",J363,0)</f>
        <v>0</v>
      </c>
      <c r="BJ363" s="17" t="s">
        <v>80</v>
      </c>
      <c r="BK363" s="156">
        <f>ROUND(I363*H363,2)</f>
        <v>0</v>
      </c>
      <c r="BL363" s="17" t="s">
        <v>338</v>
      </c>
      <c r="BM363" s="155" t="s">
        <v>386</v>
      </c>
    </row>
    <row r="364" spans="1:65" s="2" customFormat="1" ht="29.25" x14ac:dyDescent="0.2">
      <c r="A364" s="32"/>
      <c r="B364" s="33"/>
      <c r="C364" s="32"/>
      <c r="D364" s="157" t="s">
        <v>123</v>
      </c>
      <c r="E364" s="32"/>
      <c r="F364" s="158" t="s">
        <v>374</v>
      </c>
      <c r="G364" s="32"/>
      <c r="H364" s="32"/>
      <c r="I364" s="159"/>
      <c r="J364" s="32"/>
      <c r="K364" s="32"/>
      <c r="L364" s="33"/>
      <c r="M364" s="160"/>
      <c r="N364" s="161"/>
      <c r="O364" s="58"/>
      <c r="P364" s="58"/>
      <c r="Q364" s="58"/>
      <c r="R364" s="58"/>
      <c r="S364" s="58"/>
      <c r="T364" s="59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123</v>
      </c>
      <c r="AU364" s="17" t="s">
        <v>80</v>
      </c>
    </row>
    <row r="365" spans="1:65" s="13" customFormat="1" x14ac:dyDescent="0.2">
      <c r="B365" s="162"/>
      <c r="D365" s="157" t="s">
        <v>124</v>
      </c>
      <c r="E365" s="163" t="s">
        <v>1</v>
      </c>
      <c r="F365" s="164" t="s">
        <v>558</v>
      </c>
      <c r="H365" s="165">
        <v>1.3720000000000001</v>
      </c>
      <c r="I365" s="166"/>
      <c r="L365" s="162"/>
      <c r="M365" s="167"/>
      <c r="N365" s="168"/>
      <c r="O365" s="168"/>
      <c r="P365" s="168"/>
      <c r="Q365" s="168"/>
      <c r="R365" s="168"/>
      <c r="S365" s="168"/>
      <c r="T365" s="169"/>
      <c r="AT365" s="163" t="s">
        <v>124</v>
      </c>
      <c r="AU365" s="163" t="s">
        <v>80</v>
      </c>
      <c r="AV365" s="13" t="s">
        <v>82</v>
      </c>
      <c r="AW365" s="13" t="s">
        <v>29</v>
      </c>
      <c r="AX365" s="13" t="s">
        <v>72</v>
      </c>
      <c r="AY365" s="163" t="s">
        <v>115</v>
      </c>
    </row>
    <row r="366" spans="1:65" s="14" customFormat="1" x14ac:dyDescent="0.2">
      <c r="B366" s="170"/>
      <c r="D366" s="157" t="s">
        <v>124</v>
      </c>
      <c r="E366" s="171" t="s">
        <v>1</v>
      </c>
      <c r="F366" s="172" t="s">
        <v>126</v>
      </c>
      <c r="H366" s="173">
        <v>1.3720000000000001</v>
      </c>
      <c r="I366" s="174"/>
      <c r="L366" s="170"/>
      <c r="M366" s="175"/>
      <c r="N366" s="176"/>
      <c r="O366" s="176"/>
      <c r="P366" s="176"/>
      <c r="Q366" s="176"/>
      <c r="R366" s="176"/>
      <c r="S366" s="176"/>
      <c r="T366" s="177"/>
      <c r="AT366" s="171" t="s">
        <v>124</v>
      </c>
      <c r="AU366" s="171" t="s">
        <v>80</v>
      </c>
      <c r="AV366" s="14" t="s">
        <v>122</v>
      </c>
      <c r="AW366" s="14" t="s">
        <v>29</v>
      </c>
      <c r="AX366" s="14" t="s">
        <v>80</v>
      </c>
      <c r="AY366" s="171" t="s">
        <v>115</v>
      </c>
    </row>
    <row r="367" spans="1:65" s="2" customFormat="1" ht="21.75" customHeight="1" x14ac:dyDescent="0.2">
      <c r="A367" s="32"/>
      <c r="B367" s="143"/>
      <c r="C367" s="144" t="s">
        <v>419</v>
      </c>
      <c r="D367" s="144" t="s">
        <v>118</v>
      </c>
      <c r="E367" s="145" t="s">
        <v>559</v>
      </c>
      <c r="F367" s="146" t="s">
        <v>560</v>
      </c>
      <c r="G367" s="147" t="s">
        <v>186</v>
      </c>
      <c r="H367" s="148">
        <v>0.22</v>
      </c>
      <c r="I367" s="149"/>
      <c r="J367" s="150">
        <f>ROUND(I367*H367,2)</f>
        <v>0</v>
      </c>
      <c r="K367" s="146" t="s">
        <v>252</v>
      </c>
      <c r="L367" s="33"/>
      <c r="M367" s="151" t="s">
        <v>1</v>
      </c>
      <c r="N367" s="152" t="s">
        <v>37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346</v>
      </c>
      <c r="AT367" s="155" t="s">
        <v>118</v>
      </c>
      <c r="AU367" s="155" t="s">
        <v>80</v>
      </c>
      <c r="AY367" s="17" t="s">
        <v>115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80</v>
      </c>
      <c r="BK367" s="156">
        <f>ROUND(I367*H367,2)</f>
        <v>0</v>
      </c>
      <c r="BL367" s="17" t="s">
        <v>346</v>
      </c>
      <c r="BM367" s="155" t="s">
        <v>561</v>
      </c>
    </row>
    <row r="368" spans="1:65" s="2" customFormat="1" ht="48.75" x14ac:dyDescent="0.2">
      <c r="A368" s="32"/>
      <c r="B368" s="33"/>
      <c r="C368" s="32"/>
      <c r="D368" s="157" t="s">
        <v>123</v>
      </c>
      <c r="E368" s="32"/>
      <c r="F368" s="158" t="s">
        <v>562</v>
      </c>
      <c r="G368" s="32"/>
      <c r="H368" s="32"/>
      <c r="I368" s="159"/>
      <c r="J368" s="32"/>
      <c r="K368" s="32"/>
      <c r="L368" s="33"/>
      <c r="M368" s="160"/>
      <c r="N368" s="161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123</v>
      </c>
      <c r="AU368" s="17" t="s">
        <v>80</v>
      </c>
    </row>
    <row r="369" spans="1:65" s="13" customFormat="1" x14ac:dyDescent="0.2">
      <c r="B369" s="162"/>
      <c r="D369" s="157" t="s">
        <v>124</v>
      </c>
      <c r="E369" s="163" t="s">
        <v>1</v>
      </c>
      <c r="F369" s="164" t="s">
        <v>563</v>
      </c>
      <c r="H369" s="165">
        <v>0.22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124</v>
      </c>
      <c r="AU369" s="163" t="s">
        <v>80</v>
      </c>
      <c r="AV369" s="13" t="s">
        <v>82</v>
      </c>
      <c r="AW369" s="13" t="s">
        <v>29</v>
      </c>
      <c r="AX369" s="13" t="s">
        <v>80</v>
      </c>
      <c r="AY369" s="163" t="s">
        <v>115</v>
      </c>
    </row>
    <row r="370" spans="1:65" s="2" customFormat="1" ht="33" customHeight="1" x14ac:dyDescent="0.2">
      <c r="A370" s="32"/>
      <c r="B370" s="143"/>
      <c r="C370" s="144" t="s">
        <v>235</v>
      </c>
      <c r="D370" s="144" t="s">
        <v>118</v>
      </c>
      <c r="E370" s="145" t="s">
        <v>384</v>
      </c>
      <c r="F370" s="146" t="s">
        <v>385</v>
      </c>
      <c r="G370" s="147" t="s">
        <v>140</v>
      </c>
      <c r="H370" s="148">
        <v>2</v>
      </c>
      <c r="I370" s="149"/>
      <c r="J370" s="150">
        <f>ROUND(I370*H370,2)</f>
        <v>0</v>
      </c>
      <c r="K370" s="146" t="s">
        <v>1</v>
      </c>
      <c r="L370" s="33"/>
      <c r="M370" s="151" t="s">
        <v>1</v>
      </c>
      <c r="N370" s="152" t="s">
        <v>37</v>
      </c>
      <c r="O370" s="58"/>
      <c r="P370" s="153">
        <f>O370*H370</f>
        <v>0</v>
      </c>
      <c r="Q370" s="153">
        <v>0</v>
      </c>
      <c r="R370" s="153">
        <f>Q370*H370</f>
        <v>0</v>
      </c>
      <c r="S370" s="153">
        <v>0</v>
      </c>
      <c r="T370" s="154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5" t="s">
        <v>338</v>
      </c>
      <c r="AT370" s="155" t="s">
        <v>118</v>
      </c>
      <c r="AU370" s="155" t="s">
        <v>80</v>
      </c>
      <c r="AY370" s="17" t="s">
        <v>115</v>
      </c>
      <c r="BE370" s="156">
        <f>IF(N370="základní",J370,0)</f>
        <v>0</v>
      </c>
      <c r="BF370" s="156">
        <f>IF(N370="snížená",J370,0)</f>
        <v>0</v>
      </c>
      <c r="BG370" s="156">
        <f>IF(N370="zákl. přenesená",J370,0)</f>
        <v>0</v>
      </c>
      <c r="BH370" s="156">
        <f>IF(N370="sníž. přenesená",J370,0)</f>
        <v>0</v>
      </c>
      <c r="BI370" s="156">
        <f>IF(N370="nulová",J370,0)</f>
        <v>0</v>
      </c>
      <c r="BJ370" s="17" t="s">
        <v>80</v>
      </c>
      <c r="BK370" s="156">
        <f>ROUND(I370*H370,2)</f>
        <v>0</v>
      </c>
      <c r="BL370" s="17" t="s">
        <v>338</v>
      </c>
      <c r="BM370" s="155" t="s">
        <v>391</v>
      </c>
    </row>
    <row r="371" spans="1:65" s="2" customFormat="1" ht="19.5" x14ac:dyDescent="0.2">
      <c r="A371" s="32"/>
      <c r="B371" s="33"/>
      <c r="C371" s="32"/>
      <c r="D371" s="157" t="s">
        <v>123</v>
      </c>
      <c r="E371" s="32"/>
      <c r="F371" s="158" t="s">
        <v>385</v>
      </c>
      <c r="G371" s="32"/>
      <c r="H371" s="32"/>
      <c r="I371" s="159"/>
      <c r="J371" s="32"/>
      <c r="K371" s="32"/>
      <c r="L371" s="33"/>
      <c r="M371" s="160"/>
      <c r="N371" s="161"/>
      <c r="O371" s="58"/>
      <c r="P371" s="58"/>
      <c r="Q371" s="58"/>
      <c r="R371" s="58"/>
      <c r="S371" s="58"/>
      <c r="T371" s="59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123</v>
      </c>
      <c r="AU371" s="17" t="s">
        <v>80</v>
      </c>
    </row>
    <row r="372" spans="1:65" s="13" customFormat="1" x14ac:dyDescent="0.2">
      <c r="B372" s="162"/>
      <c r="D372" s="157" t="s">
        <v>124</v>
      </c>
      <c r="E372" s="163" t="s">
        <v>1</v>
      </c>
      <c r="F372" s="164" t="s">
        <v>387</v>
      </c>
      <c r="H372" s="165">
        <v>2</v>
      </c>
      <c r="I372" s="166"/>
      <c r="L372" s="162"/>
      <c r="M372" s="167"/>
      <c r="N372" s="168"/>
      <c r="O372" s="168"/>
      <c r="P372" s="168"/>
      <c r="Q372" s="168"/>
      <c r="R372" s="168"/>
      <c r="S372" s="168"/>
      <c r="T372" s="169"/>
      <c r="AT372" s="163" t="s">
        <v>124</v>
      </c>
      <c r="AU372" s="163" t="s">
        <v>80</v>
      </c>
      <c r="AV372" s="13" t="s">
        <v>82</v>
      </c>
      <c r="AW372" s="13" t="s">
        <v>29</v>
      </c>
      <c r="AX372" s="13" t="s">
        <v>72</v>
      </c>
      <c r="AY372" s="163" t="s">
        <v>115</v>
      </c>
    </row>
    <row r="373" spans="1:65" s="14" customFormat="1" x14ac:dyDescent="0.2">
      <c r="B373" s="170"/>
      <c r="D373" s="157" t="s">
        <v>124</v>
      </c>
      <c r="E373" s="171" t="s">
        <v>1</v>
      </c>
      <c r="F373" s="172" t="s">
        <v>126</v>
      </c>
      <c r="H373" s="173">
        <v>2</v>
      </c>
      <c r="I373" s="174"/>
      <c r="L373" s="170"/>
      <c r="M373" s="175"/>
      <c r="N373" s="176"/>
      <c r="O373" s="176"/>
      <c r="P373" s="176"/>
      <c r="Q373" s="176"/>
      <c r="R373" s="176"/>
      <c r="S373" s="176"/>
      <c r="T373" s="177"/>
      <c r="AT373" s="171" t="s">
        <v>124</v>
      </c>
      <c r="AU373" s="171" t="s">
        <v>80</v>
      </c>
      <c r="AV373" s="14" t="s">
        <v>122</v>
      </c>
      <c r="AW373" s="14" t="s">
        <v>29</v>
      </c>
      <c r="AX373" s="14" t="s">
        <v>80</v>
      </c>
      <c r="AY373" s="171" t="s">
        <v>115</v>
      </c>
    </row>
    <row r="374" spans="1:65" s="2" customFormat="1" ht="21.75" customHeight="1" x14ac:dyDescent="0.2">
      <c r="A374" s="32"/>
      <c r="B374" s="143"/>
      <c r="C374" s="144" t="s">
        <v>429</v>
      </c>
      <c r="D374" s="144" t="s">
        <v>118</v>
      </c>
      <c r="E374" s="145" t="s">
        <v>393</v>
      </c>
      <c r="F374" s="146" t="s">
        <v>394</v>
      </c>
      <c r="G374" s="147" t="s">
        <v>186</v>
      </c>
      <c r="H374" s="148">
        <v>469.8</v>
      </c>
      <c r="I374" s="149"/>
      <c r="J374" s="150">
        <f>ROUND(I374*H374,2)</f>
        <v>0</v>
      </c>
      <c r="K374" s="146" t="s">
        <v>1</v>
      </c>
      <c r="L374" s="33"/>
      <c r="M374" s="151" t="s">
        <v>1</v>
      </c>
      <c r="N374" s="152" t="s">
        <v>37</v>
      </c>
      <c r="O374" s="58"/>
      <c r="P374" s="153">
        <f>O374*H374</f>
        <v>0</v>
      </c>
      <c r="Q374" s="153">
        <v>0</v>
      </c>
      <c r="R374" s="153">
        <f>Q374*H374</f>
        <v>0</v>
      </c>
      <c r="S374" s="153">
        <v>0</v>
      </c>
      <c r="T374" s="154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5" t="s">
        <v>338</v>
      </c>
      <c r="AT374" s="155" t="s">
        <v>118</v>
      </c>
      <c r="AU374" s="155" t="s">
        <v>80</v>
      </c>
      <c r="AY374" s="17" t="s">
        <v>115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7" t="s">
        <v>80</v>
      </c>
      <c r="BK374" s="156">
        <f>ROUND(I374*H374,2)</f>
        <v>0</v>
      </c>
      <c r="BL374" s="17" t="s">
        <v>338</v>
      </c>
      <c r="BM374" s="155" t="s">
        <v>395</v>
      </c>
    </row>
    <row r="375" spans="1:65" s="2" customFormat="1" x14ac:dyDescent="0.2">
      <c r="A375" s="32"/>
      <c r="B375" s="33"/>
      <c r="C375" s="32"/>
      <c r="D375" s="157" t="s">
        <v>123</v>
      </c>
      <c r="E375" s="32"/>
      <c r="F375" s="158" t="s">
        <v>394</v>
      </c>
      <c r="G375" s="32"/>
      <c r="H375" s="32"/>
      <c r="I375" s="159"/>
      <c r="J375" s="32"/>
      <c r="K375" s="32"/>
      <c r="L375" s="33"/>
      <c r="M375" s="160"/>
      <c r="N375" s="161"/>
      <c r="O375" s="58"/>
      <c r="P375" s="58"/>
      <c r="Q375" s="58"/>
      <c r="R375" s="58"/>
      <c r="S375" s="58"/>
      <c r="T375" s="59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T375" s="17" t="s">
        <v>123</v>
      </c>
      <c r="AU375" s="17" t="s">
        <v>80</v>
      </c>
    </row>
    <row r="376" spans="1:65" s="13" customFormat="1" x14ac:dyDescent="0.2">
      <c r="B376" s="162"/>
      <c r="D376" s="157" t="s">
        <v>124</v>
      </c>
      <c r="E376" s="163" t="s">
        <v>1</v>
      </c>
      <c r="F376" s="164" t="s">
        <v>564</v>
      </c>
      <c r="H376" s="165">
        <v>469.8</v>
      </c>
      <c r="I376" s="166"/>
      <c r="L376" s="162"/>
      <c r="M376" s="167"/>
      <c r="N376" s="168"/>
      <c r="O376" s="168"/>
      <c r="P376" s="168"/>
      <c r="Q376" s="168"/>
      <c r="R376" s="168"/>
      <c r="S376" s="168"/>
      <c r="T376" s="169"/>
      <c r="AT376" s="163" t="s">
        <v>124</v>
      </c>
      <c r="AU376" s="163" t="s">
        <v>80</v>
      </c>
      <c r="AV376" s="13" t="s">
        <v>82</v>
      </c>
      <c r="AW376" s="13" t="s">
        <v>29</v>
      </c>
      <c r="AX376" s="13" t="s">
        <v>72</v>
      </c>
      <c r="AY376" s="163" t="s">
        <v>115</v>
      </c>
    </row>
    <row r="377" spans="1:65" s="14" customFormat="1" x14ac:dyDescent="0.2">
      <c r="B377" s="170"/>
      <c r="D377" s="157" t="s">
        <v>124</v>
      </c>
      <c r="E377" s="171" t="s">
        <v>1</v>
      </c>
      <c r="F377" s="172" t="s">
        <v>126</v>
      </c>
      <c r="H377" s="173">
        <v>469.8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124</v>
      </c>
      <c r="AU377" s="171" t="s">
        <v>80</v>
      </c>
      <c r="AV377" s="14" t="s">
        <v>122</v>
      </c>
      <c r="AW377" s="14" t="s">
        <v>29</v>
      </c>
      <c r="AX377" s="14" t="s">
        <v>80</v>
      </c>
      <c r="AY377" s="171" t="s">
        <v>115</v>
      </c>
    </row>
    <row r="378" spans="1:65" s="2" customFormat="1" ht="16.5" customHeight="1" x14ac:dyDescent="0.2">
      <c r="A378" s="32"/>
      <c r="B378" s="143"/>
      <c r="C378" s="144" t="s">
        <v>434</v>
      </c>
      <c r="D378" s="144" t="s">
        <v>118</v>
      </c>
      <c r="E378" s="145" t="s">
        <v>398</v>
      </c>
      <c r="F378" s="146" t="s">
        <v>399</v>
      </c>
      <c r="G378" s="147" t="s">
        <v>186</v>
      </c>
      <c r="H378" s="148">
        <v>0.22</v>
      </c>
      <c r="I378" s="149"/>
      <c r="J378" s="150">
        <f>ROUND(I378*H378,2)</f>
        <v>0</v>
      </c>
      <c r="K378" s="146" t="s">
        <v>252</v>
      </c>
      <c r="L378" s="33"/>
      <c r="M378" s="151" t="s">
        <v>1</v>
      </c>
      <c r="N378" s="152" t="s">
        <v>37</v>
      </c>
      <c r="O378" s="58"/>
      <c r="P378" s="153">
        <f>O378*H378</f>
        <v>0</v>
      </c>
      <c r="Q378" s="153">
        <v>0</v>
      </c>
      <c r="R378" s="153">
        <f>Q378*H378</f>
        <v>0</v>
      </c>
      <c r="S378" s="153">
        <v>0</v>
      </c>
      <c r="T378" s="154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5" t="s">
        <v>346</v>
      </c>
      <c r="AT378" s="155" t="s">
        <v>118</v>
      </c>
      <c r="AU378" s="155" t="s">
        <v>80</v>
      </c>
      <c r="AY378" s="17" t="s">
        <v>115</v>
      </c>
      <c r="BE378" s="156">
        <f>IF(N378="základní",J378,0)</f>
        <v>0</v>
      </c>
      <c r="BF378" s="156">
        <f>IF(N378="snížená",J378,0)</f>
        <v>0</v>
      </c>
      <c r="BG378" s="156">
        <f>IF(N378="zákl. přenesená",J378,0)</f>
        <v>0</v>
      </c>
      <c r="BH378" s="156">
        <f>IF(N378="sníž. přenesená",J378,0)</f>
        <v>0</v>
      </c>
      <c r="BI378" s="156">
        <f>IF(N378="nulová",J378,0)</f>
        <v>0</v>
      </c>
      <c r="BJ378" s="17" t="s">
        <v>80</v>
      </c>
      <c r="BK378" s="156">
        <f>ROUND(I378*H378,2)</f>
        <v>0</v>
      </c>
      <c r="BL378" s="17" t="s">
        <v>346</v>
      </c>
      <c r="BM378" s="155" t="s">
        <v>565</v>
      </c>
    </row>
    <row r="379" spans="1:65" s="2" customFormat="1" ht="58.5" x14ac:dyDescent="0.2">
      <c r="A379" s="32"/>
      <c r="B379" s="33"/>
      <c r="C379" s="32"/>
      <c r="D379" s="157" t="s">
        <v>123</v>
      </c>
      <c r="E379" s="32"/>
      <c r="F379" s="158" t="s">
        <v>401</v>
      </c>
      <c r="G379" s="32"/>
      <c r="H379" s="32"/>
      <c r="I379" s="159"/>
      <c r="J379" s="32"/>
      <c r="K379" s="32"/>
      <c r="L379" s="33"/>
      <c r="M379" s="160"/>
      <c r="N379" s="161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123</v>
      </c>
      <c r="AU379" s="17" t="s">
        <v>80</v>
      </c>
    </row>
    <row r="380" spans="1:65" s="13" customFormat="1" x14ac:dyDescent="0.2">
      <c r="B380" s="162"/>
      <c r="D380" s="157" t="s">
        <v>124</v>
      </c>
      <c r="E380" s="163" t="s">
        <v>1</v>
      </c>
      <c r="F380" s="164" t="s">
        <v>566</v>
      </c>
      <c r="H380" s="165">
        <v>0.22</v>
      </c>
      <c r="I380" s="166"/>
      <c r="L380" s="162"/>
      <c r="M380" s="167"/>
      <c r="N380" s="168"/>
      <c r="O380" s="168"/>
      <c r="P380" s="168"/>
      <c r="Q380" s="168"/>
      <c r="R380" s="168"/>
      <c r="S380" s="168"/>
      <c r="T380" s="169"/>
      <c r="AT380" s="163" t="s">
        <v>124</v>
      </c>
      <c r="AU380" s="163" t="s">
        <v>80</v>
      </c>
      <c r="AV380" s="13" t="s">
        <v>82</v>
      </c>
      <c r="AW380" s="13" t="s">
        <v>29</v>
      </c>
      <c r="AX380" s="13" t="s">
        <v>80</v>
      </c>
      <c r="AY380" s="163" t="s">
        <v>115</v>
      </c>
    </row>
    <row r="381" spans="1:65" s="2" customFormat="1" ht="16.5" customHeight="1" x14ac:dyDescent="0.2">
      <c r="A381" s="32"/>
      <c r="B381" s="143"/>
      <c r="C381" s="144" t="s">
        <v>438</v>
      </c>
      <c r="D381" s="144" t="s">
        <v>118</v>
      </c>
      <c r="E381" s="145" t="s">
        <v>403</v>
      </c>
      <c r="F381" s="146" t="s">
        <v>404</v>
      </c>
      <c r="G381" s="147" t="s">
        <v>186</v>
      </c>
      <c r="H381" s="148">
        <v>0.9</v>
      </c>
      <c r="I381" s="149"/>
      <c r="J381" s="150">
        <f>ROUND(I381*H381,2)</f>
        <v>0</v>
      </c>
      <c r="K381" s="146" t="s">
        <v>1</v>
      </c>
      <c r="L381" s="33"/>
      <c r="M381" s="151" t="s">
        <v>1</v>
      </c>
      <c r="N381" s="152" t="s">
        <v>37</v>
      </c>
      <c r="O381" s="58"/>
      <c r="P381" s="153">
        <f>O381*H381</f>
        <v>0</v>
      </c>
      <c r="Q381" s="153">
        <v>0</v>
      </c>
      <c r="R381" s="153">
        <f>Q381*H381</f>
        <v>0</v>
      </c>
      <c r="S381" s="153">
        <v>0</v>
      </c>
      <c r="T381" s="154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55" t="s">
        <v>338</v>
      </c>
      <c r="AT381" s="155" t="s">
        <v>118</v>
      </c>
      <c r="AU381" s="155" t="s">
        <v>80</v>
      </c>
      <c r="AY381" s="17" t="s">
        <v>115</v>
      </c>
      <c r="BE381" s="156">
        <f>IF(N381="základní",J381,0)</f>
        <v>0</v>
      </c>
      <c r="BF381" s="156">
        <f>IF(N381="snížená",J381,0)</f>
        <v>0</v>
      </c>
      <c r="BG381" s="156">
        <f>IF(N381="zákl. přenesená",J381,0)</f>
        <v>0</v>
      </c>
      <c r="BH381" s="156">
        <f>IF(N381="sníž. přenesená",J381,0)</f>
        <v>0</v>
      </c>
      <c r="BI381" s="156">
        <f>IF(N381="nulová",J381,0)</f>
        <v>0</v>
      </c>
      <c r="BJ381" s="17" t="s">
        <v>80</v>
      </c>
      <c r="BK381" s="156">
        <f>ROUND(I381*H381,2)</f>
        <v>0</v>
      </c>
      <c r="BL381" s="17" t="s">
        <v>338</v>
      </c>
      <c r="BM381" s="155" t="s">
        <v>405</v>
      </c>
    </row>
    <row r="382" spans="1:65" s="2" customFormat="1" x14ac:dyDescent="0.2">
      <c r="A382" s="32"/>
      <c r="B382" s="33"/>
      <c r="C382" s="32"/>
      <c r="D382" s="157" t="s">
        <v>123</v>
      </c>
      <c r="E382" s="32"/>
      <c r="F382" s="158" t="s">
        <v>404</v>
      </c>
      <c r="G382" s="32"/>
      <c r="H382" s="32"/>
      <c r="I382" s="159"/>
      <c r="J382" s="32"/>
      <c r="K382" s="32"/>
      <c r="L382" s="33"/>
      <c r="M382" s="160"/>
      <c r="N382" s="161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123</v>
      </c>
      <c r="AU382" s="17" t="s">
        <v>80</v>
      </c>
    </row>
    <row r="383" spans="1:65" s="13" customFormat="1" x14ac:dyDescent="0.2">
      <c r="B383" s="162"/>
      <c r="D383" s="157" t="s">
        <v>124</v>
      </c>
      <c r="E383" s="163" t="s">
        <v>1</v>
      </c>
      <c r="F383" s="164" t="s">
        <v>567</v>
      </c>
      <c r="H383" s="165">
        <v>0.9</v>
      </c>
      <c r="I383" s="166"/>
      <c r="L383" s="162"/>
      <c r="M383" s="167"/>
      <c r="N383" s="168"/>
      <c r="O383" s="168"/>
      <c r="P383" s="168"/>
      <c r="Q383" s="168"/>
      <c r="R383" s="168"/>
      <c r="S383" s="168"/>
      <c r="T383" s="169"/>
      <c r="AT383" s="163" t="s">
        <v>124</v>
      </c>
      <c r="AU383" s="163" t="s">
        <v>80</v>
      </c>
      <c r="AV383" s="13" t="s">
        <v>82</v>
      </c>
      <c r="AW383" s="13" t="s">
        <v>29</v>
      </c>
      <c r="AX383" s="13" t="s">
        <v>72</v>
      </c>
      <c r="AY383" s="163" t="s">
        <v>115</v>
      </c>
    </row>
    <row r="384" spans="1:65" s="14" customFormat="1" x14ac:dyDescent="0.2">
      <c r="B384" s="170"/>
      <c r="D384" s="157" t="s">
        <v>124</v>
      </c>
      <c r="E384" s="171" t="s">
        <v>1</v>
      </c>
      <c r="F384" s="172" t="s">
        <v>126</v>
      </c>
      <c r="H384" s="173">
        <v>0.9</v>
      </c>
      <c r="I384" s="174"/>
      <c r="L384" s="170"/>
      <c r="M384" s="175"/>
      <c r="N384" s="176"/>
      <c r="O384" s="176"/>
      <c r="P384" s="176"/>
      <c r="Q384" s="176"/>
      <c r="R384" s="176"/>
      <c r="S384" s="176"/>
      <c r="T384" s="177"/>
      <c r="AT384" s="171" t="s">
        <v>124</v>
      </c>
      <c r="AU384" s="171" t="s">
        <v>80</v>
      </c>
      <c r="AV384" s="14" t="s">
        <v>122</v>
      </c>
      <c r="AW384" s="14" t="s">
        <v>29</v>
      </c>
      <c r="AX384" s="14" t="s">
        <v>80</v>
      </c>
      <c r="AY384" s="171" t="s">
        <v>115</v>
      </c>
    </row>
    <row r="385" spans="1:65" s="2" customFormat="1" ht="24.2" customHeight="1" x14ac:dyDescent="0.2">
      <c r="A385" s="32"/>
      <c r="B385" s="143"/>
      <c r="C385" s="144" t="s">
        <v>269</v>
      </c>
      <c r="D385" s="144" t="s">
        <v>118</v>
      </c>
      <c r="E385" s="145" t="s">
        <v>568</v>
      </c>
      <c r="F385" s="146" t="s">
        <v>569</v>
      </c>
      <c r="G385" s="147" t="s">
        <v>186</v>
      </c>
      <c r="H385" s="148">
        <v>10.5</v>
      </c>
      <c r="I385" s="149"/>
      <c r="J385" s="150">
        <f>ROUND(I385*H385,2)</f>
        <v>0</v>
      </c>
      <c r="K385" s="146" t="s">
        <v>1</v>
      </c>
      <c r="L385" s="33"/>
      <c r="M385" s="151" t="s">
        <v>1</v>
      </c>
      <c r="N385" s="152" t="s">
        <v>37</v>
      </c>
      <c r="O385" s="58"/>
      <c r="P385" s="153">
        <f>O385*H385</f>
        <v>0</v>
      </c>
      <c r="Q385" s="153">
        <v>0</v>
      </c>
      <c r="R385" s="153">
        <f>Q385*H385</f>
        <v>0</v>
      </c>
      <c r="S385" s="153">
        <v>0</v>
      </c>
      <c r="T385" s="154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5" t="s">
        <v>338</v>
      </c>
      <c r="AT385" s="155" t="s">
        <v>118</v>
      </c>
      <c r="AU385" s="155" t="s">
        <v>80</v>
      </c>
      <c r="AY385" s="17" t="s">
        <v>115</v>
      </c>
      <c r="BE385" s="156">
        <f>IF(N385="základní",J385,0)</f>
        <v>0</v>
      </c>
      <c r="BF385" s="156">
        <f>IF(N385="snížená",J385,0)</f>
        <v>0</v>
      </c>
      <c r="BG385" s="156">
        <f>IF(N385="zákl. přenesená",J385,0)</f>
        <v>0</v>
      </c>
      <c r="BH385" s="156">
        <f>IF(N385="sníž. přenesená",J385,0)</f>
        <v>0</v>
      </c>
      <c r="BI385" s="156">
        <f>IF(N385="nulová",J385,0)</f>
        <v>0</v>
      </c>
      <c r="BJ385" s="17" t="s">
        <v>80</v>
      </c>
      <c r="BK385" s="156">
        <f>ROUND(I385*H385,2)</f>
        <v>0</v>
      </c>
      <c r="BL385" s="17" t="s">
        <v>338</v>
      </c>
      <c r="BM385" s="155" t="s">
        <v>413</v>
      </c>
    </row>
    <row r="386" spans="1:65" s="2" customFormat="1" x14ac:dyDescent="0.2">
      <c r="A386" s="32"/>
      <c r="B386" s="33"/>
      <c r="C386" s="32"/>
      <c r="D386" s="157" t="s">
        <v>123</v>
      </c>
      <c r="E386" s="32"/>
      <c r="F386" s="158" t="s">
        <v>569</v>
      </c>
      <c r="G386" s="32"/>
      <c r="H386" s="32"/>
      <c r="I386" s="159"/>
      <c r="J386" s="32"/>
      <c r="K386" s="32"/>
      <c r="L386" s="33"/>
      <c r="M386" s="160"/>
      <c r="N386" s="161"/>
      <c r="O386" s="58"/>
      <c r="P386" s="58"/>
      <c r="Q386" s="58"/>
      <c r="R386" s="58"/>
      <c r="S386" s="58"/>
      <c r="T386" s="59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123</v>
      </c>
      <c r="AU386" s="17" t="s">
        <v>80</v>
      </c>
    </row>
    <row r="387" spans="1:65" s="13" customFormat="1" x14ac:dyDescent="0.2">
      <c r="B387" s="162"/>
      <c r="D387" s="157" t="s">
        <v>124</v>
      </c>
      <c r="E387" s="163" t="s">
        <v>1</v>
      </c>
      <c r="F387" s="164" t="s">
        <v>570</v>
      </c>
      <c r="H387" s="165">
        <v>10.5</v>
      </c>
      <c r="I387" s="166"/>
      <c r="L387" s="162"/>
      <c r="M387" s="167"/>
      <c r="N387" s="168"/>
      <c r="O387" s="168"/>
      <c r="P387" s="168"/>
      <c r="Q387" s="168"/>
      <c r="R387" s="168"/>
      <c r="S387" s="168"/>
      <c r="T387" s="169"/>
      <c r="AT387" s="163" t="s">
        <v>124</v>
      </c>
      <c r="AU387" s="163" t="s">
        <v>80</v>
      </c>
      <c r="AV387" s="13" t="s">
        <v>82</v>
      </c>
      <c r="AW387" s="13" t="s">
        <v>29</v>
      </c>
      <c r="AX387" s="13" t="s">
        <v>72</v>
      </c>
      <c r="AY387" s="163" t="s">
        <v>115</v>
      </c>
    </row>
    <row r="388" spans="1:65" s="14" customFormat="1" x14ac:dyDescent="0.2">
      <c r="B388" s="170"/>
      <c r="D388" s="157" t="s">
        <v>124</v>
      </c>
      <c r="E388" s="171" t="s">
        <v>1</v>
      </c>
      <c r="F388" s="172" t="s">
        <v>126</v>
      </c>
      <c r="H388" s="173">
        <v>10.5</v>
      </c>
      <c r="I388" s="174"/>
      <c r="L388" s="170"/>
      <c r="M388" s="175"/>
      <c r="N388" s="176"/>
      <c r="O388" s="176"/>
      <c r="P388" s="176"/>
      <c r="Q388" s="176"/>
      <c r="R388" s="176"/>
      <c r="S388" s="176"/>
      <c r="T388" s="177"/>
      <c r="AT388" s="171" t="s">
        <v>124</v>
      </c>
      <c r="AU388" s="171" t="s">
        <v>80</v>
      </c>
      <c r="AV388" s="14" t="s">
        <v>122</v>
      </c>
      <c r="AW388" s="14" t="s">
        <v>29</v>
      </c>
      <c r="AX388" s="14" t="s">
        <v>80</v>
      </c>
      <c r="AY388" s="171" t="s">
        <v>115</v>
      </c>
    </row>
    <row r="389" spans="1:65" s="12" customFormat="1" ht="25.9" customHeight="1" x14ac:dyDescent="0.2">
      <c r="B389" s="130"/>
      <c r="D389" s="131" t="s">
        <v>71</v>
      </c>
      <c r="E389" s="132" t="s">
        <v>407</v>
      </c>
      <c r="F389" s="132" t="s">
        <v>408</v>
      </c>
      <c r="I389" s="133"/>
      <c r="J389" s="134">
        <f>BK389</f>
        <v>0</v>
      </c>
      <c r="L389" s="130"/>
      <c r="M389" s="135"/>
      <c r="N389" s="136"/>
      <c r="O389" s="136"/>
      <c r="P389" s="137">
        <f>SUM(P390:P409)</f>
        <v>0</v>
      </c>
      <c r="Q389" s="136"/>
      <c r="R389" s="137">
        <f>SUM(R390:R409)</f>
        <v>0</v>
      </c>
      <c r="S389" s="136"/>
      <c r="T389" s="138">
        <f>SUM(T390:T409)</f>
        <v>0</v>
      </c>
      <c r="AR389" s="131" t="s">
        <v>116</v>
      </c>
      <c r="AT389" s="139" t="s">
        <v>71</v>
      </c>
      <c r="AU389" s="139" t="s">
        <v>72</v>
      </c>
      <c r="AY389" s="131" t="s">
        <v>115</v>
      </c>
      <c r="BK389" s="140">
        <f>SUM(BK390:BK409)</f>
        <v>0</v>
      </c>
    </row>
    <row r="390" spans="1:65" s="2" customFormat="1" ht="21.75" customHeight="1" x14ac:dyDescent="0.2">
      <c r="A390" s="32"/>
      <c r="B390" s="143"/>
      <c r="C390" s="144" t="s">
        <v>571</v>
      </c>
      <c r="D390" s="144" t="s">
        <v>118</v>
      </c>
      <c r="E390" s="145" t="s">
        <v>410</v>
      </c>
      <c r="F390" s="146" t="s">
        <v>411</v>
      </c>
      <c r="G390" s="147" t="s">
        <v>412</v>
      </c>
      <c r="H390" s="148">
        <v>1</v>
      </c>
      <c r="I390" s="149"/>
      <c r="J390" s="150">
        <f>ROUND(I390*H390,2)</f>
        <v>0</v>
      </c>
      <c r="K390" s="146" t="s">
        <v>1</v>
      </c>
      <c r="L390" s="33"/>
      <c r="M390" s="151" t="s">
        <v>1</v>
      </c>
      <c r="N390" s="152" t="s">
        <v>37</v>
      </c>
      <c r="O390" s="58"/>
      <c r="P390" s="153">
        <f>O390*H390</f>
        <v>0</v>
      </c>
      <c r="Q390" s="153">
        <v>0</v>
      </c>
      <c r="R390" s="153">
        <f>Q390*H390</f>
        <v>0</v>
      </c>
      <c r="S390" s="153">
        <v>0</v>
      </c>
      <c r="T390" s="154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5" t="s">
        <v>122</v>
      </c>
      <c r="AT390" s="155" t="s">
        <v>118</v>
      </c>
      <c r="AU390" s="155" t="s">
        <v>80</v>
      </c>
      <c r="AY390" s="17" t="s">
        <v>115</v>
      </c>
      <c r="BE390" s="156">
        <f>IF(N390="základní",J390,0)</f>
        <v>0</v>
      </c>
      <c r="BF390" s="156">
        <f>IF(N390="snížená",J390,0)</f>
        <v>0</v>
      </c>
      <c r="BG390" s="156">
        <f>IF(N390="zákl. přenesená",J390,0)</f>
        <v>0</v>
      </c>
      <c r="BH390" s="156">
        <f>IF(N390="sníž. přenesená",J390,0)</f>
        <v>0</v>
      </c>
      <c r="BI390" s="156">
        <f>IF(N390="nulová",J390,0)</f>
        <v>0</v>
      </c>
      <c r="BJ390" s="17" t="s">
        <v>80</v>
      </c>
      <c r="BK390" s="156">
        <f>ROUND(I390*H390,2)</f>
        <v>0</v>
      </c>
      <c r="BL390" s="17" t="s">
        <v>122</v>
      </c>
      <c r="BM390" s="155" t="s">
        <v>417</v>
      </c>
    </row>
    <row r="391" spans="1:65" s="2" customFormat="1" x14ac:dyDescent="0.2">
      <c r="A391" s="32"/>
      <c r="B391" s="33"/>
      <c r="C391" s="32"/>
      <c r="D391" s="157" t="s">
        <v>123</v>
      </c>
      <c r="E391" s="32"/>
      <c r="F391" s="158" t="s">
        <v>411</v>
      </c>
      <c r="G391" s="32"/>
      <c r="H391" s="32"/>
      <c r="I391" s="159"/>
      <c r="J391" s="32"/>
      <c r="K391" s="32"/>
      <c r="L391" s="33"/>
      <c r="M391" s="160"/>
      <c r="N391" s="161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123</v>
      </c>
      <c r="AU391" s="17" t="s">
        <v>80</v>
      </c>
    </row>
    <row r="392" spans="1:65" s="13" customFormat="1" x14ac:dyDescent="0.2">
      <c r="B392" s="162"/>
      <c r="D392" s="157" t="s">
        <v>124</v>
      </c>
      <c r="E392" s="163" t="s">
        <v>1</v>
      </c>
      <c r="F392" s="164" t="s">
        <v>80</v>
      </c>
      <c r="H392" s="165">
        <v>1</v>
      </c>
      <c r="I392" s="166"/>
      <c r="L392" s="162"/>
      <c r="M392" s="167"/>
      <c r="N392" s="168"/>
      <c r="O392" s="168"/>
      <c r="P392" s="168"/>
      <c r="Q392" s="168"/>
      <c r="R392" s="168"/>
      <c r="S392" s="168"/>
      <c r="T392" s="169"/>
      <c r="AT392" s="163" t="s">
        <v>124</v>
      </c>
      <c r="AU392" s="163" t="s">
        <v>80</v>
      </c>
      <c r="AV392" s="13" t="s">
        <v>82</v>
      </c>
      <c r="AW392" s="13" t="s">
        <v>29</v>
      </c>
      <c r="AX392" s="13" t="s">
        <v>72</v>
      </c>
      <c r="AY392" s="163" t="s">
        <v>115</v>
      </c>
    </row>
    <row r="393" spans="1:65" s="14" customFormat="1" x14ac:dyDescent="0.2">
      <c r="B393" s="170"/>
      <c r="D393" s="157" t="s">
        <v>124</v>
      </c>
      <c r="E393" s="171" t="s">
        <v>1</v>
      </c>
      <c r="F393" s="172" t="s">
        <v>126</v>
      </c>
      <c r="H393" s="173">
        <v>1</v>
      </c>
      <c r="I393" s="174"/>
      <c r="L393" s="170"/>
      <c r="M393" s="175"/>
      <c r="N393" s="176"/>
      <c r="O393" s="176"/>
      <c r="P393" s="176"/>
      <c r="Q393" s="176"/>
      <c r="R393" s="176"/>
      <c r="S393" s="176"/>
      <c r="T393" s="177"/>
      <c r="AT393" s="171" t="s">
        <v>124</v>
      </c>
      <c r="AU393" s="171" t="s">
        <v>80</v>
      </c>
      <c r="AV393" s="14" t="s">
        <v>122</v>
      </c>
      <c r="AW393" s="14" t="s">
        <v>29</v>
      </c>
      <c r="AX393" s="14" t="s">
        <v>80</v>
      </c>
      <c r="AY393" s="171" t="s">
        <v>115</v>
      </c>
    </row>
    <row r="394" spans="1:65" s="2" customFormat="1" ht="33" customHeight="1" x14ac:dyDescent="0.2">
      <c r="A394" s="32"/>
      <c r="B394" s="143"/>
      <c r="C394" s="144" t="s">
        <v>274</v>
      </c>
      <c r="D394" s="144" t="s">
        <v>118</v>
      </c>
      <c r="E394" s="145" t="s">
        <v>415</v>
      </c>
      <c r="F394" s="146" t="s">
        <v>416</v>
      </c>
      <c r="G394" s="147" t="s">
        <v>134</v>
      </c>
      <c r="H394" s="148">
        <v>1.365</v>
      </c>
      <c r="I394" s="149"/>
      <c r="J394" s="150">
        <f>ROUND(I394*H394,2)</f>
        <v>0</v>
      </c>
      <c r="K394" s="146" t="s">
        <v>1</v>
      </c>
      <c r="L394" s="33"/>
      <c r="M394" s="151" t="s">
        <v>1</v>
      </c>
      <c r="N394" s="152" t="s">
        <v>37</v>
      </c>
      <c r="O394" s="58"/>
      <c r="P394" s="153">
        <f>O394*H394</f>
        <v>0</v>
      </c>
      <c r="Q394" s="153">
        <v>0</v>
      </c>
      <c r="R394" s="153">
        <f>Q394*H394</f>
        <v>0</v>
      </c>
      <c r="S394" s="153">
        <v>0</v>
      </c>
      <c r="T394" s="154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5" t="s">
        <v>122</v>
      </c>
      <c r="AT394" s="155" t="s">
        <v>118</v>
      </c>
      <c r="AU394" s="155" t="s">
        <v>80</v>
      </c>
      <c r="AY394" s="17" t="s">
        <v>115</v>
      </c>
      <c r="BE394" s="156">
        <f>IF(N394="základní",J394,0)</f>
        <v>0</v>
      </c>
      <c r="BF394" s="156">
        <f>IF(N394="snížená",J394,0)</f>
        <v>0</v>
      </c>
      <c r="BG394" s="156">
        <f>IF(N394="zákl. přenesená",J394,0)</f>
        <v>0</v>
      </c>
      <c r="BH394" s="156">
        <f>IF(N394="sníž. přenesená",J394,0)</f>
        <v>0</v>
      </c>
      <c r="BI394" s="156">
        <f>IF(N394="nulová",J394,0)</f>
        <v>0</v>
      </c>
      <c r="BJ394" s="17" t="s">
        <v>80</v>
      </c>
      <c r="BK394" s="156">
        <f>ROUND(I394*H394,2)</f>
        <v>0</v>
      </c>
      <c r="BL394" s="17" t="s">
        <v>122</v>
      </c>
      <c r="BM394" s="155" t="s">
        <v>428</v>
      </c>
    </row>
    <row r="395" spans="1:65" s="2" customFormat="1" ht="19.5" x14ac:dyDescent="0.2">
      <c r="A395" s="32"/>
      <c r="B395" s="33"/>
      <c r="C395" s="32"/>
      <c r="D395" s="157" t="s">
        <v>123</v>
      </c>
      <c r="E395" s="32"/>
      <c r="F395" s="158" t="s">
        <v>416</v>
      </c>
      <c r="G395" s="32"/>
      <c r="H395" s="32"/>
      <c r="I395" s="159"/>
      <c r="J395" s="32"/>
      <c r="K395" s="32"/>
      <c r="L395" s="33"/>
      <c r="M395" s="160"/>
      <c r="N395" s="161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123</v>
      </c>
      <c r="AU395" s="17" t="s">
        <v>80</v>
      </c>
    </row>
    <row r="396" spans="1:65" s="13" customFormat="1" x14ac:dyDescent="0.2">
      <c r="B396" s="162"/>
      <c r="D396" s="157" t="s">
        <v>124</v>
      </c>
      <c r="E396" s="163" t="s">
        <v>1</v>
      </c>
      <c r="F396" s="164" t="s">
        <v>572</v>
      </c>
      <c r="H396" s="165">
        <v>1.365</v>
      </c>
      <c r="I396" s="166"/>
      <c r="L396" s="162"/>
      <c r="M396" s="167"/>
      <c r="N396" s="168"/>
      <c r="O396" s="168"/>
      <c r="P396" s="168"/>
      <c r="Q396" s="168"/>
      <c r="R396" s="168"/>
      <c r="S396" s="168"/>
      <c r="T396" s="169"/>
      <c r="AT396" s="163" t="s">
        <v>124</v>
      </c>
      <c r="AU396" s="163" t="s">
        <v>80</v>
      </c>
      <c r="AV396" s="13" t="s">
        <v>82</v>
      </c>
      <c r="AW396" s="13" t="s">
        <v>29</v>
      </c>
      <c r="AX396" s="13" t="s">
        <v>72</v>
      </c>
      <c r="AY396" s="163" t="s">
        <v>115</v>
      </c>
    </row>
    <row r="397" spans="1:65" s="14" customFormat="1" x14ac:dyDescent="0.2">
      <c r="B397" s="170"/>
      <c r="D397" s="157" t="s">
        <v>124</v>
      </c>
      <c r="E397" s="171" t="s">
        <v>1</v>
      </c>
      <c r="F397" s="172" t="s">
        <v>126</v>
      </c>
      <c r="H397" s="173">
        <v>1.365</v>
      </c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1" t="s">
        <v>124</v>
      </c>
      <c r="AU397" s="171" t="s">
        <v>80</v>
      </c>
      <c r="AV397" s="14" t="s">
        <v>122</v>
      </c>
      <c r="AW397" s="14" t="s">
        <v>29</v>
      </c>
      <c r="AX397" s="14" t="s">
        <v>80</v>
      </c>
      <c r="AY397" s="171" t="s">
        <v>115</v>
      </c>
    </row>
    <row r="398" spans="1:65" s="2" customFormat="1" ht="33" customHeight="1" x14ac:dyDescent="0.2">
      <c r="A398" s="32"/>
      <c r="B398" s="143"/>
      <c r="C398" s="144" t="s">
        <v>573</v>
      </c>
      <c r="D398" s="144" t="s">
        <v>118</v>
      </c>
      <c r="E398" s="145" t="s">
        <v>425</v>
      </c>
      <c r="F398" s="146" t="s">
        <v>426</v>
      </c>
      <c r="G398" s="147" t="s">
        <v>427</v>
      </c>
      <c r="H398" s="148">
        <v>1</v>
      </c>
      <c r="I398" s="149"/>
      <c r="J398" s="150">
        <f>ROUND(I398*H398,2)</f>
        <v>0</v>
      </c>
      <c r="K398" s="146" t="s">
        <v>1</v>
      </c>
      <c r="L398" s="33"/>
      <c r="M398" s="151" t="s">
        <v>1</v>
      </c>
      <c r="N398" s="152" t="s">
        <v>37</v>
      </c>
      <c r="O398" s="58"/>
      <c r="P398" s="153">
        <f>O398*H398</f>
        <v>0</v>
      </c>
      <c r="Q398" s="153">
        <v>0</v>
      </c>
      <c r="R398" s="153">
        <f>Q398*H398</f>
        <v>0</v>
      </c>
      <c r="S398" s="153">
        <v>0</v>
      </c>
      <c r="T398" s="154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5" t="s">
        <v>122</v>
      </c>
      <c r="AT398" s="155" t="s">
        <v>118</v>
      </c>
      <c r="AU398" s="155" t="s">
        <v>80</v>
      </c>
      <c r="AY398" s="17" t="s">
        <v>115</v>
      </c>
      <c r="BE398" s="156">
        <f>IF(N398="základní",J398,0)</f>
        <v>0</v>
      </c>
      <c r="BF398" s="156">
        <f>IF(N398="snížená",J398,0)</f>
        <v>0</v>
      </c>
      <c r="BG398" s="156">
        <f>IF(N398="zákl. přenesená",J398,0)</f>
        <v>0</v>
      </c>
      <c r="BH398" s="156">
        <f>IF(N398="sníž. přenesená",J398,0)</f>
        <v>0</v>
      </c>
      <c r="BI398" s="156">
        <f>IF(N398="nulová",J398,0)</f>
        <v>0</v>
      </c>
      <c r="BJ398" s="17" t="s">
        <v>80</v>
      </c>
      <c r="BK398" s="156">
        <f>ROUND(I398*H398,2)</f>
        <v>0</v>
      </c>
      <c r="BL398" s="17" t="s">
        <v>122</v>
      </c>
      <c r="BM398" s="155" t="s">
        <v>432</v>
      </c>
    </row>
    <row r="399" spans="1:65" s="2" customFormat="1" ht="19.5" x14ac:dyDescent="0.2">
      <c r="A399" s="32"/>
      <c r="B399" s="33"/>
      <c r="C399" s="32"/>
      <c r="D399" s="157" t="s">
        <v>123</v>
      </c>
      <c r="E399" s="32"/>
      <c r="F399" s="158" t="s">
        <v>426</v>
      </c>
      <c r="G399" s="32"/>
      <c r="H399" s="32"/>
      <c r="I399" s="159"/>
      <c r="J399" s="32"/>
      <c r="K399" s="32"/>
      <c r="L399" s="33"/>
      <c r="M399" s="160"/>
      <c r="N399" s="161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123</v>
      </c>
      <c r="AU399" s="17" t="s">
        <v>80</v>
      </c>
    </row>
    <row r="400" spans="1:65" s="13" customFormat="1" x14ac:dyDescent="0.2">
      <c r="B400" s="162"/>
      <c r="D400" s="157" t="s">
        <v>124</v>
      </c>
      <c r="E400" s="163" t="s">
        <v>1</v>
      </c>
      <c r="F400" s="164" t="s">
        <v>80</v>
      </c>
      <c r="H400" s="165">
        <v>1</v>
      </c>
      <c r="I400" s="166"/>
      <c r="L400" s="162"/>
      <c r="M400" s="167"/>
      <c r="N400" s="168"/>
      <c r="O400" s="168"/>
      <c r="P400" s="168"/>
      <c r="Q400" s="168"/>
      <c r="R400" s="168"/>
      <c r="S400" s="168"/>
      <c r="T400" s="169"/>
      <c r="AT400" s="163" t="s">
        <v>124</v>
      </c>
      <c r="AU400" s="163" t="s">
        <v>80</v>
      </c>
      <c r="AV400" s="13" t="s">
        <v>82</v>
      </c>
      <c r="AW400" s="13" t="s">
        <v>29</v>
      </c>
      <c r="AX400" s="13" t="s">
        <v>72</v>
      </c>
      <c r="AY400" s="163" t="s">
        <v>115</v>
      </c>
    </row>
    <row r="401" spans="1:65" s="14" customFormat="1" x14ac:dyDescent="0.2">
      <c r="B401" s="170"/>
      <c r="D401" s="157" t="s">
        <v>124</v>
      </c>
      <c r="E401" s="171" t="s">
        <v>1</v>
      </c>
      <c r="F401" s="172" t="s">
        <v>126</v>
      </c>
      <c r="H401" s="173">
        <v>1</v>
      </c>
      <c r="I401" s="174"/>
      <c r="L401" s="170"/>
      <c r="M401" s="175"/>
      <c r="N401" s="176"/>
      <c r="O401" s="176"/>
      <c r="P401" s="176"/>
      <c r="Q401" s="176"/>
      <c r="R401" s="176"/>
      <c r="S401" s="176"/>
      <c r="T401" s="177"/>
      <c r="AT401" s="171" t="s">
        <v>124</v>
      </c>
      <c r="AU401" s="171" t="s">
        <v>80</v>
      </c>
      <c r="AV401" s="14" t="s">
        <v>122</v>
      </c>
      <c r="AW401" s="14" t="s">
        <v>29</v>
      </c>
      <c r="AX401" s="14" t="s">
        <v>80</v>
      </c>
      <c r="AY401" s="171" t="s">
        <v>115</v>
      </c>
    </row>
    <row r="402" spans="1:65" s="2" customFormat="1" ht="66.75" customHeight="1" x14ac:dyDescent="0.2">
      <c r="A402" s="32"/>
      <c r="B402" s="143"/>
      <c r="C402" s="144" t="s">
        <v>278</v>
      </c>
      <c r="D402" s="144" t="s">
        <v>118</v>
      </c>
      <c r="E402" s="145" t="s">
        <v>439</v>
      </c>
      <c r="F402" s="146" t="s">
        <v>440</v>
      </c>
      <c r="G402" s="147" t="s">
        <v>427</v>
      </c>
      <c r="H402" s="148">
        <v>1</v>
      </c>
      <c r="I402" s="149"/>
      <c r="J402" s="150">
        <f>ROUND(I402*H402,2)</f>
        <v>0</v>
      </c>
      <c r="K402" s="146" t="s">
        <v>1</v>
      </c>
      <c r="L402" s="33"/>
      <c r="M402" s="151" t="s">
        <v>1</v>
      </c>
      <c r="N402" s="152" t="s">
        <v>37</v>
      </c>
      <c r="O402" s="58"/>
      <c r="P402" s="153">
        <f>O402*H402</f>
        <v>0</v>
      </c>
      <c r="Q402" s="153">
        <v>0</v>
      </c>
      <c r="R402" s="153">
        <f>Q402*H402</f>
        <v>0</v>
      </c>
      <c r="S402" s="153">
        <v>0</v>
      </c>
      <c r="T402" s="154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55" t="s">
        <v>122</v>
      </c>
      <c r="AT402" s="155" t="s">
        <v>118</v>
      </c>
      <c r="AU402" s="155" t="s">
        <v>80</v>
      </c>
      <c r="AY402" s="17" t="s">
        <v>115</v>
      </c>
      <c r="BE402" s="156">
        <f>IF(N402="základní",J402,0)</f>
        <v>0</v>
      </c>
      <c r="BF402" s="156">
        <f>IF(N402="snížená",J402,0)</f>
        <v>0</v>
      </c>
      <c r="BG402" s="156">
        <f>IF(N402="zákl. přenesená",J402,0)</f>
        <v>0</v>
      </c>
      <c r="BH402" s="156">
        <f>IF(N402="sníž. přenesená",J402,0)</f>
        <v>0</v>
      </c>
      <c r="BI402" s="156">
        <f>IF(N402="nulová",J402,0)</f>
        <v>0</v>
      </c>
      <c r="BJ402" s="17" t="s">
        <v>80</v>
      </c>
      <c r="BK402" s="156">
        <f>ROUND(I402*H402,2)</f>
        <v>0</v>
      </c>
      <c r="BL402" s="17" t="s">
        <v>122</v>
      </c>
      <c r="BM402" s="155" t="s">
        <v>574</v>
      </c>
    </row>
    <row r="403" spans="1:65" s="2" customFormat="1" ht="39" x14ac:dyDescent="0.2">
      <c r="A403" s="32"/>
      <c r="B403" s="33"/>
      <c r="C403" s="32"/>
      <c r="D403" s="157" t="s">
        <v>123</v>
      </c>
      <c r="E403" s="32"/>
      <c r="F403" s="158" t="s">
        <v>440</v>
      </c>
      <c r="G403" s="32"/>
      <c r="H403" s="32"/>
      <c r="I403" s="159"/>
      <c r="J403" s="32"/>
      <c r="K403" s="32"/>
      <c r="L403" s="33"/>
      <c r="M403" s="160"/>
      <c r="N403" s="161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123</v>
      </c>
      <c r="AU403" s="17" t="s">
        <v>80</v>
      </c>
    </row>
    <row r="404" spans="1:65" s="13" customFormat="1" x14ac:dyDescent="0.2">
      <c r="B404" s="162"/>
      <c r="D404" s="157" t="s">
        <v>124</v>
      </c>
      <c r="E404" s="163" t="s">
        <v>1</v>
      </c>
      <c r="F404" s="164" t="s">
        <v>80</v>
      </c>
      <c r="H404" s="165">
        <v>1</v>
      </c>
      <c r="I404" s="166"/>
      <c r="L404" s="162"/>
      <c r="M404" s="167"/>
      <c r="N404" s="168"/>
      <c r="O404" s="168"/>
      <c r="P404" s="168"/>
      <c r="Q404" s="168"/>
      <c r="R404" s="168"/>
      <c r="S404" s="168"/>
      <c r="T404" s="169"/>
      <c r="AT404" s="163" t="s">
        <v>124</v>
      </c>
      <c r="AU404" s="163" t="s">
        <v>80</v>
      </c>
      <c r="AV404" s="13" t="s">
        <v>82</v>
      </c>
      <c r="AW404" s="13" t="s">
        <v>29</v>
      </c>
      <c r="AX404" s="13" t="s">
        <v>72</v>
      </c>
      <c r="AY404" s="163" t="s">
        <v>115</v>
      </c>
    </row>
    <row r="405" spans="1:65" s="14" customFormat="1" x14ac:dyDescent="0.2">
      <c r="B405" s="170"/>
      <c r="D405" s="157" t="s">
        <v>124</v>
      </c>
      <c r="E405" s="171" t="s">
        <v>1</v>
      </c>
      <c r="F405" s="172" t="s">
        <v>126</v>
      </c>
      <c r="H405" s="173">
        <v>1</v>
      </c>
      <c r="I405" s="174"/>
      <c r="L405" s="170"/>
      <c r="M405" s="175"/>
      <c r="N405" s="176"/>
      <c r="O405" s="176"/>
      <c r="P405" s="176"/>
      <c r="Q405" s="176"/>
      <c r="R405" s="176"/>
      <c r="S405" s="176"/>
      <c r="T405" s="177"/>
      <c r="AT405" s="171" t="s">
        <v>124</v>
      </c>
      <c r="AU405" s="171" t="s">
        <v>80</v>
      </c>
      <c r="AV405" s="14" t="s">
        <v>122</v>
      </c>
      <c r="AW405" s="14" t="s">
        <v>29</v>
      </c>
      <c r="AX405" s="14" t="s">
        <v>80</v>
      </c>
      <c r="AY405" s="171" t="s">
        <v>115</v>
      </c>
    </row>
    <row r="406" spans="1:65" s="2" customFormat="1" ht="24.2" customHeight="1" x14ac:dyDescent="0.2">
      <c r="A406" s="32"/>
      <c r="B406" s="143"/>
      <c r="C406" s="144" t="s">
        <v>575</v>
      </c>
      <c r="D406" s="144" t="s">
        <v>118</v>
      </c>
      <c r="E406" s="145" t="s">
        <v>430</v>
      </c>
      <c r="F406" s="146" t="s">
        <v>431</v>
      </c>
      <c r="G406" s="147" t="s">
        <v>149</v>
      </c>
      <c r="H406" s="148">
        <v>1010</v>
      </c>
      <c r="I406" s="149"/>
      <c r="J406" s="150">
        <f>ROUND(I406*H406,2)</f>
        <v>0</v>
      </c>
      <c r="K406" s="146" t="s">
        <v>1</v>
      </c>
      <c r="L406" s="33"/>
      <c r="M406" s="151" t="s">
        <v>1</v>
      </c>
      <c r="N406" s="152" t="s">
        <v>37</v>
      </c>
      <c r="O406" s="58"/>
      <c r="P406" s="153">
        <f>O406*H406</f>
        <v>0</v>
      </c>
      <c r="Q406" s="153">
        <v>0</v>
      </c>
      <c r="R406" s="153">
        <f>Q406*H406</f>
        <v>0</v>
      </c>
      <c r="S406" s="153">
        <v>0</v>
      </c>
      <c r="T406" s="154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55" t="s">
        <v>122</v>
      </c>
      <c r="AT406" s="155" t="s">
        <v>118</v>
      </c>
      <c r="AU406" s="155" t="s">
        <v>80</v>
      </c>
      <c r="AY406" s="17" t="s">
        <v>115</v>
      </c>
      <c r="BE406" s="156">
        <f>IF(N406="základní",J406,0)</f>
        <v>0</v>
      </c>
      <c r="BF406" s="156">
        <f>IF(N406="snížená",J406,0)</f>
        <v>0</v>
      </c>
      <c r="BG406" s="156">
        <f>IF(N406="zákl. přenesená",J406,0)</f>
        <v>0</v>
      </c>
      <c r="BH406" s="156">
        <f>IF(N406="sníž. přenesená",J406,0)</f>
        <v>0</v>
      </c>
      <c r="BI406" s="156">
        <f>IF(N406="nulová",J406,0)</f>
        <v>0</v>
      </c>
      <c r="BJ406" s="17" t="s">
        <v>80</v>
      </c>
      <c r="BK406" s="156">
        <f>ROUND(I406*H406,2)</f>
        <v>0</v>
      </c>
      <c r="BL406" s="17" t="s">
        <v>122</v>
      </c>
      <c r="BM406" s="155" t="s">
        <v>441</v>
      </c>
    </row>
    <row r="407" spans="1:65" s="2" customFormat="1" ht="19.5" x14ac:dyDescent="0.2">
      <c r="A407" s="32"/>
      <c r="B407" s="33"/>
      <c r="C407" s="32"/>
      <c r="D407" s="157" t="s">
        <v>123</v>
      </c>
      <c r="E407" s="32"/>
      <c r="F407" s="158" t="s">
        <v>431</v>
      </c>
      <c r="G407" s="32"/>
      <c r="H407" s="32"/>
      <c r="I407" s="159"/>
      <c r="J407" s="32"/>
      <c r="K407" s="32"/>
      <c r="L407" s="33"/>
      <c r="M407" s="160"/>
      <c r="N407" s="161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123</v>
      </c>
      <c r="AU407" s="17" t="s">
        <v>80</v>
      </c>
    </row>
    <row r="408" spans="1:65" s="13" customFormat="1" x14ac:dyDescent="0.2">
      <c r="B408" s="162"/>
      <c r="D408" s="157" t="s">
        <v>124</v>
      </c>
      <c r="E408" s="163" t="s">
        <v>1</v>
      </c>
      <c r="F408" s="164" t="s">
        <v>576</v>
      </c>
      <c r="H408" s="165">
        <v>1010</v>
      </c>
      <c r="I408" s="166"/>
      <c r="L408" s="162"/>
      <c r="M408" s="167"/>
      <c r="N408" s="168"/>
      <c r="O408" s="168"/>
      <c r="P408" s="168"/>
      <c r="Q408" s="168"/>
      <c r="R408" s="168"/>
      <c r="S408" s="168"/>
      <c r="T408" s="169"/>
      <c r="AT408" s="163" t="s">
        <v>124</v>
      </c>
      <c r="AU408" s="163" t="s">
        <v>80</v>
      </c>
      <c r="AV408" s="13" t="s">
        <v>82</v>
      </c>
      <c r="AW408" s="13" t="s">
        <v>29</v>
      </c>
      <c r="AX408" s="13" t="s">
        <v>72</v>
      </c>
      <c r="AY408" s="163" t="s">
        <v>115</v>
      </c>
    </row>
    <row r="409" spans="1:65" s="14" customFormat="1" x14ac:dyDescent="0.2">
      <c r="B409" s="170"/>
      <c r="D409" s="157" t="s">
        <v>124</v>
      </c>
      <c r="E409" s="171" t="s">
        <v>1</v>
      </c>
      <c r="F409" s="172" t="s">
        <v>126</v>
      </c>
      <c r="H409" s="173">
        <v>1010</v>
      </c>
      <c r="I409" s="174"/>
      <c r="L409" s="170"/>
      <c r="M409" s="188"/>
      <c r="N409" s="189"/>
      <c r="O409" s="189"/>
      <c r="P409" s="189"/>
      <c r="Q409" s="189"/>
      <c r="R409" s="189"/>
      <c r="S409" s="189"/>
      <c r="T409" s="190"/>
      <c r="AT409" s="171" t="s">
        <v>124</v>
      </c>
      <c r="AU409" s="171" t="s">
        <v>80</v>
      </c>
      <c r="AV409" s="14" t="s">
        <v>122</v>
      </c>
      <c r="AW409" s="14" t="s">
        <v>29</v>
      </c>
      <c r="AX409" s="14" t="s">
        <v>80</v>
      </c>
      <c r="AY409" s="171" t="s">
        <v>115</v>
      </c>
    </row>
    <row r="410" spans="1:65" s="2" customFormat="1" ht="6.95" customHeight="1" x14ac:dyDescent="0.2">
      <c r="A410" s="32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33"/>
      <c r="M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</row>
  </sheetData>
  <sheetProtection selectLockedCells="1" selectUnlockedCells="1"/>
  <autoFilter ref="C119:K409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83"/>
  <sheetViews>
    <sheetView showGridLines="0" topLeftCell="A147" workbookViewId="0">
      <selection activeCell="J161" sqref="J161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27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87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s="1" customFormat="1" ht="24.95" customHeight="1" x14ac:dyDescent="0.2">
      <c r="B4" s="20"/>
      <c r="D4" s="21" t="s">
        <v>88</v>
      </c>
      <c r="L4" s="20"/>
      <c r="M4" s="93" t="s">
        <v>10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7" t="s">
        <v>16</v>
      </c>
      <c r="L6" s="20"/>
    </row>
    <row r="7" spans="1:46" s="1" customFormat="1" ht="16.5" customHeight="1" x14ac:dyDescent="0.2">
      <c r="B7" s="20"/>
      <c r="E7" s="242" t="str">
        <f>'Rekapitulace stavby'!K6</f>
        <v>Oprava trati v úseku Horní Cerekev - Dobrá Voda u Pelhřimova</v>
      </c>
      <c r="F7" s="243"/>
      <c r="G7" s="243"/>
      <c r="H7" s="243"/>
      <c r="L7" s="20"/>
    </row>
    <row r="8" spans="1:46" s="2" customFormat="1" ht="12" customHeight="1" x14ac:dyDescent="0.2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32"/>
      <c r="B9" s="33"/>
      <c r="C9" s="32"/>
      <c r="D9" s="32"/>
      <c r="E9" s="228" t="s">
        <v>577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44">
        <f>'Rekapitulace stavby'!E14</f>
        <v>0</v>
      </c>
      <c r="F18" s="208"/>
      <c r="G18" s="208"/>
      <c r="H18" s="208"/>
      <c r="I18" s="2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3" t="s">
        <v>1</v>
      </c>
      <c r="F27" s="213"/>
      <c r="G27" s="213"/>
      <c r="H27" s="21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36</v>
      </c>
      <c r="E33" s="27" t="s">
        <v>37</v>
      </c>
      <c r="F33" s="99">
        <f>ROUND((SUM(BE120:BE382)),  2)</f>
        <v>0</v>
      </c>
      <c r="G33" s="32"/>
      <c r="H33" s="32"/>
      <c r="I33" s="100">
        <v>0.21</v>
      </c>
      <c r="J33" s="99">
        <f>ROUND(((SUM(BE120:BE382))*I33),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7" t="s">
        <v>38</v>
      </c>
      <c r="F34" s="99">
        <f>ROUND((SUM(BF120:BF382)),  2)</f>
        <v>0</v>
      </c>
      <c r="G34" s="32"/>
      <c r="H34" s="32"/>
      <c r="I34" s="100">
        <v>0.15</v>
      </c>
      <c r="J34" s="99">
        <f>ROUND(((SUM(BF120:BF382))*I34),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39</v>
      </c>
      <c r="F35" s="99">
        <f>ROUND((SUM(BG120:BG382)),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40</v>
      </c>
      <c r="F36" s="99">
        <f>ROUND((SUM(BH120:BH382)),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41</v>
      </c>
      <c r="F37" s="99">
        <f>ROUND((SUM(BI120:BI382)),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42" t="str">
        <f>E7</f>
        <v>Oprava trati v úseku Horní Cerekev - Dobrá Voda u Pelhřimova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28" t="str">
        <f>E9</f>
        <v>SO 04 - Oprava přejezdu v...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6. 3. 2023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 x14ac:dyDescent="0.2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 x14ac:dyDescent="0.2">
      <c r="A92" s="32"/>
      <c r="B92" s="33"/>
      <c r="C92" s="27" t="s">
        <v>27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1:31" s="9" customFormat="1" ht="24.95" customHeight="1" x14ac:dyDescent="0.2">
      <c r="B97" s="112"/>
      <c r="D97" s="113" t="s">
        <v>96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1:31" s="10" customFormat="1" ht="19.899999999999999" customHeight="1" x14ac:dyDescent="0.2">
      <c r="B98" s="116"/>
      <c r="D98" s="117" t="s">
        <v>97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1:31" s="9" customFormat="1" ht="24.95" customHeight="1" x14ac:dyDescent="0.2">
      <c r="B99" s="112"/>
      <c r="D99" s="113" t="s">
        <v>98</v>
      </c>
      <c r="E99" s="114"/>
      <c r="F99" s="114"/>
      <c r="G99" s="114"/>
      <c r="H99" s="114"/>
      <c r="I99" s="114"/>
      <c r="J99" s="115">
        <f>J313</f>
        <v>0</v>
      </c>
      <c r="L99" s="112"/>
    </row>
    <row r="100" spans="1:31" s="9" customFormat="1" ht="24.95" customHeight="1" x14ac:dyDescent="0.2">
      <c r="B100" s="112"/>
      <c r="D100" s="113" t="s">
        <v>99</v>
      </c>
      <c r="E100" s="114"/>
      <c r="F100" s="114"/>
      <c r="G100" s="114"/>
      <c r="H100" s="114"/>
      <c r="I100" s="114"/>
      <c r="J100" s="115">
        <f>J366</f>
        <v>0</v>
      </c>
      <c r="L100" s="112"/>
    </row>
    <row r="101" spans="1:31" s="2" customFormat="1" ht="21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 x14ac:dyDescent="0.2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 x14ac:dyDescent="0.2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 x14ac:dyDescent="0.2">
      <c r="A107" s="32"/>
      <c r="B107" s="33"/>
      <c r="C107" s="21" t="s">
        <v>100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 x14ac:dyDescent="0.2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 x14ac:dyDescent="0.2">
      <c r="A110" s="32"/>
      <c r="B110" s="33"/>
      <c r="C110" s="32"/>
      <c r="D110" s="32"/>
      <c r="E110" s="242" t="str">
        <f>E7</f>
        <v>Oprava trati v úseku Horní Cerekev - Dobrá Voda u Pelhřimova</v>
      </c>
      <c r="F110" s="243"/>
      <c r="G110" s="243"/>
      <c r="H110" s="24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 x14ac:dyDescent="0.2">
      <c r="A111" s="32"/>
      <c r="B111" s="33"/>
      <c r="C111" s="27" t="s">
        <v>89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 x14ac:dyDescent="0.2">
      <c r="A112" s="32"/>
      <c r="B112" s="33"/>
      <c r="C112" s="32"/>
      <c r="D112" s="32"/>
      <c r="E112" s="228" t="str">
        <f>E9</f>
        <v>SO 04 - Oprava přejezdu v...</v>
      </c>
      <c r="F112" s="241"/>
      <c r="G112" s="241"/>
      <c r="H112" s="24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 x14ac:dyDescent="0.2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27" t="s">
        <v>22</v>
      </c>
      <c r="J114" s="55" t="str">
        <f>IF(J12="","",J12)</f>
        <v>6. 3. 2023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 x14ac:dyDescent="0.2">
      <c r="A116" s="32"/>
      <c r="B116" s="33"/>
      <c r="C116" s="27" t="s">
        <v>24</v>
      </c>
      <c r="D116" s="32"/>
      <c r="E116" s="32"/>
      <c r="F116" s="25" t="str">
        <f>E15</f>
        <v xml:space="preserve"> </v>
      </c>
      <c r="G116" s="32"/>
      <c r="H116" s="32"/>
      <c r="I116" s="2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 x14ac:dyDescent="0.2">
      <c r="A117" s="32"/>
      <c r="B117" s="33"/>
      <c r="C117" s="27" t="s">
        <v>27</v>
      </c>
      <c r="D117" s="32"/>
      <c r="E117" s="32"/>
      <c r="F117" s="25">
        <f>IF(E18="","",E18)</f>
        <v>0</v>
      </c>
      <c r="G117" s="32"/>
      <c r="H117" s="32"/>
      <c r="I117" s="2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 x14ac:dyDescent="0.2">
      <c r="A119" s="120"/>
      <c r="B119" s="121"/>
      <c r="C119" s="122" t="s">
        <v>101</v>
      </c>
      <c r="D119" s="123" t="s">
        <v>57</v>
      </c>
      <c r="E119" s="123" t="s">
        <v>53</v>
      </c>
      <c r="F119" s="123" t="s">
        <v>54</v>
      </c>
      <c r="G119" s="123" t="s">
        <v>102</v>
      </c>
      <c r="H119" s="123" t="s">
        <v>103</v>
      </c>
      <c r="I119" s="123" t="s">
        <v>104</v>
      </c>
      <c r="J119" s="123" t="s">
        <v>93</v>
      </c>
      <c r="K119" s="124" t="s">
        <v>105</v>
      </c>
      <c r="L119" s="125"/>
      <c r="M119" s="62" t="s">
        <v>1</v>
      </c>
      <c r="N119" s="63" t="s">
        <v>36</v>
      </c>
      <c r="O119" s="63" t="s">
        <v>106</v>
      </c>
      <c r="P119" s="63" t="s">
        <v>107</v>
      </c>
      <c r="Q119" s="63" t="s">
        <v>108</v>
      </c>
      <c r="R119" s="63" t="s">
        <v>109</v>
      </c>
      <c r="S119" s="63" t="s">
        <v>110</v>
      </c>
      <c r="T119" s="64" t="s">
        <v>111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5" s="2" customFormat="1" ht="22.9" customHeight="1" x14ac:dyDescent="0.25">
      <c r="A120" s="32"/>
      <c r="B120" s="33"/>
      <c r="C120" s="69" t="s">
        <v>112</v>
      </c>
      <c r="D120" s="32"/>
      <c r="E120" s="32"/>
      <c r="F120" s="32"/>
      <c r="G120" s="32"/>
      <c r="H120" s="32"/>
      <c r="I120" s="32"/>
      <c r="J120" s="126">
        <f>BK120</f>
        <v>0</v>
      </c>
      <c r="K120" s="32"/>
      <c r="L120" s="33"/>
      <c r="M120" s="65"/>
      <c r="N120" s="56"/>
      <c r="O120" s="66"/>
      <c r="P120" s="127">
        <f>P121+P313+P366</f>
        <v>0</v>
      </c>
      <c r="Q120" s="66"/>
      <c r="R120" s="127">
        <f>R121+R313+R366</f>
        <v>0</v>
      </c>
      <c r="S120" s="66"/>
      <c r="T120" s="128">
        <f>T121+T313+T366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95</v>
      </c>
      <c r="BK120" s="129">
        <f>BK121+BK313+BK366</f>
        <v>0</v>
      </c>
    </row>
    <row r="121" spans="1:65" s="12" customFormat="1" ht="25.9" customHeight="1" x14ac:dyDescent="0.2">
      <c r="B121" s="130"/>
      <c r="D121" s="131" t="s">
        <v>71</v>
      </c>
      <c r="E121" s="132" t="s">
        <v>113</v>
      </c>
      <c r="F121" s="132" t="s">
        <v>114</v>
      </c>
      <c r="I121" s="133"/>
      <c r="J121" s="134">
        <f>BK121</f>
        <v>0</v>
      </c>
      <c r="L121" s="130"/>
      <c r="M121" s="135"/>
      <c r="N121" s="136"/>
      <c r="O121" s="136"/>
      <c r="P121" s="137">
        <f>P122</f>
        <v>0</v>
      </c>
      <c r="Q121" s="136"/>
      <c r="R121" s="137">
        <f>R122</f>
        <v>0</v>
      </c>
      <c r="S121" s="136"/>
      <c r="T121" s="138">
        <f>T122</f>
        <v>0</v>
      </c>
      <c r="AR121" s="131" t="s">
        <v>80</v>
      </c>
      <c r="AT121" s="139" t="s">
        <v>71</v>
      </c>
      <c r="AU121" s="139" t="s">
        <v>72</v>
      </c>
      <c r="AY121" s="131" t="s">
        <v>115</v>
      </c>
      <c r="BK121" s="140">
        <f>BK122</f>
        <v>0</v>
      </c>
    </row>
    <row r="122" spans="1:65" s="12" customFormat="1" ht="22.9" customHeight="1" x14ac:dyDescent="0.2">
      <c r="B122" s="130"/>
      <c r="D122" s="131" t="s">
        <v>71</v>
      </c>
      <c r="E122" s="141" t="s">
        <v>116</v>
      </c>
      <c r="F122" s="141" t="s">
        <v>117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SUM(P123:P312)</f>
        <v>0</v>
      </c>
      <c r="Q122" s="136"/>
      <c r="R122" s="137">
        <f>SUM(R123:R312)</f>
        <v>0</v>
      </c>
      <c r="S122" s="136"/>
      <c r="T122" s="138">
        <f>SUM(T123:T312)</f>
        <v>0</v>
      </c>
      <c r="AR122" s="131" t="s">
        <v>80</v>
      </c>
      <c r="AT122" s="139" t="s">
        <v>71</v>
      </c>
      <c r="AU122" s="139" t="s">
        <v>80</v>
      </c>
      <c r="AY122" s="131" t="s">
        <v>115</v>
      </c>
      <c r="BK122" s="140">
        <f>SUM(BK123:BK312)</f>
        <v>0</v>
      </c>
    </row>
    <row r="123" spans="1:65" s="2" customFormat="1" ht="24.2" customHeight="1" x14ac:dyDescent="0.2">
      <c r="A123" s="32"/>
      <c r="B123" s="143"/>
      <c r="C123" s="144" t="s">
        <v>80</v>
      </c>
      <c r="D123" s="144" t="s">
        <v>118</v>
      </c>
      <c r="E123" s="145" t="s">
        <v>492</v>
      </c>
      <c r="F123" s="146" t="s">
        <v>493</v>
      </c>
      <c r="G123" s="147" t="s">
        <v>165</v>
      </c>
      <c r="H123" s="148">
        <v>38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37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122</v>
      </c>
      <c r="AT123" s="155" t="s">
        <v>118</v>
      </c>
      <c r="AU123" s="155" t="s">
        <v>82</v>
      </c>
      <c r="AY123" s="17" t="s">
        <v>115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80</v>
      </c>
      <c r="BK123" s="156">
        <f>ROUND(I123*H123,2)</f>
        <v>0</v>
      </c>
      <c r="BL123" s="17" t="s">
        <v>122</v>
      </c>
      <c r="BM123" s="155" t="s">
        <v>82</v>
      </c>
    </row>
    <row r="124" spans="1:65" s="2" customFormat="1" x14ac:dyDescent="0.2">
      <c r="A124" s="32"/>
      <c r="B124" s="33"/>
      <c r="C124" s="32"/>
      <c r="D124" s="157" t="s">
        <v>123</v>
      </c>
      <c r="E124" s="32"/>
      <c r="F124" s="158" t="s">
        <v>493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123</v>
      </c>
      <c r="AU124" s="17" t="s">
        <v>82</v>
      </c>
    </row>
    <row r="125" spans="1:65" s="13" customFormat="1" x14ac:dyDescent="0.2">
      <c r="B125" s="162"/>
      <c r="D125" s="157" t="s">
        <v>124</v>
      </c>
      <c r="E125" s="163" t="s">
        <v>1</v>
      </c>
      <c r="F125" s="164" t="s">
        <v>578</v>
      </c>
      <c r="H125" s="165">
        <v>38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124</v>
      </c>
      <c r="AU125" s="163" t="s">
        <v>82</v>
      </c>
      <c r="AV125" s="13" t="s">
        <v>82</v>
      </c>
      <c r="AW125" s="13" t="s">
        <v>29</v>
      </c>
      <c r="AX125" s="13" t="s">
        <v>72</v>
      </c>
      <c r="AY125" s="163" t="s">
        <v>115</v>
      </c>
    </row>
    <row r="126" spans="1:65" s="14" customFormat="1" x14ac:dyDescent="0.2">
      <c r="B126" s="170"/>
      <c r="D126" s="157" t="s">
        <v>124</v>
      </c>
      <c r="E126" s="171" t="s">
        <v>1</v>
      </c>
      <c r="F126" s="172" t="s">
        <v>126</v>
      </c>
      <c r="H126" s="173">
        <v>38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124</v>
      </c>
      <c r="AU126" s="171" t="s">
        <v>82</v>
      </c>
      <c r="AV126" s="14" t="s">
        <v>122</v>
      </c>
      <c r="AW126" s="14" t="s">
        <v>29</v>
      </c>
      <c r="AX126" s="14" t="s">
        <v>80</v>
      </c>
      <c r="AY126" s="171" t="s">
        <v>115</v>
      </c>
    </row>
    <row r="127" spans="1:65" s="2" customFormat="1" ht="16.5" customHeight="1" x14ac:dyDescent="0.2">
      <c r="A127" s="32"/>
      <c r="B127" s="143"/>
      <c r="C127" s="144" t="s">
        <v>82</v>
      </c>
      <c r="D127" s="144" t="s">
        <v>118</v>
      </c>
      <c r="E127" s="145" t="s">
        <v>495</v>
      </c>
      <c r="F127" s="146" t="s">
        <v>496</v>
      </c>
      <c r="G127" s="147" t="s">
        <v>165</v>
      </c>
      <c r="H127" s="148">
        <v>38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37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122</v>
      </c>
      <c r="AT127" s="155" t="s">
        <v>118</v>
      </c>
      <c r="AU127" s="155" t="s">
        <v>82</v>
      </c>
      <c r="AY127" s="17" t="s">
        <v>115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80</v>
      </c>
      <c r="BK127" s="156">
        <f>ROUND(I127*H127,2)</f>
        <v>0</v>
      </c>
      <c r="BL127" s="17" t="s">
        <v>122</v>
      </c>
      <c r="BM127" s="155" t="s">
        <v>122</v>
      </c>
    </row>
    <row r="128" spans="1:65" s="2" customFormat="1" x14ac:dyDescent="0.2">
      <c r="A128" s="32"/>
      <c r="B128" s="33"/>
      <c r="C128" s="32"/>
      <c r="D128" s="157" t="s">
        <v>123</v>
      </c>
      <c r="E128" s="32"/>
      <c r="F128" s="158" t="s">
        <v>496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123</v>
      </c>
      <c r="AU128" s="17" t="s">
        <v>82</v>
      </c>
    </row>
    <row r="129" spans="1:65" s="13" customFormat="1" x14ac:dyDescent="0.2">
      <c r="B129" s="162"/>
      <c r="D129" s="157" t="s">
        <v>124</v>
      </c>
      <c r="E129" s="163" t="s">
        <v>1</v>
      </c>
      <c r="F129" s="164" t="s">
        <v>578</v>
      </c>
      <c r="H129" s="165">
        <v>38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124</v>
      </c>
      <c r="AU129" s="163" t="s">
        <v>82</v>
      </c>
      <c r="AV129" s="13" t="s">
        <v>82</v>
      </c>
      <c r="AW129" s="13" t="s">
        <v>29</v>
      </c>
      <c r="AX129" s="13" t="s">
        <v>72</v>
      </c>
      <c r="AY129" s="163" t="s">
        <v>115</v>
      </c>
    </row>
    <row r="130" spans="1:65" s="14" customFormat="1" x14ac:dyDescent="0.2">
      <c r="B130" s="170"/>
      <c r="D130" s="157" t="s">
        <v>124</v>
      </c>
      <c r="E130" s="171" t="s">
        <v>1</v>
      </c>
      <c r="F130" s="172" t="s">
        <v>126</v>
      </c>
      <c r="H130" s="173">
        <v>38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124</v>
      </c>
      <c r="AU130" s="171" t="s">
        <v>82</v>
      </c>
      <c r="AV130" s="14" t="s">
        <v>122</v>
      </c>
      <c r="AW130" s="14" t="s">
        <v>29</v>
      </c>
      <c r="AX130" s="14" t="s">
        <v>80</v>
      </c>
      <c r="AY130" s="171" t="s">
        <v>115</v>
      </c>
    </row>
    <row r="131" spans="1:65" s="2" customFormat="1" ht="16.5" customHeight="1" x14ac:dyDescent="0.2">
      <c r="A131" s="32"/>
      <c r="B131" s="143"/>
      <c r="C131" s="178" t="s">
        <v>131</v>
      </c>
      <c r="D131" s="178" t="s">
        <v>183</v>
      </c>
      <c r="E131" s="179" t="s">
        <v>184</v>
      </c>
      <c r="F131" s="180" t="s">
        <v>185</v>
      </c>
      <c r="G131" s="181" t="s">
        <v>186</v>
      </c>
      <c r="H131" s="182">
        <v>68.400000000000006</v>
      </c>
      <c r="I131" s="183"/>
      <c r="J131" s="184">
        <f>ROUND(I131*H131,2)</f>
        <v>0</v>
      </c>
      <c r="K131" s="180" t="s">
        <v>1</v>
      </c>
      <c r="L131" s="185"/>
      <c r="M131" s="186" t="s">
        <v>1</v>
      </c>
      <c r="N131" s="187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141</v>
      </c>
      <c r="AT131" s="155" t="s">
        <v>183</v>
      </c>
      <c r="AU131" s="155" t="s">
        <v>82</v>
      </c>
      <c r="AY131" s="17" t="s">
        <v>115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80</v>
      </c>
      <c r="BK131" s="156">
        <f>ROUND(I131*H131,2)</f>
        <v>0</v>
      </c>
      <c r="BL131" s="17" t="s">
        <v>122</v>
      </c>
      <c r="BM131" s="155" t="s">
        <v>135</v>
      </c>
    </row>
    <row r="132" spans="1:65" s="2" customFormat="1" x14ac:dyDescent="0.2">
      <c r="A132" s="32"/>
      <c r="B132" s="33"/>
      <c r="C132" s="32"/>
      <c r="D132" s="157" t="s">
        <v>123</v>
      </c>
      <c r="E132" s="32"/>
      <c r="F132" s="158" t="s">
        <v>185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123</v>
      </c>
      <c r="AU132" s="17" t="s">
        <v>82</v>
      </c>
    </row>
    <row r="133" spans="1:65" s="13" customFormat="1" x14ac:dyDescent="0.2">
      <c r="B133" s="162"/>
      <c r="D133" s="157" t="s">
        <v>124</v>
      </c>
      <c r="E133" s="163" t="s">
        <v>1</v>
      </c>
      <c r="F133" s="164" t="s">
        <v>579</v>
      </c>
      <c r="H133" s="165">
        <v>68.400000000000006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124</v>
      </c>
      <c r="AU133" s="163" t="s">
        <v>82</v>
      </c>
      <c r="AV133" s="13" t="s">
        <v>82</v>
      </c>
      <c r="AW133" s="13" t="s">
        <v>29</v>
      </c>
      <c r="AX133" s="13" t="s">
        <v>72</v>
      </c>
      <c r="AY133" s="163" t="s">
        <v>115</v>
      </c>
    </row>
    <row r="134" spans="1:65" s="14" customFormat="1" x14ac:dyDescent="0.2">
      <c r="B134" s="170"/>
      <c r="D134" s="157" t="s">
        <v>124</v>
      </c>
      <c r="E134" s="171" t="s">
        <v>1</v>
      </c>
      <c r="F134" s="172" t="s">
        <v>126</v>
      </c>
      <c r="H134" s="173">
        <v>68.400000000000006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124</v>
      </c>
      <c r="AU134" s="171" t="s">
        <v>82</v>
      </c>
      <c r="AV134" s="14" t="s">
        <v>122</v>
      </c>
      <c r="AW134" s="14" t="s">
        <v>29</v>
      </c>
      <c r="AX134" s="14" t="s">
        <v>80</v>
      </c>
      <c r="AY134" s="171" t="s">
        <v>115</v>
      </c>
    </row>
    <row r="135" spans="1:65" s="2" customFormat="1" ht="16.5" customHeight="1" x14ac:dyDescent="0.2">
      <c r="A135" s="32"/>
      <c r="B135" s="143"/>
      <c r="C135" s="144" t="s">
        <v>122</v>
      </c>
      <c r="D135" s="144" t="s">
        <v>118</v>
      </c>
      <c r="E135" s="145" t="s">
        <v>143</v>
      </c>
      <c r="F135" s="146" t="s">
        <v>144</v>
      </c>
      <c r="G135" s="147" t="s">
        <v>140</v>
      </c>
      <c r="H135" s="148">
        <v>15</v>
      </c>
      <c r="I135" s="149"/>
      <c r="J135" s="150">
        <f>ROUND(I135*H135,2)</f>
        <v>0</v>
      </c>
      <c r="K135" s="146" t="s">
        <v>252</v>
      </c>
      <c r="L135" s="33"/>
      <c r="M135" s="151" t="s">
        <v>1</v>
      </c>
      <c r="N135" s="152" t="s">
        <v>37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122</v>
      </c>
      <c r="AT135" s="155" t="s">
        <v>118</v>
      </c>
      <c r="AU135" s="155" t="s">
        <v>82</v>
      </c>
      <c r="AY135" s="17" t="s">
        <v>115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80</v>
      </c>
      <c r="BK135" s="156">
        <f>ROUND(I135*H135,2)</f>
        <v>0</v>
      </c>
      <c r="BL135" s="17" t="s">
        <v>122</v>
      </c>
      <c r="BM135" s="155" t="s">
        <v>580</v>
      </c>
    </row>
    <row r="136" spans="1:65" s="2" customFormat="1" ht="29.25" x14ac:dyDescent="0.2">
      <c r="A136" s="32"/>
      <c r="B136" s="33"/>
      <c r="C136" s="32"/>
      <c r="D136" s="157" t="s">
        <v>123</v>
      </c>
      <c r="E136" s="32"/>
      <c r="F136" s="158" t="s">
        <v>581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123</v>
      </c>
      <c r="AU136" s="17" t="s">
        <v>82</v>
      </c>
    </row>
    <row r="137" spans="1:65" s="2" customFormat="1" ht="24.2" customHeight="1" x14ac:dyDescent="0.2">
      <c r="A137" s="32"/>
      <c r="B137" s="143"/>
      <c r="C137" s="144" t="s">
        <v>116</v>
      </c>
      <c r="D137" s="144" t="s">
        <v>118</v>
      </c>
      <c r="E137" s="145" t="s">
        <v>582</v>
      </c>
      <c r="F137" s="146" t="s">
        <v>583</v>
      </c>
      <c r="G137" s="147" t="s">
        <v>134</v>
      </c>
      <c r="H137" s="148">
        <v>1.9E-2</v>
      </c>
      <c r="I137" s="149"/>
      <c r="J137" s="150">
        <f>ROUND(I137*H137,2)</f>
        <v>0</v>
      </c>
      <c r="K137" s="146" t="s">
        <v>1</v>
      </c>
      <c r="L137" s="33"/>
      <c r="M137" s="151" t="s">
        <v>1</v>
      </c>
      <c r="N137" s="152" t="s">
        <v>37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122</v>
      </c>
      <c r="AT137" s="155" t="s">
        <v>118</v>
      </c>
      <c r="AU137" s="155" t="s">
        <v>82</v>
      </c>
      <c r="AY137" s="17" t="s">
        <v>115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80</v>
      </c>
      <c r="BK137" s="156">
        <f>ROUND(I137*H137,2)</f>
        <v>0</v>
      </c>
      <c r="BL137" s="17" t="s">
        <v>122</v>
      </c>
      <c r="BM137" s="155" t="s">
        <v>141</v>
      </c>
    </row>
    <row r="138" spans="1:65" s="2" customFormat="1" ht="19.5" x14ac:dyDescent="0.2">
      <c r="A138" s="32"/>
      <c r="B138" s="33"/>
      <c r="C138" s="32"/>
      <c r="D138" s="157" t="s">
        <v>123</v>
      </c>
      <c r="E138" s="32"/>
      <c r="F138" s="158" t="s">
        <v>583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123</v>
      </c>
      <c r="AU138" s="17" t="s">
        <v>82</v>
      </c>
    </row>
    <row r="139" spans="1:65" s="13" customFormat="1" x14ac:dyDescent="0.2">
      <c r="B139" s="162"/>
      <c r="D139" s="157" t="s">
        <v>124</v>
      </c>
      <c r="E139" s="163" t="s">
        <v>1</v>
      </c>
      <c r="F139" s="164" t="s">
        <v>584</v>
      </c>
      <c r="H139" s="165">
        <v>1.9E-2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124</v>
      </c>
      <c r="AU139" s="163" t="s">
        <v>82</v>
      </c>
      <c r="AV139" s="13" t="s">
        <v>82</v>
      </c>
      <c r="AW139" s="13" t="s">
        <v>29</v>
      </c>
      <c r="AX139" s="13" t="s">
        <v>72</v>
      </c>
      <c r="AY139" s="163" t="s">
        <v>115</v>
      </c>
    </row>
    <row r="140" spans="1:65" s="14" customFormat="1" x14ac:dyDescent="0.2">
      <c r="B140" s="170"/>
      <c r="D140" s="157" t="s">
        <v>124</v>
      </c>
      <c r="E140" s="171" t="s">
        <v>1</v>
      </c>
      <c r="F140" s="172" t="s">
        <v>126</v>
      </c>
      <c r="H140" s="173">
        <v>1.9E-2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124</v>
      </c>
      <c r="AU140" s="171" t="s">
        <v>82</v>
      </c>
      <c r="AV140" s="14" t="s">
        <v>122</v>
      </c>
      <c r="AW140" s="14" t="s">
        <v>29</v>
      </c>
      <c r="AX140" s="14" t="s">
        <v>80</v>
      </c>
      <c r="AY140" s="171" t="s">
        <v>115</v>
      </c>
    </row>
    <row r="141" spans="1:65" s="2" customFormat="1" ht="24.2" customHeight="1" x14ac:dyDescent="0.2">
      <c r="A141" s="32"/>
      <c r="B141" s="143"/>
      <c r="C141" s="178" t="s">
        <v>135</v>
      </c>
      <c r="D141" s="178" t="s">
        <v>183</v>
      </c>
      <c r="E141" s="179" t="s">
        <v>585</v>
      </c>
      <c r="F141" s="180" t="s">
        <v>586</v>
      </c>
      <c r="G141" s="181" t="s">
        <v>140</v>
      </c>
      <c r="H141" s="182">
        <v>16</v>
      </c>
      <c r="I141" s="183"/>
      <c r="J141" s="184">
        <f>ROUND(I141*H141,2)</f>
        <v>0</v>
      </c>
      <c r="K141" s="180" t="s">
        <v>1</v>
      </c>
      <c r="L141" s="185"/>
      <c r="M141" s="186" t="s">
        <v>1</v>
      </c>
      <c r="N141" s="187" t="s">
        <v>37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141</v>
      </c>
      <c r="AT141" s="155" t="s">
        <v>183</v>
      </c>
      <c r="AU141" s="155" t="s">
        <v>82</v>
      </c>
      <c r="AY141" s="17" t="s">
        <v>115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80</v>
      </c>
      <c r="BK141" s="156">
        <f>ROUND(I141*H141,2)</f>
        <v>0</v>
      </c>
      <c r="BL141" s="17" t="s">
        <v>122</v>
      </c>
      <c r="BM141" s="155" t="s">
        <v>145</v>
      </c>
    </row>
    <row r="142" spans="1:65" s="2" customFormat="1" ht="19.5" x14ac:dyDescent="0.2">
      <c r="A142" s="32"/>
      <c r="B142" s="33"/>
      <c r="C142" s="32"/>
      <c r="D142" s="157" t="s">
        <v>123</v>
      </c>
      <c r="E142" s="32"/>
      <c r="F142" s="158" t="s">
        <v>586</v>
      </c>
      <c r="G142" s="32"/>
      <c r="H142" s="32"/>
      <c r="I142" s="159"/>
      <c r="J142" s="32"/>
      <c r="K142" s="32"/>
      <c r="L142" s="33"/>
      <c r="M142" s="160"/>
      <c r="N142" s="161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123</v>
      </c>
      <c r="AU142" s="17" t="s">
        <v>82</v>
      </c>
    </row>
    <row r="143" spans="1:65" s="13" customFormat="1" x14ac:dyDescent="0.2">
      <c r="B143" s="162"/>
      <c r="D143" s="157" t="s">
        <v>124</v>
      </c>
      <c r="E143" s="163" t="s">
        <v>1</v>
      </c>
      <c r="F143" s="164" t="s">
        <v>160</v>
      </c>
      <c r="H143" s="165">
        <v>16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124</v>
      </c>
      <c r="AU143" s="163" t="s">
        <v>82</v>
      </c>
      <c r="AV143" s="13" t="s">
        <v>82</v>
      </c>
      <c r="AW143" s="13" t="s">
        <v>29</v>
      </c>
      <c r="AX143" s="13" t="s">
        <v>72</v>
      </c>
      <c r="AY143" s="163" t="s">
        <v>115</v>
      </c>
    </row>
    <row r="144" spans="1:65" s="14" customFormat="1" x14ac:dyDescent="0.2">
      <c r="B144" s="170"/>
      <c r="D144" s="157" t="s">
        <v>124</v>
      </c>
      <c r="E144" s="171" t="s">
        <v>1</v>
      </c>
      <c r="F144" s="172" t="s">
        <v>126</v>
      </c>
      <c r="H144" s="173">
        <v>16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124</v>
      </c>
      <c r="AU144" s="171" t="s">
        <v>82</v>
      </c>
      <c r="AV144" s="14" t="s">
        <v>122</v>
      </c>
      <c r="AW144" s="14" t="s">
        <v>29</v>
      </c>
      <c r="AX144" s="14" t="s">
        <v>80</v>
      </c>
      <c r="AY144" s="171" t="s">
        <v>115</v>
      </c>
    </row>
    <row r="145" spans="1:65" s="2" customFormat="1" ht="24.2" customHeight="1" x14ac:dyDescent="0.2">
      <c r="A145" s="32"/>
      <c r="B145" s="143"/>
      <c r="C145" s="144" t="s">
        <v>152</v>
      </c>
      <c r="D145" s="144" t="s">
        <v>118</v>
      </c>
      <c r="E145" s="145" t="s">
        <v>587</v>
      </c>
      <c r="F145" s="146" t="s">
        <v>588</v>
      </c>
      <c r="G145" s="147" t="s">
        <v>149</v>
      </c>
      <c r="H145" s="148">
        <v>42</v>
      </c>
      <c r="I145" s="149"/>
      <c r="J145" s="150">
        <f>ROUND(I145*H145,2)</f>
        <v>0</v>
      </c>
      <c r="K145" s="146" t="s">
        <v>1</v>
      </c>
      <c r="L145" s="33"/>
      <c r="M145" s="151" t="s">
        <v>1</v>
      </c>
      <c r="N145" s="152" t="s">
        <v>37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122</v>
      </c>
      <c r="AT145" s="155" t="s">
        <v>118</v>
      </c>
      <c r="AU145" s="155" t="s">
        <v>82</v>
      </c>
      <c r="AY145" s="17" t="s">
        <v>115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80</v>
      </c>
      <c r="BK145" s="156">
        <f>ROUND(I145*H145,2)</f>
        <v>0</v>
      </c>
      <c r="BL145" s="17" t="s">
        <v>122</v>
      </c>
      <c r="BM145" s="155" t="s">
        <v>125</v>
      </c>
    </row>
    <row r="146" spans="1:65" s="2" customFormat="1" x14ac:dyDescent="0.2">
      <c r="A146" s="32"/>
      <c r="B146" s="33"/>
      <c r="C146" s="32"/>
      <c r="D146" s="157" t="s">
        <v>123</v>
      </c>
      <c r="E146" s="32"/>
      <c r="F146" s="158" t="s">
        <v>588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123</v>
      </c>
      <c r="AU146" s="17" t="s">
        <v>82</v>
      </c>
    </row>
    <row r="147" spans="1:65" s="13" customFormat="1" x14ac:dyDescent="0.2">
      <c r="B147" s="162"/>
      <c r="D147" s="157" t="s">
        <v>124</v>
      </c>
      <c r="E147" s="163" t="s">
        <v>1</v>
      </c>
      <c r="F147" s="164" t="s">
        <v>589</v>
      </c>
      <c r="H147" s="165">
        <v>42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124</v>
      </c>
      <c r="AU147" s="163" t="s">
        <v>82</v>
      </c>
      <c r="AV147" s="13" t="s">
        <v>82</v>
      </c>
      <c r="AW147" s="13" t="s">
        <v>29</v>
      </c>
      <c r="AX147" s="13" t="s">
        <v>72</v>
      </c>
      <c r="AY147" s="163" t="s">
        <v>115</v>
      </c>
    </row>
    <row r="148" spans="1:65" s="14" customFormat="1" x14ac:dyDescent="0.2">
      <c r="B148" s="170"/>
      <c r="D148" s="157" t="s">
        <v>124</v>
      </c>
      <c r="E148" s="171" t="s">
        <v>1</v>
      </c>
      <c r="F148" s="172" t="s">
        <v>126</v>
      </c>
      <c r="H148" s="173">
        <v>42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124</v>
      </c>
      <c r="AU148" s="171" t="s">
        <v>82</v>
      </c>
      <c r="AV148" s="14" t="s">
        <v>122</v>
      </c>
      <c r="AW148" s="14" t="s">
        <v>29</v>
      </c>
      <c r="AX148" s="14" t="s">
        <v>80</v>
      </c>
      <c r="AY148" s="171" t="s">
        <v>115</v>
      </c>
    </row>
    <row r="149" spans="1:65" s="2" customFormat="1" ht="16.5" customHeight="1" x14ac:dyDescent="0.2">
      <c r="A149" s="32"/>
      <c r="B149" s="143"/>
      <c r="C149" s="178" t="s">
        <v>141</v>
      </c>
      <c r="D149" s="178" t="s">
        <v>183</v>
      </c>
      <c r="E149" s="179" t="s">
        <v>590</v>
      </c>
      <c r="F149" s="180" t="s">
        <v>591</v>
      </c>
      <c r="G149" s="181" t="s">
        <v>149</v>
      </c>
      <c r="H149" s="182">
        <v>60</v>
      </c>
      <c r="I149" s="183"/>
      <c r="J149" s="184">
        <f>ROUND(I149*H149,2)</f>
        <v>0</v>
      </c>
      <c r="K149" s="180" t="s">
        <v>1</v>
      </c>
      <c r="L149" s="185"/>
      <c r="M149" s="186" t="s">
        <v>1</v>
      </c>
      <c r="N149" s="187" t="s">
        <v>37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141</v>
      </c>
      <c r="AT149" s="155" t="s">
        <v>183</v>
      </c>
      <c r="AU149" s="155" t="s">
        <v>82</v>
      </c>
      <c r="AY149" s="17" t="s">
        <v>115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80</v>
      </c>
      <c r="BK149" s="156">
        <f>ROUND(I149*H149,2)</f>
        <v>0</v>
      </c>
      <c r="BL149" s="17" t="s">
        <v>122</v>
      </c>
      <c r="BM149" s="155" t="s">
        <v>155</v>
      </c>
    </row>
    <row r="150" spans="1:65" s="2" customFormat="1" x14ac:dyDescent="0.2">
      <c r="A150" s="32"/>
      <c r="B150" s="33"/>
      <c r="C150" s="32"/>
      <c r="D150" s="157" t="s">
        <v>123</v>
      </c>
      <c r="E150" s="32"/>
      <c r="F150" s="158" t="s">
        <v>591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123</v>
      </c>
      <c r="AU150" s="17" t="s">
        <v>82</v>
      </c>
    </row>
    <row r="151" spans="1:65" s="13" customFormat="1" x14ac:dyDescent="0.2">
      <c r="B151" s="162"/>
      <c r="D151" s="157" t="s">
        <v>124</v>
      </c>
      <c r="E151" s="163" t="s">
        <v>1</v>
      </c>
      <c r="F151" s="164" t="s">
        <v>592</v>
      </c>
      <c r="H151" s="165">
        <v>60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124</v>
      </c>
      <c r="AU151" s="163" t="s">
        <v>82</v>
      </c>
      <c r="AV151" s="13" t="s">
        <v>82</v>
      </c>
      <c r="AW151" s="13" t="s">
        <v>29</v>
      </c>
      <c r="AX151" s="13" t="s">
        <v>72</v>
      </c>
      <c r="AY151" s="163" t="s">
        <v>115</v>
      </c>
    </row>
    <row r="152" spans="1:65" s="14" customFormat="1" x14ac:dyDescent="0.2">
      <c r="B152" s="170"/>
      <c r="D152" s="157" t="s">
        <v>124</v>
      </c>
      <c r="E152" s="171" t="s">
        <v>1</v>
      </c>
      <c r="F152" s="172" t="s">
        <v>126</v>
      </c>
      <c r="H152" s="173">
        <v>60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124</v>
      </c>
      <c r="AU152" s="171" t="s">
        <v>82</v>
      </c>
      <c r="AV152" s="14" t="s">
        <v>122</v>
      </c>
      <c r="AW152" s="14" t="s">
        <v>29</v>
      </c>
      <c r="AX152" s="14" t="s">
        <v>80</v>
      </c>
      <c r="AY152" s="171" t="s">
        <v>115</v>
      </c>
    </row>
    <row r="153" spans="1:65" s="2" customFormat="1" ht="21.75" customHeight="1" x14ac:dyDescent="0.2">
      <c r="A153" s="32"/>
      <c r="B153" s="143"/>
      <c r="C153" s="178" t="s">
        <v>162</v>
      </c>
      <c r="D153" s="178" t="s">
        <v>183</v>
      </c>
      <c r="E153" s="179" t="s">
        <v>197</v>
      </c>
      <c r="F153" s="180" t="s">
        <v>198</v>
      </c>
      <c r="G153" s="181" t="s">
        <v>140</v>
      </c>
      <c r="H153" s="182">
        <v>124</v>
      </c>
      <c r="I153" s="183"/>
      <c r="J153" s="184">
        <f>ROUND(I153*H153,2)</f>
        <v>0</v>
      </c>
      <c r="K153" s="180" t="s">
        <v>1</v>
      </c>
      <c r="L153" s="185"/>
      <c r="M153" s="186" t="s">
        <v>1</v>
      </c>
      <c r="N153" s="187" t="s">
        <v>37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141</v>
      </c>
      <c r="AT153" s="155" t="s">
        <v>183</v>
      </c>
      <c r="AU153" s="155" t="s">
        <v>82</v>
      </c>
      <c r="AY153" s="17" t="s">
        <v>115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80</v>
      </c>
      <c r="BK153" s="156">
        <f>ROUND(I153*H153,2)</f>
        <v>0</v>
      </c>
      <c r="BL153" s="17" t="s">
        <v>122</v>
      </c>
      <c r="BM153" s="155" t="s">
        <v>160</v>
      </c>
    </row>
    <row r="154" spans="1:65" s="2" customFormat="1" x14ac:dyDescent="0.2">
      <c r="A154" s="32"/>
      <c r="B154" s="33"/>
      <c r="C154" s="32"/>
      <c r="D154" s="157" t="s">
        <v>123</v>
      </c>
      <c r="E154" s="32"/>
      <c r="F154" s="158" t="s">
        <v>198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123</v>
      </c>
      <c r="AU154" s="17" t="s">
        <v>82</v>
      </c>
    </row>
    <row r="155" spans="1:65" s="13" customFormat="1" x14ac:dyDescent="0.2">
      <c r="B155" s="162"/>
      <c r="D155" s="157" t="s">
        <v>124</v>
      </c>
      <c r="E155" s="163" t="s">
        <v>1</v>
      </c>
      <c r="F155" s="164" t="s">
        <v>593</v>
      </c>
      <c r="H155" s="165">
        <v>124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124</v>
      </c>
      <c r="AU155" s="163" t="s">
        <v>82</v>
      </c>
      <c r="AV155" s="13" t="s">
        <v>82</v>
      </c>
      <c r="AW155" s="13" t="s">
        <v>29</v>
      </c>
      <c r="AX155" s="13" t="s">
        <v>72</v>
      </c>
      <c r="AY155" s="163" t="s">
        <v>115</v>
      </c>
    </row>
    <row r="156" spans="1:65" s="14" customFormat="1" x14ac:dyDescent="0.2">
      <c r="B156" s="170"/>
      <c r="D156" s="157" t="s">
        <v>124</v>
      </c>
      <c r="E156" s="171" t="s">
        <v>1</v>
      </c>
      <c r="F156" s="172" t="s">
        <v>126</v>
      </c>
      <c r="H156" s="173">
        <v>124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124</v>
      </c>
      <c r="AU156" s="171" t="s">
        <v>82</v>
      </c>
      <c r="AV156" s="14" t="s">
        <v>122</v>
      </c>
      <c r="AW156" s="14" t="s">
        <v>29</v>
      </c>
      <c r="AX156" s="14" t="s">
        <v>80</v>
      </c>
      <c r="AY156" s="171" t="s">
        <v>115</v>
      </c>
    </row>
    <row r="157" spans="1:65" s="2" customFormat="1" ht="16.5" customHeight="1" x14ac:dyDescent="0.2">
      <c r="A157" s="32"/>
      <c r="B157" s="143"/>
      <c r="C157" s="178" t="s">
        <v>145</v>
      </c>
      <c r="D157" s="178" t="s">
        <v>183</v>
      </c>
      <c r="E157" s="179" t="s">
        <v>594</v>
      </c>
      <c r="F157" s="180" t="s">
        <v>595</v>
      </c>
      <c r="G157" s="181" t="s">
        <v>140</v>
      </c>
      <c r="H157" s="182">
        <v>248</v>
      </c>
      <c r="I157" s="183"/>
      <c r="J157" s="184">
        <f>ROUND(I157*H157,2)</f>
        <v>0</v>
      </c>
      <c r="K157" s="180" t="s">
        <v>1</v>
      </c>
      <c r="L157" s="185"/>
      <c r="M157" s="186" t="s">
        <v>1</v>
      </c>
      <c r="N157" s="187" t="s">
        <v>37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141</v>
      </c>
      <c r="AT157" s="155" t="s">
        <v>183</v>
      </c>
      <c r="AU157" s="155" t="s">
        <v>82</v>
      </c>
      <c r="AY157" s="17" t="s">
        <v>115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80</v>
      </c>
      <c r="BK157" s="156">
        <f>ROUND(I157*H157,2)</f>
        <v>0</v>
      </c>
      <c r="BL157" s="17" t="s">
        <v>122</v>
      </c>
      <c r="BM157" s="155" t="s">
        <v>166</v>
      </c>
    </row>
    <row r="158" spans="1:65" s="2" customFormat="1" x14ac:dyDescent="0.2">
      <c r="A158" s="32"/>
      <c r="B158" s="33"/>
      <c r="C158" s="32"/>
      <c r="D158" s="157" t="s">
        <v>123</v>
      </c>
      <c r="E158" s="32"/>
      <c r="F158" s="158" t="s">
        <v>595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123</v>
      </c>
      <c r="AU158" s="17" t="s">
        <v>82</v>
      </c>
    </row>
    <row r="159" spans="1:65" s="13" customFormat="1" x14ac:dyDescent="0.2">
      <c r="B159" s="162"/>
      <c r="D159" s="157" t="s">
        <v>124</v>
      </c>
      <c r="E159" s="163" t="s">
        <v>1</v>
      </c>
      <c r="F159" s="164" t="s">
        <v>596</v>
      </c>
      <c r="H159" s="165">
        <v>248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124</v>
      </c>
      <c r="AU159" s="163" t="s">
        <v>82</v>
      </c>
      <c r="AV159" s="13" t="s">
        <v>82</v>
      </c>
      <c r="AW159" s="13" t="s">
        <v>29</v>
      </c>
      <c r="AX159" s="13" t="s">
        <v>72</v>
      </c>
      <c r="AY159" s="163" t="s">
        <v>115</v>
      </c>
    </row>
    <row r="160" spans="1:65" s="14" customFormat="1" x14ac:dyDescent="0.2">
      <c r="B160" s="170"/>
      <c r="D160" s="157" t="s">
        <v>124</v>
      </c>
      <c r="E160" s="171" t="s">
        <v>1</v>
      </c>
      <c r="F160" s="172" t="s">
        <v>126</v>
      </c>
      <c r="H160" s="173">
        <v>248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124</v>
      </c>
      <c r="AU160" s="171" t="s">
        <v>82</v>
      </c>
      <c r="AV160" s="14" t="s">
        <v>122</v>
      </c>
      <c r="AW160" s="14" t="s">
        <v>29</v>
      </c>
      <c r="AX160" s="14" t="s">
        <v>80</v>
      </c>
      <c r="AY160" s="171" t="s">
        <v>115</v>
      </c>
    </row>
    <row r="161" spans="1:65" s="2" customFormat="1" ht="16.5" customHeight="1" x14ac:dyDescent="0.2">
      <c r="A161" s="32"/>
      <c r="B161" s="143"/>
      <c r="C161" s="178" t="s">
        <v>173</v>
      </c>
      <c r="D161" s="178" t="s">
        <v>183</v>
      </c>
      <c r="E161" s="179" t="s">
        <v>276</v>
      </c>
      <c r="F161" s="180" t="s">
        <v>277</v>
      </c>
      <c r="G161" s="181" t="s">
        <v>140</v>
      </c>
      <c r="H161" s="182">
        <v>272</v>
      </c>
      <c r="I161" s="183"/>
      <c r="J161" s="184">
        <f>ROUND(I161*H161,2)</f>
        <v>0</v>
      </c>
      <c r="K161" s="180" t="s">
        <v>1</v>
      </c>
      <c r="L161" s="185"/>
      <c r="M161" s="186" t="s">
        <v>1</v>
      </c>
      <c r="N161" s="187" t="s">
        <v>37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141</v>
      </c>
      <c r="AT161" s="155" t="s">
        <v>183</v>
      </c>
      <c r="AU161" s="155" t="s">
        <v>82</v>
      </c>
      <c r="AY161" s="17" t="s">
        <v>115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80</v>
      </c>
      <c r="BK161" s="156">
        <f>ROUND(I161*H161,2)</f>
        <v>0</v>
      </c>
      <c r="BL161" s="17" t="s">
        <v>122</v>
      </c>
      <c r="BM161" s="155" t="s">
        <v>171</v>
      </c>
    </row>
    <row r="162" spans="1:65" s="2" customFormat="1" x14ac:dyDescent="0.2">
      <c r="A162" s="32"/>
      <c r="B162" s="33"/>
      <c r="C162" s="32"/>
      <c r="D162" s="157" t="s">
        <v>123</v>
      </c>
      <c r="E162" s="32"/>
      <c r="F162" s="158" t="s">
        <v>277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123</v>
      </c>
      <c r="AU162" s="17" t="s">
        <v>82</v>
      </c>
    </row>
    <row r="163" spans="1:65" s="13" customFormat="1" x14ac:dyDescent="0.2">
      <c r="B163" s="162"/>
      <c r="D163" s="157" t="s">
        <v>124</v>
      </c>
      <c r="E163" s="163" t="s">
        <v>1</v>
      </c>
      <c r="F163" s="164" t="s">
        <v>597</v>
      </c>
      <c r="H163" s="165">
        <v>272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124</v>
      </c>
      <c r="AU163" s="163" t="s">
        <v>82</v>
      </c>
      <c r="AV163" s="13" t="s">
        <v>82</v>
      </c>
      <c r="AW163" s="13" t="s">
        <v>29</v>
      </c>
      <c r="AX163" s="13" t="s">
        <v>72</v>
      </c>
      <c r="AY163" s="163" t="s">
        <v>115</v>
      </c>
    </row>
    <row r="164" spans="1:65" s="14" customFormat="1" x14ac:dyDescent="0.2">
      <c r="B164" s="170"/>
      <c r="D164" s="157" t="s">
        <v>124</v>
      </c>
      <c r="E164" s="171" t="s">
        <v>1</v>
      </c>
      <c r="F164" s="172" t="s">
        <v>126</v>
      </c>
      <c r="H164" s="173">
        <v>272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124</v>
      </c>
      <c r="AU164" s="171" t="s">
        <v>82</v>
      </c>
      <c r="AV164" s="14" t="s">
        <v>122</v>
      </c>
      <c r="AW164" s="14" t="s">
        <v>29</v>
      </c>
      <c r="AX164" s="14" t="s">
        <v>80</v>
      </c>
      <c r="AY164" s="171" t="s">
        <v>115</v>
      </c>
    </row>
    <row r="165" spans="1:65" s="2" customFormat="1" ht="16.5" customHeight="1" x14ac:dyDescent="0.2">
      <c r="A165" s="32"/>
      <c r="B165" s="143"/>
      <c r="C165" s="178" t="s">
        <v>125</v>
      </c>
      <c r="D165" s="178" t="s">
        <v>183</v>
      </c>
      <c r="E165" s="179" t="s">
        <v>598</v>
      </c>
      <c r="F165" s="180" t="s">
        <v>599</v>
      </c>
      <c r="G165" s="181" t="s">
        <v>140</v>
      </c>
      <c r="H165" s="182">
        <v>248</v>
      </c>
      <c r="I165" s="183"/>
      <c r="J165" s="184">
        <f>ROUND(I165*H165,2)</f>
        <v>0</v>
      </c>
      <c r="K165" s="180" t="s">
        <v>1</v>
      </c>
      <c r="L165" s="185"/>
      <c r="M165" s="186" t="s">
        <v>1</v>
      </c>
      <c r="N165" s="187" t="s">
        <v>37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141</v>
      </c>
      <c r="AT165" s="155" t="s">
        <v>183</v>
      </c>
      <c r="AU165" s="155" t="s">
        <v>82</v>
      </c>
      <c r="AY165" s="17" t="s">
        <v>115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80</v>
      </c>
      <c r="BK165" s="156">
        <f>ROUND(I165*H165,2)</f>
        <v>0</v>
      </c>
      <c r="BL165" s="17" t="s">
        <v>122</v>
      </c>
      <c r="BM165" s="155" t="s">
        <v>176</v>
      </c>
    </row>
    <row r="166" spans="1:65" s="2" customFormat="1" x14ac:dyDescent="0.2">
      <c r="A166" s="32"/>
      <c r="B166" s="33"/>
      <c r="C166" s="32"/>
      <c r="D166" s="157" t="s">
        <v>123</v>
      </c>
      <c r="E166" s="32"/>
      <c r="F166" s="158" t="s">
        <v>599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123</v>
      </c>
      <c r="AU166" s="17" t="s">
        <v>82</v>
      </c>
    </row>
    <row r="167" spans="1:65" s="13" customFormat="1" x14ac:dyDescent="0.2">
      <c r="B167" s="162"/>
      <c r="D167" s="157" t="s">
        <v>124</v>
      </c>
      <c r="E167" s="163" t="s">
        <v>1</v>
      </c>
      <c r="F167" s="164" t="s">
        <v>596</v>
      </c>
      <c r="H167" s="165">
        <v>248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124</v>
      </c>
      <c r="AU167" s="163" t="s">
        <v>82</v>
      </c>
      <c r="AV167" s="13" t="s">
        <v>82</v>
      </c>
      <c r="AW167" s="13" t="s">
        <v>29</v>
      </c>
      <c r="AX167" s="13" t="s">
        <v>72</v>
      </c>
      <c r="AY167" s="163" t="s">
        <v>115</v>
      </c>
    </row>
    <row r="168" spans="1:65" s="14" customFormat="1" x14ac:dyDescent="0.2">
      <c r="B168" s="170"/>
      <c r="D168" s="157" t="s">
        <v>124</v>
      </c>
      <c r="E168" s="171" t="s">
        <v>1</v>
      </c>
      <c r="F168" s="172" t="s">
        <v>126</v>
      </c>
      <c r="H168" s="173">
        <v>248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124</v>
      </c>
      <c r="AU168" s="171" t="s">
        <v>82</v>
      </c>
      <c r="AV168" s="14" t="s">
        <v>122</v>
      </c>
      <c r="AW168" s="14" t="s">
        <v>29</v>
      </c>
      <c r="AX168" s="14" t="s">
        <v>80</v>
      </c>
      <c r="AY168" s="171" t="s">
        <v>115</v>
      </c>
    </row>
    <row r="169" spans="1:65" s="2" customFormat="1" ht="16.5" customHeight="1" x14ac:dyDescent="0.2">
      <c r="A169" s="32"/>
      <c r="B169" s="143"/>
      <c r="C169" s="178" t="s">
        <v>182</v>
      </c>
      <c r="D169" s="178" t="s">
        <v>183</v>
      </c>
      <c r="E169" s="179" t="s">
        <v>267</v>
      </c>
      <c r="F169" s="180" t="s">
        <v>268</v>
      </c>
      <c r="G169" s="181" t="s">
        <v>140</v>
      </c>
      <c r="H169" s="182">
        <v>24</v>
      </c>
      <c r="I169" s="183"/>
      <c r="J169" s="184">
        <f>ROUND(I169*H169,2)</f>
        <v>0</v>
      </c>
      <c r="K169" s="180" t="s">
        <v>1</v>
      </c>
      <c r="L169" s="185"/>
      <c r="M169" s="186" t="s">
        <v>1</v>
      </c>
      <c r="N169" s="187" t="s">
        <v>37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141</v>
      </c>
      <c r="AT169" s="155" t="s">
        <v>183</v>
      </c>
      <c r="AU169" s="155" t="s">
        <v>82</v>
      </c>
      <c r="AY169" s="17" t="s">
        <v>115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80</v>
      </c>
      <c r="BK169" s="156">
        <f>ROUND(I169*H169,2)</f>
        <v>0</v>
      </c>
      <c r="BL169" s="17" t="s">
        <v>122</v>
      </c>
      <c r="BM169" s="155" t="s">
        <v>180</v>
      </c>
    </row>
    <row r="170" spans="1:65" s="2" customFormat="1" x14ac:dyDescent="0.2">
      <c r="A170" s="32"/>
      <c r="B170" s="33"/>
      <c r="C170" s="32"/>
      <c r="D170" s="157" t="s">
        <v>123</v>
      </c>
      <c r="E170" s="32"/>
      <c r="F170" s="158" t="s">
        <v>268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123</v>
      </c>
      <c r="AU170" s="17" t="s">
        <v>82</v>
      </c>
    </row>
    <row r="171" spans="1:65" s="13" customFormat="1" x14ac:dyDescent="0.2">
      <c r="B171" s="162"/>
      <c r="D171" s="157" t="s">
        <v>124</v>
      </c>
      <c r="E171" s="163" t="s">
        <v>1</v>
      </c>
      <c r="F171" s="164" t="s">
        <v>600</v>
      </c>
      <c r="H171" s="165">
        <v>24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3" t="s">
        <v>124</v>
      </c>
      <c r="AU171" s="163" t="s">
        <v>82</v>
      </c>
      <c r="AV171" s="13" t="s">
        <v>82</v>
      </c>
      <c r="AW171" s="13" t="s">
        <v>29</v>
      </c>
      <c r="AX171" s="13" t="s">
        <v>72</v>
      </c>
      <c r="AY171" s="163" t="s">
        <v>115</v>
      </c>
    </row>
    <row r="172" spans="1:65" s="14" customFormat="1" x14ac:dyDescent="0.2">
      <c r="B172" s="170"/>
      <c r="D172" s="157" t="s">
        <v>124</v>
      </c>
      <c r="E172" s="171" t="s">
        <v>1</v>
      </c>
      <c r="F172" s="172" t="s">
        <v>126</v>
      </c>
      <c r="H172" s="173">
        <v>24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124</v>
      </c>
      <c r="AU172" s="171" t="s">
        <v>82</v>
      </c>
      <c r="AV172" s="14" t="s">
        <v>122</v>
      </c>
      <c r="AW172" s="14" t="s">
        <v>29</v>
      </c>
      <c r="AX172" s="14" t="s">
        <v>80</v>
      </c>
      <c r="AY172" s="171" t="s">
        <v>115</v>
      </c>
    </row>
    <row r="173" spans="1:65" s="2" customFormat="1" ht="16.5" customHeight="1" x14ac:dyDescent="0.2">
      <c r="A173" s="32"/>
      <c r="B173" s="143"/>
      <c r="C173" s="178" t="s">
        <v>155</v>
      </c>
      <c r="D173" s="178" t="s">
        <v>183</v>
      </c>
      <c r="E173" s="179" t="s">
        <v>272</v>
      </c>
      <c r="F173" s="180" t="s">
        <v>273</v>
      </c>
      <c r="G173" s="181" t="s">
        <v>140</v>
      </c>
      <c r="H173" s="182">
        <v>24</v>
      </c>
      <c r="I173" s="183"/>
      <c r="J173" s="184">
        <f>ROUND(I173*H173,2)</f>
        <v>0</v>
      </c>
      <c r="K173" s="180" t="s">
        <v>1</v>
      </c>
      <c r="L173" s="185"/>
      <c r="M173" s="186" t="s">
        <v>1</v>
      </c>
      <c r="N173" s="187" t="s">
        <v>37</v>
      </c>
      <c r="O173" s="58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141</v>
      </c>
      <c r="AT173" s="155" t="s">
        <v>183</v>
      </c>
      <c r="AU173" s="155" t="s">
        <v>82</v>
      </c>
      <c r="AY173" s="17" t="s">
        <v>115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80</v>
      </c>
      <c r="BK173" s="156">
        <f>ROUND(I173*H173,2)</f>
        <v>0</v>
      </c>
      <c r="BL173" s="17" t="s">
        <v>122</v>
      </c>
      <c r="BM173" s="155" t="s">
        <v>187</v>
      </c>
    </row>
    <row r="174" spans="1:65" s="2" customFormat="1" x14ac:dyDescent="0.2">
      <c r="A174" s="32"/>
      <c r="B174" s="33"/>
      <c r="C174" s="32"/>
      <c r="D174" s="157" t="s">
        <v>123</v>
      </c>
      <c r="E174" s="32"/>
      <c r="F174" s="158" t="s">
        <v>273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123</v>
      </c>
      <c r="AU174" s="17" t="s">
        <v>82</v>
      </c>
    </row>
    <row r="175" spans="1:65" s="13" customFormat="1" x14ac:dyDescent="0.2">
      <c r="B175" s="162"/>
      <c r="D175" s="157" t="s">
        <v>124</v>
      </c>
      <c r="E175" s="163" t="s">
        <v>1</v>
      </c>
      <c r="F175" s="164" t="s">
        <v>600</v>
      </c>
      <c r="H175" s="165">
        <v>24</v>
      </c>
      <c r="I175" s="166"/>
      <c r="L175" s="162"/>
      <c r="M175" s="167"/>
      <c r="N175" s="168"/>
      <c r="O175" s="168"/>
      <c r="P175" s="168"/>
      <c r="Q175" s="168"/>
      <c r="R175" s="168"/>
      <c r="S175" s="168"/>
      <c r="T175" s="169"/>
      <c r="AT175" s="163" t="s">
        <v>124</v>
      </c>
      <c r="AU175" s="163" t="s">
        <v>82</v>
      </c>
      <c r="AV175" s="13" t="s">
        <v>82</v>
      </c>
      <c r="AW175" s="13" t="s">
        <v>29</v>
      </c>
      <c r="AX175" s="13" t="s">
        <v>72</v>
      </c>
      <c r="AY175" s="163" t="s">
        <v>115</v>
      </c>
    </row>
    <row r="176" spans="1:65" s="14" customFormat="1" x14ac:dyDescent="0.2">
      <c r="B176" s="170"/>
      <c r="D176" s="157" t="s">
        <v>124</v>
      </c>
      <c r="E176" s="171" t="s">
        <v>1</v>
      </c>
      <c r="F176" s="172" t="s">
        <v>126</v>
      </c>
      <c r="H176" s="173">
        <v>24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124</v>
      </c>
      <c r="AU176" s="171" t="s">
        <v>82</v>
      </c>
      <c r="AV176" s="14" t="s">
        <v>122</v>
      </c>
      <c r="AW176" s="14" t="s">
        <v>29</v>
      </c>
      <c r="AX176" s="14" t="s">
        <v>80</v>
      </c>
      <c r="AY176" s="171" t="s">
        <v>115</v>
      </c>
    </row>
    <row r="177" spans="1:65" s="2" customFormat="1" ht="16.5" customHeight="1" x14ac:dyDescent="0.2">
      <c r="A177" s="32"/>
      <c r="B177" s="143"/>
      <c r="C177" s="178" t="s">
        <v>8</v>
      </c>
      <c r="D177" s="178" t="s">
        <v>183</v>
      </c>
      <c r="E177" s="179" t="s">
        <v>202</v>
      </c>
      <c r="F177" s="180" t="s">
        <v>203</v>
      </c>
      <c r="G177" s="181" t="s">
        <v>140</v>
      </c>
      <c r="H177" s="182">
        <v>8</v>
      </c>
      <c r="I177" s="183"/>
      <c r="J177" s="184">
        <f>ROUND(I177*H177,2)</f>
        <v>0</v>
      </c>
      <c r="K177" s="180" t="s">
        <v>1</v>
      </c>
      <c r="L177" s="185"/>
      <c r="M177" s="186" t="s">
        <v>1</v>
      </c>
      <c r="N177" s="187" t="s">
        <v>37</v>
      </c>
      <c r="O177" s="58"/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141</v>
      </c>
      <c r="AT177" s="155" t="s">
        <v>183</v>
      </c>
      <c r="AU177" s="155" t="s">
        <v>82</v>
      </c>
      <c r="AY177" s="17" t="s">
        <v>115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80</v>
      </c>
      <c r="BK177" s="156">
        <f>ROUND(I177*H177,2)</f>
        <v>0</v>
      </c>
      <c r="BL177" s="17" t="s">
        <v>122</v>
      </c>
      <c r="BM177" s="155" t="s">
        <v>191</v>
      </c>
    </row>
    <row r="178" spans="1:65" s="2" customFormat="1" x14ac:dyDescent="0.2">
      <c r="A178" s="32"/>
      <c r="B178" s="33"/>
      <c r="C178" s="32"/>
      <c r="D178" s="157" t="s">
        <v>123</v>
      </c>
      <c r="E178" s="32"/>
      <c r="F178" s="158" t="s">
        <v>203</v>
      </c>
      <c r="G178" s="32"/>
      <c r="H178" s="32"/>
      <c r="I178" s="159"/>
      <c r="J178" s="32"/>
      <c r="K178" s="32"/>
      <c r="L178" s="33"/>
      <c r="M178" s="160"/>
      <c r="N178" s="161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123</v>
      </c>
      <c r="AU178" s="17" t="s">
        <v>82</v>
      </c>
    </row>
    <row r="179" spans="1:65" s="13" customFormat="1" x14ac:dyDescent="0.2">
      <c r="B179" s="162"/>
      <c r="D179" s="157" t="s">
        <v>124</v>
      </c>
      <c r="E179" s="163" t="s">
        <v>1</v>
      </c>
      <c r="F179" s="164" t="s">
        <v>601</v>
      </c>
      <c r="H179" s="165">
        <v>8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124</v>
      </c>
      <c r="AU179" s="163" t="s">
        <v>82</v>
      </c>
      <c r="AV179" s="13" t="s">
        <v>82</v>
      </c>
      <c r="AW179" s="13" t="s">
        <v>29</v>
      </c>
      <c r="AX179" s="13" t="s">
        <v>72</v>
      </c>
      <c r="AY179" s="163" t="s">
        <v>115</v>
      </c>
    </row>
    <row r="180" spans="1:65" s="14" customFormat="1" x14ac:dyDescent="0.2">
      <c r="B180" s="170"/>
      <c r="D180" s="157" t="s">
        <v>124</v>
      </c>
      <c r="E180" s="171" t="s">
        <v>1</v>
      </c>
      <c r="F180" s="172" t="s">
        <v>126</v>
      </c>
      <c r="H180" s="173">
        <v>8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124</v>
      </c>
      <c r="AU180" s="171" t="s">
        <v>82</v>
      </c>
      <c r="AV180" s="14" t="s">
        <v>122</v>
      </c>
      <c r="AW180" s="14" t="s">
        <v>29</v>
      </c>
      <c r="AX180" s="14" t="s">
        <v>80</v>
      </c>
      <c r="AY180" s="171" t="s">
        <v>115</v>
      </c>
    </row>
    <row r="181" spans="1:65" s="2" customFormat="1" ht="24.2" customHeight="1" x14ac:dyDescent="0.2">
      <c r="A181" s="32"/>
      <c r="B181" s="143"/>
      <c r="C181" s="144" t="s">
        <v>160</v>
      </c>
      <c r="D181" s="144" t="s">
        <v>118</v>
      </c>
      <c r="E181" s="145" t="s">
        <v>453</v>
      </c>
      <c r="F181" s="146" t="s">
        <v>454</v>
      </c>
      <c r="G181" s="147" t="s">
        <v>263</v>
      </c>
      <c r="H181" s="148">
        <v>6</v>
      </c>
      <c r="I181" s="149"/>
      <c r="J181" s="150">
        <f>ROUND(I181*H181,2)</f>
        <v>0</v>
      </c>
      <c r="K181" s="146" t="s">
        <v>1</v>
      </c>
      <c r="L181" s="33"/>
      <c r="M181" s="151" t="s">
        <v>1</v>
      </c>
      <c r="N181" s="152" t="s">
        <v>37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122</v>
      </c>
      <c r="AT181" s="155" t="s">
        <v>118</v>
      </c>
      <c r="AU181" s="155" t="s">
        <v>82</v>
      </c>
      <c r="AY181" s="17" t="s">
        <v>115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80</v>
      </c>
      <c r="BK181" s="156">
        <f>ROUND(I181*H181,2)</f>
        <v>0</v>
      </c>
      <c r="BL181" s="17" t="s">
        <v>122</v>
      </c>
      <c r="BM181" s="155" t="s">
        <v>260</v>
      </c>
    </row>
    <row r="182" spans="1:65" s="2" customFormat="1" x14ac:dyDescent="0.2">
      <c r="A182" s="32"/>
      <c r="B182" s="33"/>
      <c r="C182" s="32"/>
      <c r="D182" s="157" t="s">
        <v>123</v>
      </c>
      <c r="E182" s="32"/>
      <c r="F182" s="158" t="s">
        <v>454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123</v>
      </c>
      <c r="AU182" s="17" t="s">
        <v>82</v>
      </c>
    </row>
    <row r="183" spans="1:65" s="13" customFormat="1" x14ac:dyDescent="0.2">
      <c r="B183" s="162"/>
      <c r="D183" s="157" t="s">
        <v>124</v>
      </c>
      <c r="E183" s="163" t="s">
        <v>1</v>
      </c>
      <c r="F183" s="164" t="s">
        <v>135</v>
      </c>
      <c r="H183" s="165">
        <v>6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124</v>
      </c>
      <c r="AU183" s="163" t="s">
        <v>82</v>
      </c>
      <c r="AV183" s="13" t="s">
        <v>82</v>
      </c>
      <c r="AW183" s="13" t="s">
        <v>29</v>
      </c>
      <c r="AX183" s="13" t="s">
        <v>72</v>
      </c>
      <c r="AY183" s="163" t="s">
        <v>115</v>
      </c>
    </row>
    <row r="184" spans="1:65" s="14" customFormat="1" x14ac:dyDescent="0.2">
      <c r="B184" s="170"/>
      <c r="D184" s="157" t="s">
        <v>124</v>
      </c>
      <c r="E184" s="171" t="s">
        <v>1</v>
      </c>
      <c r="F184" s="172" t="s">
        <v>126</v>
      </c>
      <c r="H184" s="173">
        <v>6</v>
      </c>
      <c r="I184" s="174"/>
      <c r="L184" s="170"/>
      <c r="M184" s="175"/>
      <c r="N184" s="176"/>
      <c r="O184" s="176"/>
      <c r="P184" s="176"/>
      <c r="Q184" s="176"/>
      <c r="R184" s="176"/>
      <c r="S184" s="176"/>
      <c r="T184" s="177"/>
      <c r="AT184" s="171" t="s">
        <v>124</v>
      </c>
      <c r="AU184" s="171" t="s">
        <v>82</v>
      </c>
      <c r="AV184" s="14" t="s">
        <v>122</v>
      </c>
      <c r="AW184" s="14" t="s">
        <v>29</v>
      </c>
      <c r="AX184" s="14" t="s">
        <v>80</v>
      </c>
      <c r="AY184" s="171" t="s">
        <v>115</v>
      </c>
    </row>
    <row r="185" spans="1:65" s="2" customFormat="1" ht="24.2" customHeight="1" x14ac:dyDescent="0.2">
      <c r="A185" s="32"/>
      <c r="B185" s="143"/>
      <c r="C185" s="144" t="s">
        <v>201</v>
      </c>
      <c r="D185" s="144" t="s">
        <v>118</v>
      </c>
      <c r="E185" s="145" t="s">
        <v>261</v>
      </c>
      <c r="F185" s="146" t="s">
        <v>602</v>
      </c>
      <c r="G185" s="147" t="s">
        <v>263</v>
      </c>
      <c r="H185" s="148">
        <v>6</v>
      </c>
      <c r="I185" s="149"/>
      <c r="J185" s="150">
        <f>ROUND(I185*H185,2)</f>
        <v>0</v>
      </c>
      <c r="K185" s="146" t="s">
        <v>1</v>
      </c>
      <c r="L185" s="33"/>
      <c r="M185" s="151" t="s">
        <v>1</v>
      </c>
      <c r="N185" s="152" t="s">
        <v>37</v>
      </c>
      <c r="O185" s="58"/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122</v>
      </c>
      <c r="AT185" s="155" t="s">
        <v>118</v>
      </c>
      <c r="AU185" s="155" t="s">
        <v>82</v>
      </c>
      <c r="AY185" s="17" t="s">
        <v>115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7" t="s">
        <v>80</v>
      </c>
      <c r="BK185" s="156">
        <f>ROUND(I185*H185,2)</f>
        <v>0</v>
      </c>
      <c r="BL185" s="17" t="s">
        <v>122</v>
      </c>
      <c r="BM185" s="155" t="s">
        <v>271</v>
      </c>
    </row>
    <row r="186" spans="1:65" s="2" customFormat="1" x14ac:dyDescent="0.2">
      <c r="A186" s="32"/>
      <c r="B186" s="33"/>
      <c r="C186" s="32"/>
      <c r="D186" s="157" t="s">
        <v>123</v>
      </c>
      <c r="E186" s="32"/>
      <c r="F186" s="158" t="s">
        <v>602</v>
      </c>
      <c r="G186" s="32"/>
      <c r="H186" s="32"/>
      <c r="I186" s="159"/>
      <c r="J186" s="32"/>
      <c r="K186" s="32"/>
      <c r="L186" s="33"/>
      <c r="M186" s="160"/>
      <c r="N186" s="161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123</v>
      </c>
      <c r="AU186" s="17" t="s">
        <v>82</v>
      </c>
    </row>
    <row r="187" spans="1:65" s="13" customFormat="1" x14ac:dyDescent="0.2">
      <c r="B187" s="162"/>
      <c r="D187" s="157" t="s">
        <v>124</v>
      </c>
      <c r="E187" s="163" t="s">
        <v>1</v>
      </c>
      <c r="F187" s="164" t="s">
        <v>135</v>
      </c>
      <c r="H187" s="165">
        <v>6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124</v>
      </c>
      <c r="AU187" s="163" t="s">
        <v>82</v>
      </c>
      <c r="AV187" s="13" t="s">
        <v>82</v>
      </c>
      <c r="AW187" s="13" t="s">
        <v>29</v>
      </c>
      <c r="AX187" s="13" t="s">
        <v>72</v>
      </c>
      <c r="AY187" s="163" t="s">
        <v>115</v>
      </c>
    </row>
    <row r="188" spans="1:65" s="14" customFormat="1" x14ac:dyDescent="0.2">
      <c r="B188" s="170"/>
      <c r="D188" s="157" t="s">
        <v>124</v>
      </c>
      <c r="E188" s="171" t="s">
        <v>1</v>
      </c>
      <c r="F188" s="172" t="s">
        <v>126</v>
      </c>
      <c r="H188" s="173">
        <v>6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124</v>
      </c>
      <c r="AU188" s="171" t="s">
        <v>82</v>
      </c>
      <c r="AV188" s="14" t="s">
        <v>122</v>
      </c>
      <c r="AW188" s="14" t="s">
        <v>29</v>
      </c>
      <c r="AX188" s="14" t="s">
        <v>80</v>
      </c>
      <c r="AY188" s="171" t="s">
        <v>115</v>
      </c>
    </row>
    <row r="189" spans="1:65" s="2" customFormat="1" ht="24.2" customHeight="1" x14ac:dyDescent="0.2">
      <c r="A189" s="32"/>
      <c r="B189" s="143"/>
      <c r="C189" s="144" t="s">
        <v>166</v>
      </c>
      <c r="D189" s="144" t="s">
        <v>118</v>
      </c>
      <c r="E189" s="145" t="s">
        <v>603</v>
      </c>
      <c r="F189" s="146" t="s">
        <v>604</v>
      </c>
      <c r="G189" s="147" t="s">
        <v>134</v>
      </c>
      <c r="H189" s="148">
        <v>0.36</v>
      </c>
      <c r="I189" s="149"/>
      <c r="J189" s="150">
        <f>ROUND(I189*H189,2)</f>
        <v>0</v>
      </c>
      <c r="K189" s="146" t="s">
        <v>1</v>
      </c>
      <c r="L189" s="33"/>
      <c r="M189" s="151" t="s">
        <v>1</v>
      </c>
      <c r="N189" s="152" t="s">
        <v>37</v>
      </c>
      <c r="O189" s="58"/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5" t="s">
        <v>122</v>
      </c>
      <c r="AT189" s="155" t="s">
        <v>118</v>
      </c>
      <c r="AU189" s="155" t="s">
        <v>82</v>
      </c>
      <c r="AY189" s="17" t="s">
        <v>115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7" t="s">
        <v>80</v>
      </c>
      <c r="BK189" s="156">
        <f>ROUND(I189*H189,2)</f>
        <v>0</v>
      </c>
      <c r="BL189" s="17" t="s">
        <v>122</v>
      </c>
      <c r="BM189" s="155" t="s">
        <v>279</v>
      </c>
    </row>
    <row r="190" spans="1:65" s="2" customFormat="1" ht="19.5" x14ac:dyDescent="0.2">
      <c r="A190" s="32"/>
      <c r="B190" s="33"/>
      <c r="C190" s="32"/>
      <c r="D190" s="157" t="s">
        <v>123</v>
      </c>
      <c r="E190" s="32"/>
      <c r="F190" s="158" t="s">
        <v>604</v>
      </c>
      <c r="G190" s="32"/>
      <c r="H190" s="32"/>
      <c r="I190" s="159"/>
      <c r="J190" s="32"/>
      <c r="K190" s="32"/>
      <c r="L190" s="33"/>
      <c r="M190" s="160"/>
      <c r="N190" s="161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123</v>
      </c>
      <c r="AU190" s="17" t="s">
        <v>82</v>
      </c>
    </row>
    <row r="191" spans="1:65" s="13" customFormat="1" x14ac:dyDescent="0.2">
      <c r="B191" s="162"/>
      <c r="D191" s="157" t="s">
        <v>124</v>
      </c>
      <c r="E191" s="163" t="s">
        <v>1</v>
      </c>
      <c r="F191" s="164" t="s">
        <v>605</v>
      </c>
      <c r="H191" s="165">
        <v>0.36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124</v>
      </c>
      <c r="AU191" s="163" t="s">
        <v>82</v>
      </c>
      <c r="AV191" s="13" t="s">
        <v>82</v>
      </c>
      <c r="AW191" s="13" t="s">
        <v>29</v>
      </c>
      <c r="AX191" s="13" t="s">
        <v>72</v>
      </c>
      <c r="AY191" s="163" t="s">
        <v>115</v>
      </c>
    </row>
    <row r="192" spans="1:65" s="14" customFormat="1" x14ac:dyDescent="0.2">
      <c r="B192" s="170"/>
      <c r="D192" s="157" t="s">
        <v>124</v>
      </c>
      <c r="E192" s="171" t="s">
        <v>1</v>
      </c>
      <c r="F192" s="172" t="s">
        <v>126</v>
      </c>
      <c r="H192" s="173">
        <v>0.36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124</v>
      </c>
      <c r="AU192" s="171" t="s">
        <v>82</v>
      </c>
      <c r="AV192" s="14" t="s">
        <v>122</v>
      </c>
      <c r="AW192" s="14" t="s">
        <v>29</v>
      </c>
      <c r="AX192" s="14" t="s">
        <v>80</v>
      </c>
      <c r="AY192" s="171" t="s">
        <v>115</v>
      </c>
    </row>
    <row r="193" spans="1:65" s="2" customFormat="1" ht="16.5" customHeight="1" x14ac:dyDescent="0.2">
      <c r="A193" s="32"/>
      <c r="B193" s="143"/>
      <c r="C193" s="178" t="s">
        <v>210</v>
      </c>
      <c r="D193" s="178" t="s">
        <v>183</v>
      </c>
      <c r="E193" s="179" t="s">
        <v>478</v>
      </c>
      <c r="F193" s="180" t="s">
        <v>479</v>
      </c>
      <c r="G193" s="181" t="s">
        <v>140</v>
      </c>
      <c r="H193" s="182">
        <v>2</v>
      </c>
      <c r="I193" s="183"/>
      <c r="J193" s="184">
        <f>ROUND(I193*H193,2)</f>
        <v>0</v>
      </c>
      <c r="K193" s="180" t="s">
        <v>1</v>
      </c>
      <c r="L193" s="185"/>
      <c r="M193" s="186" t="s">
        <v>1</v>
      </c>
      <c r="N193" s="187" t="s">
        <v>37</v>
      </c>
      <c r="O193" s="58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141</v>
      </c>
      <c r="AT193" s="155" t="s">
        <v>183</v>
      </c>
      <c r="AU193" s="155" t="s">
        <v>82</v>
      </c>
      <c r="AY193" s="17" t="s">
        <v>115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80</v>
      </c>
      <c r="BK193" s="156">
        <f>ROUND(I193*H193,2)</f>
        <v>0</v>
      </c>
      <c r="BL193" s="17" t="s">
        <v>122</v>
      </c>
      <c r="BM193" s="155" t="s">
        <v>195</v>
      </c>
    </row>
    <row r="194" spans="1:65" s="2" customFormat="1" x14ac:dyDescent="0.2">
      <c r="A194" s="32"/>
      <c r="B194" s="33"/>
      <c r="C194" s="32"/>
      <c r="D194" s="157" t="s">
        <v>123</v>
      </c>
      <c r="E194" s="32"/>
      <c r="F194" s="158" t="s">
        <v>479</v>
      </c>
      <c r="G194" s="32"/>
      <c r="H194" s="32"/>
      <c r="I194" s="159"/>
      <c r="J194" s="32"/>
      <c r="K194" s="32"/>
      <c r="L194" s="33"/>
      <c r="M194" s="160"/>
      <c r="N194" s="161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123</v>
      </c>
      <c r="AU194" s="17" t="s">
        <v>82</v>
      </c>
    </row>
    <row r="195" spans="1:65" s="13" customFormat="1" x14ac:dyDescent="0.2">
      <c r="B195" s="162"/>
      <c r="D195" s="157" t="s">
        <v>124</v>
      </c>
      <c r="E195" s="163" t="s">
        <v>1</v>
      </c>
      <c r="F195" s="164" t="s">
        <v>82</v>
      </c>
      <c r="H195" s="165">
        <v>2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124</v>
      </c>
      <c r="AU195" s="163" t="s">
        <v>82</v>
      </c>
      <c r="AV195" s="13" t="s">
        <v>82</v>
      </c>
      <c r="AW195" s="13" t="s">
        <v>29</v>
      </c>
      <c r="AX195" s="13" t="s">
        <v>72</v>
      </c>
      <c r="AY195" s="163" t="s">
        <v>115</v>
      </c>
    </row>
    <row r="196" spans="1:65" s="14" customFormat="1" x14ac:dyDescent="0.2">
      <c r="B196" s="170"/>
      <c r="D196" s="157" t="s">
        <v>124</v>
      </c>
      <c r="E196" s="171" t="s">
        <v>1</v>
      </c>
      <c r="F196" s="172" t="s">
        <v>126</v>
      </c>
      <c r="H196" s="173">
        <v>2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124</v>
      </c>
      <c r="AU196" s="171" t="s">
        <v>82</v>
      </c>
      <c r="AV196" s="14" t="s">
        <v>122</v>
      </c>
      <c r="AW196" s="14" t="s">
        <v>29</v>
      </c>
      <c r="AX196" s="14" t="s">
        <v>80</v>
      </c>
      <c r="AY196" s="171" t="s">
        <v>115</v>
      </c>
    </row>
    <row r="197" spans="1:65" s="2" customFormat="1" ht="24.2" customHeight="1" x14ac:dyDescent="0.2">
      <c r="A197" s="32"/>
      <c r="B197" s="143"/>
      <c r="C197" s="144" t="s">
        <v>171</v>
      </c>
      <c r="D197" s="144" t="s">
        <v>118</v>
      </c>
      <c r="E197" s="145" t="s">
        <v>483</v>
      </c>
      <c r="F197" s="146" t="s">
        <v>484</v>
      </c>
      <c r="G197" s="147" t="s">
        <v>149</v>
      </c>
      <c r="H197" s="148">
        <v>20</v>
      </c>
      <c r="I197" s="149"/>
      <c r="J197" s="150">
        <f>ROUND(I197*H197,2)</f>
        <v>0</v>
      </c>
      <c r="K197" s="146" t="s">
        <v>1</v>
      </c>
      <c r="L197" s="33"/>
      <c r="M197" s="151" t="s">
        <v>1</v>
      </c>
      <c r="N197" s="152" t="s">
        <v>37</v>
      </c>
      <c r="O197" s="58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122</v>
      </c>
      <c r="AT197" s="155" t="s">
        <v>118</v>
      </c>
      <c r="AU197" s="155" t="s">
        <v>82</v>
      </c>
      <c r="AY197" s="17" t="s">
        <v>115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80</v>
      </c>
      <c r="BK197" s="156">
        <f>ROUND(I197*H197,2)</f>
        <v>0</v>
      </c>
      <c r="BL197" s="17" t="s">
        <v>122</v>
      </c>
      <c r="BM197" s="155" t="s">
        <v>199</v>
      </c>
    </row>
    <row r="198" spans="1:65" s="2" customFormat="1" x14ac:dyDescent="0.2">
      <c r="A198" s="32"/>
      <c r="B198" s="33"/>
      <c r="C198" s="32"/>
      <c r="D198" s="157" t="s">
        <v>123</v>
      </c>
      <c r="E198" s="32"/>
      <c r="F198" s="158" t="s">
        <v>484</v>
      </c>
      <c r="G198" s="32"/>
      <c r="H198" s="32"/>
      <c r="I198" s="159"/>
      <c r="J198" s="32"/>
      <c r="K198" s="32"/>
      <c r="L198" s="33"/>
      <c r="M198" s="160"/>
      <c r="N198" s="161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123</v>
      </c>
      <c r="AU198" s="17" t="s">
        <v>82</v>
      </c>
    </row>
    <row r="199" spans="1:65" s="13" customFormat="1" x14ac:dyDescent="0.2">
      <c r="B199" s="162"/>
      <c r="D199" s="157" t="s">
        <v>124</v>
      </c>
      <c r="E199" s="163" t="s">
        <v>1</v>
      </c>
      <c r="F199" s="164" t="s">
        <v>606</v>
      </c>
      <c r="H199" s="165">
        <v>20</v>
      </c>
      <c r="I199" s="166"/>
      <c r="L199" s="162"/>
      <c r="M199" s="167"/>
      <c r="N199" s="168"/>
      <c r="O199" s="168"/>
      <c r="P199" s="168"/>
      <c r="Q199" s="168"/>
      <c r="R199" s="168"/>
      <c r="S199" s="168"/>
      <c r="T199" s="169"/>
      <c r="AT199" s="163" t="s">
        <v>124</v>
      </c>
      <c r="AU199" s="163" t="s">
        <v>82</v>
      </c>
      <c r="AV199" s="13" t="s">
        <v>82</v>
      </c>
      <c r="AW199" s="13" t="s">
        <v>29</v>
      </c>
      <c r="AX199" s="13" t="s">
        <v>72</v>
      </c>
      <c r="AY199" s="163" t="s">
        <v>115</v>
      </c>
    </row>
    <row r="200" spans="1:65" s="14" customFormat="1" x14ac:dyDescent="0.2">
      <c r="B200" s="170"/>
      <c r="D200" s="157" t="s">
        <v>124</v>
      </c>
      <c r="E200" s="171" t="s">
        <v>1</v>
      </c>
      <c r="F200" s="172" t="s">
        <v>126</v>
      </c>
      <c r="H200" s="173">
        <v>20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124</v>
      </c>
      <c r="AU200" s="171" t="s">
        <v>82</v>
      </c>
      <c r="AV200" s="14" t="s">
        <v>122</v>
      </c>
      <c r="AW200" s="14" t="s">
        <v>29</v>
      </c>
      <c r="AX200" s="14" t="s">
        <v>80</v>
      </c>
      <c r="AY200" s="171" t="s">
        <v>115</v>
      </c>
    </row>
    <row r="201" spans="1:65" s="2" customFormat="1" ht="21.75" customHeight="1" x14ac:dyDescent="0.2">
      <c r="A201" s="32"/>
      <c r="B201" s="143"/>
      <c r="C201" s="144" t="s">
        <v>7</v>
      </c>
      <c r="D201" s="144" t="s">
        <v>118</v>
      </c>
      <c r="E201" s="145" t="s">
        <v>486</v>
      </c>
      <c r="F201" s="146" t="s">
        <v>487</v>
      </c>
      <c r="G201" s="147" t="s">
        <v>140</v>
      </c>
      <c r="H201" s="148">
        <v>2</v>
      </c>
      <c r="I201" s="149"/>
      <c r="J201" s="150">
        <f>ROUND(I201*H201,2)</f>
        <v>0</v>
      </c>
      <c r="K201" s="146" t="s">
        <v>1</v>
      </c>
      <c r="L201" s="33"/>
      <c r="M201" s="151" t="s">
        <v>1</v>
      </c>
      <c r="N201" s="152" t="s">
        <v>37</v>
      </c>
      <c r="O201" s="58"/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122</v>
      </c>
      <c r="AT201" s="155" t="s">
        <v>118</v>
      </c>
      <c r="AU201" s="155" t="s">
        <v>82</v>
      </c>
      <c r="AY201" s="17" t="s">
        <v>115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80</v>
      </c>
      <c r="BK201" s="156">
        <f>ROUND(I201*H201,2)</f>
        <v>0</v>
      </c>
      <c r="BL201" s="17" t="s">
        <v>122</v>
      </c>
      <c r="BM201" s="155" t="s">
        <v>204</v>
      </c>
    </row>
    <row r="202" spans="1:65" s="2" customFormat="1" x14ac:dyDescent="0.2">
      <c r="A202" s="32"/>
      <c r="B202" s="33"/>
      <c r="C202" s="32"/>
      <c r="D202" s="157" t="s">
        <v>123</v>
      </c>
      <c r="E202" s="32"/>
      <c r="F202" s="158" t="s">
        <v>487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123</v>
      </c>
      <c r="AU202" s="17" t="s">
        <v>82</v>
      </c>
    </row>
    <row r="203" spans="1:65" s="13" customFormat="1" x14ac:dyDescent="0.2">
      <c r="B203" s="162"/>
      <c r="D203" s="157" t="s">
        <v>124</v>
      </c>
      <c r="E203" s="163" t="s">
        <v>1</v>
      </c>
      <c r="F203" s="164" t="s">
        <v>82</v>
      </c>
      <c r="H203" s="165">
        <v>2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124</v>
      </c>
      <c r="AU203" s="163" t="s">
        <v>82</v>
      </c>
      <c r="AV203" s="13" t="s">
        <v>82</v>
      </c>
      <c r="AW203" s="13" t="s">
        <v>29</v>
      </c>
      <c r="AX203" s="13" t="s">
        <v>72</v>
      </c>
      <c r="AY203" s="163" t="s">
        <v>115</v>
      </c>
    </row>
    <row r="204" spans="1:65" s="14" customFormat="1" x14ac:dyDescent="0.2">
      <c r="B204" s="170"/>
      <c r="D204" s="157" t="s">
        <v>124</v>
      </c>
      <c r="E204" s="171" t="s">
        <v>1</v>
      </c>
      <c r="F204" s="172" t="s">
        <v>126</v>
      </c>
      <c r="H204" s="173">
        <v>2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124</v>
      </c>
      <c r="AU204" s="171" t="s">
        <v>82</v>
      </c>
      <c r="AV204" s="14" t="s">
        <v>122</v>
      </c>
      <c r="AW204" s="14" t="s">
        <v>29</v>
      </c>
      <c r="AX204" s="14" t="s">
        <v>80</v>
      </c>
      <c r="AY204" s="171" t="s">
        <v>115</v>
      </c>
    </row>
    <row r="205" spans="1:65" s="2" customFormat="1" ht="21.75" customHeight="1" x14ac:dyDescent="0.2">
      <c r="A205" s="32"/>
      <c r="B205" s="143"/>
      <c r="C205" s="144" t="s">
        <v>176</v>
      </c>
      <c r="D205" s="144" t="s">
        <v>118</v>
      </c>
      <c r="E205" s="145" t="s">
        <v>488</v>
      </c>
      <c r="F205" s="146" t="s">
        <v>489</v>
      </c>
      <c r="G205" s="147" t="s">
        <v>149</v>
      </c>
      <c r="H205" s="148">
        <v>13</v>
      </c>
      <c r="I205" s="149"/>
      <c r="J205" s="150">
        <f>ROUND(I205*H205,2)</f>
        <v>0</v>
      </c>
      <c r="K205" s="146" t="s">
        <v>1</v>
      </c>
      <c r="L205" s="33"/>
      <c r="M205" s="151" t="s">
        <v>1</v>
      </c>
      <c r="N205" s="152" t="s">
        <v>37</v>
      </c>
      <c r="O205" s="58"/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5" t="s">
        <v>122</v>
      </c>
      <c r="AT205" s="155" t="s">
        <v>118</v>
      </c>
      <c r="AU205" s="155" t="s">
        <v>82</v>
      </c>
      <c r="AY205" s="17" t="s">
        <v>115</v>
      </c>
      <c r="BE205" s="156">
        <f>IF(N205="základní",J205,0)</f>
        <v>0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7" t="s">
        <v>80</v>
      </c>
      <c r="BK205" s="156">
        <f>ROUND(I205*H205,2)</f>
        <v>0</v>
      </c>
      <c r="BL205" s="17" t="s">
        <v>122</v>
      </c>
      <c r="BM205" s="155" t="s">
        <v>208</v>
      </c>
    </row>
    <row r="206" spans="1:65" s="2" customFormat="1" x14ac:dyDescent="0.2">
      <c r="A206" s="32"/>
      <c r="B206" s="33"/>
      <c r="C206" s="32"/>
      <c r="D206" s="157" t="s">
        <v>123</v>
      </c>
      <c r="E206" s="32"/>
      <c r="F206" s="158" t="s">
        <v>489</v>
      </c>
      <c r="G206" s="32"/>
      <c r="H206" s="32"/>
      <c r="I206" s="159"/>
      <c r="J206" s="32"/>
      <c r="K206" s="32"/>
      <c r="L206" s="33"/>
      <c r="M206" s="160"/>
      <c r="N206" s="161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123</v>
      </c>
      <c r="AU206" s="17" t="s">
        <v>82</v>
      </c>
    </row>
    <row r="207" spans="1:65" s="13" customFormat="1" x14ac:dyDescent="0.2">
      <c r="B207" s="162"/>
      <c r="D207" s="157" t="s">
        <v>124</v>
      </c>
      <c r="E207" s="163" t="s">
        <v>1</v>
      </c>
      <c r="F207" s="164" t="s">
        <v>607</v>
      </c>
      <c r="H207" s="165">
        <v>13</v>
      </c>
      <c r="I207" s="166"/>
      <c r="L207" s="162"/>
      <c r="M207" s="167"/>
      <c r="N207" s="168"/>
      <c r="O207" s="168"/>
      <c r="P207" s="168"/>
      <c r="Q207" s="168"/>
      <c r="R207" s="168"/>
      <c r="S207" s="168"/>
      <c r="T207" s="169"/>
      <c r="AT207" s="163" t="s">
        <v>124</v>
      </c>
      <c r="AU207" s="163" t="s">
        <v>82</v>
      </c>
      <c r="AV207" s="13" t="s">
        <v>82</v>
      </c>
      <c r="AW207" s="13" t="s">
        <v>29</v>
      </c>
      <c r="AX207" s="13" t="s">
        <v>72</v>
      </c>
      <c r="AY207" s="163" t="s">
        <v>115</v>
      </c>
    </row>
    <row r="208" spans="1:65" s="14" customFormat="1" x14ac:dyDescent="0.2">
      <c r="B208" s="170"/>
      <c r="D208" s="157" t="s">
        <v>124</v>
      </c>
      <c r="E208" s="171" t="s">
        <v>1</v>
      </c>
      <c r="F208" s="172" t="s">
        <v>126</v>
      </c>
      <c r="H208" s="173">
        <v>13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124</v>
      </c>
      <c r="AU208" s="171" t="s">
        <v>82</v>
      </c>
      <c r="AV208" s="14" t="s">
        <v>122</v>
      </c>
      <c r="AW208" s="14" t="s">
        <v>29</v>
      </c>
      <c r="AX208" s="14" t="s">
        <v>80</v>
      </c>
      <c r="AY208" s="171" t="s">
        <v>115</v>
      </c>
    </row>
    <row r="209" spans="1:65" s="2" customFormat="1" ht="24.2" customHeight="1" x14ac:dyDescent="0.2">
      <c r="A209" s="32"/>
      <c r="B209" s="143"/>
      <c r="C209" s="144" t="s">
        <v>226</v>
      </c>
      <c r="D209" s="144" t="s">
        <v>118</v>
      </c>
      <c r="E209" s="145" t="s">
        <v>497</v>
      </c>
      <c r="F209" s="146" t="s">
        <v>498</v>
      </c>
      <c r="G209" s="147" t="s">
        <v>170</v>
      </c>
      <c r="H209" s="148">
        <v>61</v>
      </c>
      <c r="I209" s="149"/>
      <c r="J209" s="150">
        <f>ROUND(I209*H209,2)</f>
        <v>0</v>
      </c>
      <c r="K209" s="146" t="s">
        <v>1</v>
      </c>
      <c r="L209" s="33"/>
      <c r="M209" s="151" t="s">
        <v>1</v>
      </c>
      <c r="N209" s="152" t="s">
        <v>37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122</v>
      </c>
      <c r="AT209" s="155" t="s">
        <v>118</v>
      </c>
      <c r="AU209" s="155" t="s">
        <v>82</v>
      </c>
      <c r="AY209" s="17" t="s">
        <v>115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80</v>
      </c>
      <c r="BK209" s="156">
        <f>ROUND(I209*H209,2)</f>
        <v>0</v>
      </c>
      <c r="BL209" s="17" t="s">
        <v>122</v>
      </c>
      <c r="BM209" s="155" t="s">
        <v>213</v>
      </c>
    </row>
    <row r="210" spans="1:65" s="2" customFormat="1" ht="19.5" x14ac:dyDescent="0.2">
      <c r="A210" s="32"/>
      <c r="B210" s="33"/>
      <c r="C210" s="32"/>
      <c r="D210" s="157" t="s">
        <v>123</v>
      </c>
      <c r="E210" s="32"/>
      <c r="F210" s="158" t="s">
        <v>498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123</v>
      </c>
      <c r="AU210" s="17" t="s">
        <v>82</v>
      </c>
    </row>
    <row r="211" spans="1:65" s="13" customFormat="1" x14ac:dyDescent="0.2">
      <c r="B211" s="162"/>
      <c r="D211" s="157" t="s">
        <v>124</v>
      </c>
      <c r="E211" s="163" t="s">
        <v>1</v>
      </c>
      <c r="F211" s="164" t="s">
        <v>409</v>
      </c>
      <c r="H211" s="165">
        <v>61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124</v>
      </c>
      <c r="AU211" s="163" t="s">
        <v>82</v>
      </c>
      <c r="AV211" s="13" t="s">
        <v>82</v>
      </c>
      <c r="AW211" s="13" t="s">
        <v>29</v>
      </c>
      <c r="AX211" s="13" t="s">
        <v>72</v>
      </c>
      <c r="AY211" s="163" t="s">
        <v>115</v>
      </c>
    </row>
    <row r="212" spans="1:65" s="14" customFormat="1" x14ac:dyDescent="0.2">
      <c r="B212" s="170"/>
      <c r="D212" s="157" t="s">
        <v>124</v>
      </c>
      <c r="E212" s="171" t="s">
        <v>1</v>
      </c>
      <c r="F212" s="172" t="s">
        <v>126</v>
      </c>
      <c r="H212" s="173">
        <v>61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124</v>
      </c>
      <c r="AU212" s="171" t="s">
        <v>82</v>
      </c>
      <c r="AV212" s="14" t="s">
        <v>122</v>
      </c>
      <c r="AW212" s="14" t="s">
        <v>29</v>
      </c>
      <c r="AX212" s="14" t="s">
        <v>80</v>
      </c>
      <c r="AY212" s="171" t="s">
        <v>115</v>
      </c>
    </row>
    <row r="213" spans="1:65" s="2" customFormat="1" ht="24.2" customHeight="1" x14ac:dyDescent="0.2">
      <c r="A213" s="32"/>
      <c r="B213" s="143"/>
      <c r="C213" s="144" t="s">
        <v>180</v>
      </c>
      <c r="D213" s="144" t="s">
        <v>118</v>
      </c>
      <c r="E213" s="145" t="s">
        <v>530</v>
      </c>
      <c r="F213" s="146" t="s">
        <v>531</v>
      </c>
      <c r="G213" s="147" t="s">
        <v>165</v>
      </c>
      <c r="H213" s="148">
        <v>14.7</v>
      </c>
      <c r="I213" s="149"/>
      <c r="J213" s="150">
        <f>ROUND(I213*H213,2)</f>
        <v>0</v>
      </c>
      <c r="K213" s="146" t="s">
        <v>1</v>
      </c>
      <c r="L213" s="33"/>
      <c r="M213" s="151" t="s">
        <v>1</v>
      </c>
      <c r="N213" s="152" t="s">
        <v>37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122</v>
      </c>
      <c r="AT213" s="155" t="s">
        <v>118</v>
      </c>
      <c r="AU213" s="155" t="s">
        <v>82</v>
      </c>
      <c r="AY213" s="17" t="s">
        <v>115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80</v>
      </c>
      <c r="BK213" s="156">
        <f>ROUND(I213*H213,2)</f>
        <v>0</v>
      </c>
      <c r="BL213" s="17" t="s">
        <v>122</v>
      </c>
      <c r="BM213" s="155" t="s">
        <v>216</v>
      </c>
    </row>
    <row r="214" spans="1:65" s="2" customFormat="1" ht="19.5" x14ac:dyDescent="0.2">
      <c r="A214" s="32"/>
      <c r="B214" s="33"/>
      <c r="C214" s="32"/>
      <c r="D214" s="157" t="s">
        <v>123</v>
      </c>
      <c r="E214" s="32"/>
      <c r="F214" s="158" t="s">
        <v>531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123</v>
      </c>
      <c r="AU214" s="17" t="s">
        <v>82</v>
      </c>
    </row>
    <row r="215" spans="1:65" s="13" customFormat="1" x14ac:dyDescent="0.2">
      <c r="B215" s="162"/>
      <c r="D215" s="157" t="s">
        <v>124</v>
      </c>
      <c r="E215" s="163" t="s">
        <v>1</v>
      </c>
      <c r="F215" s="164" t="s">
        <v>608</v>
      </c>
      <c r="H215" s="165">
        <v>14.7</v>
      </c>
      <c r="I215" s="166"/>
      <c r="L215" s="162"/>
      <c r="M215" s="167"/>
      <c r="N215" s="168"/>
      <c r="O215" s="168"/>
      <c r="P215" s="168"/>
      <c r="Q215" s="168"/>
      <c r="R215" s="168"/>
      <c r="S215" s="168"/>
      <c r="T215" s="169"/>
      <c r="AT215" s="163" t="s">
        <v>124</v>
      </c>
      <c r="AU215" s="163" t="s">
        <v>82</v>
      </c>
      <c r="AV215" s="13" t="s">
        <v>82</v>
      </c>
      <c r="AW215" s="13" t="s">
        <v>29</v>
      </c>
      <c r="AX215" s="13" t="s">
        <v>72</v>
      </c>
      <c r="AY215" s="163" t="s">
        <v>115</v>
      </c>
    </row>
    <row r="216" spans="1:65" s="14" customFormat="1" x14ac:dyDescent="0.2">
      <c r="B216" s="170"/>
      <c r="D216" s="157" t="s">
        <v>124</v>
      </c>
      <c r="E216" s="171" t="s">
        <v>1</v>
      </c>
      <c r="F216" s="172" t="s">
        <v>126</v>
      </c>
      <c r="H216" s="173">
        <v>14.7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124</v>
      </c>
      <c r="AU216" s="171" t="s">
        <v>82</v>
      </c>
      <c r="AV216" s="14" t="s">
        <v>122</v>
      </c>
      <c r="AW216" s="14" t="s">
        <v>29</v>
      </c>
      <c r="AX216" s="14" t="s">
        <v>80</v>
      </c>
      <c r="AY216" s="171" t="s">
        <v>115</v>
      </c>
    </row>
    <row r="217" spans="1:65" s="2" customFormat="1" ht="16.5" customHeight="1" x14ac:dyDescent="0.2">
      <c r="A217" s="32"/>
      <c r="B217" s="143"/>
      <c r="C217" s="144" t="s">
        <v>236</v>
      </c>
      <c r="D217" s="144" t="s">
        <v>118</v>
      </c>
      <c r="E217" s="145" t="s">
        <v>534</v>
      </c>
      <c r="F217" s="146" t="s">
        <v>535</v>
      </c>
      <c r="G217" s="147" t="s">
        <v>170</v>
      </c>
      <c r="H217" s="148">
        <v>61</v>
      </c>
      <c r="I217" s="149"/>
      <c r="J217" s="150">
        <f>ROUND(I217*H217,2)</f>
        <v>0</v>
      </c>
      <c r="K217" s="146" t="s">
        <v>1</v>
      </c>
      <c r="L217" s="33"/>
      <c r="M217" s="151" t="s">
        <v>1</v>
      </c>
      <c r="N217" s="152" t="s">
        <v>37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122</v>
      </c>
      <c r="AT217" s="155" t="s">
        <v>118</v>
      </c>
      <c r="AU217" s="155" t="s">
        <v>82</v>
      </c>
      <c r="AY217" s="17" t="s">
        <v>115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80</v>
      </c>
      <c r="BK217" s="156">
        <f>ROUND(I217*H217,2)</f>
        <v>0</v>
      </c>
      <c r="BL217" s="17" t="s">
        <v>122</v>
      </c>
      <c r="BM217" s="155" t="s">
        <v>220</v>
      </c>
    </row>
    <row r="218" spans="1:65" s="2" customFormat="1" x14ac:dyDescent="0.2">
      <c r="A218" s="32"/>
      <c r="B218" s="33"/>
      <c r="C218" s="32"/>
      <c r="D218" s="157" t="s">
        <v>123</v>
      </c>
      <c r="E218" s="32"/>
      <c r="F218" s="158" t="s">
        <v>535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123</v>
      </c>
      <c r="AU218" s="17" t="s">
        <v>82</v>
      </c>
    </row>
    <row r="219" spans="1:65" s="13" customFormat="1" x14ac:dyDescent="0.2">
      <c r="B219" s="162"/>
      <c r="D219" s="157" t="s">
        <v>124</v>
      </c>
      <c r="E219" s="163" t="s">
        <v>1</v>
      </c>
      <c r="F219" s="164" t="s">
        <v>409</v>
      </c>
      <c r="H219" s="165">
        <v>61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124</v>
      </c>
      <c r="AU219" s="163" t="s">
        <v>82</v>
      </c>
      <c r="AV219" s="13" t="s">
        <v>82</v>
      </c>
      <c r="AW219" s="13" t="s">
        <v>29</v>
      </c>
      <c r="AX219" s="13" t="s">
        <v>72</v>
      </c>
      <c r="AY219" s="163" t="s">
        <v>115</v>
      </c>
    </row>
    <row r="220" spans="1:65" s="14" customFormat="1" x14ac:dyDescent="0.2">
      <c r="B220" s="170"/>
      <c r="D220" s="157" t="s">
        <v>124</v>
      </c>
      <c r="E220" s="171" t="s">
        <v>1</v>
      </c>
      <c r="F220" s="172" t="s">
        <v>126</v>
      </c>
      <c r="H220" s="173">
        <v>61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124</v>
      </c>
      <c r="AU220" s="171" t="s">
        <v>82</v>
      </c>
      <c r="AV220" s="14" t="s">
        <v>122</v>
      </c>
      <c r="AW220" s="14" t="s">
        <v>29</v>
      </c>
      <c r="AX220" s="14" t="s">
        <v>80</v>
      </c>
      <c r="AY220" s="171" t="s">
        <v>115</v>
      </c>
    </row>
    <row r="221" spans="1:65" s="2" customFormat="1" ht="24.2" customHeight="1" x14ac:dyDescent="0.2">
      <c r="A221" s="32"/>
      <c r="B221" s="143"/>
      <c r="C221" s="144" t="s">
        <v>187</v>
      </c>
      <c r="D221" s="144" t="s">
        <v>118</v>
      </c>
      <c r="E221" s="145" t="s">
        <v>503</v>
      </c>
      <c r="F221" s="146" t="s">
        <v>504</v>
      </c>
      <c r="G221" s="147" t="s">
        <v>170</v>
      </c>
      <c r="H221" s="148">
        <v>61</v>
      </c>
      <c r="I221" s="149"/>
      <c r="J221" s="150">
        <f>ROUND(I221*H221,2)</f>
        <v>0</v>
      </c>
      <c r="K221" s="146" t="s">
        <v>1</v>
      </c>
      <c r="L221" s="33"/>
      <c r="M221" s="151" t="s">
        <v>1</v>
      </c>
      <c r="N221" s="152" t="s">
        <v>37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122</v>
      </c>
      <c r="AT221" s="155" t="s">
        <v>118</v>
      </c>
      <c r="AU221" s="155" t="s">
        <v>82</v>
      </c>
      <c r="AY221" s="17" t="s">
        <v>115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80</v>
      </c>
      <c r="BK221" s="156">
        <f>ROUND(I221*H221,2)</f>
        <v>0</v>
      </c>
      <c r="BL221" s="17" t="s">
        <v>122</v>
      </c>
      <c r="BM221" s="155" t="s">
        <v>224</v>
      </c>
    </row>
    <row r="222" spans="1:65" s="2" customFormat="1" x14ac:dyDescent="0.2">
      <c r="A222" s="32"/>
      <c r="B222" s="33"/>
      <c r="C222" s="32"/>
      <c r="D222" s="157" t="s">
        <v>123</v>
      </c>
      <c r="E222" s="32"/>
      <c r="F222" s="158" t="s">
        <v>504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123</v>
      </c>
      <c r="AU222" s="17" t="s">
        <v>82</v>
      </c>
    </row>
    <row r="223" spans="1:65" s="15" customFormat="1" x14ac:dyDescent="0.2">
      <c r="B223" s="191"/>
      <c r="D223" s="157" t="s">
        <v>124</v>
      </c>
      <c r="E223" s="192" t="s">
        <v>1</v>
      </c>
      <c r="F223" s="193" t="s">
        <v>505</v>
      </c>
      <c r="H223" s="192" t="s">
        <v>1</v>
      </c>
      <c r="I223" s="194"/>
      <c r="L223" s="191"/>
      <c r="M223" s="195"/>
      <c r="N223" s="196"/>
      <c r="O223" s="196"/>
      <c r="P223" s="196"/>
      <c r="Q223" s="196"/>
      <c r="R223" s="196"/>
      <c r="S223" s="196"/>
      <c r="T223" s="197"/>
      <c r="AT223" s="192" t="s">
        <v>124</v>
      </c>
      <c r="AU223" s="192" t="s">
        <v>82</v>
      </c>
      <c r="AV223" s="15" t="s">
        <v>80</v>
      </c>
      <c r="AW223" s="15" t="s">
        <v>29</v>
      </c>
      <c r="AX223" s="15" t="s">
        <v>72</v>
      </c>
      <c r="AY223" s="192" t="s">
        <v>115</v>
      </c>
    </row>
    <row r="224" spans="1:65" s="13" customFormat="1" x14ac:dyDescent="0.2">
      <c r="B224" s="162"/>
      <c r="D224" s="157" t="s">
        <v>124</v>
      </c>
      <c r="E224" s="163" t="s">
        <v>1</v>
      </c>
      <c r="F224" s="164" t="s">
        <v>409</v>
      </c>
      <c r="H224" s="165">
        <v>61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124</v>
      </c>
      <c r="AU224" s="163" t="s">
        <v>82</v>
      </c>
      <c r="AV224" s="13" t="s">
        <v>82</v>
      </c>
      <c r="AW224" s="13" t="s">
        <v>29</v>
      </c>
      <c r="AX224" s="13" t="s">
        <v>72</v>
      </c>
      <c r="AY224" s="163" t="s">
        <v>115</v>
      </c>
    </row>
    <row r="225" spans="1:65" s="14" customFormat="1" x14ac:dyDescent="0.2">
      <c r="B225" s="170"/>
      <c r="D225" s="157" t="s">
        <v>124</v>
      </c>
      <c r="E225" s="171" t="s">
        <v>1</v>
      </c>
      <c r="F225" s="172" t="s">
        <v>126</v>
      </c>
      <c r="H225" s="173">
        <v>61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124</v>
      </c>
      <c r="AU225" s="171" t="s">
        <v>82</v>
      </c>
      <c r="AV225" s="14" t="s">
        <v>122</v>
      </c>
      <c r="AW225" s="14" t="s">
        <v>29</v>
      </c>
      <c r="AX225" s="14" t="s">
        <v>80</v>
      </c>
      <c r="AY225" s="171" t="s">
        <v>115</v>
      </c>
    </row>
    <row r="226" spans="1:65" s="2" customFormat="1" ht="21.75" customHeight="1" x14ac:dyDescent="0.2">
      <c r="A226" s="32"/>
      <c r="B226" s="143"/>
      <c r="C226" s="144" t="s">
        <v>245</v>
      </c>
      <c r="D226" s="144" t="s">
        <v>118</v>
      </c>
      <c r="E226" s="145" t="s">
        <v>506</v>
      </c>
      <c r="F226" s="146" t="s">
        <v>507</v>
      </c>
      <c r="G226" s="147" t="s">
        <v>170</v>
      </c>
      <c r="H226" s="148">
        <v>122</v>
      </c>
      <c r="I226" s="149"/>
      <c r="J226" s="150">
        <f>ROUND(I226*H226,2)</f>
        <v>0</v>
      </c>
      <c r="K226" s="146" t="s">
        <v>1</v>
      </c>
      <c r="L226" s="33"/>
      <c r="M226" s="151" t="s">
        <v>1</v>
      </c>
      <c r="N226" s="152" t="s">
        <v>37</v>
      </c>
      <c r="O226" s="58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122</v>
      </c>
      <c r="AT226" s="155" t="s">
        <v>118</v>
      </c>
      <c r="AU226" s="155" t="s">
        <v>82</v>
      </c>
      <c r="AY226" s="17" t="s">
        <v>115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80</v>
      </c>
      <c r="BK226" s="156">
        <f>ROUND(I226*H226,2)</f>
        <v>0</v>
      </c>
      <c r="BL226" s="17" t="s">
        <v>122</v>
      </c>
      <c r="BM226" s="155" t="s">
        <v>229</v>
      </c>
    </row>
    <row r="227" spans="1:65" s="2" customFormat="1" x14ac:dyDescent="0.2">
      <c r="A227" s="32"/>
      <c r="B227" s="33"/>
      <c r="C227" s="32"/>
      <c r="D227" s="157" t="s">
        <v>123</v>
      </c>
      <c r="E227" s="32"/>
      <c r="F227" s="158" t="s">
        <v>507</v>
      </c>
      <c r="G227" s="32"/>
      <c r="H227" s="32"/>
      <c r="I227" s="159"/>
      <c r="J227" s="32"/>
      <c r="K227" s="32"/>
      <c r="L227" s="33"/>
      <c r="M227" s="160"/>
      <c r="N227" s="161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123</v>
      </c>
      <c r="AU227" s="17" t="s">
        <v>82</v>
      </c>
    </row>
    <row r="228" spans="1:65" s="15" customFormat="1" x14ac:dyDescent="0.2">
      <c r="B228" s="191"/>
      <c r="D228" s="157" t="s">
        <v>124</v>
      </c>
      <c r="E228" s="192" t="s">
        <v>1</v>
      </c>
      <c r="F228" s="193" t="s">
        <v>508</v>
      </c>
      <c r="H228" s="192" t="s">
        <v>1</v>
      </c>
      <c r="I228" s="194"/>
      <c r="L228" s="191"/>
      <c r="M228" s="195"/>
      <c r="N228" s="196"/>
      <c r="O228" s="196"/>
      <c r="P228" s="196"/>
      <c r="Q228" s="196"/>
      <c r="R228" s="196"/>
      <c r="S228" s="196"/>
      <c r="T228" s="197"/>
      <c r="AT228" s="192" t="s">
        <v>124</v>
      </c>
      <c r="AU228" s="192" t="s">
        <v>82</v>
      </c>
      <c r="AV228" s="15" t="s">
        <v>80</v>
      </c>
      <c r="AW228" s="15" t="s">
        <v>29</v>
      </c>
      <c r="AX228" s="15" t="s">
        <v>72</v>
      </c>
      <c r="AY228" s="192" t="s">
        <v>115</v>
      </c>
    </row>
    <row r="229" spans="1:65" s="13" customFormat="1" x14ac:dyDescent="0.2">
      <c r="B229" s="162"/>
      <c r="D229" s="157" t="s">
        <v>124</v>
      </c>
      <c r="E229" s="163" t="s">
        <v>1</v>
      </c>
      <c r="F229" s="164" t="s">
        <v>609</v>
      </c>
      <c r="H229" s="165">
        <v>122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124</v>
      </c>
      <c r="AU229" s="163" t="s">
        <v>82</v>
      </c>
      <c r="AV229" s="13" t="s">
        <v>82</v>
      </c>
      <c r="AW229" s="13" t="s">
        <v>29</v>
      </c>
      <c r="AX229" s="13" t="s">
        <v>72</v>
      </c>
      <c r="AY229" s="163" t="s">
        <v>115</v>
      </c>
    </row>
    <row r="230" spans="1:65" s="14" customFormat="1" x14ac:dyDescent="0.2">
      <c r="B230" s="170"/>
      <c r="D230" s="157" t="s">
        <v>124</v>
      </c>
      <c r="E230" s="171" t="s">
        <v>1</v>
      </c>
      <c r="F230" s="172" t="s">
        <v>126</v>
      </c>
      <c r="H230" s="173">
        <v>122</v>
      </c>
      <c r="I230" s="174"/>
      <c r="L230" s="170"/>
      <c r="M230" s="175"/>
      <c r="N230" s="176"/>
      <c r="O230" s="176"/>
      <c r="P230" s="176"/>
      <c r="Q230" s="176"/>
      <c r="R230" s="176"/>
      <c r="S230" s="176"/>
      <c r="T230" s="177"/>
      <c r="AT230" s="171" t="s">
        <v>124</v>
      </c>
      <c r="AU230" s="171" t="s">
        <v>82</v>
      </c>
      <c r="AV230" s="14" t="s">
        <v>122</v>
      </c>
      <c r="AW230" s="14" t="s">
        <v>29</v>
      </c>
      <c r="AX230" s="14" t="s">
        <v>80</v>
      </c>
      <c r="AY230" s="171" t="s">
        <v>115</v>
      </c>
    </row>
    <row r="231" spans="1:65" s="2" customFormat="1" ht="21.75" customHeight="1" x14ac:dyDescent="0.2">
      <c r="A231" s="32"/>
      <c r="B231" s="143"/>
      <c r="C231" s="144" t="s">
        <v>191</v>
      </c>
      <c r="D231" s="144" t="s">
        <v>118</v>
      </c>
      <c r="E231" s="145" t="s">
        <v>610</v>
      </c>
      <c r="F231" s="146" t="s">
        <v>611</v>
      </c>
      <c r="G231" s="147" t="s">
        <v>149</v>
      </c>
      <c r="H231" s="148">
        <v>19</v>
      </c>
      <c r="I231" s="149"/>
      <c r="J231" s="150">
        <f>ROUND(I231*H231,2)</f>
        <v>0</v>
      </c>
      <c r="K231" s="146" t="s">
        <v>1</v>
      </c>
      <c r="L231" s="33"/>
      <c r="M231" s="151" t="s">
        <v>1</v>
      </c>
      <c r="N231" s="152" t="s">
        <v>37</v>
      </c>
      <c r="O231" s="58"/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122</v>
      </c>
      <c r="AT231" s="155" t="s">
        <v>118</v>
      </c>
      <c r="AU231" s="155" t="s">
        <v>82</v>
      </c>
      <c r="AY231" s="17" t="s">
        <v>115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80</v>
      </c>
      <c r="BK231" s="156">
        <f>ROUND(I231*H231,2)</f>
        <v>0</v>
      </c>
      <c r="BL231" s="17" t="s">
        <v>122</v>
      </c>
      <c r="BM231" s="155" t="s">
        <v>234</v>
      </c>
    </row>
    <row r="232" spans="1:65" s="2" customFormat="1" x14ac:dyDescent="0.2">
      <c r="A232" s="32"/>
      <c r="B232" s="33"/>
      <c r="C232" s="32"/>
      <c r="D232" s="157" t="s">
        <v>123</v>
      </c>
      <c r="E232" s="32"/>
      <c r="F232" s="158" t="s">
        <v>611</v>
      </c>
      <c r="G232" s="32"/>
      <c r="H232" s="32"/>
      <c r="I232" s="159"/>
      <c r="J232" s="32"/>
      <c r="K232" s="32"/>
      <c r="L232" s="33"/>
      <c r="M232" s="160"/>
      <c r="N232" s="161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123</v>
      </c>
      <c r="AU232" s="17" t="s">
        <v>82</v>
      </c>
    </row>
    <row r="233" spans="1:65" s="13" customFormat="1" x14ac:dyDescent="0.2">
      <c r="B233" s="162"/>
      <c r="D233" s="157" t="s">
        <v>124</v>
      </c>
      <c r="E233" s="163" t="s">
        <v>1</v>
      </c>
      <c r="F233" s="164" t="s">
        <v>612</v>
      </c>
      <c r="H233" s="165">
        <v>19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124</v>
      </c>
      <c r="AU233" s="163" t="s">
        <v>82</v>
      </c>
      <c r="AV233" s="13" t="s">
        <v>82</v>
      </c>
      <c r="AW233" s="13" t="s">
        <v>29</v>
      </c>
      <c r="AX233" s="13" t="s">
        <v>72</v>
      </c>
      <c r="AY233" s="163" t="s">
        <v>115</v>
      </c>
    </row>
    <row r="234" spans="1:65" s="14" customFormat="1" x14ac:dyDescent="0.2">
      <c r="B234" s="170"/>
      <c r="D234" s="157" t="s">
        <v>124</v>
      </c>
      <c r="E234" s="171" t="s">
        <v>1</v>
      </c>
      <c r="F234" s="172" t="s">
        <v>126</v>
      </c>
      <c r="H234" s="173">
        <v>19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124</v>
      </c>
      <c r="AU234" s="171" t="s">
        <v>82</v>
      </c>
      <c r="AV234" s="14" t="s">
        <v>122</v>
      </c>
      <c r="AW234" s="14" t="s">
        <v>29</v>
      </c>
      <c r="AX234" s="14" t="s">
        <v>80</v>
      </c>
      <c r="AY234" s="171" t="s">
        <v>115</v>
      </c>
    </row>
    <row r="235" spans="1:65" s="2" customFormat="1" ht="16.5" customHeight="1" x14ac:dyDescent="0.2">
      <c r="A235" s="32"/>
      <c r="B235" s="143"/>
      <c r="C235" s="144" t="s">
        <v>255</v>
      </c>
      <c r="D235" s="144" t="s">
        <v>118</v>
      </c>
      <c r="E235" s="145" t="s">
        <v>613</v>
      </c>
      <c r="F235" s="146" t="s">
        <v>614</v>
      </c>
      <c r="G235" s="147" t="s">
        <v>140</v>
      </c>
      <c r="H235" s="148">
        <v>2</v>
      </c>
      <c r="I235" s="149"/>
      <c r="J235" s="150">
        <f>ROUND(I235*H235,2)</f>
        <v>0</v>
      </c>
      <c r="K235" s="146" t="s">
        <v>1</v>
      </c>
      <c r="L235" s="33"/>
      <c r="M235" s="151" t="s">
        <v>1</v>
      </c>
      <c r="N235" s="152" t="s">
        <v>37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122</v>
      </c>
      <c r="AT235" s="155" t="s">
        <v>118</v>
      </c>
      <c r="AU235" s="155" t="s">
        <v>82</v>
      </c>
      <c r="AY235" s="17" t="s">
        <v>115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80</v>
      </c>
      <c r="BK235" s="156">
        <f>ROUND(I235*H235,2)</f>
        <v>0</v>
      </c>
      <c r="BL235" s="17" t="s">
        <v>122</v>
      </c>
      <c r="BM235" s="155" t="s">
        <v>239</v>
      </c>
    </row>
    <row r="236" spans="1:65" s="2" customFormat="1" x14ac:dyDescent="0.2">
      <c r="A236" s="32"/>
      <c r="B236" s="33"/>
      <c r="C236" s="32"/>
      <c r="D236" s="157" t="s">
        <v>123</v>
      </c>
      <c r="E236" s="32"/>
      <c r="F236" s="158" t="s">
        <v>614</v>
      </c>
      <c r="G236" s="32"/>
      <c r="H236" s="32"/>
      <c r="I236" s="159"/>
      <c r="J236" s="32"/>
      <c r="K236" s="32"/>
      <c r="L236" s="33"/>
      <c r="M236" s="160"/>
      <c r="N236" s="161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123</v>
      </c>
      <c r="AU236" s="17" t="s">
        <v>82</v>
      </c>
    </row>
    <row r="237" spans="1:65" s="13" customFormat="1" x14ac:dyDescent="0.2">
      <c r="B237" s="162"/>
      <c r="D237" s="157" t="s">
        <v>124</v>
      </c>
      <c r="E237" s="163" t="s">
        <v>1</v>
      </c>
      <c r="F237" s="164" t="s">
        <v>82</v>
      </c>
      <c r="H237" s="165">
        <v>2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3" t="s">
        <v>124</v>
      </c>
      <c r="AU237" s="163" t="s">
        <v>82</v>
      </c>
      <c r="AV237" s="13" t="s">
        <v>82</v>
      </c>
      <c r="AW237" s="13" t="s">
        <v>29</v>
      </c>
      <c r="AX237" s="13" t="s">
        <v>72</v>
      </c>
      <c r="AY237" s="163" t="s">
        <v>115</v>
      </c>
    </row>
    <row r="238" spans="1:65" s="14" customFormat="1" x14ac:dyDescent="0.2">
      <c r="B238" s="170"/>
      <c r="D238" s="157" t="s">
        <v>124</v>
      </c>
      <c r="E238" s="171" t="s">
        <v>1</v>
      </c>
      <c r="F238" s="172" t="s">
        <v>126</v>
      </c>
      <c r="H238" s="173">
        <v>2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124</v>
      </c>
      <c r="AU238" s="171" t="s">
        <v>82</v>
      </c>
      <c r="AV238" s="14" t="s">
        <v>122</v>
      </c>
      <c r="AW238" s="14" t="s">
        <v>29</v>
      </c>
      <c r="AX238" s="14" t="s">
        <v>80</v>
      </c>
      <c r="AY238" s="171" t="s">
        <v>115</v>
      </c>
    </row>
    <row r="239" spans="1:65" s="2" customFormat="1" ht="24.2" customHeight="1" x14ac:dyDescent="0.2">
      <c r="A239" s="32"/>
      <c r="B239" s="143"/>
      <c r="C239" s="144" t="s">
        <v>260</v>
      </c>
      <c r="D239" s="144" t="s">
        <v>118</v>
      </c>
      <c r="E239" s="145" t="s">
        <v>522</v>
      </c>
      <c r="F239" s="146" t="s">
        <v>523</v>
      </c>
      <c r="G239" s="147" t="s">
        <v>149</v>
      </c>
      <c r="H239" s="148">
        <v>45</v>
      </c>
      <c r="I239" s="149"/>
      <c r="J239" s="150">
        <f>ROUND(I239*H239,2)</f>
        <v>0</v>
      </c>
      <c r="K239" s="146" t="s">
        <v>1</v>
      </c>
      <c r="L239" s="33"/>
      <c r="M239" s="151" t="s">
        <v>1</v>
      </c>
      <c r="N239" s="152" t="s">
        <v>37</v>
      </c>
      <c r="O239" s="58"/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122</v>
      </c>
      <c r="AT239" s="155" t="s">
        <v>118</v>
      </c>
      <c r="AU239" s="155" t="s">
        <v>82</v>
      </c>
      <c r="AY239" s="17" t="s">
        <v>115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80</v>
      </c>
      <c r="BK239" s="156">
        <f>ROUND(I239*H239,2)</f>
        <v>0</v>
      </c>
      <c r="BL239" s="17" t="s">
        <v>122</v>
      </c>
      <c r="BM239" s="155" t="s">
        <v>243</v>
      </c>
    </row>
    <row r="240" spans="1:65" s="2" customFormat="1" x14ac:dyDescent="0.2">
      <c r="A240" s="32"/>
      <c r="B240" s="33"/>
      <c r="C240" s="32"/>
      <c r="D240" s="157" t="s">
        <v>123</v>
      </c>
      <c r="E240" s="32"/>
      <c r="F240" s="158" t="s">
        <v>523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123</v>
      </c>
      <c r="AU240" s="17" t="s">
        <v>82</v>
      </c>
    </row>
    <row r="241" spans="1:65" s="15" customFormat="1" x14ac:dyDescent="0.2">
      <c r="B241" s="191"/>
      <c r="D241" s="157" t="s">
        <v>124</v>
      </c>
      <c r="E241" s="192" t="s">
        <v>1</v>
      </c>
      <c r="F241" s="193" t="s">
        <v>524</v>
      </c>
      <c r="H241" s="192" t="s">
        <v>1</v>
      </c>
      <c r="I241" s="194"/>
      <c r="L241" s="191"/>
      <c r="M241" s="195"/>
      <c r="N241" s="196"/>
      <c r="O241" s="196"/>
      <c r="P241" s="196"/>
      <c r="Q241" s="196"/>
      <c r="R241" s="196"/>
      <c r="S241" s="196"/>
      <c r="T241" s="197"/>
      <c r="AT241" s="192" t="s">
        <v>124</v>
      </c>
      <c r="AU241" s="192" t="s">
        <v>82</v>
      </c>
      <c r="AV241" s="15" t="s">
        <v>80</v>
      </c>
      <c r="AW241" s="15" t="s">
        <v>29</v>
      </c>
      <c r="AX241" s="15" t="s">
        <v>72</v>
      </c>
      <c r="AY241" s="192" t="s">
        <v>115</v>
      </c>
    </row>
    <row r="242" spans="1:65" s="13" customFormat="1" x14ac:dyDescent="0.2">
      <c r="B242" s="162"/>
      <c r="D242" s="157" t="s">
        <v>124</v>
      </c>
      <c r="E242" s="163" t="s">
        <v>1</v>
      </c>
      <c r="F242" s="164" t="s">
        <v>615</v>
      </c>
      <c r="H242" s="165">
        <v>45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3" t="s">
        <v>124</v>
      </c>
      <c r="AU242" s="163" t="s">
        <v>82</v>
      </c>
      <c r="AV242" s="13" t="s">
        <v>82</v>
      </c>
      <c r="AW242" s="13" t="s">
        <v>29</v>
      </c>
      <c r="AX242" s="13" t="s">
        <v>72</v>
      </c>
      <c r="AY242" s="163" t="s">
        <v>115</v>
      </c>
    </row>
    <row r="243" spans="1:65" s="14" customFormat="1" x14ac:dyDescent="0.2">
      <c r="B243" s="170"/>
      <c r="D243" s="157" t="s">
        <v>124</v>
      </c>
      <c r="E243" s="171" t="s">
        <v>1</v>
      </c>
      <c r="F243" s="172" t="s">
        <v>126</v>
      </c>
      <c r="H243" s="173">
        <v>45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124</v>
      </c>
      <c r="AU243" s="171" t="s">
        <v>82</v>
      </c>
      <c r="AV243" s="14" t="s">
        <v>122</v>
      </c>
      <c r="AW243" s="14" t="s">
        <v>29</v>
      </c>
      <c r="AX243" s="14" t="s">
        <v>80</v>
      </c>
      <c r="AY243" s="171" t="s">
        <v>115</v>
      </c>
    </row>
    <row r="244" spans="1:65" s="2" customFormat="1" ht="16.5" customHeight="1" x14ac:dyDescent="0.2">
      <c r="A244" s="32"/>
      <c r="B244" s="143"/>
      <c r="C244" s="178" t="s">
        <v>266</v>
      </c>
      <c r="D244" s="178" t="s">
        <v>183</v>
      </c>
      <c r="E244" s="179" t="s">
        <v>526</v>
      </c>
      <c r="F244" s="180" t="s">
        <v>527</v>
      </c>
      <c r="G244" s="181" t="s">
        <v>528</v>
      </c>
      <c r="H244" s="182">
        <v>4.5</v>
      </c>
      <c r="I244" s="183"/>
      <c r="J244" s="184">
        <f>ROUND(I244*H244,2)</f>
        <v>0</v>
      </c>
      <c r="K244" s="180" t="s">
        <v>1</v>
      </c>
      <c r="L244" s="185"/>
      <c r="M244" s="186" t="s">
        <v>1</v>
      </c>
      <c r="N244" s="187" t="s">
        <v>37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141</v>
      </c>
      <c r="AT244" s="155" t="s">
        <v>183</v>
      </c>
      <c r="AU244" s="155" t="s">
        <v>82</v>
      </c>
      <c r="AY244" s="17" t="s">
        <v>115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80</v>
      </c>
      <c r="BK244" s="156">
        <f>ROUND(I244*H244,2)</f>
        <v>0</v>
      </c>
      <c r="BL244" s="17" t="s">
        <v>122</v>
      </c>
      <c r="BM244" s="155" t="s">
        <v>248</v>
      </c>
    </row>
    <row r="245" spans="1:65" s="2" customFormat="1" x14ac:dyDescent="0.2">
      <c r="A245" s="32"/>
      <c r="B245" s="33"/>
      <c r="C245" s="32"/>
      <c r="D245" s="157" t="s">
        <v>123</v>
      </c>
      <c r="E245" s="32"/>
      <c r="F245" s="158" t="s">
        <v>527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123</v>
      </c>
      <c r="AU245" s="17" t="s">
        <v>82</v>
      </c>
    </row>
    <row r="246" spans="1:65" s="15" customFormat="1" x14ac:dyDescent="0.2">
      <c r="B246" s="191"/>
      <c r="D246" s="157" t="s">
        <v>124</v>
      </c>
      <c r="E246" s="192" t="s">
        <v>1</v>
      </c>
      <c r="F246" s="193" t="s">
        <v>524</v>
      </c>
      <c r="H246" s="192" t="s">
        <v>1</v>
      </c>
      <c r="I246" s="194"/>
      <c r="L246" s="191"/>
      <c r="M246" s="195"/>
      <c r="N246" s="196"/>
      <c r="O246" s="196"/>
      <c r="P246" s="196"/>
      <c r="Q246" s="196"/>
      <c r="R246" s="196"/>
      <c r="S246" s="196"/>
      <c r="T246" s="197"/>
      <c r="AT246" s="192" t="s">
        <v>124</v>
      </c>
      <c r="AU246" s="192" t="s">
        <v>82</v>
      </c>
      <c r="AV246" s="15" t="s">
        <v>80</v>
      </c>
      <c r="AW246" s="15" t="s">
        <v>29</v>
      </c>
      <c r="AX246" s="15" t="s">
        <v>72</v>
      </c>
      <c r="AY246" s="192" t="s">
        <v>115</v>
      </c>
    </row>
    <row r="247" spans="1:65" s="13" customFormat="1" x14ac:dyDescent="0.2">
      <c r="B247" s="162"/>
      <c r="D247" s="157" t="s">
        <v>124</v>
      </c>
      <c r="E247" s="163" t="s">
        <v>1</v>
      </c>
      <c r="F247" s="164" t="s">
        <v>616</v>
      </c>
      <c r="H247" s="165">
        <v>4.5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124</v>
      </c>
      <c r="AU247" s="163" t="s">
        <v>82</v>
      </c>
      <c r="AV247" s="13" t="s">
        <v>82</v>
      </c>
      <c r="AW247" s="13" t="s">
        <v>29</v>
      </c>
      <c r="AX247" s="13" t="s">
        <v>72</v>
      </c>
      <c r="AY247" s="163" t="s">
        <v>115</v>
      </c>
    </row>
    <row r="248" spans="1:65" s="14" customFormat="1" x14ac:dyDescent="0.2">
      <c r="B248" s="170"/>
      <c r="D248" s="157" t="s">
        <v>124</v>
      </c>
      <c r="E248" s="171" t="s">
        <v>1</v>
      </c>
      <c r="F248" s="172" t="s">
        <v>126</v>
      </c>
      <c r="H248" s="173">
        <v>4.5</v>
      </c>
      <c r="I248" s="174"/>
      <c r="L248" s="170"/>
      <c r="M248" s="175"/>
      <c r="N248" s="176"/>
      <c r="O248" s="176"/>
      <c r="P248" s="176"/>
      <c r="Q248" s="176"/>
      <c r="R248" s="176"/>
      <c r="S248" s="176"/>
      <c r="T248" s="177"/>
      <c r="AT248" s="171" t="s">
        <v>124</v>
      </c>
      <c r="AU248" s="171" t="s">
        <v>82</v>
      </c>
      <c r="AV248" s="14" t="s">
        <v>122</v>
      </c>
      <c r="AW248" s="14" t="s">
        <v>29</v>
      </c>
      <c r="AX248" s="14" t="s">
        <v>80</v>
      </c>
      <c r="AY248" s="171" t="s">
        <v>115</v>
      </c>
    </row>
    <row r="249" spans="1:65" s="2" customFormat="1" ht="16.5" customHeight="1" x14ac:dyDescent="0.2">
      <c r="A249" s="32"/>
      <c r="B249" s="143"/>
      <c r="C249" s="144" t="s">
        <v>271</v>
      </c>
      <c r="D249" s="144" t="s">
        <v>118</v>
      </c>
      <c r="E249" s="145" t="s">
        <v>617</v>
      </c>
      <c r="F249" s="146" t="s">
        <v>618</v>
      </c>
      <c r="G249" s="147" t="s">
        <v>170</v>
      </c>
      <c r="H249" s="148">
        <v>25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37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122</v>
      </c>
      <c r="AT249" s="155" t="s">
        <v>118</v>
      </c>
      <c r="AU249" s="155" t="s">
        <v>82</v>
      </c>
      <c r="AY249" s="17" t="s">
        <v>115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80</v>
      </c>
      <c r="BK249" s="156">
        <f>ROUND(I249*H249,2)</f>
        <v>0</v>
      </c>
      <c r="BL249" s="17" t="s">
        <v>122</v>
      </c>
      <c r="BM249" s="155" t="s">
        <v>414</v>
      </c>
    </row>
    <row r="250" spans="1:65" s="2" customFormat="1" x14ac:dyDescent="0.2">
      <c r="A250" s="32"/>
      <c r="B250" s="33"/>
      <c r="C250" s="32"/>
      <c r="D250" s="157" t="s">
        <v>123</v>
      </c>
      <c r="E250" s="32"/>
      <c r="F250" s="158" t="s">
        <v>618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123</v>
      </c>
      <c r="AU250" s="17" t="s">
        <v>82</v>
      </c>
    </row>
    <row r="251" spans="1:65" s="13" customFormat="1" x14ac:dyDescent="0.2">
      <c r="B251" s="162"/>
      <c r="D251" s="157" t="s">
        <v>124</v>
      </c>
      <c r="E251" s="163" t="s">
        <v>1</v>
      </c>
      <c r="F251" s="164" t="s">
        <v>619</v>
      </c>
      <c r="H251" s="165">
        <v>25</v>
      </c>
      <c r="I251" s="166"/>
      <c r="L251" s="162"/>
      <c r="M251" s="167"/>
      <c r="N251" s="168"/>
      <c r="O251" s="168"/>
      <c r="P251" s="168"/>
      <c r="Q251" s="168"/>
      <c r="R251" s="168"/>
      <c r="S251" s="168"/>
      <c r="T251" s="169"/>
      <c r="AT251" s="163" t="s">
        <v>124</v>
      </c>
      <c r="AU251" s="163" t="s">
        <v>82</v>
      </c>
      <c r="AV251" s="13" t="s">
        <v>82</v>
      </c>
      <c r="AW251" s="13" t="s">
        <v>29</v>
      </c>
      <c r="AX251" s="13" t="s">
        <v>72</v>
      </c>
      <c r="AY251" s="163" t="s">
        <v>115</v>
      </c>
    </row>
    <row r="252" spans="1:65" s="14" customFormat="1" x14ac:dyDescent="0.2">
      <c r="B252" s="170"/>
      <c r="D252" s="157" t="s">
        <v>124</v>
      </c>
      <c r="E252" s="171" t="s">
        <v>1</v>
      </c>
      <c r="F252" s="172" t="s">
        <v>126</v>
      </c>
      <c r="H252" s="173">
        <v>25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124</v>
      </c>
      <c r="AU252" s="171" t="s">
        <v>82</v>
      </c>
      <c r="AV252" s="14" t="s">
        <v>122</v>
      </c>
      <c r="AW252" s="14" t="s">
        <v>29</v>
      </c>
      <c r="AX252" s="14" t="s">
        <v>80</v>
      </c>
      <c r="AY252" s="171" t="s">
        <v>115</v>
      </c>
    </row>
    <row r="253" spans="1:65" s="2" customFormat="1" ht="16.5" customHeight="1" x14ac:dyDescent="0.2">
      <c r="A253" s="32"/>
      <c r="B253" s="143"/>
      <c r="C253" s="178" t="s">
        <v>275</v>
      </c>
      <c r="D253" s="178" t="s">
        <v>183</v>
      </c>
      <c r="E253" s="179" t="s">
        <v>620</v>
      </c>
      <c r="F253" s="180" t="s">
        <v>621</v>
      </c>
      <c r="G253" s="181" t="s">
        <v>170</v>
      </c>
      <c r="H253" s="182">
        <v>25</v>
      </c>
      <c r="I253" s="183"/>
      <c r="J253" s="184">
        <f>ROUND(I253*H253,2)</f>
        <v>0</v>
      </c>
      <c r="K253" s="180" t="s">
        <v>1</v>
      </c>
      <c r="L253" s="185"/>
      <c r="M253" s="186" t="s">
        <v>1</v>
      </c>
      <c r="N253" s="187" t="s">
        <v>37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141</v>
      </c>
      <c r="AT253" s="155" t="s">
        <v>183</v>
      </c>
      <c r="AU253" s="155" t="s">
        <v>82</v>
      </c>
      <c r="AY253" s="17" t="s">
        <v>115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80</v>
      </c>
      <c r="BK253" s="156">
        <f>ROUND(I253*H253,2)</f>
        <v>0</v>
      </c>
      <c r="BL253" s="17" t="s">
        <v>122</v>
      </c>
      <c r="BM253" s="155" t="s">
        <v>235</v>
      </c>
    </row>
    <row r="254" spans="1:65" s="2" customFormat="1" x14ac:dyDescent="0.2">
      <c r="A254" s="32"/>
      <c r="B254" s="33"/>
      <c r="C254" s="32"/>
      <c r="D254" s="157" t="s">
        <v>123</v>
      </c>
      <c r="E254" s="32"/>
      <c r="F254" s="158" t="s">
        <v>621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123</v>
      </c>
      <c r="AU254" s="17" t="s">
        <v>82</v>
      </c>
    </row>
    <row r="255" spans="1:65" s="13" customFormat="1" x14ac:dyDescent="0.2">
      <c r="B255" s="162"/>
      <c r="D255" s="157" t="s">
        <v>124</v>
      </c>
      <c r="E255" s="163" t="s">
        <v>1</v>
      </c>
      <c r="F255" s="164" t="s">
        <v>236</v>
      </c>
      <c r="H255" s="165">
        <v>25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124</v>
      </c>
      <c r="AU255" s="163" t="s">
        <v>82</v>
      </c>
      <c r="AV255" s="13" t="s">
        <v>82</v>
      </c>
      <c r="AW255" s="13" t="s">
        <v>29</v>
      </c>
      <c r="AX255" s="13" t="s">
        <v>72</v>
      </c>
      <c r="AY255" s="163" t="s">
        <v>115</v>
      </c>
    </row>
    <row r="256" spans="1:65" s="14" customFormat="1" x14ac:dyDescent="0.2">
      <c r="B256" s="170"/>
      <c r="D256" s="157" t="s">
        <v>124</v>
      </c>
      <c r="E256" s="171" t="s">
        <v>1</v>
      </c>
      <c r="F256" s="172" t="s">
        <v>126</v>
      </c>
      <c r="H256" s="173">
        <v>25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124</v>
      </c>
      <c r="AU256" s="171" t="s">
        <v>82</v>
      </c>
      <c r="AV256" s="14" t="s">
        <v>122</v>
      </c>
      <c r="AW256" s="14" t="s">
        <v>29</v>
      </c>
      <c r="AX256" s="14" t="s">
        <v>80</v>
      </c>
      <c r="AY256" s="171" t="s">
        <v>115</v>
      </c>
    </row>
    <row r="257" spans="1:65" s="2" customFormat="1" ht="24.2" customHeight="1" x14ac:dyDescent="0.2">
      <c r="A257" s="32"/>
      <c r="B257" s="143"/>
      <c r="C257" s="144" t="s">
        <v>279</v>
      </c>
      <c r="D257" s="144" t="s">
        <v>118</v>
      </c>
      <c r="E257" s="145" t="s">
        <v>515</v>
      </c>
      <c r="F257" s="146" t="s">
        <v>516</v>
      </c>
      <c r="G257" s="147" t="s">
        <v>170</v>
      </c>
      <c r="H257" s="148">
        <v>14.7</v>
      </c>
      <c r="I257" s="149"/>
      <c r="J257" s="150">
        <f>ROUND(I257*H257,2)</f>
        <v>0</v>
      </c>
      <c r="K257" s="146" t="s">
        <v>1</v>
      </c>
      <c r="L257" s="33"/>
      <c r="M257" s="151" t="s">
        <v>1</v>
      </c>
      <c r="N257" s="152" t="s">
        <v>37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122</v>
      </c>
      <c r="AT257" s="155" t="s">
        <v>118</v>
      </c>
      <c r="AU257" s="155" t="s">
        <v>82</v>
      </c>
      <c r="AY257" s="17" t="s">
        <v>115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80</v>
      </c>
      <c r="BK257" s="156">
        <f>ROUND(I257*H257,2)</f>
        <v>0</v>
      </c>
      <c r="BL257" s="17" t="s">
        <v>122</v>
      </c>
      <c r="BM257" s="155" t="s">
        <v>434</v>
      </c>
    </row>
    <row r="258" spans="1:65" s="2" customFormat="1" ht="19.5" x14ac:dyDescent="0.2">
      <c r="A258" s="32"/>
      <c r="B258" s="33"/>
      <c r="C258" s="32"/>
      <c r="D258" s="157" t="s">
        <v>123</v>
      </c>
      <c r="E258" s="32"/>
      <c r="F258" s="158" t="s">
        <v>516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123</v>
      </c>
      <c r="AU258" s="17" t="s">
        <v>82</v>
      </c>
    </row>
    <row r="259" spans="1:65" s="13" customFormat="1" x14ac:dyDescent="0.2">
      <c r="B259" s="162"/>
      <c r="D259" s="157" t="s">
        <v>124</v>
      </c>
      <c r="E259" s="163" t="s">
        <v>1</v>
      </c>
      <c r="F259" s="164" t="s">
        <v>622</v>
      </c>
      <c r="H259" s="165">
        <v>14.7</v>
      </c>
      <c r="I259" s="166"/>
      <c r="L259" s="162"/>
      <c r="M259" s="167"/>
      <c r="N259" s="168"/>
      <c r="O259" s="168"/>
      <c r="P259" s="168"/>
      <c r="Q259" s="168"/>
      <c r="R259" s="168"/>
      <c r="S259" s="168"/>
      <c r="T259" s="169"/>
      <c r="AT259" s="163" t="s">
        <v>124</v>
      </c>
      <c r="AU259" s="163" t="s">
        <v>82</v>
      </c>
      <c r="AV259" s="13" t="s">
        <v>82</v>
      </c>
      <c r="AW259" s="13" t="s">
        <v>29</v>
      </c>
      <c r="AX259" s="13" t="s">
        <v>72</v>
      </c>
      <c r="AY259" s="163" t="s">
        <v>115</v>
      </c>
    </row>
    <row r="260" spans="1:65" s="14" customFormat="1" x14ac:dyDescent="0.2">
      <c r="B260" s="170"/>
      <c r="D260" s="157" t="s">
        <v>124</v>
      </c>
      <c r="E260" s="171" t="s">
        <v>1</v>
      </c>
      <c r="F260" s="172" t="s">
        <v>126</v>
      </c>
      <c r="H260" s="173">
        <v>14.7</v>
      </c>
      <c r="I260" s="174"/>
      <c r="L260" s="170"/>
      <c r="M260" s="175"/>
      <c r="N260" s="176"/>
      <c r="O260" s="176"/>
      <c r="P260" s="176"/>
      <c r="Q260" s="176"/>
      <c r="R260" s="176"/>
      <c r="S260" s="176"/>
      <c r="T260" s="177"/>
      <c r="AT260" s="171" t="s">
        <v>124</v>
      </c>
      <c r="AU260" s="171" t="s">
        <v>82</v>
      </c>
      <c r="AV260" s="14" t="s">
        <v>122</v>
      </c>
      <c r="AW260" s="14" t="s">
        <v>29</v>
      </c>
      <c r="AX260" s="14" t="s">
        <v>80</v>
      </c>
      <c r="AY260" s="171" t="s">
        <v>115</v>
      </c>
    </row>
    <row r="261" spans="1:65" s="2" customFormat="1" ht="16.5" customHeight="1" x14ac:dyDescent="0.2">
      <c r="A261" s="32"/>
      <c r="B261" s="143"/>
      <c r="C261" s="178" t="s">
        <v>284</v>
      </c>
      <c r="D261" s="178" t="s">
        <v>183</v>
      </c>
      <c r="E261" s="179" t="s">
        <v>518</v>
      </c>
      <c r="F261" s="180" t="s">
        <v>519</v>
      </c>
      <c r="G261" s="181" t="s">
        <v>186</v>
      </c>
      <c r="H261" s="182">
        <v>26.46</v>
      </c>
      <c r="I261" s="183"/>
      <c r="J261" s="184">
        <f>ROUND(I261*H261,2)</f>
        <v>0</v>
      </c>
      <c r="K261" s="180" t="s">
        <v>1</v>
      </c>
      <c r="L261" s="185"/>
      <c r="M261" s="186" t="s">
        <v>1</v>
      </c>
      <c r="N261" s="187" t="s">
        <v>37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141</v>
      </c>
      <c r="AT261" s="155" t="s">
        <v>183</v>
      </c>
      <c r="AU261" s="155" t="s">
        <v>82</v>
      </c>
      <c r="AY261" s="17" t="s">
        <v>115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80</v>
      </c>
      <c r="BK261" s="156">
        <f>ROUND(I261*H261,2)</f>
        <v>0</v>
      </c>
      <c r="BL261" s="17" t="s">
        <v>122</v>
      </c>
      <c r="BM261" s="155" t="s">
        <v>269</v>
      </c>
    </row>
    <row r="262" spans="1:65" s="2" customFormat="1" x14ac:dyDescent="0.2">
      <c r="A262" s="32"/>
      <c r="B262" s="33"/>
      <c r="C262" s="32"/>
      <c r="D262" s="157" t="s">
        <v>123</v>
      </c>
      <c r="E262" s="32"/>
      <c r="F262" s="158" t="s">
        <v>519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123</v>
      </c>
      <c r="AU262" s="17" t="s">
        <v>82</v>
      </c>
    </row>
    <row r="263" spans="1:65" s="13" customFormat="1" x14ac:dyDescent="0.2">
      <c r="B263" s="162"/>
      <c r="D263" s="157" t="s">
        <v>124</v>
      </c>
      <c r="E263" s="163" t="s">
        <v>1</v>
      </c>
      <c r="F263" s="164" t="s">
        <v>623</v>
      </c>
      <c r="H263" s="165">
        <v>26.46</v>
      </c>
      <c r="I263" s="166"/>
      <c r="L263" s="162"/>
      <c r="M263" s="167"/>
      <c r="N263" s="168"/>
      <c r="O263" s="168"/>
      <c r="P263" s="168"/>
      <c r="Q263" s="168"/>
      <c r="R263" s="168"/>
      <c r="S263" s="168"/>
      <c r="T263" s="169"/>
      <c r="AT263" s="163" t="s">
        <v>124</v>
      </c>
      <c r="AU263" s="163" t="s">
        <v>82</v>
      </c>
      <c r="AV263" s="13" t="s">
        <v>82</v>
      </c>
      <c r="AW263" s="13" t="s">
        <v>29</v>
      </c>
      <c r="AX263" s="13" t="s">
        <v>72</v>
      </c>
      <c r="AY263" s="163" t="s">
        <v>115</v>
      </c>
    </row>
    <row r="264" spans="1:65" s="14" customFormat="1" x14ac:dyDescent="0.2">
      <c r="B264" s="170"/>
      <c r="D264" s="157" t="s">
        <v>124</v>
      </c>
      <c r="E264" s="171" t="s">
        <v>1</v>
      </c>
      <c r="F264" s="172" t="s">
        <v>126</v>
      </c>
      <c r="H264" s="173">
        <v>26.46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124</v>
      </c>
      <c r="AU264" s="171" t="s">
        <v>82</v>
      </c>
      <c r="AV264" s="14" t="s">
        <v>122</v>
      </c>
      <c r="AW264" s="14" t="s">
        <v>29</v>
      </c>
      <c r="AX264" s="14" t="s">
        <v>80</v>
      </c>
      <c r="AY264" s="171" t="s">
        <v>115</v>
      </c>
    </row>
    <row r="265" spans="1:65" s="2" customFormat="1" ht="37.9" customHeight="1" x14ac:dyDescent="0.2">
      <c r="A265" s="32"/>
      <c r="B265" s="143"/>
      <c r="C265" s="144" t="s">
        <v>195</v>
      </c>
      <c r="D265" s="144" t="s">
        <v>118</v>
      </c>
      <c r="E265" s="145" t="s">
        <v>500</v>
      </c>
      <c r="F265" s="146" t="s">
        <v>501</v>
      </c>
      <c r="G265" s="147" t="s">
        <v>170</v>
      </c>
      <c r="H265" s="148">
        <v>61</v>
      </c>
      <c r="I265" s="149"/>
      <c r="J265" s="150">
        <f>ROUND(I265*H265,2)</f>
        <v>0</v>
      </c>
      <c r="K265" s="146" t="s">
        <v>1</v>
      </c>
      <c r="L265" s="33"/>
      <c r="M265" s="151" t="s">
        <v>1</v>
      </c>
      <c r="N265" s="152" t="s">
        <v>37</v>
      </c>
      <c r="O265" s="58"/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122</v>
      </c>
      <c r="AT265" s="155" t="s">
        <v>118</v>
      </c>
      <c r="AU265" s="155" t="s">
        <v>82</v>
      </c>
      <c r="AY265" s="17" t="s">
        <v>115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80</v>
      </c>
      <c r="BK265" s="156">
        <f>ROUND(I265*H265,2)</f>
        <v>0</v>
      </c>
      <c r="BL265" s="17" t="s">
        <v>122</v>
      </c>
      <c r="BM265" s="155" t="s">
        <v>274</v>
      </c>
    </row>
    <row r="266" spans="1:65" s="2" customFormat="1" ht="19.5" x14ac:dyDescent="0.2">
      <c r="A266" s="32"/>
      <c r="B266" s="33"/>
      <c r="C266" s="32"/>
      <c r="D266" s="157" t="s">
        <v>123</v>
      </c>
      <c r="E266" s="32"/>
      <c r="F266" s="158" t="s">
        <v>501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123</v>
      </c>
      <c r="AU266" s="17" t="s">
        <v>82</v>
      </c>
    </row>
    <row r="267" spans="1:65" s="13" customFormat="1" x14ac:dyDescent="0.2">
      <c r="B267" s="162"/>
      <c r="D267" s="157" t="s">
        <v>124</v>
      </c>
      <c r="E267" s="163" t="s">
        <v>1</v>
      </c>
      <c r="F267" s="164" t="s">
        <v>409</v>
      </c>
      <c r="H267" s="165">
        <v>61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124</v>
      </c>
      <c r="AU267" s="163" t="s">
        <v>82</v>
      </c>
      <c r="AV267" s="13" t="s">
        <v>82</v>
      </c>
      <c r="AW267" s="13" t="s">
        <v>29</v>
      </c>
      <c r="AX267" s="13" t="s">
        <v>72</v>
      </c>
      <c r="AY267" s="163" t="s">
        <v>115</v>
      </c>
    </row>
    <row r="268" spans="1:65" s="14" customFormat="1" x14ac:dyDescent="0.2">
      <c r="B268" s="170"/>
      <c r="D268" s="157" t="s">
        <v>124</v>
      </c>
      <c r="E268" s="171" t="s">
        <v>1</v>
      </c>
      <c r="F268" s="172" t="s">
        <v>126</v>
      </c>
      <c r="H268" s="173">
        <v>61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124</v>
      </c>
      <c r="AU268" s="171" t="s">
        <v>82</v>
      </c>
      <c r="AV268" s="14" t="s">
        <v>122</v>
      </c>
      <c r="AW268" s="14" t="s">
        <v>29</v>
      </c>
      <c r="AX268" s="14" t="s">
        <v>80</v>
      </c>
      <c r="AY268" s="171" t="s">
        <v>115</v>
      </c>
    </row>
    <row r="269" spans="1:65" s="2" customFormat="1" ht="24.2" customHeight="1" x14ac:dyDescent="0.2">
      <c r="A269" s="32"/>
      <c r="B269" s="143"/>
      <c r="C269" s="178" t="s">
        <v>292</v>
      </c>
      <c r="D269" s="178" t="s">
        <v>183</v>
      </c>
      <c r="E269" s="179" t="s">
        <v>509</v>
      </c>
      <c r="F269" s="180" t="s">
        <v>510</v>
      </c>
      <c r="G269" s="181" t="s">
        <v>186</v>
      </c>
      <c r="H269" s="182">
        <v>7.625</v>
      </c>
      <c r="I269" s="183"/>
      <c r="J269" s="184">
        <f>ROUND(I269*H269,2)</f>
        <v>0</v>
      </c>
      <c r="K269" s="180" t="s">
        <v>1</v>
      </c>
      <c r="L269" s="185"/>
      <c r="M269" s="186" t="s">
        <v>1</v>
      </c>
      <c r="N269" s="187" t="s">
        <v>37</v>
      </c>
      <c r="O269" s="58"/>
      <c r="P269" s="153">
        <f>O269*H269</f>
        <v>0</v>
      </c>
      <c r="Q269" s="153">
        <v>0</v>
      </c>
      <c r="R269" s="153">
        <f>Q269*H269</f>
        <v>0</v>
      </c>
      <c r="S269" s="153">
        <v>0</v>
      </c>
      <c r="T269" s="15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141</v>
      </c>
      <c r="AT269" s="155" t="s">
        <v>183</v>
      </c>
      <c r="AU269" s="155" t="s">
        <v>82</v>
      </c>
      <c r="AY269" s="17" t="s">
        <v>115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80</v>
      </c>
      <c r="BK269" s="156">
        <f>ROUND(I269*H269,2)</f>
        <v>0</v>
      </c>
      <c r="BL269" s="17" t="s">
        <v>122</v>
      </c>
      <c r="BM269" s="155" t="s">
        <v>278</v>
      </c>
    </row>
    <row r="270" spans="1:65" s="2" customFormat="1" x14ac:dyDescent="0.2">
      <c r="A270" s="32"/>
      <c r="B270" s="33"/>
      <c r="C270" s="32"/>
      <c r="D270" s="157" t="s">
        <v>123</v>
      </c>
      <c r="E270" s="32"/>
      <c r="F270" s="158" t="s">
        <v>510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123</v>
      </c>
      <c r="AU270" s="17" t="s">
        <v>82</v>
      </c>
    </row>
    <row r="271" spans="1:65" s="13" customFormat="1" x14ac:dyDescent="0.2">
      <c r="B271" s="162"/>
      <c r="D271" s="157" t="s">
        <v>124</v>
      </c>
      <c r="E271" s="163" t="s">
        <v>1</v>
      </c>
      <c r="F271" s="164" t="s">
        <v>624</v>
      </c>
      <c r="H271" s="165">
        <v>7.625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124</v>
      </c>
      <c r="AU271" s="163" t="s">
        <v>82</v>
      </c>
      <c r="AV271" s="13" t="s">
        <v>82</v>
      </c>
      <c r="AW271" s="13" t="s">
        <v>29</v>
      </c>
      <c r="AX271" s="13" t="s">
        <v>72</v>
      </c>
      <c r="AY271" s="163" t="s">
        <v>115</v>
      </c>
    </row>
    <row r="272" spans="1:65" s="14" customFormat="1" x14ac:dyDescent="0.2">
      <c r="B272" s="170"/>
      <c r="D272" s="157" t="s">
        <v>124</v>
      </c>
      <c r="E272" s="171" t="s">
        <v>1</v>
      </c>
      <c r="F272" s="172" t="s">
        <v>126</v>
      </c>
      <c r="H272" s="173">
        <v>7.625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124</v>
      </c>
      <c r="AU272" s="171" t="s">
        <v>82</v>
      </c>
      <c r="AV272" s="14" t="s">
        <v>122</v>
      </c>
      <c r="AW272" s="14" t="s">
        <v>29</v>
      </c>
      <c r="AX272" s="14" t="s">
        <v>80</v>
      </c>
      <c r="AY272" s="171" t="s">
        <v>115</v>
      </c>
    </row>
    <row r="273" spans="1:65" s="2" customFormat="1" ht="21.75" customHeight="1" x14ac:dyDescent="0.2">
      <c r="A273" s="32"/>
      <c r="B273" s="143"/>
      <c r="C273" s="178" t="s">
        <v>199</v>
      </c>
      <c r="D273" s="178" t="s">
        <v>183</v>
      </c>
      <c r="E273" s="179" t="s">
        <v>512</v>
      </c>
      <c r="F273" s="180" t="s">
        <v>513</v>
      </c>
      <c r="G273" s="181" t="s">
        <v>186</v>
      </c>
      <c r="H273" s="182">
        <v>10.675000000000001</v>
      </c>
      <c r="I273" s="183"/>
      <c r="J273" s="184">
        <f>ROUND(I273*H273,2)</f>
        <v>0</v>
      </c>
      <c r="K273" s="180" t="s">
        <v>1</v>
      </c>
      <c r="L273" s="185"/>
      <c r="M273" s="186" t="s">
        <v>1</v>
      </c>
      <c r="N273" s="187" t="s">
        <v>37</v>
      </c>
      <c r="O273" s="58"/>
      <c r="P273" s="153">
        <f>O273*H273</f>
        <v>0</v>
      </c>
      <c r="Q273" s="153">
        <v>0</v>
      </c>
      <c r="R273" s="153">
        <f>Q273*H273</f>
        <v>0</v>
      </c>
      <c r="S273" s="153">
        <v>0</v>
      </c>
      <c r="T273" s="154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141</v>
      </c>
      <c r="AT273" s="155" t="s">
        <v>183</v>
      </c>
      <c r="AU273" s="155" t="s">
        <v>82</v>
      </c>
      <c r="AY273" s="17" t="s">
        <v>115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7" t="s">
        <v>80</v>
      </c>
      <c r="BK273" s="156">
        <f>ROUND(I273*H273,2)</f>
        <v>0</v>
      </c>
      <c r="BL273" s="17" t="s">
        <v>122</v>
      </c>
      <c r="BM273" s="155" t="s">
        <v>287</v>
      </c>
    </row>
    <row r="274" spans="1:65" s="2" customFormat="1" x14ac:dyDescent="0.2">
      <c r="A274" s="32"/>
      <c r="B274" s="33"/>
      <c r="C274" s="32"/>
      <c r="D274" s="157" t="s">
        <v>123</v>
      </c>
      <c r="E274" s="32"/>
      <c r="F274" s="158" t="s">
        <v>513</v>
      </c>
      <c r="G274" s="32"/>
      <c r="H274" s="32"/>
      <c r="I274" s="159"/>
      <c r="J274" s="32"/>
      <c r="K274" s="32"/>
      <c r="L274" s="33"/>
      <c r="M274" s="160"/>
      <c r="N274" s="161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82</v>
      </c>
    </row>
    <row r="275" spans="1:65" s="13" customFormat="1" x14ac:dyDescent="0.2">
      <c r="B275" s="162"/>
      <c r="D275" s="157" t="s">
        <v>124</v>
      </c>
      <c r="E275" s="163" t="s">
        <v>1</v>
      </c>
      <c r="F275" s="164" t="s">
        <v>625</v>
      </c>
      <c r="H275" s="165">
        <v>10.675000000000001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124</v>
      </c>
      <c r="AU275" s="163" t="s">
        <v>82</v>
      </c>
      <c r="AV275" s="13" t="s">
        <v>82</v>
      </c>
      <c r="AW275" s="13" t="s">
        <v>29</v>
      </c>
      <c r="AX275" s="13" t="s">
        <v>72</v>
      </c>
      <c r="AY275" s="163" t="s">
        <v>115</v>
      </c>
    </row>
    <row r="276" spans="1:65" s="14" customFormat="1" x14ac:dyDescent="0.2">
      <c r="B276" s="170"/>
      <c r="D276" s="157" t="s">
        <v>124</v>
      </c>
      <c r="E276" s="171" t="s">
        <v>1</v>
      </c>
      <c r="F276" s="172" t="s">
        <v>126</v>
      </c>
      <c r="H276" s="173">
        <v>10.675000000000001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124</v>
      </c>
      <c r="AU276" s="171" t="s">
        <v>82</v>
      </c>
      <c r="AV276" s="14" t="s">
        <v>122</v>
      </c>
      <c r="AW276" s="14" t="s">
        <v>29</v>
      </c>
      <c r="AX276" s="14" t="s">
        <v>80</v>
      </c>
      <c r="AY276" s="171" t="s">
        <v>115</v>
      </c>
    </row>
    <row r="277" spans="1:65" s="2" customFormat="1" ht="24.2" customHeight="1" x14ac:dyDescent="0.2">
      <c r="A277" s="32"/>
      <c r="B277" s="143"/>
      <c r="C277" s="178" t="s">
        <v>301</v>
      </c>
      <c r="D277" s="178" t="s">
        <v>183</v>
      </c>
      <c r="E277" s="179" t="s">
        <v>626</v>
      </c>
      <c r="F277" s="180" t="s">
        <v>627</v>
      </c>
      <c r="G277" s="181" t="s">
        <v>186</v>
      </c>
      <c r="H277" s="182">
        <v>9.15</v>
      </c>
      <c r="I277" s="183"/>
      <c r="J277" s="184">
        <f>ROUND(I277*H277,2)</f>
        <v>0</v>
      </c>
      <c r="K277" s="180" t="s">
        <v>1</v>
      </c>
      <c r="L277" s="185"/>
      <c r="M277" s="186" t="s">
        <v>1</v>
      </c>
      <c r="N277" s="187" t="s">
        <v>37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141</v>
      </c>
      <c r="AT277" s="155" t="s">
        <v>183</v>
      </c>
      <c r="AU277" s="155" t="s">
        <v>82</v>
      </c>
      <c r="AY277" s="17" t="s">
        <v>115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80</v>
      </c>
      <c r="BK277" s="156">
        <f>ROUND(I277*H277,2)</f>
        <v>0</v>
      </c>
      <c r="BL277" s="17" t="s">
        <v>122</v>
      </c>
      <c r="BM277" s="155" t="s">
        <v>291</v>
      </c>
    </row>
    <row r="278" spans="1:65" s="2" customFormat="1" x14ac:dyDescent="0.2">
      <c r="A278" s="32"/>
      <c r="B278" s="33"/>
      <c r="C278" s="32"/>
      <c r="D278" s="157" t="s">
        <v>123</v>
      </c>
      <c r="E278" s="32"/>
      <c r="F278" s="158" t="s">
        <v>627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123</v>
      </c>
      <c r="AU278" s="17" t="s">
        <v>82</v>
      </c>
    </row>
    <row r="279" spans="1:65" s="13" customFormat="1" x14ac:dyDescent="0.2">
      <c r="B279" s="162"/>
      <c r="D279" s="157" t="s">
        <v>124</v>
      </c>
      <c r="E279" s="163" t="s">
        <v>1</v>
      </c>
      <c r="F279" s="164" t="s">
        <v>628</v>
      </c>
      <c r="H279" s="165">
        <v>9.15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124</v>
      </c>
      <c r="AU279" s="163" t="s">
        <v>82</v>
      </c>
      <c r="AV279" s="13" t="s">
        <v>82</v>
      </c>
      <c r="AW279" s="13" t="s">
        <v>29</v>
      </c>
      <c r="AX279" s="13" t="s">
        <v>72</v>
      </c>
      <c r="AY279" s="163" t="s">
        <v>115</v>
      </c>
    </row>
    <row r="280" spans="1:65" s="14" customFormat="1" x14ac:dyDescent="0.2">
      <c r="B280" s="170"/>
      <c r="D280" s="157" t="s">
        <v>124</v>
      </c>
      <c r="E280" s="171" t="s">
        <v>1</v>
      </c>
      <c r="F280" s="172" t="s">
        <v>126</v>
      </c>
      <c r="H280" s="173">
        <v>9.15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124</v>
      </c>
      <c r="AU280" s="171" t="s">
        <v>82</v>
      </c>
      <c r="AV280" s="14" t="s">
        <v>122</v>
      </c>
      <c r="AW280" s="14" t="s">
        <v>29</v>
      </c>
      <c r="AX280" s="14" t="s">
        <v>80</v>
      </c>
      <c r="AY280" s="171" t="s">
        <v>115</v>
      </c>
    </row>
    <row r="281" spans="1:65" s="2" customFormat="1" ht="24.2" customHeight="1" x14ac:dyDescent="0.2">
      <c r="A281" s="32"/>
      <c r="B281" s="143"/>
      <c r="C281" s="144" t="s">
        <v>204</v>
      </c>
      <c r="D281" s="144" t="s">
        <v>118</v>
      </c>
      <c r="E281" s="145" t="s">
        <v>629</v>
      </c>
      <c r="F281" s="146" t="s">
        <v>630</v>
      </c>
      <c r="G281" s="147" t="s">
        <v>170</v>
      </c>
      <c r="H281" s="148">
        <v>2.375</v>
      </c>
      <c r="I281" s="149"/>
      <c r="J281" s="150">
        <f>ROUND(I281*H281,2)</f>
        <v>0</v>
      </c>
      <c r="K281" s="146" t="s">
        <v>1</v>
      </c>
      <c r="L281" s="33"/>
      <c r="M281" s="151" t="s">
        <v>1</v>
      </c>
      <c r="N281" s="152" t="s">
        <v>37</v>
      </c>
      <c r="O281" s="58"/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122</v>
      </c>
      <c r="AT281" s="155" t="s">
        <v>118</v>
      </c>
      <c r="AU281" s="155" t="s">
        <v>82</v>
      </c>
      <c r="AY281" s="17" t="s">
        <v>115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7" t="s">
        <v>80</v>
      </c>
      <c r="BK281" s="156">
        <f>ROUND(I281*H281,2)</f>
        <v>0</v>
      </c>
      <c r="BL281" s="17" t="s">
        <v>122</v>
      </c>
      <c r="BM281" s="155" t="s">
        <v>295</v>
      </c>
    </row>
    <row r="282" spans="1:65" s="2" customFormat="1" x14ac:dyDescent="0.2">
      <c r="A282" s="32"/>
      <c r="B282" s="33"/>
      <c r="C282" s="32"/>
      <c r="D282" s="157" t="s">
        <v>123</v>
      </c>
      <c r="E282" s="32"/>
      <c r="F282" s="158" t="s">
        <v>630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123</v>
      </c>
      <c r="AU282" s="17" t="s">
        <v>82</v>
      </c>
    </row>
    <row r="283" spans="1:65" s="13" customFormat="1" x14ac:dyDescent="0.2">
      <c r="B283" s="162"/>
      <c r="D283" s="157" t="s">
        <v>124</v>
      </c>
      <c r="E283" s="163" t="s">
        <v>1</v>
      </c>
      <c r="F283" s="164" t="s">
        <v>631</v>
      </c>
      <c r="H283" s="165">
        <v>2.375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124</v>
      </c>
      <c r="AU283" s="163" t="s">
        <v>82</v>
      </c>
      <c r="AV283" s="13" t="s">
        <v>82</v>
      </c>
      <c r="AW283" s="13" t="s">
        <v>29</v>
      </c>
      <c r="AX283" s="13" t="s">
        <v>72</v>
      </c>
      <c r="AY283" s="163" t="s">
        <v>115</v>
      </c>
    </row>
    <row r="284" spans="1:65" s="14" customFormat="1" x14ac:dyDescent="0.2">
      <c r="B284" s="170"/>
      <c r="D284" s="157" t="s">
        <v>124</v>
      </c>
      <c r="E284" s="171" t="s">
        <v>1</v>
      </c>
      <c r="F284" s="172" t="s">
        <v>126</v>
      </c>
      <c r="H284" s="173">
        <v>2.375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124</v>
      </c>
      <c r="AU284" s="171" t="s">
        <v>82</v>
      </c>
      <c r="AV284" s="14" t="s">
        <v>122</v>
      </c>
      <c r="AW284" s="14" t="s">
        <v>29</v>
      </c>
      <c r="AX284" s="14" t="s">
        <v>80</v>
      </c>
      <c r="AY284" s="171" t="s">
        <v>115</v>
      </c>
    </row>
    <row r="285" spans="1:65" s="2" customFormat="1" ht="24.2" customHeight="1" x14ac:dyDescent="0.2">
      <c r="A285" s="32"/>
      <c r="B285" s="143"/>
      <c r="C285" s="144" t="s">
        <v>310</v>
      </c>
      <c r="D285" s="144" t="s">
        <v>118</v>
      </c>
      <c r="E285" s="145" t="s">
        <v>632</v>
      </c>
      <c r="F285" s="146" t="s">
        <v>633</v>
      </c>
      <c r="G285" s="147" t="s">
        <v>149</v>
      </c>
      <c r="H285" s="148">
        <v>8</v>
      </c>
      <c r="I285" s="149"/>
      <c r="J285" s="150">
        <f>ROUND(I285*H285,2)</f>
        <v>0</v>
      </c>
      <c r="K285" s="146" t="s">
        <v>1</v>
      </c>
      <c r="L285" s="33"/>
      <c r="M285" s="151" t="s">
        <v>1</v>
      </c>
      <c r="N285" s="152" t="s">
        <v>37</v>
      </c>
      <c r="O285" s="58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122</v>
      </c>
      <c r="AT285" s="155" t="s">
        <v>118</v>
      </c>
      <c r="AU285" s="155" t="s">
        <v>82</v>
      </c>
      <c r="AY285" s="17" t="s">
        <v>115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80</v>
      </c>
      <c r="BK285" s="156">
        <f>ROUND(I285*H285,2)</f>
        <v>0</v>
      </c>
      <c r="BL285" s="17" t="s">
        <v>122</v>
      </c>
      <c r="BM285" s="155" t="s">
        <v>299</v>
      </c>
    </row>
    <row r="286" spans="1:65" s="2" customFormat="1" x14ac:dyDescent="0.2">
      <c r="A286" s="32"/>
      <c r="B286" s="33"/>
      <c r="C286" s="32"/>
      <c r="D286" s="157" t="s">
        <v>123</v>
      </c>
      <c r="E286" s="32"/>
      <c r="F286" s="158" t="s">
        <v>633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123</v>
      </c>
      <c r="AU286" s="17" t="s">
        <v>82</v>
      </c>
    </row>
    <row r="287" spans="1:65" s="13" customFormat="1" x14ac:dyDescent="0.2">
      <c r="B287" s="162"/>
      <c r="D287" s="157" t="s">
        <v>124</v>
      </c>
      <c r="E287" s="163" t="s">
        <v>1</v>
      </c>
      <c r="F287" s="164" t="s">
        <v>141</v>
      </c>
      <c r="H287" s="165">
        <v>8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124</v>
      </c>
      <c r="AU287" s="163" t="s">
        <v>82</v>
      </c>
      <c r="AV287" s="13" t="s">
        <v>82</v>
      </c>
      <c r="AW287" s="13" t="s">
        <v>29</v>
      </c>
      <c r="AX287" s="13" t="s">
        <v>72</v>
      </c>
      <c r="AY287" s="163" t="s">
        <v>115</v>
      </c>
    </row>
    <row r="288" spans="1:65" s="14" customFormat="1" x14ac:dyDescent="0.2">
      <c r="B288" s="170"/>
      <c r="D288" s="157" t="s">
        <v>124</v>
      </c>
      <c r="E288" s="171" t="s">
        <v>1</v>
      </c>
      <c r="F288" s="172" t="s">
        <v>126</v>
      </c>
      <c r="H288" s="173">
        <v>8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124</v>
      </c>
      <c r="AU288" s="171" t="s">
        <v>82</v>
      </c>
      <c r="AV288" s="14" t="s">
        <v>122</v>
      </c>
      <c r="AW288" s="14" t="s">
        <v>29</v>
      </c>
      <c r="AX288" s="14" t="s">
        <v>80</v>
      </c>
      <c r="AY288" s="171" t="s">
        <v>115</v>
      </c>
    </row>
    <row r="289" spans="1:65" s="2" customFormat="1" ht="24.2" customHeight="1" x14ac:dyDescent="0.2">
      <c r="A289" s="32"/>
      <c r="B289" s="143"/>
      <c r="C289" s="144" t="s">
        <v>208</v>
      </c>
      <c r="D289" s="144" t="s">
        <v>118</v>
      </c>
      <c r="E289" s="145" t="s">
        <v>634</v>
      </c>
      <c r="F289" s="146" t="s">
        <v>635</v>
      </c>
      <c r="G289" s="147" t="s">
        <v>165</v>
      </c>
      <c r="H289" s="148">
        <v>5</v>
      </c>
      <c r="I289" s="149"/>
      <c r="J289" s="150">
        <f>ROUND(I289*H289,2)</f>
        <v>0</v>
      </c>
      <c r="K289" s="146" t="s">
        <v>1</v>
      </c>
      <c r="L289" s="33"/>
      <c r="M289" s="151" t="s">
        <v>1</v>
      </c>
      <c r="N289" s="152" t="s">
        <v>37</v>
      </c>
      <c r="O289" s="58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122</v>
      </c>
      <c r="AT289" s="155" t="s">
        <v>118</v>
      </c>
      <c r="AU289" s="155" t="s">
        <v>82</v>
      </c>
      <c r="AY289" s="17" t="s">
        <v>115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80</v>
      </c>
      <c r="BK289" s="156">
        <f>ROUND(I289*H289,2)</f>
        <v>0</v>
      </c>
      <c r="BL289" s="17" t="s">
        <v>122</v>
      </c>
      <c r="BM289" s="155" t="s">
        <v>490</v>
      </c>
    </row>
    <row r="290" spans="1:65" s="2" customFormat="1" ht="19.5" x14ac:dyDescent="0.2">
      <c r="A290" s="32"/>
      <c r="B290" s="33"/>
      <c r="C290" s="32"/>
      <c r="D290" s="157" t="s">
        <v>123</v>
      </c>
      <c r="E290" s="32"/>
      <c r="F290" s="158" t="s">
        <v>635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123</v>
      </c>
      <c r="AU290" s="17" t="s">
        <v>82</v>
      </c>
    </row>
    <row r="291" spans="1:65" s="13" customFormat="1" x14ac:dyDescent="0.2">
      <c r="B291" s="162"/>
      <c r="D291" s="157" t="s">
        <v>124</v>
      </c>
      <c r="E291" s="163" t="s">
        <v>1</v>
      </c>
      <c r="F291" s="164" t="s">
        <v>636</v>
      </c>
      <c r="H291" s="165">
        <v>5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124</v>
      </c>
      <c r="AU291" s="163" t="s">
        <v>82</v>
      </c>
      <c r="AV291" s="13" t="s">
        <v>82</v>
      </c>
      <c r="AW291" s="13" t="s">
        <v>29</v>
      </c>
      <c r="AX291" s="13" t="s">
        <v>72</v>
      </c>
      <c r="AY291" s="163" t="s">
        <v>115</v>
      </c>
    </row>
    <row r="292" spans="1:65" s="14" customFormat="1" x14ac:dyDescent="0.2">
      <c r="B292" s="170"/>
      <c r="D292" s="157" t="s">
        <v>124</v>
      </c>
      <c r="E292" s="171" t="s">
        <v>1</v>
      </c>
      <c r="F292" s="172" t="s">
        <v>126</v>
      </c>
      <c r="H292" s="173">
        <v>5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124</v>
      </c>
      <c r="AU292" s="171" t="s">
        <v>82</v>
      </c>
      <c r="AV292" s="14" t="s">
        <v>122</v>
      </c>
      <c r="AW292" s="14" t="s">
        <v>29</v>
      </c>
      <c r="AX292" s="14" t="s">
        <v>80</v>
      </c>
      <c r="AY292" s="171" t="s">
        <v>115</v>
      </c>
    </row>
    <row r="293" spans="1:65" s="2" customFormat="1" ht="24.2" customHeight="1" x14ac:dyDescent="0.2">
      <c r="A293" s="32"/>
      <c r="B293" s="143"/>
      <c r="C293" s="144" t="s">
        <v>318</v>
      </c>
      <c r="D293" s="144" t="s">
        <v>118</v>
      </c>
      <c r="E293" s="145" t="s">
        <v>637</v>
      </c>
      <c r="F293" s="146" t="s">
        <v>638</v>
      </c>
      <c r="G293" s="147" t="s">
        <v>149</v>
      </c>
      <c r="H293" s="148">
        <v>10</v>
      </c>
      <c r="I293" s="149"/>
      <c r="J293" s="150">
        <f>ROUND(I293*H293,2)</f>
        <v>0</v>
      </c>
      <c r="K293" s="146" t="s">
        <v>1</v>
      </c>
      <c r="L293" s="33"/>
      <c r="M293" s="151" t="s">
        <v>1</v>
      </c>
      <c r="N293" s="152" t="s">
        <v>37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122</v>
      </c>
      <c r="AT293" s="155" t="s">
        <v>118</v>
      </c>
      <c r="AU293" s="155" t="s">
        <v>82</v>
      </c>
      <c r="AY293" s="17" t="s">
        <v>115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80</v>
      </c>
      <c r="BK293" s="156">
        <f>ROUND(I293*H293,2)</f>
        <v>0</v>
      </c>
      <c r="BL293" s="17" t="s">
        <v>122</v>
      </c>
      <c r="BM293" s="155" t="s">
        <v>308</v>
      </c>
    </row>
    <row r="294" spans="1:65" s="2" customFormat="1" x14ac:dyDescent="0.2">
      <c r="A294" s="32"/>
      <c r="B294" s="33"/>
      <c r="C294" s="32"/>
      <c r="D294" s="157" t="s">
        <v>123</v>
      </c>
      <c r="E294" s="32"/>
      <c r="F294" s="158" t="s">
        <v>638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123</v>
      </c>
      <c r="AU294" s="17" t="s">
        <v>82</v>
      </c>
    </row>
    <row r="295" spans="1:65" s="13" customFormat="1" x14ac:dyDescent="0.2">
      <c r="B295" s="162"/>
      <c r="D295" s="157" t="s">
        <v>124</v>
      </c>
      <c r="E295" s="163" t="s">
        <v>1</v>
      </c>
      <c r="F295" s="164" t="s">
        <v>145</v>
      </c>
      <c r="H295" s="165">
        <v>10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124</v>
      </c>
      <c r="AU295" s="163" t="s">
        <v>82</v>
      </c>
      <c r="AV295" s="13" t="s">
        <v>82</v>
      </c>
      <c r="AW295" s="13" t="s">
        <v>29</v>
      </c>
      <c r="AX295" s="13" t="s">
        <v>72</v>
      </c>
      <c r="AY295" s="163" t="s">
        <v>115</v>
      </c>
    </row>
    <row r="296" spans="1:65" s="14" customFormat="1" x14ac:dyDescent="0.2">
      <c r="B296" s="170"/>
      <c r="D296" s="157" t="s">
        <v>124</v>
      </c>
      <c r="E296" s="171" t="s">
        <v>1</v>
      </c>
      <c r="F296" s="172" t="s">
        <v>126</v>
      </c>
      <c r="H296" s="173">
        <v>10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124</v>
      </c>
      <c r="AU296" s="171" t="s">
        <v>82</v>
      </c>
      <c r="AV296" s="14" t="s">
        <v>122</v>
      </c>
      <c r="AW296" s="14" t="s">
        <v>29</v>
      </c>
      <c r="AX296" s="14" t="s">
        <v>80</v>
      </c>
      <c r="AY296" s="171" t="s">
        <v>115</v>
      </c>
    </row>
    <row r="297" spans="1:65" s="2" customFormat="1" ht="24.2" customHeight="1" x14ac:dyDescent="0.2">
      <c r="A297" s="32"/>
      <c r="B297" s="143"/>
      <c r="C297" s="144" t="s">
        <v>213</v>
      </c>
      <c r="D297" s="144" t="s">
        <v>118</v>
      </c>
      <c r="E297" s="145" t="s">
        <v>639</v>
      </c>
      <c r="F297" s="146" t="s">
        <v>640</v>
      </c>
      <c r="G297" s="147" t="s">
        <v>149</v>
      </c>
      <c r="H297" s="148">
        <v>0.5</v>
      </c>
      <c r="I297" s="149"/>
      <c r="J297" s="150">
        <f>ROUND(I297*H297,2)</f>
        <v>0</v>
      </c>
      <c r="K297" s="146" t="s">
        <v>1</v>
      </c>
      <c r="L297" s="33"/>
      <c r="M297" s="151" t="s">
        <v>1</v>
      </c>
      <c r="N297" s="152" t="s">
        <v>37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122</v>
      </c>
      <c r="AT297" s="155" t="s">
        <v>118</v>
      </c>
      <c r="AU297" s="155" t="s">
        <v>82</v>
      </c>
      <c r="AY297" s="17" t="s">
        <v>115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80</v>
      </c>
      <c r="BK297" s="156">
        <f>ROUND(I297*H297,2)</f>
        <v>0</v>
      </c>
      <c r="BL297" s="17" t="s">
        <v>122</v>
      </c>
      <c r="BM297" s="155" t="s">
        <v>313</v>
      </c>
    </row>
    <row r="298" spans="1:65" s="2" customFormat="1" ht="19.5" x14ac:dyDescent="0.2">
      <c r="A298" s="32"/>
      <c r="B298" s="33"/>
      <c r="C298" s="32"/>
      <c r="D298" s="157" t="s">
        <v>123</v>
      </c>
      <c r="E298" s="32"/>
      <c r="F298" s="158" t="s">
        <v>640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123</v>
      </c>
      <c r="AU298" s="17" t="s">
        <v>82</v>
      </c>
    </row>
    <row r="299" spans="1:65" s="13" customFormat="1" x14ac:dyDescent="0.2">
      <c r="B299" s="162"/>
      <c r="D299" s="157" t="s">
        <v>124</v>
      </c>
      <c r="E299" s="163" t="s">
        <v>1</v>
      </c>
      <c r="F299" s="164" t="s">
        <v>641</v>
      </c>
      <c r="H299" s="165">
        <v>0.5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124</v>
      </c>
      <c r="AU299" s="163" t="s">
        <v>82</v>
      </c>
      <c r="AV299" s="13" t="s">
        <v>82</v>
      </c>
      <c r="AW299" s="13" t="s">
        <v>29</v>
      </c>
      <c r="AX299" s="13" t="s">
        <v>72</v>
      </c>
      <c r="AY299" s="163" t="s">
        <v>115</v>
      </c>
    </row>
    <row r="300" spans="1:65" s="14" customFormat="1" x14ac:dyDescent="0.2">
      <c r="B300" s="170"/>
      <c r="D300" s="157" t="s">
        <v>124</v>
      </c>
      <c r="E300" s="171" t="s">
        <v>1</v>
      </c>
      <c r="F300" s="172" t="s">
        <v>126</v>
      </c>
      <c r="H300" s="173">
        <v>0.5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124</v>
      </c>
      <c r="AU300" s="171" t="s">
        <v>82</v>
      </c>
      <c r="AV300" s="14" t="s">
        <v>122</v>
      </c>
      <c r="AW300" s="14" t="s">
        <v>29</v>
      </c>
      <c r="AX300" s="14" t="s">
        <v>80</v>
      </c>
      <c r="AY300" s="171" t="s">
        <v>115</v>
      </c>
    </row>
    <row r="301" spans="1:65" s="2" customFormat="1" ht="16.5" customHeight="1" x14ac:dyDescent="0.2">
      <c r="A301" s="32"/>
      <c r="B301" s="143"/>
      <c r="C301" s="178" t="s">
        <v>325</v>
      </c>
      <c r="D301" s="178" t="s">
        <v>183</v>
      </c>
      <c r="E301" s="179" t="s">
        <v>642</v>
      </c>
      <c r="F301" s="180" t="s">
        <v>643</v>
      </c>
      <c r="G301" s="181" t="s">
        <v>140</v>
      </c>
      <c r="H301" s="182">
        <v>30</v>
      </c>
      <c r="I301" s="183"/>
      <c r="J301" s="184">
        <f>ROUND(I301*H301,2)</f>
        <v>0</v>
      </c>
      <c r="K301" s="180" t="s">
        <v>1</v>
      </c>
      <c r="L301" s="185"/>
      <c r="M301" s="186" t="s">
        <v>1</v>
      </c>
      <c r="N301" s="187" t="s">
        <v>37</v>
      </c>
      <c r="O301" s="58"/>
      <c r="P301" s="153">
        <f>O301*H301</f>
        <v>0</v>
      </c>
      <c r="Q301" s="153">
        <v>0</v>
      </c>
      <c r="R301" s="153">
        <f>Q301*H301</f>
        <v>0</v>
      </c>
      <c r="S301" s="153">
        <v>0</v>
      </c>
      <c r="T301" s="154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5" t="s">
        <v>141</v>
      </c>
      <c r="AT301" s="155" t="s">
        <v>183</v>
      </c>
      <c r="AU301" s="155" t="s">
        <v>82</v>
      </c>
      <c r="AY301" s="17" t="s">
        <v>115</v>
      </c>
      <c r="BE301" s="156">
        <f>IF(N301="základní",J301,0)</f>
        <v>0</v>
      </c>
      <c r="BF301" s="156">
        <f>IF(N301="snížená",J301,0)</f>
        <v>0</v>
      </c>
      <c r="BG301" s="156">
        <f>IF(N301="zákl. přenesená",J301,0)</f>
        <v>0</v>
      </c>
      <c r="BH301" s="156">
        <f>IF(N301="sníž. přenesená",J301,0)</f>
        <v>0</v>
      </c>
      <c r="BI301" s="156">
        <f>IF(N301="nulová",J301,0)</f>
        <v>0</v>
      </c>
      <c r="BJ301" s="17" t="s">
        <v>80</v>
      </c>
      <c r="BK301" s="156">
        <f>ROUND(I301*H301,2)</f>
        <v>0</v>
      </c>
      <c r="BL301" s="17" t="s">
        <v>122</v>
      </c>
      <c r="BM301" s="155" t="s">
        <v>316</v>
      </c>
    </row>
    <row r="302" spans="1:65" s="2" customFormat="1" x14ac:dyDescent="0.2">
      <c r="A302" s="32"/>
      <c r="B302" s="33"/>
      <c r="C302" s="32"/>
      <c r="D302" s="157" t="s">
        <v>123</v>
      </c>
      <c r="E302" s="32"/>
      <c r="F302" s="158" t="s">
        <v>643</v>
      </c>
      <c r="G302" s="32"/>
      <c r="H302" s="32"/>
      <c r="I302" s="159"/>
      <c r="J302" s="32"/>
      <c r="K302" s="32"/>
      <c r="L302" s="33"/>
      <c r="M302" s="160"/>
      <c r="N302" s="161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123</v>
      </c>
      <c r="AU302" s="17" t="s">
        <v>82</v>
      </c>
    </row>
    <row r="303" spans="1:65" s="13" customFormat="1" x14ac:dyDescent="0.2">
      <c r="B303" s="162"/>
      <c r="D303" s="157" t="s">
        <v>124</v>
      </c>
      <c r="E303" s="163" t="s">
        <v>1</v>
      </c>
      <c r="F303" s="164" t="s">
        <v>644</v>
      </c>
      <c r="H303" s="165">
        <v>30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3" t="s">
        <v>124</v>
      </c>
      <c r="AU303" s="163" t="s">
        <v>82</v>
      </c>
      <c r="AV303" s="13" t="s">
        <v>82</v>
      </c>
      <c r="AW303" s="13" t="s">
        <v>29</v>
      </c>
      <c r="AX303" s="13" t="s">
        <v>72</v>
      </c>
      <c r="AY303" s="163" t="s">
        <v>115</v>
      </c>
    </row>
    <row r="304" spans="1:65" s="14" customFormat="1" x14ac:dyDescent="0.2">
      <c r="B304" s="170"/>
      <c r="D304" s="157" t="s">
        <v>124</v>
      </c>
      <c r="E304" s="171" t="s">
        <v>1</v>
      </c>
      <c r="F304" s="172" t="s">
        <v>126</v>
      </c>
      <c r="H304" s="173">
        <v>30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124</v>
      </c>
      <c r="AU304" s="171" t="s">
        <v>82</v>
      </c>
      <c r="AV304" s="14" t="s">
        <v>122</v>
      </c>
      <c r="AW304" s="14" t="s">
        <v>29</v>
      </c>
      <c r="AX304" s="14" t="s">
        <v>80</v>
      </c>
      <c r="AY304" s="171" t="s">
        <v>115</v>
      </c>
    </row>
    <row r="305" spans="1:65" s="2" customFormat="1" ht="16.5" customHeight="1" x14ac:dyDescent="0.2">
      <c r="A305" s="32"/>
      <c r="B305" s="143"/>
      <c r="C305" s="178" t="s">
        <v>216</v>
      </c>
      <c r="D305" s="178" t="s">
        <v>183</v>
      </c>
      <c r="E305" s="179" t="s">
        <v>645</v>
      </c>
      <c r="F305" s="180" t="s">
        <v>646</v>
      </c>
      <c r="G305" s="181" t="s">
        <v>186</v>
      </c>
      <c r="H305" s="182">
        <v>0.3</v>
      </c>
      <c r="I305" s="183"/>
      <c r="J305" s="184">
        <f>ROUND(I305*H305,2)</f>
        <v>0</v>
      </c>
      <c r="K305" s="180" t="s">
        <v>1</v>
      </c>
      <c r="L305" s="185"/>
      <c r="M305" s="186" t="s">
        <v>1</v>
      </c>
      <c r="N305" s="187" t="s">
        <v>37</v>
      </c>
      <c r="O305" s="58"/>
      <c r="P305" s="153">
        <f>O305*H305</f>
        <v>0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5" t="s">
        <v>141</v>
      </c>
      <c r="AT305" s="155" t="s">
        <v>183</v>
      </c>
      <c r="AU305" s="155" t="s">
        <v>82</v>
      </c>
      <c r="AY305" s="17" t="s">
        <v>115</v>
      </c>
      <c r="BE305" s="156">
        <f>IF(N305="základní",J305,0)</f>
        <v>0</v>
      </c>
      <c r="BF305" s="156">
        <f>IF(N305="snížená",J305,0)</f>
        <v>0</v>
      </c>
      <c r="BG305" s="156">
        <f>IF(N305="zákl. přenesená",J305,0)</f>
        <v>0</v>
      </c>
      <c r="BH305" s="156">
        <f>IF(N305="sníž. přenesená",J305,0)</f>
        <v>0</v>
      </c>
      <c r="BI305" s="156">
        <f>IF(N305="nulová",J305,0)</f>
        <v>0</v>
      </c>
      <c r="BJ305" s="17" t="s">
        <v>80</v>
      </c>
      <c r="BK305" s="156">
        <f>ROUND(I305*H305,2)</f>
        <v>0</v>
      </c>
      <c r="BL305" s="17" t="s">
        <v>122</v>
      </c>
      <c r="BM305" s="155" t="s">
        <v>321</v>
      </c>
    </row>
    <row r="306" spans="1:65" s="2" customFormat="1" x14ac:dyDescent="0.2">
      <c r="A306" s="32"/>
      <c r="B306" s="33"/>
      <c r="C306" s="32"/>
      <c r="D306" s="157" t="s">
        <v>123</v>
      </c>
      <c r="E306" s="32"/>
      <c r="F306" s="158" t="s">
        <v>646</v>
      </c>
      <c r="G306" s="32"/>
      <c r="H306" s="32"/>
      <c r="I306" s="159"/>
      <c r="J306" s="32"/>
      <c r="K306" s="32"/>
      <c r="L306" s="33"/>
      <c r="M306" s="160"/>
      <c r="N306" s="161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123</v>
      </c>
      <c r="AU306" s="17" t="s">
        <v>82</v>
      </c>
    </row>
    <row r="307" spans="1:65" s="13" customFormat="1" x14ac:dyDescent="0.2">
      <c r="B307" s="162"/>
      <c r="D307" s="157" t="s">
        <v>124</v>
      </c>
      <c r="E307" s="163" t="s">
        <v>1</v>
      </c>
      <c r="F307" s="164" t="s">
        <v>647</v>
      </c>
      <c r="H307" s="165">
        <v>0.3</v>
      </c>
      <c r="I307" s="166"/>
      <c r="L307" s="162"/>
      <c r="M307" s="167"/>
      <c r="N307" s="168"/>
      <c r="O307" s="168"/>
      <c r="P307" s="168"/>
      <c r="Q307" s="168"/>
      <c r="R307" s="168"/>
      <c r="S307" s="168"/>
      <c r="T307" s="169"/>
      <c r="AT307" s="163" t="s">
        <v>124</v>
      </c>
      <c r="AU307" s="163" t="s">
        <v>82</v>
      </c>
      <c r="AV307" s="13" t="s">
        <v>82</v>
      </c>
      <c r="AW307" s="13" t="s">
        <v>29</v>
      </c>
      <c r="AX307" s="13" t="s">
        <v>72</v>
      </c>
      <c r="AY307" s="163" t="s">
        <v>115</v>
      </c>
    </row>
    <row r="308" spans="1:65" s="14" customFormat="1" x14ac:dyDescent="0.2">
      <c r="B308" s="170"/>
      <c r="D308" s="157" t="s">
        <v>124</v>
      </c>
      <c r="E308" s="171" t="s">
        <v>1</v>
      </c>
      <c r="F308" s="172" t="s">
        <v>126</v>
      </c>
      <c r="H308" s="173">
        <v>0.3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1" t="s">
        <v>124</v>
      </c>
      <c r="AU308" s="171" t="s">
        <v>82</v>
      </c>
      <c r="AV308" s="14" t="s">
        <v>122</v>
      </c>
      <c r="AW308" s="14" t="s">
        <v>29</v>
      </c>
      <c r="AX308" s="14" t="s">
        <v>80</v>
      </c>
      <c r="AY308" s="171" t="s">
        <v>115</v>
      </c>
    </row>
    <row r="309" spans="1:65" s="2" customFormat="1" ht="21.75" customHeight="1" x14ac:dyDescent="0.2">
      <c r="A309" s="32"/>
      <c r="B309" s="143"/>
      <c r="C309" s="178" t="s">
        <v>335</v>
      </c>
      <c r="D309" s="178" t="s">
        <v>183</v>
      </c>
      <c r="E309" s="179" t="s">
        <v>648</v>
      </c>
      <c r="F309" s="180" t="s">
        <v>649</v>
      </c>
      <c r="G309" s="181" t="s">
        <v>165</v>
      </c>
      <c r="H309" s="182">
        <v>3.2</v>
      </c>
      <c r="I309" s="183"/>
      <c r="J309" s="184">
        <f>ROUND(I309*H309,2)</f>
        <v>0</v>
      </c>
      <c r="K309" s="180" t="s">
        <v>1</v>
      </c>
      <c r="L309" s="185"/>
      <c r="M309" s="186" t="s">
        <v>1</v>
      </c>
      <c r="N309" s="187" t="s">
        <v>37</v>
      </c>
      <c r="O309" s="58"/>
      <c r="P309" s="153">
        <f>O309*H309</f>
        <v>0</v>
      </c>
      <c r="Q309" s="153">
        <v>0</v>
      </c>
      <c r="R309" s="153">
        <f>Q309*H309</f>
        <v>0</v>
      </c>
      <c r="S309" s="153">
        <v>0</v>
      </c>
      <c r="T309" s="154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5" t="s">
        <v>141</v>
      </c>
      <c r="AT309" s="155" t="s">
        <v>183</v>
      </c>
      <c r="AU309" s="155" t="s">
        <v>82</v>
      </c>
      <c r="AY309" s="17" t="s">
        <v>115</v>
      </c>
      <c r="BE309" s="156">
        <f>IF(N309="základní",J309,0)</f>
        <v>0</v>
      </c>
      <c r="BF309" s="156">
        <f>IF(N309="snížená",J309,0)</f>
        <v>0</v>
      </c>
      <c r="BG309" s="156">
        <f>IF(N309="zákl. přenesená",J309,0)</f>
        <v>0</v>
      </c>
      <c r="BH309" s="156">
        <f>IF(N309="sníž. přenesená",J309,0)</f>
        <v>0</v>
      </c>
      <c r="BI309" s="156">
        <f>IF(N309="nulová",J309,0)</f>
        <v>0</v>
      </c>
      <c r="BJ309" s="17" t="s">
        <v>80</v>
      </c>
      <c r="BK309" s="156">
        <f>ROUND(I309*H309,2)</f>
        <v>0</v>
      </c>
      <c r="BL309" s="17" t="s">
        <v>122</v>
      </c>
      <c r="BM309" s="155" t="s">
        <v>324</v>
      </c>
    </row>
    <row r="310" spans="1:65" s="2" customFormat="1" x14ac:dyDescent="0.2">
      <c r="A310" s="32"/>
      <c r="B310" s="33"/>
      <c r="C310" s="32"/>
      <c r="D310" s="157" t="s">
        <v>123</v>
      </c>
      <c r="E310" s="32"/>
      <c r="F310" s="158" t="s">
        <v>649</v>
      </c>
      <c r="G310" s="32"/>
      <c r="H310" s="32"/>
      <c r="I310" s="159"/>
      <c r="J310" s="32"/>
      <c r="K310" s="32"/>
      <c r="L310" s="33"/>
      <c r="M310" s="160"/>
      <c r="N310" s="161"/>
      <c r="O310" s="58"/>
      <c r="P310" s="58"/>
      <c r="Q310" s="58"/>
      <c r="R310" s="58"/>
      <c r="S310" s="58"/>
      <c r="T310" s="59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123</v>
      </c>
      <c r="AU310" s="17" t="s">
        <v>82</v>
      </c>
    </row>
    <row r="311" spans="1:65" s="13" customFormat="1" x14ac:dyDescent="0.2">
      <c r="B311" s="162"/>
      <c r="D311" s="157" t="s">
        <v>124</v>
      </c>
      <c r="E311" s="163" t="s">
        <v>1</v>
      </c>
      <c r="F311" s="164" t="s">
        <v>650</v>
      </c>
      <c r="H311" s="165">
        <v>3.2</v>
      </c>
      <c r="I311" s="166"/>
      <c r="L311" s="162"/>
      <c r="M311" s="167"/>
      <c r="N311" s="168"/>
      <c r="O311" s="168"/>
      <c r="P311" s="168"/>
      <c r="Q311" s="168"/>
      <c r="R311" s="168"/>
      <c r="S311" s="168"/>
      <c r="T311" s="169"/>
      <c r="AT311" s="163" t="s">
        <v>124</v>
      </c>
      <c r="AU311" s="163" t="s">
        <v>82</v>
      </c>
      <c r="AV311" s="13" t="s">
        <v>82</v>
      </c>
      <c r="AW311" s="13" t="s">
        <v>29</v>
      </c>
      <c r="AX311" s="13" t="s">
        <v>72</v>
      </c>
      <c r="AY311" s="163" t="s">
        <v>115</v>
      </c>
    </row>
    <row r="312" spans="1:65" s="14" customFormat="1" x14ac:dyDescent="0.2">
      <c r="B312" s="170"/>
      <c r="D312" s="157" t="s">
        <v>124</v>
      </c>
      <c r="E312" s="171" t="s">
        <v>1</v>
      </c>
      <c r="F312" s="172" t="s">
        <v>126</v>
      </c>
      <c r="H312" s="173">
        <v>3.2</v>
      </c>
      <c r="I312" s="174"/>
      <c r="L312" s="170"/>
      <c r="M312" s="175"/>
      <c r="N312" s="176"/>
      <c r="O312" s="176"/>
      <c r="P312" s="176"/>
      <c r="Q312" s="176"/>
      <c r="R312" s="176"/>
      <c r="S312" s="176"/>
      <c r="T312" s="177"/>
      <c r="AT312" s="171" t="s">
        <v>124</v>
      </c>
      <c r="AU312" s="171" t="s">
        <v>82</v>
      </c>
      <c r="AV312" s="14" t="s">
        <v>122</v>
      </c>
      <c r="AW312" s="14" t="s">
        <v>29</v>
      </c>
      <c r="AX312" s="14" t="s">
        <v>80</v>
      </c>
      <c r="AY312" s="171" t="s">
        <v>115</v>
      </c>
    </row>
    <row r="313" spans="1:65" s="12" customFormat="1" ht="25.9" customHeight="1" x14ac:dyDescent="0.2">
      <c r="B313" s="130"/>
      <c r="D313" s="131" t="s">
        <v>71</v>
      </c>
      <c r="E313" s="132" t="s">
        <v>333</v>
      </c>
      <c r="F313" s="132" t="s">
        <v>334</v>
      </c>
      <c r="I313" s="133"/>
      <c r="J313" s="134">
        <f>BK313</f>
        <v>0</v>
      </c>
      <c r="L313" s="130"/>
      <c r="M313" s="135"/>
      <c r="N313" s="136"/>
      <c r="O313" s="136"/>
      <c r="P313" s="137">
        <f>SUM(P314:P365)</f>
        <v>0</v>
      </c>
      <c r="Q313" s="136"/>
      <c r="R313" s="137">
        <f>SUM(R314:R365)</f>
        <v>0</v>
      </c>
      <c r="S313" s="136"/>
      <c r="T313" s="138">
        <f>SUM(T314:T365)</f>
        <v>0</v>
      </c>
      <c r="AR313" s="131" t="s">
        <v>122</v>
      </c>
      <c r="AT313" s="139" t="s">
        <v>71</v>
      </c>
      <c r="AU313" s="139" t="s">
        <v>72</v>
      </c>
      <c r="AY313" s="131" t="s">
        <v>115</v>
      </c>
      <c r="BK313" s="140">
        <f>SUM(BK314:BK365)</f>
        <v>0</v>
      </c>
    </row>
    <row r="314" spans="1:65" s="2" customFormat="1" ht="62.65" customHeight="1" x14ac:dyDescent="0.2">
      <c r="A314" s="32"/>
      <c r="B314" s="143"/>
      <c r="C314" s="144" t="s">
        <v>220</v>
      </c>
      <c r="D314" s="144" t="s">
        <v>118</v>
      </c>
      <c r="E314" s="145" t="s">
        <v>651</v>
      </c>
      <c r="F314" s="146" t="s">
        <v>652</v>
      </c>
      <c r="G314" s="147" t="s">
        <v>140</v>
      </c>
      <c r="H314" s="148">
        <v>1</v>
      </c>
      <c r="I314" s="149"/>
      <c r="J314" s="150">
        <f>ROUND(I314*H314,2)</f>
        <v>0</v>
      </c>
      <c r="K314" s="146" t="s">
        <v>1</v>
      </c>
      <c r="L314" s="33"/>
      <c r="M314" s="151" t="s">
        <v>1</v>
      </c>
      <c r="N314" s="152" t="s">
        <v>37</v>
      </c>
      <c r="O314" s="58"/>
      <c r="P314" s="153">
        <f>O314*H314</f>
        <v>0</v>
      </c>
      <c r="Q314" s="153">
        <v>0</v>
      </c>
      <c r="R314" s="153">
        <f>Q314*H314</f>
        <v>0</v>
      </c>
      <c r="S314" s="153">
        <v>0</v>
      </c>
      <c r="T314" s="154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5" t="s">
        <v>338</v>
      </c>
      <c r="AT314" s="155" t="s">
        <v>118</v>
      </c>
      <c r="AU314" s="155" t="s">
        <v>80</v>
      </c>
      <c r="AY314" s="17" t="s">
        <v>115</v>
      </c>
      <c r="BE314" s="156">
        <f>IF(N314="základní",J314,0)</f>
        <v>0</v>
      </c>
      <c r="BF314" s="156">
        <f>IF(N314="snížená",J314,0)</f>
        <v>0</v>
      </c>
      <c r="BG314" s="156">
        <f>IF(N314="zákl. přenesená",J314,0)</f>
        <v>0</v>
      </c>
      <c r="BH314" s="156">
        <f>IF(N314="sníž. přenesená",J314,0)</f>
        <v>0</v>
      </c>
      <c r="BI314" s="156">
        <f>IF(N314="nulová",J314,0)</f>
        <v>0</v>
      </c>
      <c r="BJ314" s="17" t="s">
        <v>80</v>
      </c>
      <c r="BK314" s="156">
        <f>ROUND(I314*H314,2)</f>
        <v>0</v>
      </c>
      <c r="BL314" s="17" t="s">
        <v>338</v>
      </c>
      <c r="BM314" s="155" t="s">
        <v>328</v>
      </c>
    </row>
    <row r="315" spans="1:65" s="2" customFormat="1" ht="39" x14ac:dyDescent="0.2">
      <c r="A315" s="32"/>
      <c r="B315" s="33"/>
      <c r="C315" s="32"/>
      <c r="D315" s="157" t="s">
        <v>123</v>
      </c>
      <c r="E315" s="32"/>
      <c r="F315" s="158" t="s">
        <v>652</v>
      </c>
      <c r="G315" s="32"/>
      <c r="H315" s="32"/>
      <c r="I315" s="159"/>
      <c r="J315" s="32"/>
      <c r="K315" s="32"/>
      <c r="L315" s="33"/>
      <c r="M315" s="160"/>
      <c r="N315" s="161"/>
      <c r="O315" s="58"/>
      <c r="P315" s="58"/>
      <c r="Q315" s="58"/>
      <c r="R315" s="58"/>
      <c r="S315" s="58"/>
      <c r="T315" s="5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123</v>
      </c>
      <c r="AU315" s="17" t="s">
        <v>80</v>
      </c>
    </row>
    <row r="316" spans="1:65" s="13" customFormat="1" x14ac:dyDescent="0.2">
      <c r="B316" s="162"/>
      <c r="D316" s="157" t="s">
        <v>124</v>
      </c>
      <c r="E316" s="163" t="s">
        <v>1</v>
      </c>
      <c r="F316" s="164" t="s">
        <v>653</v>
      </c>
      <c r="H316" s="165">
        <v>1</v>
      </c>
      <c r="I316" s="166"/>
      <c r="L316" s="162"/>
      <c r="M316" s="167"/>
      <c r="N316" s="168"/>
      <c r="O316" s="168"/>
      <c r="P316" s="168"/>
      <c r="Q316" s="168"/>
      <c r="R316" s="168"/>
      <c r="S316" s="168"/>
      <c r="T316" s="169"/>
      <c r="AT316" s="163" t="s">
        <v>124</v>
      </c>
      <c r="AU316" s="163" t="s">
        <v>80</v>
      </c>
      <c r="AV316" s="13" t="s">
        <v>82</v>
      </c>
      <c r="AW316" s="13" t="s">
        <v>29</v>
      </c>
      <c r="AX316" s="13" t="s">
        <v>72</v>
      </c>
      <c r="AY316" s="163" t="s">
        <v>115</v>
      </c>
    </row>
    <row r="317" spans="1:65" s="14" customFormat="1" x14ac:dyDescent="0.2">
      <c r="B317" s="170"/>
      <c r="D317" s="157" t="s">
        <v>124</v>
      </c>
      <c r="E317" s="171" t="s">
        <v>1</v>
      </c>
      <c r="F317" s="172" t="s">
        <v>126</v>
      </c>
      <c r="H317" s="173">
        <v>1</v>
      </c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1" t="s">
        <v>124</v>
      </c>
      <c r="AU317" s="171" t="s">
        <v>80</v>
      </c>
      <c r="AV317" s="14" t="s">
        <v>122</v>
      </c>
      <c r="AW317" s="14" t="s">
        <v>29</v>
      </c>
      <c r="AX317" s="14" t="s">
        <v>80</v>
      </c>
      <c r="AY317" s="171" t="s">
        <v>115</v>
      </c>
    </row>
    <row r="318" spans="1:65" s="2" customFormat="1" ht="55.5" customHeight="1" x14ac:dyDescent="0.2">
      <c r="A318" s="32"/>
      <c r="B318" s="143"/>
      <c r="C318" s="144" t="s">
        <v>343</v>
      </c>
      <c r="D318" s="144" t="s">
        <v>118</v>
      </c>
      <c r="E318" s="145" t="s">
        <v>351</v>
      </c>
      <c r="F318" s="146" t="s">
        <v>352</v>
      </c>
      <c r="G318" s="147" t="s">
        <v>186</v>
      </c>
      <c r="H318" s="148">
        <v>103.86</v>
      </c>
      <c r="I318" s="149"/>
      <c r="J318" s="150">
        <f>ROUND(I318*H318,2)</f>
        <v>0</v>
      </c>
      <c r="K318" s="146" t="s">
        <v>1</v>
      </c>
      <c r="L318" s="33"/>
      <c r="M318" s="151" t="s">
        <v>1</v>
      </c>
      <c r="N318" s="152" t="s">
        <v>37</v>
      </c>
      <c r="O318" s="58"/>
      <c r="P318" s="153">
        <f>O318*H318</f>
        <v>0</v>
      </c>
      <c r="Q318" s="153">
        <v>0</v>
      </c>
      <c r="R318" s="153">
        <f>Q318*H318</f>
        <v>0</v>
      </c>
      <c r="S318" s="153">
        <v>0</v>
      </c>
      <c r="T318" s="154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5" t="s">
        <v>338</v>
      </c>
      <c r="AT318" s="155" t="s">
        <v>118</v>
      </c>
      <c r="AU318" s="155" t="s">
        <v>80</v>
      </c>
      <c r="AY318" s="17" t="s">
        <v>115</v>
      </c>
      <c r="BE318" s="156">
        <f>IF(N318="základní",J318,0)</f>
        <v>0</v>
      </c>
      <c r="BF318" s="156">
        <f>IF(N318="snížená",J318,0)</f>
        <v>0</v>
      </c>
      <c r="BG318" s="156">
        <f>IF(N318="zákl. přenesená",J318,0)</f>
        <v>0</v>
      </c>
      <c r="BH318" s="156">
        <f>IF(N318="sníž. přenesená",J318,0)</f>
        <v>0</v>
      </c>
      <c r="BI318" s="156">
        <f>IF(N318="nulová",J318,0)</f>
        <v>0</v>
      </c>
      <c r="BJ318" s="17" t="s">
        <v>80</v>
      </c>
      <c r="BK318" s="156">
        <f>ROUND(I318*H318,2)</f>
        <v>0</v>
      </c>
      <c r="BL318" s="17" t="s">
        <v>338</v>
      </c>
      <c r="BM318" s="155" t="s">
        <v>331</v>
      </c>
    </row>
    <row r="319" spans="1:65" s="2" customFormat="1" ht="29.25" x14ac:dyDescent="0.2">
      <c r="A319" s="32"/>
      <c r="B319" s="33"/>
      <c r="C319" s="32"/>
      <c r="D319" s="157" t="s">
        <v>123</v>
      </c>
      <c r="E319" s="32"/>
      <c r="F319" s="158" t="s">
        <v>352</v>
      </c>
      <c r="G319" s="32"/>
      <c r="H319" s="32"/>
      <c r="I319" s="159"/>
      <c r="J319" s="32"/>
      <c r="K319" s="32"/>
      <c r="L319" s="33"/>
      <c r="M319" s="160"/>
      <c r="N319" s="161"/>
      <c r="O319" s="58"/>
      <c r="P319" s="58"/>
      <c r="Q319" s="58"/>
      <c r="R319" s="58"/>
      <c r="S319" s="58"/>
      <c r="T319" s="5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123</v>
      </c>
      <c r="AU319" s="17" t="s">
        <v>80</v>
      </c>
    </row>
    <row r="320" spans="1:65" s="13" customFormat="1" x14ac:dyDescent="0.2">
      <c r="B320" s="162"/>
      <c r="D320" s="157" t="s">
        <v>124</v>
      </c>
      <c r="E320" s="163" t="s">
        <v>1</v>
      </c>
      <c r="F320" s="164" t="s">
        <v>654</v>
      </c>
      <c r="H320" s="165">
        <v>103.86</v>
      </c>
      <c r="I320" s="166"/>
      <c r="L320" s="162"/>
      <c r="M320" s="167"/>
      <c r="N320" s="168"/>
      <c r="O320" s="168"/>
      <c r="P320" s="168"/>
      <c r="Q320" s="168"/>
      <c r="R320" s="168"/>
      <c r="S320" s="168"/>
      <c r="T320" s="169"/>
      <c r="AT320" s="163" t="s">
        <v>124</v>
      </c>
      <c r="AU320" s="163" t="s">
        <v>80</v>
      </c>
      <c r="AV320" s="13" t="s">
        <v>82</v>
      </c>
      <c r="AW320" s="13" t="s">
        <v>29</v>
      </c>
      <c r="AX320" s="13" t="s">
        <v>72</v>
      </c>
      <c r="AY320" s="163" t="s">
        <v>115</v>
      </c>
    </row>
    <row r="321" spans="1:65" s="14" customFormat="1" x14ac:dyDescent="0.2">
      <c r="B321" s="170"/>
      <c r="D321" s="157" t="s">
        <v>124</v>
      </c>
      <c r="E321" s="171" t="s">
        <v>1</v>
      </c>
      <c r="F321" s="172" t="s">
        <v>126</v>
      </c>
      <c r="H321" s="173">
        <v>103.86</v>
      </c>
      <c r="I321" s="174"/>
      <c r="L321" s="170"/>
      <c r="M321" s="175"/>
      <c r="N321" s="176"/>
      <c r="O321" s="176"/>
      <c r="P321" s="176"/>
      <c r="Q321" s="176"/>
      <c r="R321" s="176"/>
      <c r="S321" s="176"/>
      <c r="T321" s="177"/>
      <c r="AT321" s="171" t="s">
        <v>124</v>
      </c>
      <c r="AU321" s="171" t="s">
        <v>80</v>
      </c>
      <c r="AV321" s="14" t="s">
        <v>122</v>
      </c>
      <c r="AW321" s="14" t="s">
        <v>29</v>
      </c>
      <c r="AX321" s="14" t="s">
        <v>80</v>
      </c>
      <c r="AY321" s="171" t="s">
        <v>115</v>
      </c>
    </row>
    <row r="322" spans="1:65" s="2" customFormat="1" ht="37.9" customHeight="1" x14ac:dyDescent="0.2">
      <c r="A322" s="32"/>
      <c r="B322" s="143"/>
      <c r="C322" s="144" t="s">
        <v>224</v>
      </c>
      <c r="D322" s="144" t="s">
        <v>118</v>
      </c>
      <c r="E322" s="145" t="s">
        <v>540</v>
      </c>
      <c r="F322" s="146" t="s">
        <v>541</v>
      </c>
      <c r="G322" s="147" t="s">
        <v>186</v>
      </c>
      <c r="H322" s="148">
        <v>2.1999999999999999E-2</v>
      </c>
      <c r="I322" s="149"/>
      <c r="J322" s="150">
        <f>ROUND(I322*H322,2)</f>
        <v>0</v>
      </c>
      <c r="K322" s="146" t="s">
        <v>252</v>
      </c>
      <c r="L322" s="33"/>
      <c r="M322" s="151" t="s">
        <v>1</v>
      </c>
      <c r="N322" s="152" t="s">
        <v>37</v>
      </c>
      <c r="O322" s="58"/>
      <c r="P322" s="153">
        <f>O322*H322</f>
        <v>0</v>
      </c>
      <c r="Q322" s="153">
        <v>0</v>
      </c>
      <c r="R322" s="153">
        <f>Q322*H322</f>
        <v>0</v>
      </c>
      <c r="S322" s="153">
        <v>0</v>
      </c>
      <c r="T322" s="154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5" t="s">
        <v>346</v>
      </c>
      <c r="AT322" s="155" t="s">
        <v>118</v>
      </c>
      <c r="AU322" s="155" t="s">
        <v>80</v>
      </c>
      <c r="AY322" s="17" t="s">
        <v>115</v>
      </c>
      <c r="BE322" s="156">
        <f>IF(N322="základní",J322,0)</f>
        <v>0</v>
      </c>
      <c r="BF322" s="156">
        <f>IF(N322="snížená",J322,0)</f>
        <v>0</v>
      </c>
      <c r="BG322" s="156">
        <f>IF(N322="zákl. přenesená",J322,0)</f>
        <v>0</v>
      </c>
      <c r="BH322" s="156">
        <f>IF(N322="sníž. přenesená",J322,0)</f>
        <v>0</v>
      </c>
      <c r="BI322" s="156">
        <f>IF(N322="nulová",J322,0)</f>
        <v>0</v>
      </c>
      <c r="BJ322" s="17" t="s">
        <v>80</v>
      </c>
      <c r="BK322" s="156">
        <f>ROUND(I322*H322,2)</f>
        <v>0</v>
      </c>
      <c r="BL322" s="17" t="s">
        <v>346</v>
      </c>
      <c r="BM322" s="155" t="s">
        <v>655</v>
      </c>
    </row>
    <row r="323" spans="1:65" s="2" customFormat="1" ht="68.25" x14ac:dyDescent="0.2">
      <c r="A323" s="32"/>
      <c r="B323" s="33"/>
      <c r="C323" s="32"/>
      <c r="D323" s="157" t="s">
        <v>123</v>
      </c>
      <c r="E323" s="32"/>
      <c r="F323" s="158" t="s">
        <v>543</v>
      </c>
      <c r="G323" s="32"/>
      <c r="H323" s="32"/>
      <c r="I323" s="159"/>
      <c r="J323" s="32"/>
      <c r="K323" s="32"/>
      <c r="L323" s="33"/>
      <c r="M323" s="160"/>
      <c r="N323" s="161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123</v>
      </c>
      <c r="AU323" s="17" t="s">
        <v>80</v>
      </c>
    </row>
    <row r="324" spans="1:65" s="13" customFormat="1" x14ac:dyDescent="0.2">
      <c r="B324" s="162"/>
      <c r="D324" s="157" t="s">
        <v>124</v>
      </c>
      <c r="E324" s="163" t="s">
        <v>1</v>
      </c>
      <c r="F324" s="164" t="s">
        <v>656</v>
      </c>
      <c r="H324" s="165">
        <v>2.1999999999999999E-2</v>
      </c>
      <c r="I324" s="166"/>
      <c r="L324" s="162"/>
      <c r="M324" s="167"/>
      <c r="N324" s="168"/>
      <c r="O324" s="168"/>
      <c r="P324" s="168"/>
      <c r="Q324" s="168"/>
      <c r="R324" s="168"/>
      <c r="S324" s="168"/>
      <c r="T324" s="169"/>
      <c r="AT324" s="163" t="s">
        <v>124</v>
      </c>
      <c r="AU324" s="163" t="s">
        <v>80</v>
      </c>
      <c r="AV324" s="13" t="s">
        <v>82</v>
      </c>
      <c r="AW324" s="13" t="s">
        <v>29</v>
      </c>
      <c r="AX324" s="13" t="s">
        <v>80</v>
      </c>
      <c r="AY324" s="163" t="s">
        <v>115</v>
      </c>
    </row>
    <row r="325" spans="1:65" s="2" customFormat="1" ht="49.15" customHeight="1" x14ac:dyDescent="0.2">
      <c r="A325" s="32"/>
      <c r="B325" s="143"/>
      <c r="C325" s="144" t="s">
        <v>356</v>
      </c>
      <c r="D325" s="144" t="s">
        <v>118</v>
      </c>
      <c r="E325" s="145" t="s">
        <v>363</v>
      </c>
      <c r="F325" s="146" t="s">
        <v>364</v>
      </c>
      <c r="G325" s="147" t="s">
        <v>186</v>
      </c>
      <c r="H325" s="148">
        <v>152.65899999999999</v>
      </c>
      <c r="I325" s="149"/>
      <c r="J325" s="150">
        <f>ROUND(I325*H325,2)</f>
        <v>0</v>
      </c>
      <c r="K325" s="146" t="s">
        <v>1</v>
      </c>
      <c r="L325" s="33"/>
      <c r="M325" s="151" t="s">
        <v>1</v>
      </c>
      <c r="N325" s="152" t="s">
        <v>37</v>
      </c>
      <c r="O325" s="58"/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5" t="s">
        <v>338</v>
      </c>
      <c r="AT325" s="155" t="s">
        <v>118</v>
      </c>
      <c r="AU325" s="155" t="s">
        <v>80</v>
      </c>
      <c r="AY325" s="17" t="s">
        <v>115</v>
      </c>
      <c r="BE325" s="156">
        <f>IF(N325="základní",J325,0)</f>
        <v>0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7" t="s">
        <v>80</v>
      </c>
      <c r="BK325" s="156">
        <f>ROUND(I325*H325,2)</f>
        <v>0</v>
      </c>
      <c r="BL325" s="17" t="s">
        <v>338</v>
      </c>
      <c r="BM325" s="155" t="s">
        <v>339</v>
      </c>
    </row>
    <row r="326" spans="1:65" s="2" customFormat="1" ht="29.25" x14ac:dyDescent="0.2">
      <c r="A326" s="32"/>
      <c r="B326" s="33"/>
      <c r="C326" s="32"/>
      <c r="D326" s="157" t="s">
        <v>123</v>
      </c>
      <c r="E326" s="32"/>
      <c r="F326" s="158" t="s">
        <v>364</v>
      </c>
      <c r="G326" s="32"/>
      <c r="H326" s="32"/>
      <c r="I326" s="159"/>
      <c r="J326" s="32"/>
      <c r="K326" s="32"/>
      <c r="L326" s="33"/>
      <c r="M326" s="160"/>
      <c r="N326" s="161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123</v>
      </c>
      <c r="AU326" s="17" t="s">
        <v>80</v>
      </c>
    </row>
    <row r="327" spans="1:65" s="13" customFormat="1" x14ac:dyDescent="0.2">
      <c r="B327" s="162"/>
      <c r="D327" s="157" t="s">
        <v>124</v>
      </c>
      <c r="E327" s="163" t="s">
        <v>1</v>
      </c>
      <c r="F327" s="164" t="s">
        <v>657</v>
      </c>
      <c r="H327" s="165">
        <v>50.35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124</v>
      </c>
      <c r="AU327" s="163" t="s">
        <v>80</v>
      </c>
      <c r="AV327" s="13" t="s">
        <v>82</v>
      </c>
      <c r="AW327" s="13" t="s">
        <v>29</v>
      </c>
      <c r="AX327" s="13" t="s">
        <v>72</v>
      </c>
      <c r="AY327" s="163" t="s">
        <v>115</v>
      </c>
    </row>
    <row r="328" spans="1:65" s="13" customFormat="1" x14ac:dyDescent="0.2">
      <c r="B328" s="162"/>
      <c r="D328" s="157" t="s">
        <v>124</v>
      </c>
      <c r="E328" s="163" t="s">
        <v>1</v>
      </c>
      <c r="F328" s="164" t="s">
        <v>658</v>
      </c>
      <c r="H328" s="165">
        <v>95.16</v>
      </c>
      <c r="I328" s="166"/>
      <c r="L328" s="162"/>
      <c r="M328" s="167"/>
      <c r="N328" s="168"/>
      <c r="O328" s="168"/>
      <c r="P328" s="168"/>
      <c r="Q328" s="168"/>
      <c r="R328" s="168"/>
      <c r="S328" s="168"/>
      <c r="T328" s="169"/>
      <c r="AT328" s="163" t="s">
        <v>124</v>
      </c>
      <c r="AU328" s="163" t="s">
        <v>80</v>
      </c>
      <c r="AV328" s="13" t="s">
        <v>82</v>
      </c>
      <c r="AW328" s="13" t="s">
        <v>29</v>
      </c>
      <c r="AX328" s="13" t="s">
        <v>72</v>
      </c>
      <c r="AY328" s="163" t="s">
        <v>115</v>
      </c>
    </row>
    <row r="329" spans="1:65" s="13" customFormat="1" x14ac:dyDescent="0.2">
      <c r="B329" s="162"/>
      <c r="D329" s="157" t="s">
        <v>124</v>
      </c>
      <c r="E329" s="163" t="s">
        <v>1</v>
      </c>
      <c r="F329" s="164" t="s">
        <v>659</v>
      </c>
      <c r="H329" s="165">
        <v>7.149</v>
      </c>
      <c r="I329" s="166"/>
      <c r="L329" s="162"/>
      <c r="M329" s="167"/>
      <c r="N329" s="168"/>
      <c r="O329" s="168"/>
      <c r="P329" s="168"/>
      <c r="Q329" s="168"/>
      <c r="R329" s="168"/>
      <c r="S329" s="168"/>
      <c r="T329" s="169"/>
      <c r="AT329" s="163" t="s">
        <v>124</v>
      </c>
      <c r="AU329" s="163" t="s">
        <v>80</v>
      </c>
      <c r="AV329" s="13" t="s">
        <v>82</v>
      </c>
      <c r="AW329" s="13" t="s">
        <v>29</v>
      </c>
      <c r="AX329" s="13" t="s">
        <v>72</v>
      </c>
      <c r="AY329" s="163" t="s">
        <v>115</v>
      </c>
    </row>
    <row r="330" spans="1:65" s="14" customFormat="1" x14ac:dyDescent="0.2">
      <c r="B330" s="170"/>
      <c r="D330" s="157" t="s">
        <v>124</v>
      </c>
      <c r="E330" s="171" t="s">
        <v>1</v>
      </c>
      <c r="F330" s="172" t="s">
        <v>126</v>
      </c>
      <c r="H330" s="173">
        <v>152.65899999999999</v>
      </c>
      <c r="I330" s="174"/>
      <c r="L330" s="170"/>
      <c r="M330" s="175"/>
      <c r="N330" s="176"/>
      <c r="O330" s="176"/>
      <c r="P330" s="176"/>
      <c r="Q330" s="176"/>
      <c r="R330" s="176"/>
      <c r="S330" s="176"/>
      <c r="T330" s="177"/>
      <c r="AT330" s="171" t="s">
        <v>124</v>
      </c>
      <c r="AU330" s="171" t="s">
        <v>80</v>
      </c>
      <c r="AV330" s="14" t="s">
        <v>122</v>
      </c>
      <c r="AW330" s="14" t="s">
        <v>29</v>
      </c>
      <c r="AX330" s="14" t="s">
        <v>80</v>
      </c>
      <c r="AY330" s="171" t="s">
        <v>115</v>
      </c>
    </row>
    <row r="331" spans="1:65" s="2" customFormat="1" ht="49.15" customHeight="1" x14ac:dyDescent="0.2">
      <c r="A331" s="32"/>
      <c r="B331" s="143"/>
      <c r="C331" s="144" t="s">
        <v>229</v>
      </c>
      <c r="D331" s="144" t="s">
        <v>118</v>
      </c>
      <c r="E331" s="145" t="s">
        <v>368</v>
      </c>
      <c r="F331" s="146" t="s">
        <v>369</v>
      </c>
      <c r="G331" s="147" t="s">
        <v>186</v>
      </c>
      <c r="H331" s="148">
        <v>1.42</v>
      </c>
      <c r="I331" s="149"/>
      <c r="J331" s="150">
        <f>ROUND(I331*H331,2)</f>
        <v>0</v>
      </c>
      <c r="K331" s="146" t="s">
        <v>1</v>
      </c>
      <c r="L331" s="33"/>
      <c r="M331" s="151" t="s">
        <v>1</v>
      </c>
      <c r="N331" s="152" t="s">
        <v>37</v>
      </c>
      <c r="O331" s="58"/>
      <c r="P331" s="153">
        <f>O331*H331</f>
        <v>0</v>
      </c>
      <c r="Q331" s="153">
        <v>0</v>
      </c>
      <c r="R331" s="153">
        <f>Q331*H331</f>
        <v>0</v>
      </c>
      <c r="S331" s="153">
        <v>0</v>
      </c>
      <c r="T331" s="154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5" t="s">
        <v>338</v>
      </c>
      <c r="AT331" s="155" t="s">
        <v>118</v>
      </c>
      <c r="AU331" s="155" t="s">
        <v>80</v>
      </c>
      <c r="AY331" s="17" t="s">
        <v>115</v>
      </c>
      <c r="BE331" s="156">
        <f>IF(N331="základní",J331,0)</f>
        <v>0</v>
      </c>
      <c r="BF331" s="156">
        <f>IF(N331="snížená",J331,0)</f>
        <v>0</v>
      </c>
      <c r="BG331" s="156">
        <f>IF(N331="zákl. přenesená",J331,0)</f>
        <v>0</v>
      </c>
      <c r="BH331" s="156">
        <f>IF(N331="sníž. přenesená",J331,0)</f>
        <v>0</v>
      </c>
      <c r="BI331" s="156">
        <f>IF(N331="nulová",J331,0)</f>
        <v>0</v>
      </c>
      <c r="BJ331" s="17" t="s">
        <v>80</v>
      </c>
      <c r="BK331" s="156">
        <f>ROUND(I331*H331,2)</f>
        <v>0</v>
      </c>
      <c r="BL331" s="17" t="s">
        <v>338</v>
      </c>
      <c r="BM331" s="155" t="s">
        <v>342</v>
      </c>
    </row>
    <row r="332" spans="1:65" s="2" customFormat="1" ht="29.25" x14ac:dyDescent="0.2">
      <c r="A332" s="32"/>
      <c r="B332" s="33"/>
      <c r="C332" s="32"/>
      <c r="D332" s="157" t="s">
        <v>123</v>
      </c>
      <c r="E332" s="32"/>
      <c r="F332" s="158" t="s">
        <v>369</v>
      </c>
      <c r="G332" s="32"/>
      <c r="H332" s="32"/>
      <c r="I332" s="159"/>
      <c r="J332" s="32"/>
      <c r="K332" s="32"/>
      <c r="L332" s="33"/>
      <c r="M332" s="160"/>
      <c r="N332" s="161"/>
      <c r="O332" s="58"/>
      <c r="P332" s="58"/>
      <c r="Q332" s="58"/>
      <c r="R332" s="58"/>
      <c r="S332" s="58"/>
      <c r="T332" s="59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7" t="s">
        <v>123</v>
      </c>
      <c r="AU332" s="17" t="s">
        <v>80</v>
      </c>
    </row>
    <row r="333" spans="1:65" s="13" customFormat="1" x14ac:dyDescent="0.2">
      <c r="B333" s="162"/>
      <c r="D333" s="157" t="s">
        <v>124</v>
      </c>
      <c r="E333" s="163" t="s">
        <v>1</v>
      </c>
      <c r="F333" s="164" t="s">
        <v>660</v>
      </c>
      <c r="H333" s="165">
        <v>1.42</v>
      </c>
      <c r="I333" s="166"/>
      <c r="L333" s="162"/>
      <c r="M333" s="167"/>
      <c r="N333" s="168"/>
      <c r="O333" s="168"/>
      <c r="P333" s="168"/>
      <c r="Q333" s="168"/>
      <c r="R333" s="168"/>
      <c r="S333" s="168"/>
      <c r="T333" s="169"/>
      <c r="AT333" s="163" t="s">
        <v>124</v>
      </c>
      <c r="AU333" s="163" t="s">
        <v>80</v>
      </c>
      <c r="AV333" s="13" t="s">
        <v>82</v>
      </c>
      <c r="AW333" s="13" t="s">
        <v>29</v>
      </c>
      <c r="AX333" s="13" t="s">
        <v>72</v>
      </c>
      <c r="AY333" s="163" t="s">
        <v>115</v>
      </c>
    </row>
    <row r="334" spans="1:65" s="14" customFormat="1" x14ac:dyDescent="0.2">
      <c r="B334" s="170"/>
      <c r="D334" s="157" t="s">
        <v>124</v>
      </c>
      <c r="E334" s="171" t="s">
        <v>1</v>
      </c>
      <c r="F334" s="172" t="s">
        <v>126</v>
      </c>
      <c r="H334" s="173">
        <v>1.42</v>
      </c>
      <c r="I334" s="174"/>
      <c r="L334" s="170"/>
      <c r="M334" s="175"/>
      <c r="N334" s="176"/>
      <c r="O334" s="176"/>
      <c r="P334" s="176"/>
      <c r="Q334" s="176"/>
      <c r="R334" s="176"/>
      <c r="S334" s="176"/>
      <c r="T334" s="177"/>
      <c r="AT334" s="171" t="s">
        <v>124</v>
      </c>
      <c r="AU334" s="171" t="s">
        <v>80</v>
      </c>
      <c r="AV334" s="14" t="s">
        <v>122</v>
      </c>
      <c r="AW334" s="14" t="s">
        <v>29</v>
      </c>
      <c r="AX334" s="14" t="s">
        <v>80</v>
      </c>
      <c r="AY334" s="171" t="s">
        <v>115</v>
      </c>
    </row>
    <row r="335" spans="1:65" s="2" customFormat="1" ht="62.65" customHeight="1" x14ac:dyDescent="0.2">
      <c r="A335" s="32"/>
      <c r="B335" s="143"/>
      <c r="C335" s="144" t="s">
        <v>367</v>
      </c>
      <c r="D335" s="144" t="s">
        <v>118</v>
      </c>
      <c r="E335" s="145" t="s">
        <v>373</v>
      </c>
      <c r="F335" s="146" t="s">
        <v>374</v>
      </c>
      <c r="G335" s="147" t="s">
        <v>186</v>
      </c>
      <c r="H335" s="148">
        <v>9.3170000000000002</v>
      </c>
      <c r="I335" s="149"/>
      <c r="J335" s="150">
        <f>ROUND(I335*H335,2)</f>
        <v>0</v>
      </c>
      <c r="K335" s="146" t="s">
        <v>1</v>
      </c>
      <c r="L335" s="33"/>
      <c r="M335" s="151" t="s">
        <v>1</v>
      </c>
      <c r="N335" s="152" t="s">
        <v>37</v>
      </c>
      <c r="O335" s="58"/>
      <c r="P335" s="153">
        <f>O335*H335</f>
        <v>0</v>
      </c>
      <c r="Q335" s="153">
        <v>0</v>
      </c>
      <c r="R335" s="153">
        <f>Q335*H335</f>
        <v>0</v>
      </c>
      <c r="S335" s="153">
        <v>0</v>
      </c>
      <c r="T335" s="154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5" t="s">
        <v>338</v>
      </c>
      <c r="AT335" s="155" t="s">
        <v>118</v>
      </c>
      <c r="AU335" s="155" t="s">
        <v>80</v>
      </c>
      <c r="AY335" s="17" t="s">
        <v>115</v>
      </c>
      <c r="BE335" s="156">
        <f>IF(N335="základní",J335,0)</f>
        <v>0</v>
      </c>
      <c r="BF335" s="156">
        <f>IF(N335="snížená",J335,0)</f>
        <v>0</v>
      </c>
      <c r="BG335" s="156">
        <f>IF(N335="zákl. přenesená",J335,0)</f>
        <v>0</v>
      </c>
      <c r="BH335" s="156">
        <f>IF(N335="sníž. přenesená",J335,0)</f>
        <v>0</v>
      </c>
      <c r="BI335" s="156">
        <f>IF(N335="nulová",J335,0)</f>
        <v>0</v>
      </c>
      <c r="BJ335" s="17" t="s">
        <v>80</v>
      </c>
      <c r="BK335" s="156">
        <f>ROUND(I335*H335,2)</f>
        <v>0</v>
      </c>
      <c r="BL335" s="17" t="s">
        <v>338</v>
      </c>
      <c r="BM335" s="155" t="s">
        <v>520</v>
      </c>
    </row>
    <row r="336" spans="1:65" s="2" customFormat="1" ht="29.25" x14ac:dyDescent="0.2">
      <c r="A336" s="32"/>
      <c r="B336" s="33"/>
      <c r="C336" s="32"/>
      <c r="D336" s="157" t="s">
        <v>123</v>
      </c>
      <c r="E336" s="32"/>
      <c r="F336" s="158" t="s">
        <v>374</v>
      </c>
      <c r="G336" s="32"/>
      <c r="H336" s="32"/>
      <c r="I336" s="159"/>
      <c r="J336" s="32"/>
      <c r="K336" s="32"/>
      <c r="L336" s="33"/>
      <c r="M336" s="160"/>
      <c r="N336" s="161"/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123</v>
      </c>
      <c r="AU336" s="17" t="s">
        <v>80</v>
      </c>
    </row>
    <row r="337" spans="1:65" s="13" customFormat="1" x14ac:dyDescent="0.2">
      <c r="B337" s="162"/>
      <c r="D337" s="157" t="s">
        <v>124</v>
      </c>
      <c r="E337" s="163" t="s">
        <v>1</v>
      </c>
      <c r="F337" s="164" t="s">
        <v>661</v>
      </c>
      <c r="H337" s="165">
        <v>9.3170000000000002</v>
      </c>
      <c r="I337" s="166"/>
      <c r="L337" s="162"/>
      <c r="M337" s="167"/>
      <c r="N337" s="168"/>
      <c r="O337" s="168"/>
      <c r="P337" s="168"/>
      <c r="Q337" s="168"/>
      <c r="R337" s="168"/>
      <c r="S337" s="168"/>
      <c r="T337" s="169"/>
      <c r="AT337" s="163" t="s">
        <v>124</v>
      </c>
      <c r="AU337" s="163" t="s">
        <v>80</v>
      </c>
      <c r="AV337" s="13" t="s">
        <v>82</v>
      </c>
      <c r="AW337" s="13" t="s">
        <v>29</v>
      </c>
      <c r="AX337" s="13" t="s">
        <v>72</v>
      </c>
      <c r="AY337" s="163" t="s">
        <v>115</v>
      </c>
    </row>
    <row r="338" spans="1:65" s="14" customFormat="1" x14ac:dyDescent="0.2">
      <c r="B338" s="170"/>
      <c r="D338" s="157" t="s">
        <v>124</v>
      </c>
      <c r="E338" s="171" t="s">
        <v>1</v>
      </c>
      <c r="F338" s="172" t="s">
        <v>126</v>
      </c>
      <c r="H338" s="173">
        <v>9.3170000000000002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124</v>
      </c>
      <c r="AU338" s="171" t="s">
        <v>80</v>
      </c>
      <c r="AV338" s="14" t="s">
        <v>122</v>
      </c>
      <c r="AW338" s="14" t="s">
        <v>29</v>
      </c>
      <c r="AX338" s="14" t="s">
        <v>80</v>
      </c>
      <c r="AY338" s="171" t="s">
        <v>115</v>
      </c>
    </row>
    <row r="339" spans="1:65" s="2" customFormat="1" ht="21.75" customHeight="1" x14ac:dyDescent="0.2">
      <c r="A339" s="32"/>
      <c r="B339" s="143"/>
      <c r="C339" s="144" t="s">
        <v>234</v>
      </c>
      <c r="D339" s="144" t="s">
        <v>118</v>
      </c>
      <c r="E339" s="145" t="s">
        <v>559</v>
      </c>
      <c r="F339" s="146" t="s">
        <v>560</v>
      </c>
      <c r="G339" s="147" t="s">
        <v>186</v>
      </c>
      <c r="H339" s="148">
        <v>2.1999999999999999E-2</v>
      </c>
      <c r="I339" s="149"/>
      <c r="J339" s="150">
        <f>ROUND(I339*H339,2)</f>
        <v>0</v>
      </c>
      <c r="K339" s="146" t="s">
        <v>252</v>
      </c>
      <c r="L339" s="33"/>
      <c r="M339" s="151" t="s">
        <v>1</v>
      </c>
      <c r="N339" s="152" t="s">
        <v>37</v>
      </c>
      <c r="O339" s="58"/>
      <c r="P339" s="153">
        <f>O339*H339</f>
        <v>0</v>
      </c>
      <c r="Q339" s="153">
        <v>0</v>
      </c>
      <c r="R339" s="153">
        <f>Q339*H339</f>
        <v>0</v>
      </c>
      <c r="S339" s="153">
        <v>0</v>
      </c>
      <c r="T339" s="154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5" t="s">
        <v>346</v>
      </c>
      <c r="AT339" s="155" t="s">
        <v>118</v>
      </c>
      <c r="AU339" s="155" t="s">
        <v>80</v>
      </c>
      <c r="AY339" s="17" t="s">
        <v>115</v>
      </c>
      <c r="BE339" s="156">
        <f>IF(N339="základní",J339,0)</f>
        <v>0</v>
      </c>
      <c r="BF339" s="156">
        <f>IF(N339="snížená",J339,0)</f>
        <v>0</v>
      </c>
      <c r="BG339" s="156">
        <f>IF(N339="zákl. přenesená",J339,0)</f>
        <v>0</v>
      </c>
      <c r="BH339" s="156">
        <f>IF(N339="sníž. přenesená",J339,0)</f>
        <v>0</v>
      </c>
      <c r="BI339" s="156">
        <f>IF(N339="nulová",J339,0)</f>
        <v>0</v>
      </c>
      <c r="BJ339" s="17" t="s">
        <v>80</v>
      </c>
      <c r="BK339" s="156">
        <f>ROUND(I339*H339,2)</f>
        <v>0</v>
      </c>
      <c r="BL339" s="17" t="s">
        <v>346</v>
      </c>
      <c r="BM339" s="155" t="s">
        <v>662</v>
      </c>
    </row>
    <row r="340" spans="1:65" s="2" customFormat="1" ht="48.75" x14ac:dyDescent="0.2">
      <c r="A340" s="32"/>
      <c r="B340" s="33"/>
      <c r="C340" s="32"/>
      <c r="D340" s="157" t="s">
        <v>123</v>
      </c>
      <c r="E340" s="32"/>
      <c r="F340" s="158" t="s">
        <v>562</v>
      </c>
      <c r="G340" s="32"/>
      <c r="H340" s="32"/>
      <c r="I340" s="159"/>
      <c r="J340" s="32"/>
      <c r="K340" s="32"/>
      <c r="L340" s="33"/>
      <c r="M340" s="160"/>
      <c r="N340" s="161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123</v>
      </c>
      <c r="AU340" s="17" t="s">
        <v>80</v>
      </c>
    </row>
    <row r="341" spans="1:65" s="13" customFormat="1" x14ac:dyDescent="0.2">
      <c r="B341" s="162"/>
      <c r="D341" s="157" t="s">
        <v>124</v>
      </c>
      <c r="E341" s="163" t="s">
        <v>1</v>
      </c>
      <c r="F341" s="164" t="s">
        <v>663</v>
      </c>
      <c r="H341" s="165">
        <v>2.1999999999999999E-2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124</v>
      </c>
      <c r="AU341" s="163" t="s">
        <v>80</v>
      </c>
      <c r="AV341" s="13" t="s">
        <v>82</v>
      </c>
      <c r="AW341" s="13" t="s">
        <v>29</v>
      </c>
      <c r="AX341" s="13" t="s">
        <v>72</v>
      </c>
      <c r="AY341" s="163" t="s">
        <v>115</v>
      </c>
    </row>
    <row r="342" spans="1:65" s="14" customFormat="1" x14ac:dyDescent="0.2">
      <c r="B342" s="170"/>
      <c r="D342" s="157" t="s">
        <v>124</v>
      </c>
      <c r="E342" s="171" t="s">
        <v>1</v>
      </c>
      <c r="F342" s="172" t="s">
        <v>126</v>
      </c>
      <c r="H342" s="173">
        <v>2.1999999999999999E-2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124</v>
      </c>
      <c r="AU342" s="171" t="s">
        <v>80</v>
      </c>
      <c r="AV342" s="14" t="s">
        <v>122</v>
      </c>
      <c r="AW342" s="14" t="s">
        <v>29</v>
      </c>
      <c r="AX342" s="14" t="s">
        <v>80</v>
      </c>
      <c r="AY342" s="171" t="s">
        <v>115</v>
      </c>
    </row>
    <row r="343" spans="1:65" s="2" customFormat="1" ht="24.2" customHeight="1" x14ac:dyDescent="0.2">
      <c r="A343" s="32"/>
      <c r="B343" s="143"/>
      <c r="C343" s="144" t="s">
        <v>377</v>
      </c>
      <c r="D343" s="144" t="s">
        <v>118</v>
      </c>
      <c r="E343" s="145" t="s">
        <v>378</v>
      </c>
      <c r="F343" s="146" t="s">
        <v>379</v>
      </c>
      <c r="G343" s="147" t="s">
        <v>186</v>
      </c>
      <c r="H343" s="148">
        <v>1.5</v>
      </c>
      <c r="I343" s="149"/>
      <c r="J343" s="150">
        <f>ROUND(I343*H343,2)</f>
        <v>0</v>
      </c>
      <c r="K343" s="146" t="s">
        <v>1</v>
      </c>
      <c r="L343" s="33"/>
      <c r="M343" s="151" t="s">
        <v>1</v>
      </c>
      <c r="N343" s="152" t="s">
        <v>37</v>
      </c>
      <c r="O343" s="58"/>
      <c r="P343" s="153">
        <f>O343*H343</f>
        <v>0</v>
      </c>
      <c r="Q343" s="153">
        <v>0</v>
      </c>
      <c r="R343" s="153">
        <f>Q343*H343</f>
        <v>0</v>
      </c>
      <c r="S343" s="153">
        <v>0</v>
      </c>
      <c r="T343" s="154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5" t="s">
        <v>338</v>
      </c>
      <c r="AT343" s="155" t="s">
        <v>118</v>
      </c>
      <c r="AU343" s="155" t="s">
        <v>80</v>
      </c>
      <c r="AY343" s="17" t="s">
        <v>115</v>
      </c>
      <c r="BE343" s="156">
        <f>IF(N343="základní",J343,0)</f>
        <v>0</v>
      </c>
      <c r="BF343" s="156">
        <f>IF(N343="snížená",J343,0)</f>
        <v>0</v>
      </c>
      <c r="BG343" s="156">
        <f>IF(N343="zákl. přenesená",J343,0)</f>
        <v>0</v>
      </c>
      <c r="BH343" s="156">
        <f>IF(N343="sníž. přenesená",J343,0)</f>
        <v>0</v>
      </c>
      <c r="BI343" s="156">
        <f>IF(N343="nulová",J343,0)</f>
        <v>0</v>
      </c>
      <c r="BJ343" s="17" t="s">
        <v>80</v>
      </c>
      <c r="BK343" s="156">
        <f>ROUND(I343*H343,2)</f>
        <v>0</v>
      </c>
      <c r="BL343" s="17" t="s">
        <v>338</v>
      </c>
      <c r="BM343" s="155" t="s">
        <v>353</v>
      </c>
    </row>
    <row r="344" spans="1:65" s="2" customFormat="1" x14ac:dyDescent="0.2">
      <c r="A344" s="32"/>
      <c r="B344" s="33"/>
      <c r="C344" s="32"/>
      <c r="D344" s="157" t="s">
        <v>123</v>
      </c>
      <c r="E344" s="32"/>
      <c r="F344" s="158" t="s">
        <v>379</v>
      </c>
      <c r="G344" s="32"/>
      <c r="H344" s="32"/>
      <c r="I344" s="159"/>
      <c r="J344" s="32"/>
      <c r="K344" s="32"/>
      <c r="L344" s="33"/>
      <c r="M344" s="160"/>
      <c r="N344" s="161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123</v>
      </c>
      <c r="AU344" s="17" t="s">
        <v>80</v>
      </c>
    </row>
    <row r="345" spans="1:65" s="13" customFormat="1" x14ac:dyDescent="0.2">
      <c r="B345" s="162"/>
      <c r="D345" s="157" t="s">
        <v>124</v>
      </c>
      <c r="E345" s="163" t="s">
        <v>1</v>
      </c>
      <c r="F345" s="164" t="s">
        <v>664</v>
      </c>
      <c r="H345" s="165">
        <v>1.5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124</v>
      </c>
      <c r="AU345" s="163" t="s">
        <v>80</v>
      </c>
      <c r="AV345" s="13" t="s">
        <v>82</v>
      </c>
      <c r="AW345" s="13" t="s">
        <v>29</v>
      </c>
      <c r="AX345" s="13" t="s">
        <v>72</v>
      </c>
      <c r="AY345" s="163" t="s">
        <v>115</v>
      </c>
    </row>
    <row r="346" spans="1:65" s="14" customFormat="1" x14ac:dyDescent="0.2">
      <c r="B346" s="170"/>
      <c r="D346" s="157" t="s">
        <v>124</v>
      </c>
      <c r="E346" s="171" t="s">
        <v>1</v>
      </c>
      <c r="F346" s="172" t="s">
        <v>126</v>
      </c>
      <c r="H346" s="173">
        <v>1.5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124</v>
      </c>
      <c r="AU346" s="171" t="s">
        <v>80</v>
      </c>
      <c r="AV346" s="14" t="s">
        <v>122</v>
      </c>
      <c r="AW346" s="14" t="s">
        <v>29</v>
      </c>
      <c r="AX346" s="14" t="s">
        <v>80</v>
      </c>
      <c r="AY346" s="171" t="s">
        <v>115</v>
      </c>
    </row>
    <row r="347" spans="1:65" s="2" customFormat="1" ht="24.2" customHeight="1" x14ac:dyDescent="0.2">
      <c r="A347" s="32"/>
      <c r="B347" s="143"/>
      <c r="C347" s="144" t="s">
        <v>239</v>
      </c>
      <c r="D347" s="144" t="s">
        <v>118</v>
      </c>
      <c r="E347" s="145" t="s">
        <v>665</v>
      </c>
      <c r="F347" s="146" t="s">
        <v>666</v>
      </c>
      <c r="G347" s="147" t="s">
        <v>186</v>
      </c>
      <c r="H347" s="148">
        <v>1.5</v>
      </c>
      <c r="I347" s="149"/>
      <c r="J347" s="150">
        <f>ROUND(I347*H347,2)</f>
        <v>0</v>
      </c>
      <c r="K347" s="146" t="s">
        <v>1</v>
      </c>
      <c r="L347" s="33"/>
      <c r="M347" s="151" t="s">
        <v>1</v>
      </c>
      <c r="N347" s="152" t="s">
        <v>37</v>
      </c>
      <c r="O347" s="58"/>
      <c r="P347" s="153">
        <f>O347*H347</f>
        <v>0</v>
      </c>
      <c r="Q347" s="153">
        <v>0</v>
      </c>
      <c r="R347" s="153">
        <f>Q347*H347</f>
        <v>0</v>
      </c>
      <c r="S347" s="153">
        <v>0</v>
      </c>
      <c r="T347" s="15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338</v>
      </c>
      <c r="AT347" s="155" t="s">
        <v>118</v>
      </c>
      <c r="AU347" s="155" t="s">
        <v>80</v>
      </c>
      <c r="AY347" s="17" t="s">
        <v>115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7" t="s">
        <v>80</v>
      </c>
      <c r="BK347" s="156">
        <f>ROUND(I347*H347,2)</f>
        <v>0</v>
      </c>
      <c r="BL347" s="17" t="s">
        <v>338</v>
      </c>
      <c r="BM347" s="155" t="s">
        <v>667</v>
      </c>
    </row>
    <row r="348" spans="1:65" s="2" customFormat="1" x14ac:dyDescent="0.2">
      <c r="A348" s="32"/>
      <c r="B348" s="33"/>
      <c r="C348" s="32"/>
      <c r="D348" s="157" t="s">
        <v>123</v>
      </c>
      <c r="E348" s="32"/>
      <c r="F348" s="158" t="s">
        <v>666</v>
      </c>
      <c r="G348" s="32"/>
      <c r="H348" s="32"/>
      <c r="I348" s="159"/>
      <c r="J348" s="32"/>
      <c r="K348" s="32"/>
      <c r="L348" s="33"/>
      <c r="M348" s="160"/>
      <c r="N348" s="161"/>
      <c r="O348" s="58"/>
      <c r="P348" s="58"/>
      <c r="Q348" s="58"/>
      <c r="R348" s="58"/>
      <c r="S348" s="58"/>
      <c r="T348" s="59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7" t="s">
        <v>123</v>
      </c>
      <c r="AU348" s="17" t="s">
        <v>80</v>
      </c>
    </row>
    <row r="349" spans="1:65" s="13" customFormat="1" x14ac:dyDescent="0.2">
      <c r="B349" s="162"/>
      <c r="D349" s="157" t="s">
        <v>124</v>
      </c>
      <c r="E349" s="163" t="s">
        <v>1</v>
      </c>
      <c r="F349" s="164" t="s">
        <v>668</v>
      </c>
      <c r="H349" s="165">
        <v>1.5</v>
      </c>
      <c r="I349" s="166"/>
      <c r="L349" s="162"/>
      <c r="M349" s="167"/>
      <c r="N349" s="168"/>
      <c r="O349" s="168"/>
      <c r="P349" s="168"/>
      <c r="Q349" s="168"/>
      <c r="R349" s="168"/>
      <c r="S349" s="168"/>
      <c r="T349" s="169"/>
      <c r="AT349" s="163" t="s">
        <v>124</v>
      </c>
      <c r="AU349" s="163" t="s">
        <v>80</v>
      </c>
      <c r="AV349" s="13" t="s">
        <v>82</v>
      </c>
      <c r="AW349" s="13" t="s">
        <v>29</v>
      </c>
      <c r="AX349" s="13" t="s">
        <v>72</v>
      </c>
      <c r="AY349" s="163" t="s">
        <v>115</v>
      </c>
    </row>
    <row r="350" spans="1:65" s="14" customFormat="1" x14ac:dyDescent="0.2">
      <c r="B350" s="170"/>
      <c r="D350" s="157" t="s">
        <v>124</v>
      </c>
      <c r="E350" s="171" t="s">
        <v>1</v>
      </c>
      <c r="F350" s="172" t="s">
        <v>126</v>
      </c>
      <c r="H350" s="173">
        <v>1.5</v>
      </c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1" t="s">
        <v>124</v>
      </c>
      <c r="AU350" s="171" t="s">
        <v>80</v>
      </c>
      <c r="AV350" s="14" t="s">
        <v>122</v>
      </c>
      <c r="AW350" s="14" t="s">
        <v>29</v>
      </c>
      <c r="AX350" s="14" t="s">
        <v>80</v>
      </c>
      <c r="AY350" s="171" t="s">
        <v>115</v>
      </c>
    </row>
    <row r="351" spans="1:65" s="2" customFormat="1" ht="33" customHeight="1" x14ac:dyDescent="0.2">
      <c r="A351" s="32"/>
      <c r="B351" s="143"/>
      <c r="C351" s="144" t="s">
        <v>388</v>
      </c>
      <c r="D351" s="144" t="s">
        <v>118</v>
      </c>
      <c r="E351" s="145" t="s">
        <v>384</v>
      </c>
      <c r="F351" s="146" t="s">
        <v>385</v>
      </c>
      <c r="G351" s="147" t="s">
        <v>140</v>
      </c>
      <c r="H351" s="148">
        <v>1</v>
      </c>
      <c r="I351" s="149"/>
      <c r="J351" s="150">
        <f>ROUND(I351*H351,2)</f>
        <v>0</v>
      </c>
      <c r="K351" s="146" t="s">
        <v>1</v>
      </c>
      <c r="L351" s="33"/>
      <c r="M351" s="151" t="s">
        <v>1</v>
      </c>
      <c r="N351" s="152" t="s">
        <v>37</v>
      </c>
      <c r="O351" s="58"/>
      <c r="P351" s="153">
        <f>O351*H351</f>
        <v>0</v>
      </c>
      <c r="Q351" s="153">
        <v>0</v>
      </c>
      <c r="R351" s="153">
        <f>Q351*H351</f>
        <v>0</v>
      </c>
      <c r="S351" s="153">
        <v>0</v>
      </c>
      <c r="T351" s="154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5" t="s">
        <v>338</v>
      </c>
      <c r="AT351" s="155" t="s">
        <v>118</v>
      </c>
      <c r="AU351" s="155" t="s">
        <v>80</v>
      </c>
      <c r="AY351" s="17" t="s">
        <v>115</v>
      </c>
      <c r="BE351" s="156">
        <f>IF(N351="základní",J351,0)</f>
        <v>0</v>
      </c>
      <c r="BF351" s="156">
        <f>IF(N351="snížená",J351,0)</f>
        <v>0</v>
      </c>
      <c r="BG351" s="156">
        <f>IF(N351="zákl. přenesená",J351,0)</f>
        <v>0</v>
      </c>
      <c r="BH351" s="156">
        <f>IF(N351="sníž. přenesená",J351,0)</f>
        <v>0</v>
      </c>
      <c r="BI351" s="156">
        <f>IF(N351="nulová",J351,0)</f>
        <v>0</v>
      </c>
      <c r="BJ351" s="17" t="s">
        <v>80</v>
      </c>
      <c r="BK351" s="156">
        <f>ROUND(I351*H351,2)</f>
        <v>0</v>
      </c>
      <c r="BL351" s="17" t="s">
        <v>338</v>
      </c>
      <c r="BM351" s="155" t="s">
        <v>532</v>
      </c>
    </row>
    <row r="352" spans="1:65" s="2" customFormat="1" ht="19.5" x14ac:dyDescent="0.2">
      <c r="A352" s="32"/>
      <c r="B352" s="33"/>
      <c r="C352" s="32"/>
      <c r="D352" s="157" t="s">
        <v>123</v>
      </c>
      <c r="E352" s="32"/>
      <c r="F352" s="158" t="s">
        <v>385</v>
      </c>
      <c r="G352" s="32"/>
      <c r="H352" s="32"/>
      <c r="I352" s="159"/>
      <c r="J352" s="32"/>
      <c r="K352" s="32"/>
      <c r="L352" s="33"/>
      <c r="M352" s="160"/>
      <c r="N352" s="161"/>
      <c r="O352" s="58"/>
      <c r="P352" s="58"/>
      <c r="Q352" s="58"/>
      <c r="R352" s="58"/>
      <c r="S352" s="58"/>
      <c r="T352" s="59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123</v>
      </c>
      <c r="AU352" s="17" t="s">
        <v>80</v>
      </c>
    </row>
    <row r="353" spans="1:65" s="13" customFormat="1" x14ac:dyDescent="0.2">
      <c r="B353" s="162"/>
      <c r="D353" s="157" t="s">
        <v>124</v>
      </c>
      <c r="E353" s="163" t="s">
        <v>1</v>
      </c>
      <c r="F353" s="164" t="s">
        <v>669</v>
      </c>
      <c r="H353" s="165">
        <v>1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124</v>
      </c>
      <c r="AU353" s="163" t="s">
        <v>80</v>
      </c>
      <c r="AV353" s="13" t="s">
        <v>82</v>
      </c>
      <c r="AW353" s="13" t="s">
        <v>29</v>
      </c>
      <c r="AX353" s="13" t="s">
        <v>72</v>
      </c>
      <c r="AY353" s="163" t="s">
        <v>115</v>
      </c>
    </row>
    <row r="354" spans="1:65" s="14" customFormat="1" x14ac:dyDescent="0.2">
      <c r="B354" s="170"/>
      <c r="D354" s="157" t="s">
        <v>124</v>
      </c>
      <c r="E354" s="171" t="s">
        <v>1</v>
      </c>
      <c r="F354" s="172" t="s">
        <v>126</v>
      </c>
      <c r="H354" s="173">
        <v>1</v>
      </c>
      <c r="I354" s="174"/>
      <c r="L354" s="170"/>
      <c r="M354" s="175"/>
      <c r="N354" s="176"/>
      <c r="O354" s="176"/>
      <c r="P354" s="176"/>
      <c r="Q354" s="176"/>
      <c r="R354" s="176"/>
      <c r="S354" s="176"/>
      <c r="T354" s="177"/>
      <c r="AT354" s="171" t="s">
        <v>124</v>
      </c>
      <c r="AU354" s="171" t="s">
        <v>80</v>
      </c>
      <c r="AV354" s="14" t="s">
        <v>122</v>
      </c>
      <c r="AW354" s="14" t="s">
        <v>29</v>
      </c>
      <c r="AX354" s="14" t="s">
        <v>80</v>
      </c>
      <c r="AY354" s="171" t="s">
        <v>115</v>
      </c>
    </row>
    <row r="355" spans="1:65" s="2" customFormat="1" ht="21.75" customHeight="1" x14ac:dyDescent="0.2">
      <c r="A355" s="32"/>
      <c r="B355" s="143"/>
      <c r="C355" s="144" t="s">
        <v>243</v>
      </c>
      <c r="D355" s="144" t="s">
        <v>118</v>
      </c>
      <c r="E355" s="145" t="s">
        <v>393</v>
      </c>
      <c r="F355" s="146" t="s">
        <v>394</v>
      </c>
      <c r="G355" s="147" t="s">
        <v>186</v>
      </c>
      <c r="H355" s="148">
        <v>103.86</v>
      </c>
      <c r="I355" s="149"/>
      <c r="J355" s="150">
        <f>ROUND(I355*H355,2)</f>
        <v>0</v>
      </c>
      <c r="K355" s="146" t="s">
        <v>1</v>
      </c>
      <c r="L355" s="33"/>
      <c r="M355" s="151" t="s">
        <v>1</v>
      </c>
      <c r="N355" s="152" t="s">
        <v>37</v>
      </c>
      <c r="O355" s="58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338</v>
      </c>
      <c r="AT355" s="155" t="s">
        <v>118</v>
      </c>
      <c r="AU355" s="155" t="s">
        <v>80</v>
      </c>
      <c r="AY355" s="17" t="s">
        <v>115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7" t="s">
        <v>80</v>
      </c>
      <c r="BK355" s="156">
        <f>ROUND(I355*H355,2)</f>
        <v>0</v>
      </c>
      <c r="BL355" s="17" t="s">
        <v>338</v>
      </c>
      <c r="BM355" s="155" t="s">
        <v>536</v>
      </c>
    </row>
    <row r="356" spans="1:65" s="2" customFormat="1" x14ac:dyDescent="0.2">
      <c r="A356" s="32"/>
      <c r="B356" s="33"/>
      <c r="C356" s="32"/>
      <c r="D356" s="157" t="s">
        <v>123</v>
      </c>
      <c r="E356" s="32"/>
      <c r="F356" s="158" t="s">
        <v>394</v>
      </c>
      <c r="G356" s="32"/>
      <c r="H356" s="32"/>
      <c r="I356" s="159"/>
      <c r="J356" s="32"/>
      <c r="K356" s="32"/>
      <c r="L356" s="33"/>
      <c r="M356" s="160"/>
      <c r="N356" s="161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123</v>
      </c>
      <c r="AU356" s="17" t="s">
        <v>80</v>
      </c>
    </row>
    <row r="357" spans="1:65" s="13" customFormat="1" x14ac:dyDescent="0.2">
      <c r="B357" s="162"/>
      <c r="D357" s="157" t="s">
        <v>124</v>
      </c>
      <c r="E357" s="163" t="s">
        <v>1</v>
      </c>
      <c r="F357" s="164" t="s">
        <v>670</v>
      </c>
      <c r="H357" s="165">
        <v>103.86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124</v>
      </c>
      <c r="AU357" s="163" t="s">
        <v>80</v>
      </c>
      <c r="AV357" s="13" t="s">
        <v>82</v>
      </c>
      <c r="AW357" s="13" t="s">
        <v>29</v>
      </c>
      <c r="AX357" s="13" t="s">
        <v>72</v>
      </c>
      <c r="AY357" s="163" t="s">
        <v>115</v>
      </c>
    </row>
    <row r="358" spans="1:65" s="14" customFormat="1" x14ac:dyDescent="0.2">
      <c r="B358" s="170"/>
      <c r="D358" s="157" t="s">
        <v>124</v>
      </c>
      <c r="E358" s="171" t="s">
        <v>1</v>
      </c>
      <c r="F358" s="172" t="s">
        <v>126</v>
      </c>
      <c r="H358" s="173">
        <v>103.86</v>
      </c>
      <c r="I358" s="174"/>
      <c r="L358" s="170"/>
      <c r="M358" s="175"/>
      <c r="N358" s="176"/>
      <c r="O358" s="176"/>
      <c r="P358" s="176"/>
      <c r="Q358" s="176"/>
      <c r="R358" s="176"/>
      <c r="S358" s="176"/>
      <c r="T358" s="177"/>
      <c r="AT358" s="171" t="s">
        <v>124</v>
      </c>
      <c r="AU358" s="171" t="s">
        <v>80</v>
      </c>
      <c r="AV358" s="14" t="s">
        <v>122</v>
      </c>
      <c r="AW358" s="14" t="s">
        <v>29</v>
      </c>
      <c r="AX358" s="14" t="s">
        <v>80</v>
      </c>
      <c r="AY358" s="171" t="s">
        <v>115</v>
      </c>
    </row>
    <row r="359" spans="1:65" s="2" customFormat="1" ht="16.5" customHeight="1" x14ac:dyDescent="0.2">
      <c r="A359" s="32"/>
      <c r="B359" s="143"/>
      <c r="C359" s="144" t="s">
        <v>397</v>
      </c>
      <c r="D359" s="144" t="s">
        <v>118</v>
      </c>
      <c r="E359" s="145" t="s">
        <v>398</v>
      </c>
      <c r="F359" s="146" t="s">
        <v>399</v>
      </c>
      <c r="G359" s="147" t="s">
        <v>186</v>
      </c>
      <c r="H359" s="148">
        <v>2.1999999999999999E-2</v>
      </c>
      <c r="I359" s="149"/>
      <c r="J359" s="150">
        <f>ROUND(I359*H359,2)</f>
        <v>0</v>
      </c>
      <c r="K359" s="146" t="s">
        <v>252</v>
      </c>
      <c r="L359" s="33"/>
      <c r="M359" s="151" t="s">
        <v>1</v>
      </c>
      <c r="N359" s="152" t="s">
        <v>37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346</v>
      </c>
      <c r="AT359" s="155" t="s">
        <v>118</v>
      </c>
      <c r="AU359" s="155" t="s">
        <v>80</v>
      </c>
      <c r="AY359" s="17" t="s">
        <v>115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80</v>
      </c>
      <c r="BK359" s="156">
        <f>ROUND(I359*H359,2)</f>
        <v>0</v>
      </c>
      <c r="BL359" s="17" t="s">
        <v>346</v>
      </c>
      <c r="BM359" s="155" t="s">
        <v>671</v>
      </c>
    </row>
    <row r="360" spans="1:65" s="2" customFormat="1" ht="58.5" x14ac:dyDescent="0.2">
      <c r="A360" s="32"/>
      <c r="B360" s="33"/>
      <c r="C360" s="32"/>
      <c r="D360" s="157" t="s">
        <v>123</v>
      </c>
      <c r="E360" s="32"/>
      <c r="F360" s="158" t="s">
        <v>401</v>
      </c>
      <c r="G360" s="32"/>
      <c r="H360" s="32"/>
      <c r="I360" s="159"/>
      <c r="J360" s="32"/>
      <c r="K360" s="32"/>
      <c r="L360" s="33"/>
      <c r="M360" s="160"/>
      <c r="N360" s="161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123</v>
      </c>
      <c r="AU360" s="17" t="s">
        <v>80</v>
      </c>
    </row>
    <row r="361" spans="1:65" s="13" customFormat="1" x14ac:dyDescent="0.2">
      <c r="B361" s="162"/>
      <c r="D361" s="157" t="s">
        <v>124</v>
      </c>
      <c r="E361" s="163" t="s">
        <v>1</v>
      </c>
      <c r="F361" s="164" t="s">
        <v>672</v>
      </c>
      <c r="H361" s="165">
        <v>2.1999999999999999E-2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124</v>
      </c>
      <c r="AU361" s="163" t="s">
        <v>80</v>
      </c>
      <c r="AV361" s="13" t="s">
        <v>82</v>
      </c>
      <c r="AW361" s="13" t="s">
        <v>29</v>
      </c>
      <c r="AX361" s="13" t="s">
        <v>80</v>
      </c>
      <c r="AY361" s="163" t="s">
        <v>115</v>
      </c>
    </row>
    <row r="362" spans="1:65" s="2" customFormat="1" ht="24.2" customHeight="1" x14ac:dyDescent="0.2">
      <c r="A362" s="32"/>
      <c r="B362" s="143"/>
      <c r="C362" s="144" t="s">
        <v>248</v>
      </c>
      <c r="D362" s="144" t="s">
        <v>118</v>
      </c>
      <c r="E362" s="145" t="s">
        <v>568</v>
      </c>
      <c r="F362" s="146" t="s">
        <v>569</v>
      </c>
      <c r="G362" s="147" t="s">
        <v>186</v>
      </c>
      <c r="H362" s="148">
        <v>22.9</v>
      </c>
      <c r="I362" s="149"/>
      <c r="J362" s="150">
        <f>ROUND(I362*H362,2)</f>
        <v>0</v>
      </c>
      <c r="K362" s="146" t="s">
        <v>1</v>
      </c>
      <c r="L362" s="33"/>
      <c r="M362" s="151" t="s">
        <v>1</v>
      </c>
      <c r="N362" s="152" t="s">
        <v>37</v>
      </c>
      <c r="O362" s="58"/>
      <c r="P362" s="153">
        <f>O362*H362</f>
        <v>0</v>
      </c>
      <c r="Q362" s="153">
        <v>0</v>
      </c>
      <c r="R362" s="153">
        <f>Q362*H362</f>
        <v>0</v>
      </c>
      <c r="S362" s="153">
        <v>0</v>
      </c>
      <c r="T362" s="154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5" t="s">
        <v>338</v>
      </c>
      <c r="AT362" s="155" t="s">
        <v>118</v>
      </c>
      <c r="AU362" s="155" t="s">
        <v>80</v>
      </c>
      <c r="AY362" s="17" t="s">
        <v>115</v>
      </c>
      <c r="BE362" s="156">
        <f>IF(N362="základní",J362,0)</f>
        <v>0</v>
      </c>
      <c r="BF362" s="156">
        <f>IF(N362="snížená",J362,0)</f>
        <v>0</v>
      </c>
      <c r="BG362" s="156">
        <f>IF(N362="zákl. přenesená",J362,0)</f>
        <v>0</v>
      </c>
      <c r="BH362" s="156">
        <f>IF(N362="sníž. přenesená",J362,0)</f>
        <v>0</v>
      </c>
      <c r="BI362" s="156">
        <f>IF(N362="nulová",J362,0)</f>
        <v>0</v>
      </c>
      <c r="BJ362" s="17" t="s">
        <v>80</v>
      </c>
      <c r="BK362" s="156">
        <f>ROUND(I362*H362,2)</f>
        <v>0</v>
      </c>
      <c r="BL362" s="17" t="s">
        <v>338</v>
      </c>
      <c r="BM362" s="155" t="s">
        <v>537</v>
      </c>
    </row>
    <row r="363" spans="1:65" s="2" customFormat="1" x14ac:dyDescent="0.2">
      <c r="A363" s="32"/>
      <c r="B363" s="33"/>
      <c r="C363" s="32"/>
      <c r="D363" s="157" t="s">
        <v>123</v>
      </c>
      <c r="E363" s="32"/>
      <c r="F363" s="158" t="s">
        <v>569</v>
      </c>
      <c r="G363" s="32"/>
      <c r="H363" s="32"/>
      <c r="I363" s="159"/>
      <c r="J363" s="32"/>
      <c r="K363" s="32"/>
      <c r="L363" s="33"/>
      <c r="M363" s="160"/>
      <c r="N363" s="161"/>
      <c r="O363" s="58"/>
      <c r="P363" s="58"/>
      <c r="Q363" s="58"/>
      <c r="R363" s="58"/>
      <c r="S363" s="58"/>
      <c r="T363" s="59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123</v>
      </c>
      <c r="AU363" s="17" t="s">
        <v>80</v>
      </c>
    </row>
    <row r="364" spans="1:65" s="13" customFormat="1" x14ac:dyDescent="0.2">
      <c r="B364" s="162"/>
      <c r="D364" s="157" t="s">
        <v>124</v>
      </c>
      <c r="E364" s="163" t="s">
        <v>1</v>
      </c>
      <c r="F364" s="164" t="s">
        <v>673</v>
      </c>
      <c r="H364" s="165">
        <v>22.9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124</v>
      </c>
      <c r="AU364" s="163" t="s">
        <v>80</v>
      </c>
      <c r="AV364" s="13" t="s">
        <v>82</v>
      </c>
      <c r="AW364" s="13" t="s">
        <v>29</v>
      </c>
      <c r="AX364" s="13" t="s">
        <v>72</v>
      </c>
      <c r="AY364" s="163" t="s">
        <v>115</v>
      </c>
    </row>
    <row r="365" spans="1:65" s="14" customFormat="1" x14ac:dyDescent="0.2">
      <c r="B365" s="170"/>
      <c r="D365" s="157" t="s">
        <v>124</v>
      </c>
      <c r="E365" s="171" t="s">
        <v>1</v>
      </c>
      <c r="F365" s="172" t="s">
        <v>126</v>
      </c>
      <c r="H365" s="173">
        <v>22.9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124</v>
      </c>
      <c r="AU365" s="171" t="s">
        <v>80</v>
      </c>
      <c r="AV365" s="14" t="s">
        <v>122</v>
      </c>
      <c r="AW365" s="14" t="s">
        <v>29</v>
      </c>
      <c r="AX365" s="14" t="s">
        <v>80</v>
      </c>
      <c r="AY365" s="171" t="s">
        <v>115</v>
      </c>
    </row>
    <row r="366" spans="1:65" s="12" customFormat="1" ht="25.9" customHeight="1" x14ac:dyDescent="0.2">
      <c r="B366" s="130"/>
      <c r="D366" s="131" t="s">
        <v>71</v>
      </c>
      <c r="E366" s="132" t="s">
        <v>407</v>
      </c>
      <c r="F366" s="132" t="s">
        <v>408</v>
      </c>
      <c r="I366" s="133"/>
      <c r="J366" s="134">
        <f>BK366</f>
        <v>0</v>
      </c>
      <c r="L366" s="130"/>
      <c r="M366" s="135"/>
      <c r="N366" s="136"/>
      <c r="O366" s="136"/>
      <c r="P366" s="137">
        <f>SUM(P367:P382)</f>
        <v>0</v>
      </c>
      <c r="Q366" s="136"/>
      <c r="R366" s="137">
        <f>SUM(R367:R382)</f>
        <v>0</v>
      </c>
      <c r="S366" s="136"/>
      <c r="T366" s="138">
        <f>SUM(T367:T382)</f>
        <v>0</v>
      </c>
      <c r="AR366" s="131" t="s">
        <v>116</v>
      </c>
      <c r="AT366" s="139" t="s">
        <v>71</v>
      </c>
      <c r="AU366" s="139" t="s">
        <v>72</v>
      </c>
      <c r="AY366" s="131" t="s">
        <v>115</v>
      </c>
      <c r="BK366" s="140">
        <f>SUM(BK367:BK382)</f>
        <v>0</v>
      </c>
    </row>
    <row r="367" spans="1:65" s="2" customFormat="1" ht="21.75" customHeight="1" x14ac:dyDescent="0.2">
      <c r="A367" s="32"/>
      <c r="B367" s="143"/>
      <c r="C367" s="144" t="s">
        <v>409</v>
      </c>
      <c r="D367" s="144" t="s">
        <v>118</v>
      </c>
      <c r="E367" s="145" t="s">
        <v>410</v>
      </c>
      <c r="F367" s="146" t="s">
        <v>411</v>
      </c>
      <c r="G367" s="147" t="s">
        <v>412</v>
      </c>
      <c r="H367" s="148">
        <v>1</v>
      </c>
      <c r="I367" s="149"/>
      <c r="J367" s="150">
        <f>ROUND(I367*H367,2)</f>
        <v>0</v>
      </c>
      <c r="K367" s="146" t="s">
        <v>1</v>
      </c>
      <c r="L367" s="33"/>
      <c r="M367" s="151" t="s">
        <v>1</v>
      </c>
      <c r="N367" s="152" t="s">
        <v>37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122</v>
      </c>
      <c r="AT367" s="155" t="s">
        <v>118</v>
      </c>
      <c r="AU367" s="155" t="s">
        <v>80</v>
      </c>
      <c r="AY367" s="17" t="s">
        <v>115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80</v>
      </c>
      <c r="BK367" s="156">
        <f>ROUND(I367*H367,2)</f>
        <v>0</v>
      </c>
      <c r="BL367" s="17" t="s">
        <v>122</v>
      </c>
      <c r="BM367" s="155" t="s">
        <v>380</v>
      </c>
    </row>
    <row r="368" spans="1:65" s="2" customFormat="1" x14ac:dyDescent="0.2">
      <c r="A368" s="32"/>
      <c r="B368" s="33"/>
      <c r="C368" s="32"/>
      <c r="D368" s="157" t="s">
        <v>123</v>
      </c>
      <c r="E368" s="32"/>
      <c r="F368" s="158" t="s">
        <v>411</v>
      </c>
      <c r="G368" s="32"/>
      <c r="H368" s="32"/>
      <c r="I368" s="159"/>
      <c r="J368" s="32"/>
      <c r="K368" s="32"/>
      <c r="L368" s="33"/>
      <c r="M368" s="160"/>
      <c r="N368" s="161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123</v>
      </c>
      <c r="AU368" s="17" t="s">
        <v>80</v>
      </c>
    </row>
    <row r="369" spans="1:65" s="13" customFormat="1" x14ac:dyDescent="0.2">
      <c r="B369" s="162"/>
      <c r="D369" s="157" t="s">
        <v>124</v>
      </c>
      <c r="E369" s="163" t="s">
        <v>1</v>
      </c>
      <c r="F369" s="164" t="s">
        <v>80</v>
      </c>
      <c r="H369" s="165">
        <v>1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124</v>
      </c>
      <c r="AU369" s="163" t="s">
        <v>80</v>
      </c>
      <c r="AV369" s="13" t="s">
        <v>82</v>
      </c>
      <c r="AW369" s="13" t="s">
        <v>29</v>
      </c>
      <c r="AX369" s="13" t="s">
        <v>72</v>
      </c>
      <c r="AY369" s="163" t="s">
        <v>115</v>
      </c>
    </row>
    <row r="370" spans="1:65" s="14" customFormat="1" x14ac:dyDescent="0.2">
      <c r="B370" s="170"/>
      <c r="D370" s="157" t="s">
        <v>124</v>
      </c>
      <c r="E370" s="171" t="s">
        <v>1</v>
      </c>
      <c r="F370" s="172" t="s">
        <v>126</v>
      </c>
      <c r="H370" s="173">
        <v>1</v>
      </c>
      <c r="I370" s="174"/>
      <c r="L370" s="170"/>
      <c r="M370" s="175"/>
      <c r="N370" s="176"/>
      <c r="O370" s="176"/>
      <c r="P370" s="176"/>
      <c r="Q370" s="176"/>
      <c r="R370" s="176"/>
      <c r="S370" s="176"/>
      <c r="T370" s="177"/>
      <c r="AT370" s="171" t="s">
        <v>124</v>
      </c>
      <c r="AU370" s="171" t="s">
        <v>80</v>
      </c>
      <c r="AV370" s="14" t="s">
        <v>122</v>
      </c>
      <c r="AW370" s="14" t="s">
        <v>29</v>
      </c>
      <c r="AX370" s="14" t="s">
        <v>80</v>
      </c>
      <c r="AY370" s="171" t="s">
        <v>115</v>
      </c>
    </row>
    <row r="371" spans="1:65" s="2" customFormat="1" ht="33" customHeight="1" x14ac:dyDescent="0.2">
      <c r="A371" s="32"/>
      <c r="B371" s="143"/>
      <c r="C371" s="144" t="s">
        <v>414</v>
      </c>
      <c r="D371" s="144" t="s">
        <v>118</v>
      </c>
      <c r="E371" s="145" t="s">
        <v>415</v>
      </c>
      <c r="F371" s="146" t="s">
        <v>416</v>
      </c>
      <c r="G371" s="147" t="s">
        <v>134</v>
      </c>
      <c r="H371" s="148">
        <v>0.36</v>
      </c>
      <c r="I371" s="149"/>
      <c r="J371" s="150">
        <f>ROUND(I371*H371,2)</f>
        <v>0</v>
      </c>
      <c r="K371" s="146" t="s">
        <v>1</v>
      </c>
      <c r="L371" s="33"/>
      <c r="M371" s="151" t="s">
        <v>1</v>
      </c>
      <c r="N371" s="152" t="s">
        <v>37</v>
      </c>
      <c r="O371" s="58"/>
      <c r="P371" s="153">
        <f>O371*H371</f>
        <v>0</v>
      </c>
      <c r="Q371" s="153">
        <v>0</v>
      </c>
      <c r="R371" s="153">
        <f>Q371*H371</f>
        <v>0</v>
      </c>
      <c r="S371" s="153">
        <v>0</v>
      </c>
      <c r="T371" s="15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122</v>
      </c>
      <c r="AT371" s="155" t="s">
        <v>118</v>
      </c>
      <c r="AU371" s="155" t="s">
        <v>80</v>
      </c>
      <c r="AY371" s="17" t="s">
        <v>115</v>
      </c>
      <c r="BE371" s="156">
        <f>IF(N371="základní",J371,0)</f>
        <v>0</v>
      </c>
      <c r="BF371" s="156">
        <f>IF(N371="snížená",J371,0)</f>
        <v>0</v>
      </c>
      <c r="BG371" s="156">
        <f>IF(N371="zákl. přenesená",J371,0)</f>
        <v>0</v>
      </c>
      <c r="BH371" s="156">
        <f>IF(N371="sníž. přenesená",J371,0)</f>
        <v>0</v>
      </c>
      <c r="BI371" s="156">
        <f>IF(N371="nulová",J371,0)</f>
        <v>0</v>
      </c>
      <c r="BJ371" s="17" t="s">
        <v>80</v>
      </c>
      <c r="BK371" s="156">
        <f>ROUND(I371*H371,2)</f>
        <v>0</v>
      </c>
      <c r="BL371" s="17" t="s">
        <v>122</v>
      </c>
      <c r="BM371" s="155" t="s">
        <v>545</v>
      </c>
    </row>
    <row r="372" spans="1:65" s="2" customFormat="1" ht="19.5" x14ac:dyDescent="0.2">
      <c r="A372" s="32"/>
      <c r="B372" s="33"/>
      <c r="C372" s="32"/>
      <c r="D372" s="157" t="s">
        <v>123</v>
      </c>
      <c r="E372" s="32"/>
      <c r="F372" s="158" t="s">
        <v>416</v>
      </c>
      <c r="G372" s="32"/>
      <c r="H372" s="32"/>
      <c r="I372" s="159"/>
      <c r="J372" s="32"/>
      <c r="K372" s="32"/>
      <c r="L372" s="33"/>
      <c r="M372" s="160"/>
      <c r="N372" s="161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123</v>
      </c>
      <c r="AU372" s="17" t="s">
        <v>80</v>
      </c>
    </row>
    <row r="373" spans="1:65" s="13" customFormat="1" x14ac:dyDescent="0.2">
      <c r="B373" s="162"/>
      <c r="D373" s="157" t="s">
        <v>124</v>
      </c>
      <c r="E373" s="163" t="s">
        <v>1</v>
      </c>
      <c r="F373" s="164" t="s">
        <v>605</v>
      </c>
      <c r="H373" s="165">
        <v>0.36</v>
      </c>
      <c r="I373" s="166"/>
      <c r="L373" s="162"/>
      <c r="M373" s="167"/>
      <c r="N373" s="168"/>
      <c r="O373" s="168"/>
      <c r="P373" s="168"/>
      <c r="Q373" s="168"/>
      <c r="R373" s="168"/>
      <c r="S373" s="168"/>
      <c r="T373" s="169"/>
      <c r="AT373" s="163" t="s">
        <v>124</v>
      </c>
      <c r="AU373" s="163" t="s">
        <v>80</v>
      </c>
      <c r="AV373" s="13" t="s">
        <v>82</v>
      </c>
      <c r="AW373" s="13" t="s">
        <v>29</v>
      </c>
      <c r="AX373" s="13" t="s">
        <v>72</v>
      </c>
      <c r="AY373" s="163" t="s">
        <v>115</v>
      </c>
    </row>
    <row r="374" spans="1:65" s="14" customFormat="1" x14ac:dyDescent="0.2">
      <c r="B374" s="170"/>
      <c r="D374" s="157" t="s">
        <v>124</v>
      </c>
      <c r="E374" s="171" t="s">
        <v>1</v>
      </c>
      <c r="F374" s="172" t="s">
        <v>126</v>
      </c>
      <c r="H374" s="173">
        <v>0.36</v>
      </c>
      <c r="I374" s="174"/>
      <c r="L374" s="170"/>
      <c r="M374" s="175"/>
      <c r="N374" s="176"/>
      <c r="O374" s="176"/>
      <c r="P374" s="176"/>
      <c r="Q374" s="176"/>
      <c r="R374" s="176"/>
      <c r="S374" s="176"/>
      <c r="T374" s="177"/>
      <c r="AT374" s="171" t="s">
        <v>124</v>
      </c>
      <c r="AU374" s="171" t="s">
        <v>80</v>
      </c>
      <c r="AV374" s="14" t="s">
        <v>122</v>
      </c>
      <c r="AW374" s="14" t="s">
        <v>29</v>
      </c>
      <c r="AX374" s="14" t="s">
        <v>80</v>
      </c>
      <c r="AY374" s="171" t="s">
        <v>115</v>
      </c>
    </row>
    <row r="375" spans="1:65" s="2" customFormat="1" ht="33" customHeight="1" x14ac:dyDescent="0.2">
      <c r="A375" s="32"/>
      <c r="B375" s="143"/>
      <c r="C375" s="144" t="s">
        <v>419</v>
      </c>
      <c r="D375" s="144" t="s">
        <v>118</v>
      </c>
      <c r="E375" s="145" t="s">
        <v>425</v>
      </c>
      <c r="F375" s="146" t="s">
        <v>426</v>
      </c>
      <c r="G375" s="147" t="s">
        <v>427</v>
      </c>
      <c r="H375" s="148">
        <v>1</v>
      </c>
      <c r="I375" s="149"/>
      <c r="J375" s="150">
        <f>ROUND(I375*H375,2)</f>
        <v>0</v>
      </c>
      <c r="K375" s="146" t="s">
        <v>1</v>
      </c>
      <c r="L375" s="33"/>
      <c r="M375" s="151" t="s">
        <v>1</v>
      </c>
      <c r="N375" s="152" t="s">
        <v>37</v>
      </c>
      <c r="O375" s="58"/>
      <c r="P375" s="153">
        <f>O375*H375</f>
        <v>0</v>
      </c>
      <c r="Q375" s="153">
        <v>0</v>
      </c>
      <c r="R375" s="153">
        <f>Q375*H375</f>
        <v>0</v>
      </c>
      <c r="S375" s="153">
        <v>0</v>
      </c>
      <c r="T375" s="15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5" t="s">
        <v>122</v>
      </c>
      <c r="AT375" s="155" t="s">
        <v>118</v>
      </c>
      <c r="AU375" s="155" t="s">
        <v>80</v>
      </c>
      <c r="AY375" s="17" t="s">
        <v>115</v>
      </c>
      <c r="BE375" s="156">
        <f>IF(N375="základní",J375,0)</f>
        <v>0</v>
      </c>
      <c r="BF375" s="156">
        <f>IF(N375="snížená",J375,0)</f>
        <v>0</v>
      </c>
      <c r="BG375" s="156">
        <f>IF(N375="zákl. přenesená",J375,0)</f>
        <v>0</v>
      </c>
      <c r="BH375" s="156">
        <f>IF(N375="sníž. přenesená",J375,0)</f>
        <v>0</v>
      </c>
      <c r="BI375" s="156">
        <f>IF(N375="nulová",J375,0)</f>
        <v>0</v>
      </c>
      <c r="BJ375" s="17" t="s">
        <v>80</v>
      </c>
      <c r="BK375" s="156">
        <f>ROUND(I375*H375,2)</f>
        <v>0</v>
      </c>
      <c r="BL375" s="17" t="s">
        <v>122</v>
      </c>
      <c r="BM375" s="155" t="s">
        <v>386</v>
      </c>
    </row>
    <row r="376" spans="1:65" s="2" customFormat="1" ht="19.5" x14ac:dyDescent="0.2">
      <c r="A376" s="32"/>
      <c r="B376" s="33"/>
      <c r="C376" s="32"/>
      <c r="D376" s="157" t="s">
        <v>123</v>
      </c>
      <c r="E376" s="32"/>
      <c r="F376" s="158" t="s">
        <v>426</v>
      </c>
      <c r="G376" s="32"/>
      <c r="H376" s="32"/>
      <c r="I376" s="159"/>
      <c r="J376" s="32"/>
      <c r="K376" s="32"/>
      <c r="L376" s="33"/>
      <c r="M376" s="160"/>
      <c r="N376" s="161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123</v>
      </c>
      <c r="AU376" s="17" t="s">
        <v>80</v>
      </c>
    </row>
    <row r="377" spans="1:65" s="13" customFormat="1" x14ac:dyDescent="0.2">
      <c r="B377" s="162"/>
      <c r="D377" s="157" t="s">
        <v>124</v>
      </c>
      <c r="E377" s="163" t="s">
        <v>1</v>
      </c>
      <c r="F377" s="164" t="s">
        <v>80</v>
      </c>
      <c r="H377" s="165">
        <v>1</v>
      </c>
      <c r="I377" s="166"/>
      <c r="L377" s="162"/>
      <c r="M377" s="167"/>
      <c r="N377" s="168"/>
      <c r="O377" s="168"/>
      <c r="P377" s="168"/>
      <c r="Q377" s="168"/>
      <c r="R377" s="168"/>
      <c r="S377" s="168"/>
      <c r="T377" s="169"/>
      <c r="AT377" s="163" t="s">
        <v>124</v>
      </c>
      <c r="AU377" s="163" t="s">
        <v>80</v>
      </c>
      <c r="AV377" s="13" t="s">
        <v>82</v>
      </c>
      <c r="AW377" s="13" t="s">
        <v>29</v>
      </c>
      <c r="AX377" s="13" t="s">
        <v>72</v>
      </c>
      <c r="AY377" s="163" t="s">
        <v>115</v>
      </c>
    </row>
    <row r="378" spans="1:65" s="14" customFormat="1" x14ac:dyDescent="0.2">
      <c r="B378" s="170"/>
      <c r="D378" s="157" t="s">
        <v>124</v>
      </c>
      <c r="E378" s="171" t="s">
        <v>1</v>
      </c>
      <c r="F378" s="172" t="s">
        <v>126</v>
      </c>
      <c r="H378" s="173">
        <v>1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124</v>
      </c>
      <c r="AU378" s="171" t="s">
        <v>80</v>
      </c>
      <c r="AV378" s="14" t="s">
        <v>122</v>
      </c>
      <c r="AW378" s="14" t="s">
        <v>29</v>
      </c>
      <c r="AX378" s="14" t="s">
        <v>80</v>
      </c>
      <c r="AY378" s="171" t="s">
        <v>115</v>
      </c>
    </row>
    <row r="379" spans="1:65" s="2" customFormat="1" ht="66.75" customHeight="1" x14ac:dyDescent="0.2">
      <c r="A379" s="32"/>
      <c r="B379" s="143"/>
      <c r="C379" s="144" t="s">
        <v>235</v>
      </c>
      <c r="D379" s="144" t="s">
        <v>118</v>
      </c>
      <c r="E379" s="145" t="s">
        <v>439</v>
      </c>
      <c r="F379" s="146" t="s">
        <v>440</v>
      </c>
      <c r="G379" s="147" t="s">
        <v>427</v>
      </c>
      <c r="H379" s="148">
        <v>1</v>
      </c>
      <c r="I379" s="149"/>
      <c r="J379" s="150">
        <f>ROUND(I379*H379,2)</f>
        <v>0</v>
      </c>
      <c r="K379" s="146" t="s">
        <v>1</v>
      </c>
      <c r="L379" s="33"/>
      <c r="M379" s="151" t="s">
        <v>1</v>
      </c>
      <c r="N379" s="152" t="s">
        <v>37</v>
      </c>
      <c r="O379" s="58"/>
      <c r="P379" s="153">
        <f>O379*H379</f>
        <v>0</v>
      </c>
      <c r="Q379" s="153">
        <v>0</v>
      </c>
      <c r="R379" s="153">
        <f>Q379*H379</f>
        <v>0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122</v>
      </c>
      <c r="AT379" s="155" t="s">
        <v>118</v>
      </c>
      <c r="AU379" s="155" t="s">
        <v>80</v>
      </c>
      <c r="AY379" s="17" t="s">
        <v>115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80</v>
      </c>
      <c r="BK379" s="156">
        <f>ROUND(I379*H379,2)</f>
        <v>0</v>
      </c>
      <c r="BL379" s="17" t="s">
        <v>122</v>
      </c>
      <c r="BM379" s="155" t="s">
        <v>391</v>
      </c>
    </row>
    <row r="380" spans="1:65" s="2" customFormat="1" ht="39" x14ac:dyDescent="0.2">
      <c r="A380" s="32"/>
      <c r="B380" s="33"/>
      <c r="C380" s="32"/>
      <c r="D380" s="157" t="s">
        <v>123</v>
      </c>
      <c r="E380" s="32"/>
      <c r="F380" s="158" t="s">
        <v>440</v>
      </c>
      <c r="G380" s="32"/>
      <c r="H380" s="32"/>
      <c r="I380" s="159"/>
      <c r="J380" s="32"/>
      <c r="K380" s="32"/>
      <c r="L380" s="33"/>
      <c r="M380" s="160"/>
      <c r="N380" s="161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123</v>
      </c>
      <c r="AU380" s="17" t="s">
        <v>80</v>
      </c>
    </row>
    <row r="381" spans="1:65" s="13" customFormat="1" x14ac:dyDescent="0.2">
      <c r="B381" s="162"/>
      <c r="D381" s="157" t="s">
        <v>124</v>
      </c>
      <c r="E381" s="163" t="s">
        <v>1</v>
      </c>
      <c r="F381" s="164" t="s">
        <v>80</v>
      </c>
      <c r="H381" s="165">
        <v>1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124</v>
      </c>
      <c r="AU381" s="163" t="s">
        <v>80</v>
      </c>
      <c r="AV381" s="13" t="s">
        <v>82</v>
      </c>
      <c r="AW381" s="13" t="s">
        <v>29</v>
      </c>
      <c r="AX381" s="13" t="s">
        <v>72</v>
      </c>
      <c r="AY381" s="163" t="s">
        <v>115</v>
      </c>
    </row>
    <row r="382" spans="1:65" s="14" customFormat="1" x14ac:dyDescent="0.2">
      <c r="B382" s="170"/>
      <c r="D382" s="157" t="s">
        <v>124</v>
      </c>
      <c r="E382" s="171" t="s">
        <v>1</v>
      </c>
      <c r="F382" s="172" t="s">
        <v>126</v>
      </c>
      <c r="H382" s="173">
        <v>1</v>
      </c>
      <c r="I382" s="174"/>
      <c r="L382" s="170"/>
      <c r="M382" s="188"/>
      <c r="N382" s="189"/>
      <c r="O382" s="189"/>
      <c r="P382" s="189"/>
      <c r="Q382" s="189"/>
      <c r="R382" s="189"/>
      <c r="S382" s="189"/>
      <c r="T382" s="190"/>
      <c r="AT382" s="171" t="s">
        <v>124</v>
      </c>
      <c r="AU382" s="171" t="s">
        <v>80</v>
      </c>
      <c r="AV382" s="14" t="s">
        <v>122</v>
      </c>
      <c r="AW382" s="14" t="s">
        <v>29</v>
      </c>
      <c r="AX382" s="14" t="s">
        <v>80</v>
      </c>
      <c r="AY382" s="171" t="s">
        <v>115</v>
      </c>
    </row>
    <row r="383" spans="1:65" s="2" customFormat="1" ht="6.95" customHeight="1" x14ac:dyDescent="0.2">
      <c r="A383" s="32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33"/>
      <c r="M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</row>
  </sheetData>
  <sheetProtection selectLockedCells="1" selectUnlockedCells="1"/>
  <autoFilter ref="C119:K382" xr:uid="{00000000-0009-0000-0000-000003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01 - Oprava trati v km...</vt:lpstr>
      <vt:lpstr>SO 02 - Oprava trati v km...</vt:lpstr>
      <vt:lpstr>SO 04 - Oprava přejezdu v...</vt:lpstr>
      <vt:lpstr>'Rekapitulace stavby'!Názvy_tisku</vt:lpstr>
      <vt:lpstr>'SO 01 - Oprava trati v km...'!Názvy_tisku</vt:lpstr>
      <vt:lpstr>'SO 02 - Oprava trati v km...'!Názvy_tisku</vt:lpstr>
      <vt:lpstr>'SO 04 - Oprava přejezdu v...'!Názvy_tisku</vt:lpstr>
      <vt:lpstr>'Rekapitulace stavby'!Oblast_tisku</vt:lpstr>
      <vt:lpstr>'SO 01 - Oprava trati v km...'!Oblast_tisku</vt:lpstr>
      <vt:lpstr>'SO 02 - Oprava trati v km...'!Oblast_tisku</vt:lpstr>
      <vt:lpstr>'SO 04 - Oprava přejezdu v...'!Oblast_tisku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Teplá Lucie</dc:creator>
  <cp:lastModifiedBy>Teplá Lucie</cp:lastModifiedBy>
  <dcterms:created xsi:type="dcterms:W3CDTF">2023-03-13T07:28:18Z</dcterms:created>
  <dcterms:modified xsi:type="dcterms:W3CDTF">2023-03-28T05:19:44Z</dcterms:modified>
</cp:coreProperties>
</file>