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01 - stavební rozpočet" sheetId="2" r:id="rId2"/>
    <sheet name="02 - ZTI, ÚT, PLYN, EI, H..." sheetId="3" r:id="rId3"/>
    <sheet name="03 - Oprava rozpočtu" sheetId="4" r:id="rId4"/>
    <sheet name="Pokyny pro vyplnění" sheetId="5" r:id="rId5"/>
  </sheets>
  <definedNames>
    <definedName name="_xlnm.Print_Area" localSheetId="0">'Rekapitulace stavby'!$D$4:$AO$33,'Rekapitulace stavby'!$C$39:$AQ$55</definedName>
    <definedName name="_xlnm.Print_Titles" localSheetId="0">'Rekapitulace stavby'!$49:$49</definedName>
    <definedName name="_xlnm._FilterDatabase" localSheetId="1" hidden="1">'01 - stavební rozpočet'!$C$114:$K$635</definedName>
    <definedName name="_xlnm.Print_Area" localSheetId="1">'01 - stavební rozpočet'!$C$4:$J$36,'01 - stavební rozpočet'!$C$42:$J$96,'01 - stavební rozpočet'!$C$102:$K$635</definedName>
    <definedName name="_xlnm.Print_Titles" localSheetId="1">'01 - stavební rozpočet'!$114:$114</definedName>
    <definedName name="_xlnm._FilterDatabase" localSheetId="2" hidden="1">'02 - ZTI, ÚT, PLYN, EI, H...'!$C$88:$K$326</definedName>
    <definedName name="_xlnm.Print_Area" localSheetId="2">'02 - ZTI, ÚT, PLYN, EI, H...'!$C$4:$J$36,'02 - ZTI, ÚT, PLYN, EI, H...'!$C$42:$J$70,'02 - ZTI, ÚT, PLYN, EI, H...'!$C$76:$K$326</definedName>
    <definedName name="_xlnm.Print_Titles" localSheetId="2">'02 - ZTI, ÚT, PLYN, EI, H...'!$88:$88</definedName>
    <definedName name="_xlnm._FilterDatabase" localSheetId="3" hidden="1">'03 - Oprava rozpočtu'!$C$79:$K$125</definedName>
    <definedName name="_xlnm.Print_Area" localSheetId="3">'03 - Oprava rozpočtu'!$C$4:$J$36,'03 - Oprava rozpočtu'!$C$42:$J$61,'03 - Oprava rozpočtu'!$C$67:$K$125</definedName>
    <definedName name="_xlnm.Print_Titles" localSheetId="3">'03 - Oprava rozpočtu'!$79:$79</definedName>
    <definedName name="_xlnm.Print_Area" localSheetId="4">'Pokyny pro vyplnění'!$B$2:$K$69,'Pokyny pro vyplnění'!$B$72:$K$116,'Pokyny pro vyplnění'!$B$119:$K$188,'Pokyny pro vyplnění'!$B$196:$K$216</definedName>
  </definedNames>
  <calcPr/>
</workbook>
</file>

<file path=xl/calcChain.xml><?xml version="1.0" encoding="utf-8"?>
<calcChain xmlns="http://schemas.openxmlformats.org/spreadsheetml/2006/main">
  <c i="1" r="AY54"/>
  <c r="AX54"/>
  <c i="4"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T120"/>
  <c r="R121"/>
  <c r="R120"/>
  <c r="P121"/>
  <c r="P120"/>
  <c r="BK121"/>
  <c r="BK120"/>
  <c r="J120"/>
  <c r="J121"/>
  <c r="BE121"/>
  <c r="J60"/>
  <c r="BI104"/>
  <c r="BH104"/>
  <c r="BG104"/>
  <c r="BF104"/>
  <c r="T104"/>
  <c r="R104"/>
  <c r="P104"/>
  <c r="BK104"/>
  <c r="J104"/>
  <c r="BE104"/>
  <c r="BI103"/>
  <c r="BH103"/>
  <c r="BG103"/>
  <c r="BF103"/>
  <c r="T103"/>
  <c r="R103"/>
  <c r="P103"/>
  <c r="BK103"/>
  <c r="J103"/>
  <c r="BE103"/>
  <c r="BI100"/>
  <c r="BH100"/>
  <c r="BG100"/>
  <c r="BF100"/>
  <c r="T100"/>
  <c r="R100"/>
  <c r="P100"/>
  <c r="BK100"/>
  <c r="J100"/>
  <c r="BE100"/>
  <c r="BI99"/>
  <c r="BH99"/>
  <c r="BG99"/>
  <c r="BF99"/>
  <c r="T99"/>
  <c r="T98"/>
  <c r="R99"/>
  <c r="R98"/>
  <c r="P99"/>
  <c r="P98"/>
  <c r="BK99"/>
  <c r="BK98"/>
  <c r="J98"/>
  <c r="J99"/>
  <c r="BE99"/>
  <c r="J59"/>
  <c r="BI95"/>
  <c r="BH95"/>
  <c r="BG95"/>
  <c r="BF95"/>
  <c r="T95"/>
  <c r="R95"/>
  <c r="P95"/>
  <c r="BK95"/>
  <c r="J95"/>
  <c r="BE95"/>
  <c r="BI92"/>
  <c r="BH92"/>
  <c r="BG92"/>
  <c r="BF92"/>
  <c r="T92"/>
  <c r="R92"/>
  <c r="P92"/>
  <c r="BK92"/>
  <c r="J92"/>
  <c r="BE92"/>
  <c r="BI89"/>
  <c r="BH89"/>
  <c r="BG89"/>
  <c r="BF89"/>
  <c r="T89"/>
  <c r="R89"/>
  <c r="P89"/>
  <c r="BK89"/>
  <c r="J89"/>
  <c r="BE89"/>
  <c r="BI84"/>
  <c r="BH84"/>
  <c r="BG84"/>
  <c r="BF84"/>
  <c r="T84"/>
  <c r="T83"/>
  <c r="R84"/>
  <c r="R83"/>
  <c r="P84"/>
  <c r="P83"/>
  <c r="BK84"/>
  <c r="BK83"/>
  <c r="J83"/>
  <c r="J84"/>
  <c r="BE84"/>
  <c r="J58"/>
  <c r="BI82"/>
  <c r="F34"/>
  <c i="1" r="BD54"/>
  <c i="4" r="BH82"/>
  <c r="F33"/>
  <c i="1" r="BC54"/>
  <c i="4" r="BG82"/>
  <c r="F32"/>
  <c i="1" r="BB54"/>
  <c i="4" r="BF82"/>
  <c r="J31"/>
  <c i="1" r="AW54"/>
  <c i="4" r="F31"/>
  <c i="1" r="BA54"/>
  <c i="4" r="T82"/>
  <c r="T81"/>
  <c r="T80"/>
  <c r="R82"/>
  <c r="R81"/>
  <c r="R80"/>
  <c r="P82"/>
  <c r="P81"/>
  <c r="P80"/>
  <c i="1" r="AU54"/>
  <c i="4" r="BK82"/>
  <c r="BK81"/>
  <c r="J81"/>
  <c r="BK80"/>
  <c r="J80"/>
  <c r="J56"/>
  <c r="J27"/>
  <c i="1" r="AG54"/>
  <c i="4" r="J82"/>
  <c r="BE82"/>
  <c r="J30"/>
  <c i="1" r="AV54"/>
  <c i="4" r="F30"/>
  <c i="1" r="AZ54"/>
  <c i="4" r="J57"/>
  <c r="F74"/>
  <c r="E72"/>
  <c r="F49"/>
  <c r="E47"/>
  <c r="J36"/>
  <c r="J21"/>
  <c r="E21"/>
  <c r="J76"/>
  <c r="J51"/>
  <c r="J20"/>
  <c r="J18"/>
  <c r="E18"/>
  <c r="F77"/>
  <c r="F52"/>
  <c r="J17"/>
  <c r="J15"/>
  <c r="E15"/>
  <c r="F76"/>
  <c r="F51"/>
  <c r="J14"/>
  <c r="J12"/>
  <c r="J74"/>
  <c r="J49"/>
  <c r="E7"/>
  <c r="E70"/>
  <c r="E45"/>
  <c i="1" r="AY53"/>
  <c r="AX53"/>
  <c i="3" r="BI326"/>
  <c r="BH326"/>
  <c r="BG326"/>
  <c r="BF326"/>
  <c r="T326"/>
  <c r="R326"/>
  <c r="P326"/>
  <c r="BK326"/>
  <c r="J326"/>
  <c r="BE326"/>
  <c r="BI325"/>
  <c r="BH325"/>
  <c r="BG325"/>
  <c r="BF325"/>
  <c r="T325"/>
  <c r="R325"/>
  <c r="P325"/>
  <c r="BK325"/>
  <c r="J325"/>
  <c r="BE325"/>
  <c r="BI324"/>
  <c r="BH324"/>
  <c r="BG324"/>
  <c r="BF324"/>
  <c r="T324"/>
  <c r="R324"/>
  <c r="P324"/>
  <c r="BK324"/>
  <c r="J324"/>
  <c r="BE324"/>
  <c r="BI323"/>
  <c r="BH323"/>
  <c r="BG323"/>
  <c r="BF323"/>
  <c r="T323"/>
  <c r="R323"/>
  <c r="P323"/>
  <c r="BK323"/>
  <c r="J323"/>
  <c r="BE323"/>
  <c r="BI322"/>
  <c r="BH322"/>
  <c r="BG322"/>
  <c r="BF322"/>
  <c r="T322"/>
  <c r="R322"/>
  <c r="P322"/>
  <c r="BK322"/>
  <c r="J322"/>
  <c r="BE322"/>
  <c r="BI321"/>
  <c r="BH321"/>
  <c r="BG321"/>
  <c r="BF321"/>
  <c r="T321"/>
  <c r="R321"/>
  <c r="P321"/>
  <c r="BK321"/>
  <c r="J321"/>
  <c r="BE321"/>
  <c r="BI320"/>
  <c r="BH320"/>
  <c r="BG320"/>
  <c r="BF320"/>
  <c r="T320"/>
  <c r="T319"/>
  <c r="R320"/>
  <c r="R319"/>
  <c r="P320"/>
  <c r="P319"/>
  <c r="BK320"/>
  <c r="BK319"/>
  <c r="J319"/>
  <c r="J320"/>
  <c r="BE320"/>
  <c r="J69"/>
  <c r="BI318"/>
  <c r="BH318"/>
  <c r="BG318"/>
  <c r="BF318"/>
  <c r="T318"/>
  <c r="R318"/>
  <c r="P318"/>
  <c r="BK318"/>
  <c r="J318"/>
  <c r="BE318"/>
  <c r="BI317"/>
  <c r="BH317"/>
  <c r="BG317"/>
  <c r="BF317"/>
  <c r="T317"/>
  <c r="R317"/>
  <c r="P317"/>
  <c r="BK317"/>
  <c r="J317"/>
  <c r="BE317"/>
  <c r="BI316"/>
  <c r="BH316"/>
  <c r="BG316"/>
  <c r="BF316"/>
  <c r="T316"/>
  <c r="R316"/>
  <c r="P316"/>
  <c r="BK316"/>
  <c r="J316"/>
  <c r="BE316"/>
  <c r="BI315"/>
  <c r="BH315"/>
  <c r="BG315"/>
  <c r="BF315"/>
  <c r="T315"/>
  <c r="R315"/>
  <c r="P315"/>
  <c r="BK315"/>
  <c r="J315"/>
  <c r="BE315"/>
  <c r="BI314"/>
  <c r="BH314"/>
  <c r="BG314"/>
  <c r="BF314"/>
  <c r="T314"/>
  <c r="R314"/>
  <c r="P314"/>
  <c r="BK314"/>
  <c r="J314"/>
  <c r="BE314"/>
  <c r="BI313"/>
  <c r="BH313"/>
  <c r="BG313"/>
  <c r="BF313"/>
  <c r="T313"/>
  <c r="R313"/>
  <c r="P313"/>
  <c r="BK313"/>
  <c r="J313"/>
  <c r="BE313"/>
  <c r="BI312"/>
  <c r="BH312"/>
  <c r="BG312"/>
  <c r="BF312"/>
  <c r="T312"/>
  <c r="R312"/>
  <c r="P312"/>
  <c r="BK312"/>
  <c r="J312"/>
  <c r="BE312"/>
  <c r="BI311"/>
  <c r="BH311"/>
  <c r="BG311"/>
  <c r="BF311"/>
  <c r="T311"/>
  <c r="R311"/>
  <c r="P311"/>
  <c r="BK311"/>
  <c r="J311"/>
  <c r="BE311"/>
  <c r="BI310"/>
  <c r="BH310"/>
  <c r="BG310"/>
  <c r="BF310"/>
  <c r="T310"/>
  <c r="R310"/>
  <c r="P310"/>
  <c r="BK310"/>
  <c r="J310"/>
  <c r="BE310"/>
  <c r="BI309"/>
  <c r="BH309"/>
  <c r="BG309"/>
  <c r="BF309"/>
  <c r="T309"/>
  <c r="R309"/>
  <c r="P309"/>
  <c r="BK309"/>
  <c r="J309"/>
  <c r="BE309"/>
  <c r="BI308"/>
  <c r="BH308"/>
  <c r="BG308"/>
  <c r="BF308"/>
  <c r="T308"/>
  <c r="R308"/>
  <c r="P308"/>
  <c r="BK308"/>
  <c r="J308"/>
  <c r="BE308"/>
  <c r="BI307"/>
  <c r="BH307"/>
  <c r="BG307"/>
  <c r="BF307"/>
  <c r="T307"/>
  <c r="R307"/>
  <c r="P307"/>
  <c r="BK307"/>
  <c r="J307"/>
  <c r="BE307"/>
  <c r="BI306"/>
  <c r="BH306"/>
  <c r="BG306"/>
  <c r="BF306"/>
  <c r="T306"/>
  <c r="R306"/>
  <c r="P306"/>
  <c r="BK306"/>
  <c r="J306"/>
  <c r="BE306"/>
  <c r="BI305"/>
  <c r="BH305"/>
  <c r="BG305"/>
  <c r="BF305"/>
  <c r="T305"/>
  <c r="R305"/>
  <c r="P305"/>
  <c r="BK305"/>
  <c r="J305"/>
  <c r="BE305"/>
  <c r="BI304"/>
  <c r="BH304"/>
  <c r="BG304"/>
  <c r="BF304"/>
  <c r="T304"/>
  <c r="R304"/>
  <c r="P304"/>
  <c r="BK304"/>
  <c r="J304"/>
  <c r="BE304"/>
  <c r="BI303"/>
  <c r="BH303"/>
  <c r="BG303"/>
  <c r="BF303"/>
  <c r="T303"/>
  <c r="R303"/>
  <c r="P303"/>
  <c r="BK303"/>
  <c r="J303"/>
  <c r="BE303"/>
  <c r="BI302"/>
  <c r="BH302"/>
  <c r="BG302"/>
  <c r="BF302"/>
  <c r="T302"/>
  <c r="R302"/>
  <c r="P302"/>
  <c r="BK302"/>
  <c r="J302"/>
  <c r="BE302"/>
  <c r="BI301"/>
  <c r="BH301"/>
  <c r="BG301"/>
  <c r="BF301"/>
  <c r="T301"/>
  <c r="R301"/>
  <c r="P301"/>
  <c r="BK301"/>
  <c r="J301"/>
  <c r="BE301"/>
  <c r="BI300"/>
  <c r="BH300"/>
  <c r="BG300"/>
  <c r="BF300"/>
  <c r="T300"/>
  <c r="R300"/>
  <c r="P300"/>
  <c r="BK300"/>
  <c r="J300"/>
  <c r="BE300"/>
  <c r="BI299"/>
  <c r="BH299"/>
  <c r="BG299"/>
  <c r="BF299"/>
  <c r="T299"/>
  <c r="R299"/>
  <c r="P299"/>
  <c r="BK299"/>
  <c r="J299"/>
  <c r="BE299"/>
  <c r="BI298"/>
  <c r="BH298"/>
  <c r="BG298"/>
  <c r="BF298"/>
  <c r="T298"/>
  <c r="R298"/>
  <c r="P298"/>
  <c r="BK298"/>
  <c r="J298"/>
  <c r="BE298"/>
  <c r="BI297"/>
  <c r="BH297"/>
  <c r="BG297"/>
  <c r="BF297"/>
  <c r="T297"/>
  <c r="R297"/>
  <c r="P297"/>
  <c r="BK297"/>
  <c r="J297"/>
  <c r="BE297"/>
  <c r="BI296"/>
  <c r="BH296"/>
  <c r="BG296"/>
  <c r="BF296"/>
  <c r="T296"/>
  <c r="R296"/>
  <c r="P296"/>
  <c r="BK296"/>
  <c r="J296"/>
  <c r="BE296"/>
  <c r="BI295"/>
  <c r="BH295"/>
  <c r="BG295"/>
  <c r="BF295"/>
  <c r="T295"/>
  <c r="R295"/>
  <c r="P295"/>
  <c r="BK295"/>
  <c r="J295"/>
  <c r="BE295"/>
  <c r="BI294"/>
  <c r="BH294"/>
  <c r="BG294"/>
  <c r="BF294"/>
  <c r="T294"/>
  <c r="R294"/>
  <c r="P294"/>
  <c r="BK294"/>
  <c r="J294"/>
  <c r="BE294"/>
  <c r="BI293"/>
  <c r="BH293"/>
  <c r="BG293"/>
  <c r="BF293"/>
  <c r="T293"/>
  <c r="R293"/>
  <c r="P293"/>
  <c r="BK293"/>
  <c r="J293"/>
  <c r="BE293"/>
  <c r="BI292"/>
  <c r="BH292"/>
  <c r="BG292"/>
  <c r="BF292"/>
  <c r="T292"/>
  <c r="R292"/>
  <c r="P292"/>
  <c r="BK292"/>
  <c r="J292"/>
  <c r="BE292"/>
  <c r="BI291"/>
  <c r="BH291"/>
  <c r="BG291"/>
  <c r="BF291"/>
  <c r="T291"/>
  <c r="R291"/>
  <c r="P291"/>
  <c r="BK291"/>
  <c r="J291"/>
  <c r="BE291"/>
  <c r="BI290"/>
  <c r="BH290"/>
  <c r="BG290"/>
  <c r="BF290"/>
  <c r="T290"/>
  <c r="R290"/>
  <c r="P290"/>
  <c r="BK290"/>
  <c r="J290"/>
  <c r="BE290"/>
  <c r="BI289"/>
  <c r="BH289"/>
  <c r="BG289"/>
  <c r="BF289"/>
  <c r="T289"/>
  <c r="R289"/>
  <c r="P289"/>
  <c r="BK289"/>
  <c r="J289"/>
  <c r="BE289"/>
  <c r="BI288"/>
  <c r="BH288"/>
  <c r="BG288"/>
  <c r="BF288"/>
  <c r="T288"/>
  <c r="R288"/>
  <c r="P288"/>
  <c r="BK288"/>
  <c r="J288"/>
  <c r="BE288"/>
  <c r="BI287"/>
  <c r="BH287"/>
  <c r="BG287"/>
  <c r="BF287"/>
  <c r="T287"/>
  <c r="R287"/>
  <c r="P287"/>
  <c r="BK287"/>
  <c r="J287"/>
  <c r="BE287"/>
  <c r="BI286"/>
  <c r="BH286"/>
  <c r="BG286"/>
  <c r="BF286"/>
  <c r="T286"/>
  <c r="R286"/>
  <c r="P286"/>
  <c r="BK286"/>
  <c r="J286"/>
  <c r="BE286"/>
  <c r="BI285"/>
  <c r="BH285"/>
  <c r="BG285"/>
  <c r="BF285"/>
  <c r="T285"/>
  <c r="R285"/>
  <c r="P285"/>
  <c r="BK285"/>
  <c r="J285"/>
  <c r="BE285"/>
  <c r="BI284"/>
  <c r="BH284"/>
  <c r="BG284"/>
  <c r="BF284"/>
  <c r="T284"/>
  <c r="R284"/>
  <c r="P284"/>
  <c r="BK284"/>
  <c r="J284"/>
  <c r="BE284"/>
  <c r="BI283"/>
  <c r="BH283"/>
  <c r="BG283"/>
  <c r="BF283"/>
  <c r="T283"/>
  <c r="R283"/>
  <c r="P283"/>
  <c r="BK283"/>
  <c r="J283"/>
  <c r="BE283"/>
  <c r="BI282"/>
  <c r="BH282"/>
  <c r="BG282"/>
  <c r="BF282"/>
  <c r="T282"/>
  <c r="R282"/>
  <c r="P282"/>
  <c r="BK282"/>
  <c r="J282"/>
  <c r="BE282"/>
  <c r="BI281"/>
  <c r="BH281"/>
  <c r="BG281"/>
  <c r="BF281"/>
  <c r="T281"/>
  <c r="R281"/>
  <c r="P281"/>
  <c r="BK281"/>
  <c r="J281"/>
  <c r="BE281"/>
  <c r="BI280"/>
  <c r="BH280"/>
  <c r="BG280"/>
  <c r="BF280"/>
  <c r="T280"/>
  <c r="R280"/>
  <c r="P280"/>
  <c r="BK280"/>
  <c r="J280"/>
  <c r="BE280"/>
  <c r="BI279"/>
  <c r="BH279"/>
  <c r="BG279"/>
  <c r="BF279"/>
  <c r="T279"/>
  <c r="R279"/>
  <c r="P279"/>
  <c r="BK279"/>
  <c r="J279"/>
  <c r="BE279"/>
  <c r="BI278"/>
  <c r="BH278"/>
  <c r="BG278"/>
  <c r="BF278"/>
  <c r="T278"/>
  <c r="R278"/>
  <c r="P278"/>
  <c r="BK278"/>
  <c r="J278"/>
  <c r="BE278"/>
  <c r="BI277"/>
  <c r="BH277"/>
  <c r="BG277"/>
  <c r="BF277"/>
  <c r="T277"/>
  <c r="R277"/>
  <c r="P277"/>
  <c r="BK277"/>
  <c r="J277"/>
  <c r="BE277"/>
  <c r="BI276"/>
  <c r="BH276"/>
  <c r="BG276"/>
  <c r="BF276"/>
  <c r="T276"/>
  <c r="R276"/>
  <c r="P276"/>
  <c r="BK276"/>
  <c r="J276"/>
  <c r="BE276"/>
  <c r="BI275"/>
  <c r="BH275"/>
  <c r="BG275"/>
  <c r="BF275"/>
  <c r="T275"/>
  <c r="T274"/>
  <c r="R275"/>
  <c r="R274"/>
  <c r="P275"/>
  <c r="P274"/>
  <c r="BK275"/>
  <c r="BK274"/>
  <c r="J274"/>
  <c r="J275"/>
  <c r="BE275"/>
  <c r="J68"/>
  <c r="BI273"/>
  <c r="BH273"/>
  <c r="BG273"/>
  <c r="BF273"/>
  <c r="T273"/>
  <c r="R273"/>
  <c r="P273"/>
  <c r="BK273"/>
  <c r="J273"/>
  <c r="BE273"/>
  <c r="BI272"/>
  <c r="BH272"/>
  <c r="BG272"/>
  <c r="BF272"/>
  <c r="T272"/>
  <c r="R272"/>
  <c r="P272"/>
  <c r="BK272"/>
  <c r="J272"/>
  <c r="BE272"/>
  <c r="BI271"/>
  <c r="BH271"/>
  <c r="BG271"/>
  <c r="BF271"/>
  <c r="T271"/>
  <c r="R271"/>
  <c r="P271"/>
  <c r="BK271"/>
  <c r="J271"/>
  <c r="BE271"/>
  <c r="BI270"/>
  <c r="BH270"/>
  <c r="BG270"/>
  <c r="BF270"/>
  <c r="T270"/>
  <c r="R270"/>
  <c r="P270"/>
  <c r="BK270"/>
  <c r="J270"/>
  <c r="BE270"/>
  <c r="BI269"/>
  <c r="BH269"/>
  <c r="BG269"/>
  <c r="BF269"/>
  <c r="T269"/>
  <c r="R269"/>
  <c r="P269"/>
  <c r="BK269"/>
  <c r="J269"/>
  <c r="BE269"/>
  <c r="BI268"/>
  <c r="BH268"/>
  <c r="BG268"/>
  <c r="BF268"/>
  <c r="T268"/>
  <c r="R268"/>
  <c r="P268"/>
  <c r="BK268"/>
  <c r="J268"/>
  <c r="BE268"/>
  <c r="BI267"/>
  <c r="BH267"/>
  <c r="BG267"/>
  <c r="BF267"/>
  <c r="T267"/>
  <c r="R267"/>
  <c r="P267"/>
  <c r="BK267"/>
  <c r="J267"/>
  <c r="BE267"/>
  <c r="BI266"/>
  <c r="BH266"/>
  <c r="BG266"/>
  <c r="BF266"/>
  <c r="T266"/>
  <c r="R266"/>
  <c r="P266"/>
  <c r="BK266"/>
  <c r="J266"/>
  <c r="BE266"/>
  <c r="BI265"/>
  <c r="BH265"/>
  <c r="BG265"/>
  <c r="BF265"/>
  <c r="T265"/>
  <c r="R265"/>
  <c r="P265"/>
  <c r="BK265"/>
  <c r="J265"/>
  <c r="BE265"/>
  <c r="BI264"/>
  <c r="BH264"/>
  <c r="BG264"/>
  <c r="BF264"/>
  <c r="T264"/>
  <c r="R264"/>
  <c r="P264"/>
  <c r="BK264"/>
  <c r="J264"/>
  <c r="BE264"/>
  <c r="BI263"/>
  <c r="BH263"/>
  <c r="BG263"/>
  <c r="BF263"/>
  <c r="T263"/>
  <c r="R263"/>
  <c r="P263"/>
  <c r="BK263"/>
  <c r="J263"/>
  <c r="BE263"/>
  <c r="BI262"/>
  <c r="BH262"/>
  <c r="BG262"/>
  <c r="BF262"/>
  <c r="T262"/>
  <c r="R262"/>
  <c r="P262"/>
  <c r="BK262"/>
  <c r="J262"/>
  <c r="BE262"/>
  <c r="BI261"/>
  <c r="BH261"/>
  <c r="BG261"/>
  <c r="BF261"/>
  <c r="T261"/>
  <c r="R261"/>
  <c r="P261"/>
  <c r="BK261"/>
  <c r="J261"/>
  <c r="BE261"/>
  <c r="BI260"/>
  <c r="BH260"/>
  <c r="BG260"/>
  <c r="BF260"/>
  <c r="T260"/>
  <c r="R260"/>
  <c r="P260"/>
  <c r="BK260"/>
  <c r="J260"/>
  <c r="BE260"/>
  <c r="BI259"/>
  <c r="BH259"/>
  <c r="BG259"/>
  <c r="BF259"/>
  <c r="T259"/>
  <c r="R259"/>
  <c r="P259"/>
  <c r="BK259"/>
  <c r="J259"/>
  <c r="BE259"/>
  <c r="BI258"/>
  <c r="BH258"/>
  <c r="BG258"/>
  <c r="BF258"/>
  <c r="T258"/>
  <c r="T257"/>
  <c r="R258"/>
  <c r="R257"/>
  <c r="P258"/>
  <c r="P257"/>
  <c r="BK258"/>
  <c r="BK257"/>
  <c r="J257"/>
  <c r="J258"/>
  <c r="BE258"/>
  <c r="J67"/>
  <c r="BI256"/>
  <c r="BH256"/>
  <c r="BG256"/>
  <c r="BF256"/>
  <c r="T256"/>
  <c r="R256"/>
  <c r="P256"/>
  <c r="BK256"/>
  <c r="J256"/>
  <c r="BE256"/>
  <c r="BI255"/>
  <c r="BH255"/>
  <c r="BG255"/>
  <c r="BF255"/>
  <c r="T255"/>
  <c r="R255"/>
  <c r="P255"/>
  <c r="BK255"/>
  <c r="J255"/>
  <c r="BE255"/>
  <c r="BI254"/>
  <c r="BH254"/>
  <c r="BG254"/>
  <c r="BF254"/>
  <c r="T254"/>
  <c r="R254"/>
  <c r="P254"/>
  <c r="BK254"/>
  <c r="J254"/>
  <c r="BE254"/>
  <c r="BI253"/>
  <c r="BH253"/>
  <c r="BG253"/>
  <c r="BF253"/>
  <c r="T253"/>
  <c r="R253"/>
  <c r="P253"/>
  <c r="BK253"/>
  <c r="J253"/>
  <c r="BE253"/>
  <c r="BI252"/>
  <c r="BH252"/>
  <c r="BG252"/>
  <c r="BF252"/>
  <c r="T252"/>
  <c r="R252"/>
  <c r="P252"/>
  <c r="BK252"/>
  <c r="J252"/>
  <c r="BE252"/>
  <c r="BI251"/>
  <c r="BH251"/>
  <c r="BG251"/>
  <c r="BF251"/>
  <c r="T251"/>
  <c r="R251"/>
  <c r="P251"/>
  <c r="BK251"/>
  <c r="J251"/>
  <c r="BE251"/>
  <c r="BI250"/>
  <c r="BH250"/>
  <c r="BG250"/>
  <c r="BF250"/>
  <c r="T250"/>
  <c r="R250"/>
  <c r="P250"/>
  <c r="BK250"/>
  <c r="J250"/>
  <c r="BE250"/>
  <c r="BI249"/>
  <c r="BH249"/>
  <c r="BG249"/>
  <c r="BF249"/>
  <c r="T249"/>
  <c r="R249"/>
  <c r="P249"/>
  <c r="BK249"/>
  <c r="J249"/>
  <c r="BE249"/>
  <c r="BI248"/>
  <c r="BH248"/>
  <c r="BG248"/>
  <c r="BF248"/>
  <c r="T248"/>
  <c r="R248"/>
  <c r="P248"/>
  <c r="BK248"/>
  <c r="J248"/>
  <c r="BE248"/>
  <c r="BI247"/>
  <c r="BH247"/>
  <c r="BG247"/>
  <c r="BF247"/>
  <c r="T247"/>
  <c r="R247"/>
  <c r="P247"/>
  <c r="BK247"/>
  <c r="J247"/>
  <c r="BE247"/>
  <c r="BI246"/>
  <c r="BH246"/>
  <c r="BG246"/>
  <c r="BF246"/>
  <c r="T246"/>
  <c r="R246"/>
  <c r="P246"/>
  <c r="BK246"/>
  <c r="J246"/>
  <c r="BE246"/>
  <c r="BI245"/>
  <c r="BH245"/>
  <c r="BG245"/>
  <c r="BF245"/>
  <c r="T245"/>
  <c r="R245"/>
  <c r="P245"/>
  <c r="BK245"/>
  <c r="J245"/>
  <c r="BE245"/>
  <c r="BI244"/>
  <c r="BH244"/>
  <c r="BG244"/>
  <c r="BF244"/>
  <c r="T244"/>
  <c r="R244"/>
  <c r="P244"/>
  <c r="BK244"/>
  <c r="J244"/>
  <c r="BE244"/>
  <c r="BI243"/>
  <c r="BH243"/>
  <c r="BG243"/>
  <c r="BF243"/>
  <c r="T243"/>
  <c r="T242"/>
  <c r="R243"/>
  <c r="R242"/>
  <c r="P243"/>
  <c r="P242"/>
  <c r="BK243"/>
  <c r="BK242"/>
  <c r="J242"/>
  <c r="J243"/>
  <c r="BE243"/>
  <c r="J66"/>
  <c r="BI241"/>
  <c r="BH241"/>
  <c r="BG241"/>
  <c r="BF241"/>
  <c r="T241"/>
  <c r="R241"/>
  <c r="P241"/>
  <c r="BK241"/>
  <c r="J241"/>
  <c r="BE241"/>
  <c r="BI240"/>
  <c r="BH240"/>
  <c r="BG240"/>
  <c r="BF240"/>
  <c r="T240"/>
  <c r="R240"/>
  <c r="P240"/>
  <c r="BK240"/>
  <c r="J240"/>
  <c r="BE240"/>
  <c r="BI239"/>
  <c r="BH239"/>
  <c r="BG239"/>
  <c r="BF239"/>
  <c r="T239"/>
  <c r="R239"/>
  <c r="P239"/>
  <c r="BK239"/>
  <c r="J239"/>
  <c r="BE239"/>
  <c r="BI238"/>
  <c r="BH238"/>
  <c r="BG238"/>
  <c r="BF238"/>
  <c r="T238"/>
  <c r="R238"/>
  <c r="P238"/>
  <c r="BK238"/>
  <c r="J238"/>
  <c r="BE238"/>
  <c r="BI237"/>
  <c r="BH237"/>
  <c r="BG237"/>
  <c r="BF237"/>
  <c r="T237"/>
  <c r="R237"/>
  <c r="P237"/>
  <c r="BK237"/>
  <c r="J237"/>
  <c r="BE237"/>
  <c r="BI236"/>
  <c r="BH236"/>
  <c r="BG236"/>
  <c r="BF236"/>
  <c r="T236"/>
  <c r="R236"/>
  <c r="P236"/>
  <c r="BK236"/>
  <c r="J236"/>
  <c r="BE236"/>
  <c r="BI235"/>
  <c r="BH235"/>
  <c r="BG235"/>
  <c r="BF235"/>
  <c r="T235"/>
  <c r="R235"/>
  <c r="P235"/>
  <c r="BK235"/>
  <c r="J235"/>
  <c r="BE235"/>
  <c r="BI234"/>
  <c r="BH234"/>
  <c r="BG234"/>
  <c r="BF234"/>
  <c r="T234"/>
  <c r="R234"/>
  <c r="P234"/>
  <c r="BK234"/>
  <c r="J234"/>
  <c r="BE234"/>
  <c r="BI233"/>
  <c r="BH233"/>
  <c r="BG233"/>
  <c r="BF233"/>
  <c r="T233"/>
  <c r="R233"/>
  <c r="P233"/>
  <c r="BK233"/>
  <c r="J233"/>
  <c r="BE233"/>
  <c r="BI232"/>
  <c r="BH232"/>
  <c r="BG232"/>
  <c r="BF232"/>
  <c r="T232"/>
  <c r="T231"/>
  <c r="R232"/>
  <c r="R231"/>
  <c r="P232"/>
  <c r="P231"/>
  <c r="BK232"/>
  <c r="BK231"/>
  <c r="J231"/>
  <c r="J232"/>
  <c r="BE232"/>
  <c r="J65"/>
  <c r="BI230"/>
  <c r="BH230"/>
  <c r="BG230"/>
  <c r="BF230"/>
  <c r="T230"/>
  <c r="R230"/>
  <c r="P230"/>
  <c r="BK230"/>
  <c r="J230"/>
  <c r="BE230"/>
  <c r="BI229"/>
  <c r="BH229"/>
  <c r="BG229"/>
  <c r="BF229"/>
  <c r="T229"/>
  <c r="R229"/>
  <c r="P229"/>
  <c r="BK229"/>
  <c r="J229"/>
  <c r="BE229"/>
  <c r="BI228"/>
  <c r="BH228"/>
  <c r="BG228"/>
  <c r="BF228"/>
  <c r="T228"/>
  <c r="R228"/>
  <c r="P228"/>
  <c r="BK228"/>
  <c r="J228"/>
  <c r="BE228"/>
  <c r="BI227"/>
  <c r="BH227"/>
  <c r="BG227"/>
  <c r="BF227"/>
  <c r="T227"/>
  <c r="R227"/>
  <c r="P227"/>
  <c r="BK227"/>
  <c r="J227"/>
  <c r="BE227"/>
  <c r="BI226"/>
  <c r="BH226"/>
  <c r="BG226"/>
  <c r="BF226"/>
  <c r="T226"/>
  <c r="T225"/>
  <c r="R226"/>
  <c r="R225"/>
  <c r="P226"/>
  <c r="P225"/>
  <c r="BK226"/>
  <c r="BK225"/>
  <c r="J225"/>
  <c r="J226"/>
  <c r="BE226"/>
  <c r="J64"/>
  <c r="BI224"/>
  <c r="BH224"/>
  <c r="BG224"/>
  <c r="BF224"/>
  <c r="T224"/>
  <c r="R224"/>
  <c r="P224"/>
  <c r="BK224"/>
  <c r="J224"/>
  <c r="BE224"/>
  <c r="BI223"/>
  <c r="BH223"/>
  <c r="BG223"/>
  <c r="BF223"/>
  <c r="T223"/>
  <c r="R223"/>
  <c r="P223"/>
  <c r="BK223"/>
  <c r="J223"/>
  <c r="BE223"/>
  <c r="BI222"/>
  <c r="BH222"/>
  <c r="BG222"/>
  <c r="BF222"/>
  <c r="T222"/>
  <c r="R222"/>
  <c r="P222"/>
  <c r="BK222"/>
  <c r="J222"/>
  <c r="BE222"/>
  <c r="BI221"/>
  <c r="BH221"/>
  <c r="BG221"/>
  <c r="BF221"/>
  <c r="T221"/>
  <c r="R221"/>
  <c r="P221"/>
  <c r="BK221"/>
  <c r="J221"/>
  <c r="BE221"/>
  <c r="BI220"/>
  <c r="BH220"/>
  <c r="BG220"/>
  <c r="BF220"/>
  <c r="T220"/>
  <c r="R220"/>
  <c r="P220"/>
  <c r="BK220"/>
  <c r="J220"/>
  <c r="BE220"/>
  <c r="BI219"/>
  <c r="BH219"/>
  <c r="BG219"/>
  <c r="BF219"/>
  <c r="T219"/>
  <c r="R219"/>
  <c r="P219"/>
  <c r="BK219"/>
  <c r="J219"/>
  <c r="BE219"/>
  <c r="BI218"/>
  <c r="BH218"/>
  <c r="BG218"/>
  <c r="BF218"/>
  <c r="T218"/>
  <c r="R218"/>
  <c r="P218"/>
  <c r="BK218"/>
  <c r="J218"/>
  <c r="BE218"/>
  <c r="BI217"/>
  <c r="BH217"/>
  <c r="BG217"/>
  <c r="BF217"/>
  <c r="T217"/>
  <c r="R217"/>
  <c r="P217"/>
  <c r="BK217"/>
  <c r="J217"/>
  <c r="BE217"/>
  <c r="BI216"/>
  <c r="BH216"/>
  <c r="BG216"/>
  <c r="BF216"/>
  <c r="T216"/>
  <c r="R216"/>
  <c r="P216"/>
  <c r="BK216"/>
  <c r="J216"/>
  <c r="BE216"/>
  <c r="BI215"/>
  <c r="BH215"/>
  <c r="BG215"/>
  <c r="BF215"/>
  <c r="T215"/>
  <c r="R215"/>
  <c r="P215"/>
  <c r="BK215"/>
  <c r="J215"/>
  <c r="BE215"/>
  <c r="BI214"/>
  <c r="BH214"/>
  <c r="BG214"/>
  <c r="BF214"/>
  <c r="T214"/>
  <c r="R214"/>
  <c r="P214"/>
  <c r="BK214"/>
  <c r="J214"/>
  <c r="BE214"/>
  <c r="BI213"/>
  <c r="BH213"/>
  <c r="BG213"/>
  <c r="BF213"/>
  <c r="T213"/>
  <c r="R213"/>
  <c r="P213"/>
  <c r="BK213"/>
  <c r="J213"/>
  <c r="BE213"/>
  <c r="BI212"/>
  <c r="BH212"/>
  <c r="BG212"/>
  <c r="BF212"/>
  <c r="T212"/>
  <c r="R212"/>
  <c r="P212"/>
  <c r="BK212"/>
  <c r="J212"/>
  <c r="BE212"/>
  <c r="BI211"/>
  <c r="BH211"/>
  <c r="BG211"/>
  <c r="BF211"/>
  <c r="T211"/>
  <c r="R211"/>
  <c r="P211"/>
  <c r="BK211"/>
  <c r="J211"/>
  <c r="BE211"/>
  <c r="BI210"/>
  <c r="BH210"/>
  <c r="BG210"/>
  <c r="BF210"/>
  <c r="T210"/>
  <c r="R210"/>
  <c r="P210"/>
  <c r="BK210"/>
  <c r="J210"/>
  <c r="BE210"/>
  <c r="BI209"/>
  <c r="BH209"/>
  <c r="BG209"/>
  <c r="BF209"/>
  <c r="T209"/>
  <c r="R209"/>
  <c r="P209"/>
  <c r="BK209"/>
  <c r="J209"/>
  <c r="BE209"/>
  <c r="BI208"/>
  <c r="BH208"/>
  <c r="BG208"/>
  <c r="BF208"/>
  <c r="T208"/>
  <c r="R208"/>
  <c r="P208"/>
  <c r="BK208"/>
  <c r="J208"/>
  <c r="BE208"/>
  <c r="BI207"/>
  <c r="BH207"/>
  <c r="BG207"/>
  <c r="BF207"/>
  <c r="T207"/>
  <c r="R207"/>
  <c r="P207"/>
  <c r="BK207"/>
  <c r="J207"/>
  <c r="BE207"/>
  <c r="BI206"/>
  <c r="BH206"/>
  <c r="BG206"/>
  <c r="BF206"/>
  <c r="T206"/>
  <c r="R206"/>
  <c r="P206"/>
  <c r="BK206"/>
  <c r="J206"/>
  <c r="BE206"/>
  <c r="BI205"/>
  <c r="BH205"/>
  <c r="BG205"/>
  <c r="BF205"/>
  <c r="T205"/>
  <c r="R205"/>
  <c r="P205"/>
  <c r="BK205"/>
  <c r="J205"/>
  <c r="BE205"/>
  <c r="BI204"/>
  <c r="BH204"/>
  <c r="BG204"/>
  <c r="BF204"/>
  <c r="T204"/>
  <c r="R204"/>
  <c r="P204"/>
  <c r="BK204"/>
  <c r="J204"/>
  <c r="BE204"/>
  <c r="BI203"/>
  <c r="BH203"/>
  <c r="BG203"/>
  <c r="BF203"/>
  <c r="T203"/>
  <c r="R203"/>
  <c r="P203"/>
  <c r="BK203"/>
  <c r="J203"/>
  <c r="BE203"/>
  <c r="BI202"/>
  <c r="BH202"/>
  <c r="BG202"/>
  <c r="BF202"/>
  <c r="T202"/>
  <c r="T201"/>
  <c r="R202"/>
  <c r="R201"/>
  <c r="P202"/>
  <c r="P201"/>
  <c r="BK202"/>
  <c r="BK201"/>
  <c r="J201"/>
  <c r="J202"/>
  <c r="BE202"/>
  <c r="J63"/>
  <c r="BI200"/>
  <c r="BH200"/>
  <c r="BG200"/>
  <c r="BF200"/>
  <c r="T200"/>
  <c r="R200"/>
  <c r="P200"/>
  <c r="BK200"/>
  <c r="J200"/>
  <c r="BE200"/>
  <c r="BI199"/>
  <c r="BH199"/>
  <c r="BG199"/>
  <c r="BF199"/>
  <c r="T199"/>
  <c r="R199"/>
  <c r="P199"/>
  <c r="BK199"/>
  <c r="J199"/>
  <c r="BE199"/>
  <c r="BI198"/>
  <c r="BH198"/>
  <c r="BG198"/>
  <c r="BF198"/>
  <c r="T198"/>
  <c r="T197"/>
  <c r="R198"/>
  <c r="R197"/>
  <c r="P198"/>
  <c r="P197"/>
  <c r="BK198"/>
  <c r="BK197"/>
  <c r="J197"/>
  <c r="J198"/>
  <c r="BE198"/>
  <c r="J62"/>
  <c r="BI196"/>
  <c r="BH196"/>
  <c r="BG196"/>
  <c r="BF196"/>
  <c r="T196"/>
  <c r="R196"/>
  <c r="P196"/>
  <c r="BK196"/>
  <c r="J196"/>
  <c r="BE196"/>
  <c r="BI195"/>
  <c r="BH195"/>
  <c r="BG195"/>
  <c r="BF195"/>
  <c r="T195"/>
  <c r="T194"/>
  <c r="R195"/>
  <c r="R194"/>
  <c r="P195"/>
  <c r="P194"/>
  <c r="BK195"/>
  <c r="BK194"/>
  <c r="J194"/>
  <c r="J195"/>
  <c r="BE195"/>
  <c r="J61"/>
  <c r="BI193"/>
  <c r="BH193"/>
  <c r="BG193"/>
  <c r="BF193"/>
  <c r="T193"/>
  <c r="R193"/>
  <c r="P193"/>
  <c r="BK193"/>
  <c r="J193"/>
  <c r="BE193"/>
  <c r="BI192"/>
  <c r="BH192"/>
  <c r="BG192"/>
  <c r="BF192"/>
  <c r="T192"/>
  <c r="R192"/>
  <c r="P192"/>
  <c r="BK192"/>
  <c r="J192"/>
  <c r="BE192"/>
  <c r="BI191"/>
  <c r="BH191"/>
  <c r="BG191"/>
  <c r="BF191"/>
  <c r="T191"/>
  <c r="R191"/>
  <c r="P191"/>
  <c r="BK191"/>
  <c r="J191"/>
  <c r="BE191"/>
  <c r="BI190"/>
  <c r="BH190"/>
  <c r="BG190"/>
  <c r="BF190"/>
  <c r="T190"/>
  <c r="R190"/>
  <c r="P190"/>
  <c r="BK190"/>
  <c r="J190"/>
  <c r="BE190"/>
  <c r="BI189"/>
  <c r="BH189"/>
  <c r="BG189"/>
  <c r="BF189"/>
  <c r="T189"/>
  <c r="R189"/>
  <c r="P189"/>
  <c r="BK189"/>
  <c r="J189"/>
  <c r="BE189"/>
  <c r="BI188"/>
  <c r="BH188"/>
  <c r="BG188"/>
  <c r="BF188"/>
  <c r="T188"/>
  <c r="R188"/>
  <c r="P188"/>
  <c r="BK188"/>
  <c r="J188"/>
  <c r="BE188"/>
  <c r="BI187"/>
  <c r="BH187"/>
  <c r="BG187"/>
  <c r="BF187"/>
  <c r="T187"/>
  <c r="R187"/>
  <c r="P187"/>
  <c r="BK187"/>
  <c r="J187"/>
  <c r="BE187"/>
  <c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3"/>
  <c r="BH183"/>
  <c r="BG183"/>
  <c r="BF183"/>
  <c r="T183"/>
  <c r="R183"/>
  <c r="P183"/>
  <c r="BK183"/>
  <c r="J183"/>
  <c r="BE183"/>
  <c r="BI182"/>
  <c r="BH182"/>
  <c r="BG182"/>
  <c r="BF182"/>
  <c r="T182"/>
  <c r="R182"/>
  <c r="P182"/>
  <c r="BK182"/>
  <c r="J182"/>
  <c r="BE182"/>
  <c r="BI181"/>
  <c r="BH181"/>
  <c r="BG181"/>
  <c r="BF181"/>
  <c r="T181"/>
  <c r="R181"/>
  <c r="P181"/>
  <c r="BK181"/>
  <c r="J181"/>
  <c r="BE181"/>
  <c r="BI180"/>
  <c r="BH180"/>
  <c r="BG180"/>
  <c r="BF180"/>
  <c r="T180"/>
  <c r="R180"/>
  <c r="P180"/>
  <c r="BK180"/>
  <c r="J180"/>
  <c r="BE180"/>
  <c r="BI179"/>
  <c r="BH179"/>
  <c r="BG179"/>
  <c r="BF179"/>
  <c r="T179"/>
  <c r="R179"/>
  <c r="P179"/>
  <c r="BK179"/>
  <c r="J179"/>
  <c r="BE179"/>
  <c r="BI178"/>
  <c r="BH178"/>
  <c r="BG178"/>
  <c r="BF178"/>
  <c r="T178"/>
  <c r="R178"/>
  <c r="P178"/>
  <c r="BK178"/>
  <c r="J178"/>
  <c r="BE178"/>
  <c r="BI177"/>
  <c r="BH177"/>
  <c r="BG177"/>
  <c r="BF177"/>
  <c r="T177"/>
  <c r="R177"/>
  <c r="P177"/>
  <c r="BK177"/>
  <c r="J177"/>
  <c r="BE177"/>
  <c r="BI176"/>
  <c r="BH176"/>
  <c r="BG176"/>
  <c r="BF176"/>
  <c r="T176"/>
  <c r="R176"/>
  <c r="P176"/>
  <c r="BK176"/>
  <c r="J176"/>
  <c r="BE176"/>
  <c r="BI175"/>
  <c r="BH175"/>
  <c r="BG175"/>
  <c r="BF175"/>
  <c r="T175"/>
  <c r="R175"/>
  <c r="P175"/>
  <c r="BK175"/>
  <c r="J175"/>
  <c r="BE175"/>
  <c r="BI174"/>
  <c r="BH174"/>
  <c r="BG174"/>
  <c r="BF174"/>
  <c r="T174"/>
  <c r="R174"/>
  <c r="P174"/>
  <c r="BK174"/>
  <c r="J174"/>
  <c r="BE174"/>
  <c r="BI173"/>
  <c r="BH173"/>
  <c r="BG173"/>
  <c r="BF173"/>
  <c r="T173"/>
  <c r="R173"/>
  <c r="P173"/>
  <c r="BK173"/>
  <c r="J173"/>
  <c r="BE173"/>
  <c r="BI172"/>
  <c r="BH172"/>
  <c r="BG172"/>
  <c r="BF172"/>
  <c r="T172"/>
  <c r="R172"/>
  <c r="P172"/>
  <c r="BK172"/>
  <c r="J172"/>
  <c r="BE172"/>
  <c r="BI171"/>
  <c r="BH171"/>
  <c r="BG171"/>
  <c r="BF171"/>
  <c r="T171"/>
  <c r="R171"/>
  <c r="P171"/>
  <c r="BK171"/>
  <c r="J171"/>
  <c r="BE171"/>
  <c r="BI170"/>
  <c r="BH170"/>
  <c r="BG170"/>
  <c r="BF170"/>
  <c r="T170"/>
  <c r="R170"/>
  <c r="P170"/>
  <c r="BK170"/>
  <c r="J170"/>
  <c r="BE170"/>
  <c r="BI169"/>
  <c r="BH169"/>
  <c r="BG169"/>
  <c r="BF169"/>
  <c r="T169"/>
  <c r="T168"/>
  <c r="R169"/>
  <c r="R168"/>
  <c r="P169"/>
  <c r="P168"/>
  <c r="BK169"/>
  <c r="BK168"/>
  <c r="J168"/>
  <c r="J169"/>
  <c r="BE169"/>
  <c r="J60"/>
  <c r="BI167"/>
  <c r="BH167"/>
  <c r="BG167"/>
  <c r="BF167"/>
  <c r="T167"/>
  <c r="R167"/>
  <c r="P167"/>
  <c r="BK167"/>
  <c r="J167"/>
  <c r="BE167"/>
  <c r="BI166"/>
  <c r="BH166"/>
  <c r="BG166"/>
  <c r="BF166"/>
  <c r="T166"/>
  <c r="R166"/>
  <c r="P166"/>
  <c r="BK166"/>
  <c r="J166"/>
  <c r="BE166"/>
  <c r="BI165"/>
  <c r="BH165"/>
  <c r="BG165"/>
  <c r="BF165"/>
  <c r="T165"/>
  <c r="R165"/>
  <c r="P165"/>
  <c r="BK165"/>
  <c r="J165"/>
  <c r="BE165"/>
  <c r="BI164"/>
  <c r="BH164"/>
  <c r="BG164"/>
  <c r="BF164"/>
  <c r="T164"/>
  <c r="R164"/>
  <c r="P164"/>
  <c r="BK164"/>
  <c r="J164"/>
  <c r="BE164"/>
  <c r="BI163"/>
  <c r="BH163"/>
  <c r="BG163"/>
  <c r="BF163"/>
  <c r="T163"/>
  <c r="R163"/>
  <c r="P163"/>
  <c r="BK163"/>
  <c r="J163"/>
  <c r="BE163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8"/>
  <c r="BH158"/>
  <c r="BG158"/>
  <c r="BF158"/>
  <c r="T158"/>
  <c r="T157"/>
  <c r="R158"/>
  <c r="R157"/>
  <c r="P158"/>
  <c r="P157"/>
  <c r="BK158"/>
  <c r="BK157"/>
  <c r="J157"/>
  <c r="J158"/>
  <c r="BE158"/>
  <c r="J59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R154"/>
  <c r="P154"/>
  <c r="BK154"/>
  <c r="J154"/>
  <c r="BE154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R151"/>
  <c r="P151"/>
  <c r="BK151"/>
  <c r="J151"/>
  <c r="BE151"/>
  <c r="BI150"/>
  <c r="BH150"/>
  <c r="BG150"/>
  <c r="BF150"/>
  <c r="T150"/>
  <c r="R150"/>
  <c r="P150"/>
  <c r="BK150"/>
  <c r="J150"/>
  <c r="BE150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3"/>
  <c r="BH133"/>
  <c r="BG133"/>
  <c r="BF133"/>
  <c r="T133"/>
  <c r="R133"/>
  <c r="P133"/>
  <c r="BK133"/>
  <c r="J133"/>
  <c r="BE133"/>
  <c r="BI129"/>
  <c r="BH129"/>
  <c r="BG129"/>
  <c r="BF129"/>
  <c r="T129"/>
  <c r="R129"/>
  <c r="P129"/>
  <c r="BK129"/>
  <c r="J129"/>
  <c r="BE129"/>
  <c r="BI126"/>
  <c r="BH126"/>
  <c r="BG126"/>
  <c r="BF126"/>
  <c r="T126"/>
  <c r="T125"/>
  <c r="R126"/>
  <c r="R125"/>
  <c r="P126"/>
  <c r="P125"/>
  <c r="BK126"/>
  <c r="BK125"/>
  <c r="J125"/>
  <c r="J126"/>
  <c r="BE126"/>
  <c r="J58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7"/>
  <c r="BH117"/>
  <c r="BG117"/>
  <c r="BF117"/>
  <c r="T117"/>
  <c r="R117"/>
  <c r="P117"/>
  <c r="BK117"/>
  <c r="J117"/>
  <c r="BE117"/>
  <c r="BI116"/>
  <c r="BH116"/>
  <c r="BG116"/>
  <c r="BF116"/>
  <c r="T116"/>
  <c r="R116"/>
  <c r="P116"/>
  <c r="BK116"/>
  <c r="J116"/>
  <c r="BE116"/>
  <c r="BI115"/>
  <c r="BH115"/>
  <c r="BG115"/>
  <c r="BF115"/>
  <c r="T115"/>
  <c r="R115"/>
  <c r="P115"/>
  <c r="BK115"/>
  <c r="J115"/>
  <c r="BE115"/>
  <c r="BI114"/>
  <c r="BH114"/>
  <c r="BG114"/>
  <c r="BF114"/>
  <c r="T114"/>
  <c r="R114"/>
  <c r="P114"/>
  <c r="BK114"/>
  <c r="J114"/>
  <c r="BE114"/>
  <c r="BI113"/>
  <c r="BH113"/>
  <c r="BG113"/>
  <c r="BF113"/>
  <c r="T113"/>
  <c r="R113"/>
  <c r="P113"/>
  <c r="BK113"/>
  <c r="J113"/>
  <c r="BE113"/>
  <c r="BI112"/>
  <c r="BH112"/>
  <c r="BG112"/>
  <c r="BF112"/>
  <c r="T112"/>
  <c r="R112"/>
  <c r="P112"/>
  <c r="BK112"/>
  <c r="J112"/>
  <c r="BE112"/>
  <c r="BI109"/>
  <c r="BH109"/>
  <c r="BG109"/>
  <c r="BF109"/>
  <c r="T109"/>
  <c r="R109"/>
  <c r="P109"/>
  <c r="BK109"/>
  <c r="J109"/>
  <c r="BE109"/>
  <c r="BI108"/>
  <c r="BH108"/>
  <c r="BG108"/>
  <c r="BF108"/>
  <c r="T108"/>
  <c r="R108"/>
  <c r="P108"/>
  <c r="BK108"/>
  <c r="J108"/>
  <c r="BE108"/>
  <c r="BI107"/>
  <c r="BH107"/>
  <c r="BG107"/>
  <c r="BF107"/>
  <c r="T107"/>
  <c r="R107"/>
  <c r="P107"/>
  <c r="BK107"/>
  <c r="J107"/>
  <c r="BE107"/>
  <c r="BI104"/>
  <c r="BH104"/>
  <c r="BG104"/>
  <c r="BF104"/>
  <c r="T104"/>
  <c r="R104"/>
  <c r="P104"/>
  <c r="BK104"/>
  <c r="J104"/>
  <c r="BE104"/>
  <c r="BI101"/>
  <c r="BH101"/>
  <c r="BG101"/>
  <c r="BF101"/>
  <c r="T101"/>
  <c r="R101"/>
  <c r="P101"/>
  <c r="BK101"/>
  <c r="J101"/>
  <c r="BE101"/>
  <c r="BI98"/>
  <c r="BH98"/>
  <c r="BG98"/>
  <c r="BF98"/>
  <c r="T98"/>
  <c r="R98"/>
  <c r="P98"/>
  <c r="BK98"/>
  <c r="J98"/>
  <c r="BE98"/>
  <c r="BI95"/>
  <c r="BH95"/>
  <c r="BG95"/>
  <c r="BF95"/>
  <c r="T95"/>
  <c r="R95"/>
  <c r="P95"/>
  <c r="BK95"/>
  <c r="J95"/>
  <c r="BE95"/>
  <c r="BI92"/>
  <c r="BH92"/>
  <c r="BG92"/>
  <c r="BF92"/>
  <c r="T92"/>
  <c r="R92"/>
  <c r="P92"/>
  <c r="BK92"/>
  <c r="J92"/>
  <c r="BE92"/>
  <c r="BI91"/>
  <c r="F34"/>
  <c i="1" r="BD53"/>
  <c i="3" r="BH91"/>
  <c r="F33"/>
  <c i="1" r="BC53"/>
  <c i="3" r="BG91"/>
  <c r="F32"/>
  <c i="1" r="BB53"/>
  <c i="3" r="BF91"/>
  <c r="J31"/>
  <c i="1" r="AW53"/>
  <c i="3" r="F31"/>
  <c i="1" r="BA53"/>
  <c i="3" r="T91"/>
  <c r="T90"/>
  <c r="T89"/>
  <c r="R91"/>
  <c r="R90"/>
  <c r="R89"/>
  <c r="P91"/>
  <c r="P90"/>
  <c r="P89"/>
  <c i="1" r="AU53"/>
  <c i="3" r="BK91"/>
  <c r="BK90"/>
  <c r="J90"/>
  <c r="BK89"/>
  <c r="J89"/>
  <c r="J56"/>
  <c r="J27"/>
  <c i="1" r="AG53"/>
  <c i="3" r="J91"/>
  <c r="BE91"/>
  <c r="J30"/>
  <c i="1" r="AV53"/>
  <c i="3" r="F30"/>
  <c i="1" r="AZ53"/>
  <c i="3" r="J57"/>
  <c r="F83"/>
  <c r="E81"/>
  <c r="F49"/>
  <c r="E47"/>
  <c r="J36"/>
  <c r="J21"/>
  <c r="E21"/>
  <c r="J85"/>
  <c r="J51"/>
  <c r="J20"/>
  <c r="J18"/>
  <c r="E18"/>
  <c r="F86"/>
  <c r="F52"/>
  <c r="J17"/>
  <c r="J15"/>
  <c r="E15"/>
  <c r="F85"/>
  <c r="F51"/>
  <c r="J14"/>
  <c r="J12"/>
  <c r="J83"/>
  <c r="J49"/>
  <c r="E7"/>
  <c r="E79"/>
  <c r="E45"/>
  <c i="1" r="AY52"/>
  <c r="AX52"/>
  <c i="2" r="BI635"/>
  <c r="BH635"/>
  <c r="BG635"/>
  <c r="BF635"/>
  <c r="T635"/>
  <c r="T634"/>
  <c r="R635"/>
  <c r="R634"/>
  <c r="P635"/>
  <c r="P634"/>
  <c r="BK635"/>
  <c r="BK634"/>
  <c r="J634"/>
  <c r="J635"/>
  <c r="BE635"/>
  <c r="J95"/>
  <c r="BI633"/>
  <c r="BH633"/>
  <c r="BG633"/>
  <c r="BF633"/>
  <c r="T633"/>
  <c r="T632"/>
  <c r="R633"/>
  <c r="R632"/>
  <c r="P633"/>
  <c r="P632"/>
  <c r="BK633"/>
  <c r="BK632"/>
  <c r="J632"/>
  <c r="J633"/>
  <c r="BE633"/>
  <c r="J94"/>
  <c r="BI631"/>
  <c r="BH631"/>
  <c r="BG631"/>
  <c r="BF631"/>
  <c r="T631"/>
  <c r="R631"/>
  <c r="P631"/>
  <c r="BK631"/>
  <c r="J631"/>
  <c r="BE631"/>
  <c r="BI630"/>
  <c r="BH630"/>
  <c r="BG630"/>
  <c r="BF630"/>
  <c r="T630"/>
  <c r="R630"/>
  <c r="P630"/>
  <c r="BK630"/>
  <c r="J630"/>
  <c r="BE630"/>
  <c r="BI629"/>
  <c r="BH629"/>
  <c r="BG629"/>
  <c r="BF629"/>
  <c r="T629"/>
  <c r="R629"/>
  <c r="P629"/>
  <c r="BK629"/>
  <c r="J629"/>
  <c r="BE629"/>
  <c r="BI628"/>
  <c r="BH628"/>
  <c r="BG628"/>
  <c r="BF628"/>
  <c r="T628"/>
  <c r="R628"/>
  <c r="P628"/>
  <c r="BK628"/>
  <c r="J628"/>
  <c r="BE628"/>
  <c r="BI627"/>
  <c r="BH627"/>
  <c r="BG627"/>
  <c r="BF627"/>
  <c r="T627"/>
  <c r="T626"/>
  <c r="R627"/>
  <c r="R626"/>
  <c r="P627"/>
  <c r="P626"/>
  <c r="BK627"/>
  <c r="BK626"/>
  <c r="J626"/>
  <c r="J627"/>
  <c r="BE627"/>
  <c r="J93"/>
  <c r="BI622"/>
  <c r="BH622"/>
  <c r="BG622"/>
  <c r="BF622"/>
  <c r="T622"/>
  <c r="R622"/>
  <c r="P622"/>
  <c r="BK622"/>
  <c r="J622"/>
  <c r="BE622"/>
  <c r="BI618"/>
  <c r="BH618"/>
  <c r="BG618"/>
  <c r="BF618"/>
  <c r="T618"/>
  <c r="R618"/>
  <c r="P618"/>
  <c r="BK618"/>
  <c r="J618"/>
  <c r="BE618"/>
  <c r="BI617"/>
  <c r="BH617"/>
  <c r="BG617"/>
  <c r="BF617"/>
  <c r="T617"/>
  <c r="R617"/>
  <c r="P617"/>
  <c r="BK617"/>
  <c r="J617"/>
  <c r="BE617"/>
  <c r="BI616"/>
  <c r="BH616"/>
  <c r="BG616"/>
  <c r="BF616"/>
  <c r="T616"/>
  <c r="R616"/>
  <c r="P616"/>
  <c r="BK616"/>
  <c r="J616"/>
  <c r="BE616"/>
  <c r="BI615"/>
  <c r="BH615"/>
  <c r="BG615"/>
  <c r="BF615"/>
  <c r="T615"/>
  <c r="R615"/>
  <c r="P615"/>
  <c r="BK615"/>
  <c r="J615"/>
  <c r="BE615"/>
  <c r="BI614"/>
  <c r="BH614"/>
  <c r="BG614"/>
  <c r="BF614"/>
  <c r="T614"/>
  <c r="T613"/>
  <c r="R614"/>
  <c r="R613"/>
  <c r="P614"/>
  <c r="P613"/>
  <c r="BK614"/>
  <c r="BK613"/>
  <c r="J613"/>
  <c r="J614"/>
  <c r="BE614"/>
  <c r="J92"/>
  <c r="BI612"/>
  <c r="BH612"/>
  <c r="BG612"/>
  <c r="BF612"/>
  <c r="T612"/>
  <c r="R612"/>
  <c r="P612"/>
  <c r="BK612"/>
  <c r="J612"/>
  <c r="BE612"/>
  <c r="BI611"/>
  <c r="BH611"/>
  <c r="BG611"/>
  <c r="BF611"/>
  <c r="T611"/>
  <c r="R611"/>
  <c r="P611"/>
  <c r="BK611"/>
  <c r="J611"/>
  <c r="BE611"/>
  <c r="BI608"/>
  <c r="BH608"/>
  <c r="BG608"/>
  <c r="BF608"/>
  <c r="T608"/>
  <c r="R608"/>
  <c r="P608"/>
  <c r="BK608"/>
  <c r="J608"/>
  <c r="BE608"/>
  <c r="BI607"/>
  <c r="BH607"/>
  <c r="BG607"/>
  <c r="BF607"/>
  <c r="T607"/>
  <c r="R607"/>
  <c r="P607"/>
  <c r="BK607"/>
  <c r="J607"/>
  <c r="BE607"/>
  <c r="BI606"/>
  <c r="BH606"/>
  <c r="BG606"/>
  <c r="BF606"/>
  <c r="T606"/>
  <c r="R606"/>
  <c r="P606"/>
  <c r="BK606"/>
  <c r="J606"/>
  <c r="BE606"/>
  <c r="BI605"/>
  <c r="BH605"/>
  <c r="BG605"/>
  <c r="BF605"/>
  <c r="T605"/>
  <c r="T604"/>
  <c r="R605"/>
  <c r="R604"/>
  <c r="P605"/>
  <c r="P604"/>
  <c r="BK605"/>
  <c r="BK604"/>
  <c r="J604"/>
  <c r="J605"/>
  <c r="BE605"/>
  <c r="J91"/>
  <c r="BI603"/>
  <c r="BH603"/>
  <c r="BG603"/>
  <c r="BF603"/>
  <c r="T603"/>
  <c r="R603"/>
  <c r="P603"/>
  <c r="BK603"/>
  <c r="J603"/>
  <c r="BE603"/>
  <c r="BI602"/>
  <c r="BH602"/>
  <c r="BG602"/>
  <c r="BF602"/>
  <c r="T602"/>
  <c r="R602"/>
  <c r="P602"/>
  <c r="BK602"/>
  <c r="J602"/>
  <c r="BE602"/>
  <c r="BI601"/>
  <c r="BH601"/>
  <c r="BG601"/>
  <c r="BF601"/>
  <c r="T601"/>
  <c r="R601"/>
  <c r="P601"/>
  <c r="BK601"/>
  <c r="J601"/>
  <c r="BE601"/>
  <c r="BI600"/>
  <c r="BH600"/>
  <c r="BG600"/>
  <c r="BF600"/>
  <c r="T600"/>
  <c r="R600"/>
  <c r="P600"/>
  <c r="BK600"/>
  <c r="J600"/>
  <c r="BE600"/>
  <c r="BI599"/>
  <c r="BH599"/>
  <c r="BG599"/>
  <c r="BF599"/>
  <c r="T599"/>
  <c r="R599"/>
  <c r="P599"/>
  <c r="BK599"/>
  <c r="J599"/>
  <c r="BE599"/>
  <c r="BI598"/>
  <c r="BH598"/>
  <c r="BG598"/>
  <c r="BF598"/>
  <c r="T598"/>
  <c r="T597"/>
  <c r="R598"/>
  <c r="R597"/>
  <c r="P598"/>
  <c r="P597"/>
  <c r="BK598"/>
  <c r="BK597"/>
  <c r="J597"/>
  <c r="J598"/>
  <c r="BE598"/>
  <c r="J90"/>
  <c r="BI596"/>
  <c r="BH596"/>
  <c r="BG596"/>
  <c r="BF596"/>
  <c r="T596"/>
  <c r="T595"/>
  <c r="R596"/>
  <c r="R595"/>
  <c r="P596"/>
  <c r="P595"/>
  <c r="BK596"/>
  <c r="BK595"/>
  <c r="J595"/>
  <c r="J596"/>
  <c r="BE596"/>
  <c r="J89"/>
  <c r="BI594"/>
  <c r="BH594"/>
  <c r="BG594"/>
  <c r="BF594"/>
  <c r="T594"/>
  <c r="R594"/>
  <c r="P594"/>
  <c r="BK594"/>
  <c r="J594"/>
  <c r="BE594"/>
  <c r="BI591"/>
  <c r="BH591"/>
  <c r="BG591"/>
  <c r="BF591"/>
  <c r="T591"/>
  <c r="R591"/>
  <c r="P591"/>
  <c r="BK591"/>
  <c r="J591"/>
  <c r="BE591"/>
  <c r="BI590"/>
  <c r="BH590"/>
  <c r="BG590"/>
  <c r="BF590"/>
  <c r="T590"/>
  <c r="R590"/>
  <c r="P590"/>
  <c r="BK590"/>
  <c r="J590"/>
  <c r="BE590"/>
  <c r="BI589"/>
  <c r="BH589"/>
  <c r="BG589"/>
  <c r="BF589"/>
  <c r="T589"/>
  <c r="R589"/>
  <c r="P589"/>
  <c r="BK589"/>
  <c r="J589"/>
  <c r="BE589"/>
  <c r="BI588"/>
  <c r="BH588"/>
  <c r="BG588"/>
  <c r="BF588"/>
  <c r="T588"/>
  <c r="R588"/>
  <c r="P588"/>
  <c r="BK588"/>
  <c r="J588"/>
  <c r="BE588"/>
  <c r="BI587"/>
  <c r="BH587"/>
  <c r="BG587"/>
  <c r="BF587"/>
  <c r="T587"/>
  <c r="R587"/>
  <c r="P587"/>
  <c r="BK587"/>
  <c r="J587"/>
  <c r="BE587"/>
  <c r="BI586"/>
  <c r="BH586"/>
  <c r="BG586"/>
  <c r="BF586"/>
  <c r="T586"/>
  <c r="R586"/>
  <c r="P586"/>
  <c r="BK586"/>
  <c r="J586"/>
  <c r="BE586"/>
  <c r="BI585"/>
  <c r="BH585"/>
  <c r="BG585"/>
  <c r="BF585"/>
  <c r="T585"/>
  <c r="T584"/>
  <c r="R585"/>
  <c r="R584"/>
  <c r="P585"/>
  <c r="P584"/>
  <c r="BK585"/>
  <c r="BK584"/>
  <c r="J584"/>
  <c r="J585"/>
  <c r="BE585"/>
  <c r="J88"/>
  <c r="BI583"/>
  <c r="BH583"/>
  <c r="BG583"/>
  <c r="BF583"/>
  <c r="T583"/>
  <c r="R583"/>
  <c r="P583"/>
  <c r="BK583"/>
  <c r="J583"/>
  <c r="BE583"/>
  <c r="BI580"/>
  <c r="BH580"/>
  <c r="BG580"/>
  <c r="BF580"/>
  <c r="T580"/>
  <c r="R580"/>
  <c r="P580"/>
  <c r="BK580"/>
  <c r="J580"/>
  <c r="BE580"/>
  <c r="BI577"/>
  <c r="BH577"/>
  <c r="BG577"/>
  <c r="BF577"/>
  <c r="T577"/>
  <c r="R577"/>
  <c r="P577"/>
  <c r="BK577"/>
  <c r="J577"/>
  <c r="BE577"/>
  <c r="BI574"/>
  <c r="BH574"/>
  <c r="BG574"/>
  <c r="BF574"/>
  <c r="T574"/>
  <c r="R574"/>
  <c r="P574"/>
  <c r="BK574"/>
  <c r="J574"/>
  <c r="BE574"/>
  <c r="BI571"/>
  <c r="BH571"/>
  <c r="BG571"/>
  <c r="BF571"/>
  <c r="T571"/>
  <c r="R571"/>
  <c r="P571"/>
  <c r="BK571"/>
  <c r="J571"/>
  <c r="BE571"/>
  <c r="BI570"/>
  <c r="BH570"/>
  <c r="BG570"/>
  <c r="BF570"/>
  <c r="T570"/>
  <c r="R570"/>
  <c r="P570"/>
  <c r="BK570"/>
  <c r="J570"/>
  <c r="BE570"/>
  <c r="BI569"/>
  <c r="BH569"/>
  <c r="BG569"/>
  <c r="BF569"/>
  <c r="T569"/>
  <c r="R569"/>
  <c r="P569"/>
  <c r="BK569"/>
  <c r="J569"/>
  <c r="BE569"/>
  <c r="BI568"/>
  <c r="BH568"/>
  <c r="BG568"/>
  <c r="BF568"/>
  <c r="T568"/>
  <c r="R568"/>
  <c r="P568"/>
  <c r="BK568"/>
  <c r="J568"/>
  <c r="BE568"/>
  <c r="BI565"/>
  <c r="BH565"/>
  <c r="BG565"/>
  <c r="BF565"/>
  <c r="T565"/>
  <c r="T564"/>
  <c r="R565"/>
  <c r="R564"/>
  <c r="P565"/>
  <c r="P564"/>
  <c r="BK565"/>
  <c r="BK564"/>
  <c r="J564"/>
  <c r="J565"/>
  <c r="BE565"/>
  <c r="J87"/>
  <c r="BI563"/>
  <c r="BH563"/>
  <c r="BG563"/>
  <c r="BF563"/>
  <c r="T563"/>
  <c r="R563"/>
  <c r="P563"/>
  <c r="BK563"/>
  <c r="J563"/>
  <c r="BE563"/>
  <c r="BI562"/>
  <c r="BH562"/>
  <c r="BG562"/>
  <c r="BF562"/>
  <c r="T562"/>
  <c r="R562"/>
  <c r="P562"/>
  <c r="BK562"/>
  <c r="J562"/>
  <c r="BE562"/>
  <c r="BI561"/>
  <c r="BH561"/>
  <c r="BG561"/>
  <c r="BF561"/>
  <c r="T561"/>
  <c r="R561"/>
  <c r="P561"/>
  <c r="BK561"/>
  <c r="J561"/>
  <c r="BE561"/>
  <c r="BI560"/>
  <c r="BH560"/>
  <c r="BG560"/>
  <c r="BF560"/>
  <c r="T560"/>
  <c r="R560"/>
  <c r="P560"/>
  <c r="BK560"/>
  <c r="J560"/>
  <c r="BE560"/>
  <c r="BI559"/>
  <c r="BH559"/>
  <c r="BG559"/>
  <c r="BF559"/>
  <c r="T559"/>
  <c r="R559"/>
  <c r="P559"/>
  <c r="BK559"/>
  <c r="J559"/>
  <c r="BE559"/>
  <c r="BI558"/>
  <c r="BH558"/>
  <c r="BG558"/>
  <c r="BF558"/>
  <c r="T558"/>
  <c r="R558"/>
  <c r="P558"/>
  <c r="BK558"/>
  <c r="J558"/>
  <c r="BE558"/>
  <c r="BI557"/>
  <c r="BH557"/>
  <c r="BG557"/>
  <c r="BF557"/>
  <c r="T557"/>
  <c r="R557"/>
  <c r="P557"/>
  <c r="BK557"/>
  <c r="J557"/>
  <c r="BE557"/>
  <c r="BI556"/>
  <c r="BH556"/>
  <c r="BG556"/>
  <c r="BF556"/>
  <c r="T556"/>
  <c r="R556"/>
  <c r="P556"/>
  <c r="BK556"/>
  <c r="J556"/>
  <c r="BE556"/>
  <c r="BI555"/>
  <c r="BH555"/>
  <c r="BG555"/>
  <c r="BF555"/>
  <c r="T555"/>
  <c r="R555"/>
  <c r="P555"/>
  <c r="BK555"/>
  <c r="J555"/>
  <c r="BE555"/>
  <c r="BI554"/>
  <c r="BH554"/>
  <c r="BG554"/>
  <c r="BF554"/>
  <c r="T554"/>
  <c r="R554"/>
  <c r="P554"/>
  <c r="BK554"/>
  <c r="J554"/>
  <c r="BE554"/>
  <c r="BI553"/>
  <c r="BH553"/>
  <c r="BG553"/>
  <c r="BF553"/>
  <c r="T553"/>
  <c r="R553"/>
  <c r="P553"/>
  <c r="BK553"/>
  <c r="J553"/>
  <c r="BE553"/>
  <c r="BI552"/>
  <c r="BH552"/>
  <c r="BG552"/>
  <c r="BF552"/>
  <c r="T552"/>
  <c r="R552"/>
  <c r="P552"/>
  <c r="BK552"/>
  <c r="J552"/>
  <c r="BE552"/>
  <c r="BI551"/>
  <c r="BH551"/>
  <c r="BG551"/>
  <c r="BF551"/>
  <c r="T551"/>
  <c r="R551"/>
  <c r="P551"/>
  <c r="BK551"/>
  <c r="J551"/>
  <c r="BE551"/>
  <c r="BI550"/>
  <c r="BH550"/>
  <c r="BG550"/>
  <c r="BF550"/>
  <c r="T550"/>
  <c r="R550"/>
  <c r="P550"/>
  <c r="BK550"/>
  <c r="J550"/>
  <c r="BE550"/>
  <c r="BI549"/>
  <c r="BH549"/>
  <c r="BG549"/>
  <c r="BF549"/>
  <c r="T549"/>
  <c r="R549"/>
  <c r="P549"/>
  <c r="BK549"/>
  <c r="J549"/>
  <c r="BE549"/>
  <c r="BI548"/>
  <c r="BH548"/>
  <c r="BG548"/>
  <c r="BF548"/>
  <c r="T548"/>
  <c r="R548"/>
  <c r="P548"/>
  <c r="BK548"/>
  <c r="J548"/>
  <c r="BE548"/>
  <c r="BI545"/>
  <c r="BH545"/>
  <c r="BG545"/>
  <c r="BF545"/>
  <c r="T545"/>
  <c r="R545"/>
  <c r="P545"/>
  <c r="BK545"/>
  <c r="J545"/>
  <c r="BE545"/>
  <c r="BI544"/>
  <c r="BH544"/>
  <c r="BG544"/>
  <c r="BF544"/>
  <c r="T544"/>
  <c r="R544"/>
  <c r="P544"/>
  <c r="BK544"/>
  <c r="J544"/>
  <c r="BE544"/>
  <c r="BI543"/>
  <c r="BH543"/>
  <c r="BG543"/>
  <c r="BF543"/>
  <c r="T543"/>
  <c r="R543"/>
  <c r="P543"/>
  <c r="BK543"/>
  <c r="J543"/>
  <c r="BE543"/>
  <c r="BI542"/>
  <c r="BH542"/>
  <c r="BG542"/>
  <c r="BF542"/>
  <c r="T542"/>
  <c r="R542"/>
  <c r="P542"/>
  <c r="BK542"/>
  <c r="J542"/>
  <c r="BE542"/>
  <c r="BI526"/>
  <c r="BH526"/>
  <c r="BG526"/>
  <c r="BF526"/>
  <c r="T526"/>
  <c r="R526"/>
  <c r="P526"/>
  <c r="BK526"/>
  <c r="J526"/>
  <c r="BE526"/>
  <c r="BI522"/>
  <c r="BH522"/>
  <c r="BG522"/>
  <c r="BF522"/>
  <c r="T522"/>
  <c r="R522"/>
  <c r="P522"/>
  <c r="BK522"/>
  <c r="J522"/>
  <c r="BE522"/>
  <c r="BI521"/>
  <c r="BH521"/>
  <c r="BG521"/>
  <c r="BF521"/>
  <c r="T521"/>
  <c r="R521"/>
  <c r="P521"/>
  <c r="BK521"/>
  <c r="J521"/>
  <c r="BE521"/>
  <c r="BI520"/>
  <c r="BH520"/>
  <c r="BG520"/>
  <c r="BF520"/>
  <c r="T520"/>
  <c r="R520"/>
  <c r="P520"/>
  <c r="BK520"/>
  <c r="J520"/>
  <c r="BE520"/>
  <c r="BI519"/>
  <c r="BH519"/>
  <c r="BG519"/>
  <c r="BF519"/>
  <c r="T519"/>
  <c r="R519"/>
  <c r="P519"/>
  <c r="BK519"/>
  <c r="J519"/>
  <c r="BE519"/>
  <c r="BI518"/>
  <c r="BH518"/>
  <c r="BG518"/>
  <c r="BF518"/>
  <c r="T518"/>
  <c r="R518"/>
  <c r="P518"/>
  <c r="BK518"/>
  <c r="J518"/>
  <c r="BE518"/>
  <c r="BI515"/>
  <c r="BH515"/>
  <c r="BG515"/>
  <c r="BF515"/>
  <c r="T515"/>
  <c r="R515"/>
  <c r="P515"/>
  <c r="BK515"/>
  <c r="J515"/>
  <c r="BE515"/>
  <c r="BI514"/>
  <c r="BH514"/>
  <c r="BG514"/>
  <c r="BF514"/>
  <c r="T514"/>
  <c r="R514"/>
  <c r="P514"/>
  <c r="BK514"/>
  <c r="J514"/>
  <c r="BE514"/>
  <c r="BI513"/>
  <c r="BH513"/>
  <c r="BG513"/>
  <c r="BF513"/>
  <c r="T513"/>
  <c r="T512"/>
  <c r="R513"/>
  <c r="R512"/>
  <c r="P513"/>
  <c r="P512"/>
  <c r="BK513"/>
  <c r="BK512"/>
  <c r="J512"/>
  <c r="J513"/>
  <c r="BE513"/>
  <c r="J86"/>
  <c r="BI511"/>
  <c r="BH511"/>
  <c r="BG511"/>
  <c r="BF511"/>
  <c r="T511"/>
  <c r="R511"/>
  <c r="P511"/>
  <c r="BK511"/>
  <c r="J511"/>
  <c r="BE511"/>
  <c r="BI508"/>
  <c r="BH508"/>
  <c r="BG508"/>
  <c r="BF508"/>
  <c r="T508"/>
  <c r="R508"/>
  <c r="P508"/>
  <c r="BK508"/>
  <c r="J508"/>
  <c r="BE508"/>
  <c r="BI507"/>
  <c r="BH507"/>
  <c r="BG507"/>
  <c r="BF507"/>
  <c r="T507"/>
  <c r="R507"/>
  <c r="P507"/>
  <c r="BK507"/>
  <c r="J507"/>
  <c r="BE507"/>
  <c r="BI506"/>
  <c r="BH506"/>
  <c r="BG506"/>
  <c r="BF506"/>
  <c r="T506"/>
  <c r="R506"/>
  <c r="P506"/>
  <c r="BK506"/>
  <c r="J506"/>
  <c r="BE506"/>
  <c r="BI505"/>
  <c r="BH505"/>
  <c r="BG505"/>
  <c r="BF505"/>
  <c r="T505"/>
  <c r="R505"/>
  <c r="P505"/>
  <c r="BK505"/>
  <c r="J505"/>
  <c r="BE505"/>
  <c r="BI504"/>
  <c r="BH504"/>
  <c r="BG504"/>
  <c r="BF504"/>
  <c r="T504"/>
  <c r="R504"/>
  <c r="P504"/>
  <c r="BK504"/>
  <c r="J504"/>
  <c r="BE504"/>
  <c r="BI503"/>
  <c r="BH503"/>
  <c r="BG503"/>
  <c r="BF503"/>
  <c r="T503"/>
  <c r="R503"/>
  <c r="P503"/>
  <c r="BK503"/>
  <c r="J503"/>
  <c r="BE503"/>
  <c r="BI502"/>
  <c r="BH502"/>
  <c r="BG502"/>
  <c r="BF502"/>
  <c r="T502"/>
  <c r="R502"/>
  <c r="P502"/>
  <c r="BK502"/>
  <c r="J502"/>
  <c r="BE502"/>
  <c r="BI499"/>
  <c r="BH499"/>
  <c r="BG499"/>
  <c r="BF499"/>
  <c r="T499"/>
  <c r="R499"/>
  <c r="P499"/>
  <c r="BK499"/>
  <c r="J499"/>
  <c r="BE499"/>
  <c r="BI496"/>
  <c r="BH496"/>
  <c r="BG496"/>
  <c r="BF496"/>
  <c r="T496"/>
  <c r="R496"/>
  <c r="P496"/>
  <c r="BK496"/>
  <c r="J496"/>
  <c r="BE496"/>
  <c r="BI495"/>
  <c r="BH495"/>
  <c r="BG495"/>
  <c r="BF495"/>
  <c r="T495"/>
  <c r="R495"/>
  <c r="P495"/>
  <c r="BK495"/>
  <c r="J495"/>
  <c r="BE495"/>
  <c r="BI494"/>
  <c r="BH494"/>
  <c r="BG494"/>
  <c r="BF494"/>
  <c r="T494"/>
  <c r="R494"/>
  <c r="P494"/>
  <c r="BK494"/>
  <c r="J494"/>
  <c r="BE494"/>
  <c r="BI493"/>
  <c r="BH493"/>
  <c r="BG493"/>
  <c r="BF493"/>
  <c r="T493"/>
  <c r="R493"/>
  <c r="P493"/>
  <c r="BK493"/>
  <c r="J493"/>
  <c r="BE493"/>
  <c r="BI492"/>
  <c r="BH492"/>
  <c r="BG492"/>
  <c r="BF492"/>
  <c r="T492"/>
  <c r="R492"/>
  <c r="P492"/>
  <c r="BK492"/>
  <c r="J492"/>
  <c r="BE492"/>
  <c r="BI491"/>
  <c r="BH491"/>
  <c r="BG491"/>
  <c r="BF491"/>
  <c r="T491"/>
  <c r="R491"/>
  <c r="P491"/>
  <c r="BK491"/>
  <c r="J491"/>
  <c r="BE491"/>
  <c r="BI490"/>
  <c r="BH490"/>
  <c r="BG490"/>
  <c r="BF490"/>
  <c r="T490"/>
  <c r="T489"/>
  <c r="R490"/>
  <c r="R489"/>
  <c r="P490"/>
  <c r="P489"/>
  <c r="BK490"/>
  <c r="BK489"/>
  <c r="J489"/>
  <c r="J490"/>
  <c r="BE490"/>
  <c r="J85"/>
  <c r="BI488"/>
  <c r="BH488"/>
  <c r="BG488"/>
  <c r="BF488"/>
  <c r="T488"/>
  <c r="R488"/>
  <c r="P488"/>
  <c r="BK488"/>
  <c r="J488"/>
  <c r="BE488"/>
  <c r="BI485"/>
  <c r="BH485"/>
  <c r="BG485"/>
  <c r="BF485"/>
  <c r="T485"/>
  <c r="R485"/>
  <c r="P485"/>
  <c r="BK485"/>
  <c r="J485"/>
  <c r="BE485"/>
  <c r="BI481"/>
  <c r="BH481"/>
  <c r="BG481"/>
  <c r="BF481"/>
  <c r="T481"/>
  <c r="R481"/>
  <c r="P481"/>
  <c r="BK481"/>
  <c r="J481"/>
  <c r="BE481"/>
  <c r="BI478"/>
  <c r="BH478"/>
  <c r="BG478"/>
  <c r="BF478"/>
  <c r="T478"/>
  <c r="R478"/>
  <c r="P478"/>
  <c r="BK478"/>
  <c r="J478"/>
  <c r="BE478"/>
  <c r="BI475"/>
  <c r="BH475"/>
  <c r="BG475"/>
  <c r="BF475"/>
  <c r="T475"/>
  <c r="R475"/>
  <c r="P475"/>
  <c r="BK475"/>
  <c r="J475"/>
  <c r="BE475"/>
  <c r="BI472"/>
  <c r="BH472"/>
  <c r="BG472"/>
  <c r="BF472"/>
  <c r="T472"/>
  <c r="R472"/>
  <c r="P472"/>
  <c r="BK472"/>
  <c r="J472"/>
  <c r="BE472"/>
  <c r="BI471"/>
  <c r="BH471"/>
  <c r="BG471"/>
  <c r="BF471"/>
  <c r="T471"/>
  <c r="R471"/>
  <c r="P471"/>
  <c r="BK471"/>
  <c r="J471"/>
  <c r="BE471"/>
  <c r="BI468"/>
  <c r="BH468"/>
  <c r="BG468"/>
  <c r="BF468"/>
  <c r="T468"/>
  <c r="R468"/>
  <c r="P468"/>
  <c r="BK468"/>
  <c r="J468"/>
  <c r="BE468"/>
  <c r="BI465"/>
  <c r="BH465"/>
  <c r="BG465"/>
  <c r="BF465"/>
  <c r="T465"/>
  <c r="R465"/>
  <c r="P465"/>
  <c r="BK465"/>
  <c r="J465"/>
  <c r="BE465"/>
  <c r="BI464"/>
  <c r="BH464"/>
  <c r="BG464"/>
  <c r="BF464"/>
  <c r="T464"/>
  <c r="R464"/>
  <c r="P464"/>
  <c r="BK464"/>
  <c r="J464"/>
  <c r="BE464"/>
  <c r="BI463"/>
  <c r="BH463"/>
  <c r="BG463"/>
  <c r="BF463"/>
  <c r="T463"/>
  <c r="R463"/>
  <c r="P463"/>
  <c r="BK463"/>
  <c r="J463"/>
  <c r="BE463"/>
  <c r="BI462"/>
  <c r="BH462"/>
  <c r="BG462"/>
  <c r="BF462"/>
  <c r="T462"/>
  <c r="R462"/>
  <c r="P462"/>
  <c r="BK462"/>
  <c r="J462"/>
  <c r="BE462"/>
  <c r="BI457"/>
  <c r="BH457"/>
  <c r="BG457"/>
  <c r="BF457"/>
  <c r="T457"/>
  <c r="R457"/>
  <c r="P457"/>
  <c r="BK457"/>
  <c r="J457"/>
  <c r="BE457"/>
  <c r="BI456"/>
  <c r="BH456"/>
  <c r="BG456"/>
  <c r="BF456"/>
  <c r="T456"/>
  <c r="R456"/>
  <c r="P456"/>
  <c r="BK456"/>
  <c r="J456"/>
  <c r="BE456"/>
  <c r="BI453"/>
  <c r="BH453"/>
  <c r="BG453"/>
  <c r="BF453"/>
  <c r="T453"/>
  <c r="R453"/>
  <c r="P453"/>
  <c r="BK453"/>
  <c r="J453"/>
  <c r="BE453"/>
  <c r="BI452"/>
  <c r="BH452"/>
  <c r="BG452"/>
  <c r="BF452"/>
  <c r="T452"/>
  <c r="R452"/>
  <c r="P452"/>
  <c r="BK452"/>
  <c r="J452"/>
  <c r="BE452"/>
  <c r="BI451"/>
  <c r="BH451"/>
  <c r="BG451"/>
  <c r="BF451"/>
  <c r="T451"/>
  <c r="R451"/>
  <c r="P451"/>
  <c r="BK451"/>
  <c r="J451"/>
  <c r="BE451"/>
  <c r="BI450"/>
  <c r="BH450"/>
  <c r="BG450"/>
  <c r="BF450"/>
  <c r="T450"/>
  <c r="R450"/>
  <c r="P450"/>
  <c r="BK450"/>
  <c r="J450"/>
  <c r="BE450"/>
  <c r="BI449"/>
  <c r="BH449"/>
  <c r="BG449"/>
  <c r="BF449"/>
  <c r="T449"/>
  <c r="R449"/>
  <c r="P449"/>
  <c r="BK449"/>
  <c r="J449"/>
  <c r="BE449"/>
  <c r="BI446"/>
  <c r="BH446"/>
  <c r="BG446"/>
  <c r="BF446"/>
  <c r="T446"/>
  <c r="R446"/>
  <c r="P446"/>
  <c r="BK446"/>
  <c r="J446"/>
  <c r="BE446"/>
  <c r="BI445"/>
  <c r="BH445"/>
  <c r="BG445"/>
  <c r="BF445"/>
  <c r="T445"/>
  <c r="R445"/>
  <c r="P445"/>
  <c r="BK445"/>
  <c r="J445"/>
  <c r="BE445"/>
  <c r="BI442"/>
  <c r="BH442"/>
  <c r="BG442"/>
  <c r="BF442"/>
  <c r="T442"/>
  <c r="R442"/>
  <c r="P442"/>
  <c r="BK442"/>
  <c r="J442"/>
  <c r="BE442"/>
  <c r="BI439"/>
  <c r="BH439"/>
  <c r="BG439"/>
  <c r="BF439"/>
  <c r="T439"/>
  <c r="R439"/>
  <c r="P439"/>
  <c r="BK439"/>
  <c r="J439"/>
  <c r="BE439"/>
  <c r="BI438"/>
  <c r="BH438"/>
  <c r="BG438"/>
  <c r="BF438"/>
  <c r="T438"/>
  <c r="R438"/>
  <c r="P438"/>
  <c r="BK438"/>
  <c r="J438"/>
  <c r="BE438"/>
  <c r="BI435"/>
  <c r="BH435"/>
  <c r="BG435"/>
  <c r="BF435"/>
  <c r="T435"/>
  <c r="R435"/>
  <c r="P435"/>
  <c r="BK435"/>
  <c r="J435"/>
  <c r="BE435"/>
  <c r="BI434"/>
  <c r="BH434"/>
  <c r="BG434"/>
  <c r="BF434"/>
  <c r="T434"/>
  <c r="R434"/>
  <c r="P434"/>
  <c r="BK434"/>
  <c r="J434"/>
  <c r="BE434"/>
  <c r="BI431"/>
  <c r="BH431"/>
  <c r="BG431"/>
  <c r="BF431"/>
  <c r="T431"/>
  <c r="T430"/>
  <c r="R431"/>
  <c r="R430"/>
  <c r="P431"/>
  <c r="P430"/>
  <c r="BK431"/>
  <c r="BK430"/>
  <c r="J430"/>
  <c r="J431"/>
  <c r="BE431"/>
  <c r="J84"/>
  <c r="BI429"/>
  <c r="BH429"/>
  <c r="BG429"/>
  <c r="BF429"/>
  <c r="T429"/>
  <c r="T428"/>
  <c r="R429"/>
  <c r="R428"/>
  <c r="P429"/>
  <c r="P428"/>
  <c r="BK429"/>
  <c r="BK428"/>
  <c r="J428"/>
  <c r="J429"/>
  <c r="BE429"/>
  <c r="J83"/>
  <c r="BI427"/>
  <c r="BH427"/>
  <c r="BG427"/>
  <c r="BF427"/>
  <c r="T427"/>
  <c r="R427"/>
  <c r="P427"/>
  <c r="BK427"/>
  <c r="J427"/>
  <c r="BE427"/>
  <c r="BI424"/>
  <c r="BH424"/>
  <c r="BG424"/>
  <c r="BF424"/>
  <c r="T424"/>
  <c r="R424"/>
  <c r="P424"/>
  <c r="BK424"/>
  <c r="J424"/>
  <c r="BE424"/>
  <c r="BI423"/>
  <c r="BH423"/>
  <c r="BG423"/>
  <c r="BF423"/>
  <c r="T423"/>
  <c r="R423"/>
  <c r="P423"/>
  <c r="BK423"/>
  <c r="J423"/>
  <c r="BE423"/>
  <c r="BI422"/>
  <c r="BH422"/>
  <c r="BG422"/>
  <c r="BF422"/>
  <c r="T422"/>
  <c r="R422"/>
  <c r="P422"/>
  <c r="BK422"/>
  <c r="J422"/>
  <c r="BE422"/>
  <c r="BI421"/>
  <c r="BH421"/>
  <c r="BG421"/>
  <c r="BF421"/>
  <c r="T421"/>
  <c r="R421"/>
  <c r="P421"/>
  <c r="BK421"/>
  <c r="J421"/>
  <c r="BE421"/>
  <c r="BI418"/>
  <c r="BH418"/>
  <c r="BG418"/>
  <c r="BF418"/>
  <c r="T418"/>
  <c r="R418"/>
  <c r="P418"/>
  <c r="BK418"/>
  <c r="J418"/>
  <c r="BE418"/>
  <c r="BI417"/>
  <c r="BH417"/>
  <c r="BG417"/>
  <c r="BF417"/>
  <c r="T417"/>
  <c r="R417"/>
  <c r="P417"/>
  <c r="BK417"/>
  <c r="J417"/>
  <c r="BE417"/>
  <c r="BI416"/>
  <c r="BH416"/>
  <c r="BG416"/>
  <c r="BF416"/>
  <c r="T416"/>
  <c r="R416"/>
  <c r="P416"/>
  <c r="BK416"/>
  <c r="J416"/>
  <c r="BE416"/>
  <c r="BI415"/>
  <c r="BH415"/>
  <c r="BG415"/>
  <c r="BF415"/>
  <c r="T415"/>
  <c r="R415"/>
  <c r="P415"/>
  <c r="BK415"/>
  <c r="J415"/>
  <c r="BE415"/>
  <c r="BI414"/>
  <c r="BH414"/>
  <c r="BG414"/>
  <c r="BF414"/>
  <c r="T414"/>
  <c r="R414"/>
  <c r="P414"/>
  <c r="BK414"/>
  <c r="J414"/>
  <c r="BE414"/>
  <c r="BI413"/>
  <c r="BH413"/>
  <c r="BG413"/>
  <c r="BF413"/>
  <c r="T413"/>
  <c r="R413"/>
  <c r="P413"/>
  <c r="BK413"/>
  <c r="J413"/>
  <c r="BE413"/>
  <c r="BI412"/>
  <c r="BH412"/>
  <c r="BG412"/>
  <c r="BF412"/>
  <c r="T412"/>
  <c r="R412"/>
  <c r="P412"/>
  <c r="BK412"/>
  <c r="J412"/>
  <c r="BE412"/>
  <c r="BI408"/>
  <c r="BH408"/>
  <c r="BG408"/>
  <c r="BF408"/>
  <c r="T408"/>
  <c r="R408"/>
  <c r="P408"/>
  <c r="BK408"/>
  <c r="J408"/>
  <c r="BE408"/>
  <c r="BI407"/>
  <c r="BH407"/>
  <c r="BG407"/>
  <c r="BF407"/>
  <c r="T407"/>
  <c r="R407"/>
  <c r="P407"/>
  <c r="BK407"/>
  <c r="J407"/>
  <c r="BE407"/>
  <c r="BI406"/>
  <c r="BH406"/>
  <c r="BG406"/>
  <c r="BF406"/>
  <c r="T406"/>
  <c r="R406"/>
  <c r="P406"/>
  <c r="BK406"/>
  <c r="J406"/>
  <c r="BE406"/>
  <c r="BI403"/>
  <c r="BH403"/>
  <c r="BG403"/>
  <c r="BF403"/>
  <c r="T403"/>
  <c r="R403"/>
  <c r="P403"/>
  <c r="BK403"/>
  <c r="J403"/>
  <c r="BE403"/>
  <c r="BI402"/>
  <c r="BH402"/>
  <c r="BG402"/>
  <c r="BF402"/>
  <c r="T402"/>
  <c r="T401"/>
  <c r="R402"/>
  <c r="R401"/>
  <c r="P402"/>
  <c r="P401"/>
  <c r="BK402"/>
  <c r="BK401"/>
  <c r="J401"/>
  <c r="J402"/>
  <c r="BE402"/>
  <c r="J82"/>
  <c r="BI400"/>
  <c r="BH400"/>
  <c r="BG400"/>
  <c r="BF400"/>
  <c r="T400"/>
  <c r="R400"/>
  <c r="P400"/>
  <c r="BK400"/>
  <c r="J400"/>
  <c r="BE400"/>
  <c r="BI399"/>
  <c r="BH399"/>
  <c r="BG399"/>
  <c r="BF399"/>
  <c r="T399"/>
  <c r="T398"/>
  <c r="R399"/>
  <c r="R398"/>
  <c r="P399"/>
  <c r="P398"/>
  <c r="BK399"/>
  <c r="BK398"/>
  <c r="J398"/>
  <c r="J399"/>
  <c r="BE399"/>
  <c r="J81"/>
  <c r="BI397"/>
  <c r="BH397"/>
  <c r="BG397"/>
  <c r="BF397"/>
  <c r="T397"/>
  <c r="T396"/>
  <c r="R397"/>
  <c r="R396"/>
  <c r="P397"/>
  <c r="P396"/>
  <c r="BK397"/>
  <c r="BK396"/>
  <c r="J396"/>
  <c r="J397"/>
  <c r="BE397"/>
  <c r="J80"/>
  <c r="BI395"/>
  <c r="BH395"/>
  <c r="BG395"/>
  <c r="BF395"/>
  <c r="T395"/>
  <c r="R395"/>
  <c r="P395"/>
  <c r="BK395"/>
  <c r="J395"/>
  <c r="BE395"/>
  <c r="BI394"/>
  <c r="BH394"/>
  <c r="BG394"/>
  <c r="BF394"/>
  <c r="T394"/>
  <c r="R394"/>
  <c r="P394"/>
  <c r="BK394"/>
  <c r="J394"/>
  <c r="BE394"/>
  <c r="BI393"/>
  <c r="BH393"/>
  <c r="BG393"/>
  <c r="BF393"/>
  <c r="T393"/>
  <c r="R393"/>
  <c r="P393"/>
  <c r="BK393"/>
  <c r="J393"/>
  <c r="BE393"/>
  <c r="BI392"/>
  <c r="BH392"/>
  <c r="BG392"/>
  <c r="BF392"/>
  <c r="T392"/>
  <c r="R392"/>
  <c r="P392"/>
  <c r="BK392"/>
  <c r="J392"/>
  <c r="BE392"/>
  <c r="BI391"/>
  <c r="BH391"/>
  <c r="BG391"/>
  <c r="BF391"/>
  <c r="T391"/>
  <c r="R391"/>
  <c r="P391"/>
  <c r="BK391"/>
  <c r="J391"/>
  <c r="BE391"/>
  <c r="BI390"/>
  <c r="BH390"/>
  <c r="BG390"/>
  <c r="BF390"/>
  <c r="T390"/>
  <c r="R390"/>
  <c r="P390"/>
  <c r="BK390"/>
  <c r="J390"/>
  <c r="BE390"/>
  <c r="BI389"/>
  <c r="BH389"/>
  <c r="BG389"/>
  <c r="BF389"/>
  <c r="T389"/>
  <c r="R389"/>
  <c r="P389"/>
  <c r="BK389"/>
  <c r="J389"/>
  <c r="BE389"/>
  <c r="BI388"/>
  <c r="BH388"/>
  <c r="BG388"/>
  <c r="BF388"/>
  <c r="T388"/>
  <c r="R388"/>
  <c r="P388"/>
  <c r="BK388"/>
  <c r="J388"/>
  <c r="BE388"/>
  <c r="BI387"/>
  <c r="BH387"/>
  <c r="BG387"/>
  <c r="BF387"/>
  <c r="T387"/>
  <c r="R387"/>
  <c r="P387"/>
  <c r="BK387"/>
  <c r="J387"/>
  <c r="BE387"/>
  <c r="BI386"/>
  <c r="BH386"/>
  <c r="BG386"/>
  <c r="BF386"/>
  <c r="T386"/>
  <c r="R386"/>
  <c r="P386"/>
  <c r="BK386"/>
  <c r="J386"/>
  <c r="BE386"/>
  <c r="BI385"/>
  <c r="BH385"/>
  <c r="BG385"/>
  <c r="BF385"/>
  <c r="T385"/>
  <c r="R385"/>
  <c r="P385"/>
  <c r="BK385"/>
  <c r="J385"/>
  <c r="BE385"/>
  <c r="BI384"/>
  <c r="BH384"/>
  <c r="BG384"/>
  <c r="BF384"/>
  <c r="T384"/>
  <c r="R384"/>
  <c r="P384"/>
  <c r="BK384"/>
  <c r="J384"/>
  <c r="BE384"/>
  <c r="BI383"/>
  <c r="BH383"/>
  <c r="BG383"/>
  <c r="BF383"/>
  <c r="T383"/>
  <c r="R383"/>
  <c r="P383"/>
  <c r="BK383"/>
  <c r="J383"/>
  <c r="BE383"/>
  <c r="BI382"/>
  <c r="BH382"/>
  <c r="BG382"/>
  <c r="BF382"/>
  <c r="T382"/>
  <c r="T381"/>
  <c r="R382"/>
  <c r="R381"/>
  <c r="P382"/>
  <c r="P381"/>
  <c r="BK382"/>
  <c r="BK381"/>
  <c r="J381"/>
  <c r="J382"/>
  <c r="BE382"/>
  <c r="J79"/>
  <c r="BI380"/>
  <c r="BH380"/>
  <c r="BG380"/>
  <c r="BF380"/>
  <c r="T380"/>
  <c r="T379"/>
  <c r="R380"/>
  <c r="R379"/>
  <c r="P380"/>
  <c r="P379"/>
  <c r="BK380"/>
  <c r="BK379"/>
  <c r="J379"/>
  <c r="J380"/>
  <c r="BE380"/>
  <c r="J78"/>
  <c r="BI378"/>
  <c r="BH378"/>
  <c r="BG378"/>
  <c r="BF378"/>
  <c r="T378"/>
  <c r="T377"/>
  <c r="R378"/>
  <c r="R377"/>
  <c r="P378"/>
  <c r="P377"/>
  <c r="BK378"/>
  <c r="BK377"/>
  <c r="J377"/>
  <c r="J378"/>
  <c r="BE378"/>
  <c r="J77"/>
  <c r="BI376"/>
  <c r="BH376"/>
  <c r="BG376"/>
  <c r="BF376"/>
  <c r="T376"/>
  <c r="R376"/>
  <c r="P376"/>
  <c r="BK376"/>
  <c r="J376"/>
  <c r="BE376"/>
  <c r="BI375"/>
  <c r="BH375"/>
  <c r="BG375"/>
  <c r="BF375"/>
  <c r="T375"/>
  <c r="R375"/>
  <c r="P375"/>
  <c r="BK375"/>
  <c r="J375"/>
  <c r="BE375"/>
  <c r="BI374"/>
  <c r="BH374"/>
  <c r="BG374"/>
  <c r="BF374"/>
  <c r="T374"/>
  <c r="R374"/>
  <c r="P374"/>
  <c r="BK374"/>
  <c r="J374"/>
  <c r="BE374"/>
  <c r="BI373"/>
  <c r="BH373"/>
  <c r="BG373"/>
  <c r="BF373"/>
  <c r="T373"/>
  <c r="R373"/>
  <c r="P373"/>
  <c r="BK373"/>
  <c r="J373"/>
  <c r="BE373"/>
  <c r="BI372"/>
  <c r="BH372"/>
  <c r="BG372"/>
  <c r="BF372"/>
  <c r="T372"/>
  <c r="R372"/>
  <c r="P372"/>
  <c r="BK372"/>
  <c r="J372"/>
  <c r="BE372"/>
  <c r="BI371"/>
  <c r="BH371"/>
  <c r="BG371"/>
  <c r="BF371"/>
  <c r="T371"/>
  <c r="R371"/>
  <c r="P371"/>
  <c r="BK371"/>
  <c r="J371"/>
  <c r="BE371"/>
  <c r="BI370"/>
  <c r="BH370"/>
  <c r="BG370"/>
  <c r="BF370"/>
  <c r="T370"/>
  <c r="T369"/>
  <c r="R370"/>
  <c r="R369"/>
  <c r="P370"/>
  <c r="P369"/>
  <c r="BK370"/>
  <c r="BK369"/>
  <c r="J369"/>
  <c r="J370"/>
  <c r="BE370"/>
  <c r="J76"/>
  <c r="BI366"/>
  <c r="BH366"/>
  <c r="BG366"/>
  <c r="BF366"/>
  <c r="T366"/>
  <c r="R366"/>
  <c r="P366"/>
  <c r="BK366"/>
  <c r="J366"/>
  <c r="BE366"/>
  <c r="BI365"/>
  <c r="BH365"/>
  <c r="BG365"/>
  <c r="BF365"/>
  <c r="T365"/>
  <c r="R365"/>
  <c r="P365"/>
  <c r="BK365"/>
  <c r="J365"/>
  <c r="BE365"/>
  <c r="BI362"/>
  <c r="BH362"/>
  <c r="BG362"/>
  <c r="BF362"/>
  <c r="T362"/>
  <c r="R362"/>
  <c r="P362"/>
  <c r="BK362"/>
  <c r="J362"/>
  <c r="BE362"/>
  <c r="BI359"/>
  <c r="BH359"/>
  <c r="BG359"/>
  <c r="BF359"/>
  <c r="T359"/>
  <c r="T358"/>
  <c r="R359"/>
  <c r="R358"/>
  <c r="P359"/>
  <c r="P358"/>
  <c r="BK359"/>
  <c r="BK358"/>
  <c r="J358"/>
  <c r="J359"/>
  <c r="BE359"/>
  <c r="J75"/>
  <c r="BI357"/>
  <c r="BH357"/>
  <c r="BG357"/>
  <c r="BF357"/>
  <c r="T357"/>
  <c r="R357"/>
  <c r="P357"/>
  <c r="BK357"/>
  <c r="J357"/>
  <c r="BE357"/>
  <c r="BI356"/>
  <c r="BH356"/>
  <c r="BG356"/>
  <c r="BF356"/>
  <c r="T356"/>
  <c r="T355"/>
  <c r="R356"/>
  <c r="R355"/>
  <c r="P356"/>
  <c r="P355"/>
  <c r="BK356"/>
  <c r="BK355"/>
  <c r="J355"/>
  <c r="J356"/>
  <c r="BE356"/>
  <c r="J74"/>
  <c r="BI354"/>
  <c r="BH354"/>
  <c r="BG354"/>
  <c r="BF354"/>
  <c r="T354"/>
  <c r="R354"/>
  <c r="P354"/>
  <c r="BK354"/>
  <c r="J354"/>
  <c r="BE354"/>
  <c r="BI353"/>
  <c r="BH353"/>
  <c r="BG353"/>
  <c r="BF353"/>
  <c r="T353"/>
  <c r="R353"/>
  <c r="P353"/>
  <c r="BK353"/>
  <c r="J353"/>
  <c r="BE353"/>
  <c r="BI352"/>
  <c r="BH352"/>
  <c r="BG352"/>
  <c r="BF352"/>
  <c r="T352"/>
  <c r="R352"/>
  <c r="P352"/>
  <c r="BK352"/>
  <c r="J352"/>
  <c r="BE352"/>
  <c r="BI351"/>
  <c r="BH351"/>
  <c r="BG351"/>
  <c r="BF351"/>
  <c r="T351"/>
  <c r="R351"/>
  <c r="P351"/>
  <c r="BK351"/>
  <c r="J351"/>
  <c r="BE351"/>
  <c r="BI350"/>
  <c r="BH350"/>
  <c r="BG350"/>
  <c r="BF350"/>
  <c r="T350"/>
  <c r="R350"/>
  <c r="P350"/>
  <c r="BK350"/>
  <c r="J350"/>
  <c r="BE350"/>
  <c r="BI349"/>
  <c r="BH349"/>
  <c r="BG349"/>
  <c r="BF349"/>
  <c r="T349"/>
  <c r="R349"/>
  <c r="P349"/>
  <c r="BK349"/>
  <c r="J349"/>
  <c r="BE349"/>
  <c r="BI345"/>
  <c r="BH345"/>
  <c r="BG345"/>
  <c r="BF345"/>
  <c r="T345"/>
  <c r="R345"/>
  <c r="P345"/>
  <c r="BK345"/>
  <c r="J345"/>
  <c r="BE345"/>
  <c r="BI344"/>
  <c r="BH344"/>
  <c r="BG344"/>
  <c r="BF344"/>
  <c r="T344"/>
  <c r="R344"/>
  <c r="P344"/>
  <c r="BK344"/>
  <c r="J344"/>
  <c r="BE344"/>
  <c r="BI343"/>
  <c r="BH343"/>
  <c r="BG343"/>
  <c r="BF343"/>
  <c r="T343"/>
  <c r="R343"/>
  <c r="P343"/>
  <c r="BK343"/>
  <c r="J343"/>
  <c r="BE343"/>
  <c r="BI340"/>
  <c r="BH340"/>
  <c r="BG340"/>
  <c r="BF340"/>
  <c r="T340"/>
  <c r="R340"/>
  <c r="P340"/>
  <c r="BK340"/>
  <c r="J340"/>
  <c r="BE340"/>
  <c r="BI339"/>
  <c r="BH339"/>
  <c r="BG339"/>
  <c r="BF339"/>
  <c r="T339"/>
  <c r="R339"/>
  <c r="P339"/>
  <c r="BK339"/>
  <c r="J339"/>
  <c r="BE339"/>
  <c r="BI338"/>
  <c r="BH338"/>
  <c r="BG338"/>
  <c r="BF338"/>
  <c r="T338"/>
  <c r="R338"/>
  <c r="P338"/>
  <c r="BK338"/>
  <c r="J338"/>
  <c r="BE338"/>
  <c r="BI337"/>
  <c r="BH337"/>
  <c r="BG337"/>
  <c r="BF337"/>
  <c r="T337"/>
  <c r="R337"/>
  <c r="P337"/>
  <c r="BK337"/>
  <c r="J337"/>
  <c r="BE337"/>
  <c r="BI336"/>
  <c r="BH336"/>
  <c r="BG336"/>
  <c r="BF336"/>
  <c r="T336"/>
  <c r="R336"/>
  <c r="P336"/>
  <c r="BK336"/>
  <c r="J336"/>
  <c r="BE336"/>
  <c r="BI335"/>
  <c r="BH335"/>
  <c r="BG335"/>
  <c r="BF335"/>
  <c r="T335"/>
  <c r="T334"/>
  <c r="R335"/>
  <c r="R334"/>
  <c r="P335"/>
  <c r="P334"/>
  <c r="BK335"/>
  <c r="BK334"/>
  <c r="J334"/>
  <c r="J335"/>
  <c r="BE335"/>
  <c r="J73"/>
  <c r="BI333"/>
  <c r="BH333"/>
  <c r="BG333"/>
  <c r="BF333"/>
  <c r="T333"/>
  <c r="R333"/>
  <c r="P333"/>
  <c r="BK333"/>
  <c r="J333"/>
  <c r="BE333"/>
  <c r="BI330"/>
  <c r="BH330"/>
  <c r="BG330"/>
  <c r="BF330"/>
  <c r="T330"/>
  <c r="R330"/>
  <c r="P330"/>
  <c r="BK330"/>
  <c r="J330"/>
  <c r="BE330"/>
  <c r="BI329"/>
  <c r="BH329"/>
  <c r="BG329"/>
  <c r="BF329"/>
  <c r="T329"/>
  <c r="R329"/>
  <c r="P329"/>
  <c r="BK329"/>
  <c r="J329"/>
  <c r="BE329"/>
  <c r="BI328"/>
  <c r="BH328"/>
  <c r="BG328"/>
  <c r="BF328"/>
  <c r="T328"/>
  <c r="R328"/>
  <c r="P328"/>
  <c r="BK328"/>
  <c r="J328"/>
  <c r="BE328"/>
  <c r="BI327"/>
  <c r="BH327"/>
  <c r="BG327"/>
  <c r="BF327"/>
  <c r="T327"/>
  <c r="R327"/>
  <c r="P327"/>
  <c r="BK327"/>
  <c r="J327"/>
  <c r="BE327"/>
  <c r="BI326"/>
  <c r="BH326"/>
  <c r="BG326"/>
  <c r="BF326"/>
  <c r="T326"/>
  <c r="R326"/>
  <c r="P326"/>
  <c r="BK326"/>
  <c r="J326"/>
  <c r="BE326"/>
  <c r="BI323"/>
  <c r="BH323"/>
  <c r="BG323"/>
  <c r="BF323"/>
  <c r="T323"/>
  <c r="R323"/>
  <c r="P323"/>
  <c r="BK323"/>
  <c r="J323"/>
  <c r="BE323"/>
  <c r="BI322"/>
  <c r="BH322"/>
  <c r="BG322"/>
  <c r="BF322"/>
  <c r="T322"/>
  <c r="R322"/>
  <c r="P322"/>
  <c r="BK322"/>
  <c r="J322"/>
  <c r="BE322"/>
  <c r="BI319"/>
  <c r="BH319"/>
  <c r="BG319"/>
  <c r="BF319"/>
  <c r="T319"/>
  <c r="R319"/>
  <c r="P319"/>
  <c r="BK319"/>
  <c r="J319"/>
  <c r="BE319"/>
  <c r="BI318"/>
  <c r="BH318"/>
  <c r="BG318"/>
  <c r="BF318"/>
  <c r="T318"/>
  <c r="R318"/>
  <c r="P318"/>
  <c r="BK318"/>
  <c r="J318"/>
  <c r="BE318"/>
  <c r="BI315"/>
  <c r="BH315"/>
  <c r="BG315"/>
  <c r="BF315"/>
  <c r="T315"/>
  <c r="R315"/>
  <c r="P315"/>
  <c r="BK315"/>
  <c r="J315"/>
  <c r="BE315"/>
  <c r="BI312"/>
  <c r="BH312"/>
  <c r="BG312"/>
  <c r="BF312"/>
  <c r="T312"/>
  <c r="R312"/>
  <c r="P312"/>
  <c r="BK312"/>
  <c r="J312"/>
  <c r="BE312"/>
  <c r="BI311"/>
  <c r="BH311"/>
  <c r="BG311"/>
  <c r="BF311"/>
  <c r="T311"/>
  <c r="R311"/>
  <c r="P311"/>
  <c r="BK311"/>
  <c r="J311"/>
  <c r="BE311"/>
  <c r="BI310"/>
  <c r="BH310"/>
  <c r="BG310"/>
  <c r="BF310"/>
  <c r="T310"/>
  <c r="R310"/>
  <c r="P310"/>
  <c r="BK310"/>
  <c r="J310"/>
  <c r="BE310"/>
  <c r="BI309"/>
  <c r="BH309"/>
  <c r="BG309"/>
  <c r="BF309"/>
  <c r="T309"/>
  <c r="R309"/>
  <c r="P309"/>
  <c r="BK309"/>
  <c r="J309"/>
  <c r="BE309"/>
  <c r="BI308"/>
  <c r="BH308"/>
  <c r="BG308"/>
  <c r="BF308"/>
  <c r="T308"/>
  <c r="R308"/>
  <c r="P308"/>
  <c r="BK308"/>
  <c r="J308"/>
  <c r="BE308"/>
  <c r="BI307"/>
  <c r="BH307"/>
  <c r="BG307"/>
  <c r="BF307"/>
  <c r="T307"/>
  <c r="R307"/>
  <c r="P307"/>
  <c r="BK307"/>
  <c r="J307"/>
  <c r="BE307"/>
  <c r="BI306"/>
  <c r="BH306"/>
  <c r="BG306"/>
  <c r="BF306"/>
  <c r="T306"/>
  <c r="R306"/>
  <c r="P306"/>
  <c r="BK306"/>
  <c r="J306"/>
  <c r="BE306"/>
  <c r="BI305"/>
  <c r="BH305"/>
  <c r="BG305"/>
  <c r="BF305"/>
  <c r="T305"/>
  <c r="R305"/>
  <c r="P305"/>
  <c r="BK305"/>
  <c r="J305"/>
  <c r="BE305"/>
  <c r="BI304"/>
  <c r="BH304"/>
  <c r="BG304"/>
  <c r="BF304"/>
  <c r="T304"/>
  <c r="R304"/>
  <c r="P304"/>
  <c r="BK304"/>
  <c r="J304"/>
  <c r="BE304"/>
  <c r="BI301"/>
  <c r="BH301"/>
  <c r="BG301"/>
  <c r="BF301"/>
  <c r="T301"/>
  <c r="R301"/>
  <c r="P301"/>
  <c r="BK301"/>
  <c r="J301"/>
  <c r="BE301"/>
  <c r="BI300"/>
  <c r="BH300"/>
  <c r="BG300"/>
  <c r="BF300"/>
  <c r="T300"/>
  <c r="R300"/>
  <c r="P300"/>
  <c r="BK300"/>
  <c r="J300"/>
  <c r="BE300"/>
  <c r="BI299"/>
  <c r="BH299"/>
  <c r="BG299"/>
  <c r="BF299"/>
  <c r="T299"/>
  <c r="R299"/>
  <c r="P299"/>
  <c r="BK299"/>
  <c r="J299"/>
  <c r="BE299"/>
  <c r="BI298"/>
  <c r="BH298"/>
  <c r="BG298"/>
  <c r="BF298"/>
  <c r="T298"/>
  <c r="T297"/>
  <c r="R298"/>
  <c r="R297"/>
  <c r="P298"/>
  <c r="P297"/>
  <c r="BK298"/>
  <c r="BK297"/>
  <c r="J297"/>
  <c r="J298"/>
  <c r="BE298"/>
  <c r="J72"/>
  <c r="BI296"/>
  <c r="BH296"/>
  <c r="BG296"/>
  <c r="BF296"/>
  <c r="T296"/>
  <c r="R296"/>
  <c r="P296"/>
  <c r="BK296"/>
  <c r="J296"/>
  <c r="BE296"/>
  <c r="BI295"/>
  <c r="BH295"/>
  <c r="BG295"/>
  <c r="BF295"/>
  <c r="T295"/>
  <c r="R295"/>
  <c r="P295"/>
  <c r="BK295"/>
  <c r="J295"/>
  <c r="BE295"/>
  <c r="BI294"/>
  <c r="BH294"/>
  <c r="BG294"/>
  <c r="BF294"/>
  <c r="T294"/>
  <c r="R294"/>
  <c r="P294"/>
  <c r="BK294"/>
  <c r="J294"/>
  <c r="BE294"/>
  <c r="BI293"/>
  <c r="BH293"/>
  <c r="BG293"/>
  <c r="BF293"/>
  <c r="T293"/>
  <c r="R293"/>
  <c r="P293"/>
  <c r="BK293"/>
  <c r="J293"/>
  <c r="BE293"/>
  <c r="BI292"/>
  <c r="BH292"/>
  <c r="BG292"/>
  <c r="BF292"/>
  <c r="T292"/>
  <c r="R292"/>
  <c r="P292"/>
  <c r="BK292"/>
  <c r="J292"/>
  <c r="BE292"/>
  <c r="BI291"/>
  <c r="BH291"/>
  <c r="BG291"/>
  <c r="BF291"/>
  <c r="T291"/>
  <c r="R291"/>
  <c r="P291"/>
  <c r="BK291"/>
  <c r="J291"/>
  <c r="BE291"/>
  <c r="BI290"/>
  <c r="BH290"/>
  <c r="BG290"/>
  <c r="BF290"/>
  <c r="T290"/>
  <c r="R290"/>
  <c r="P290"/>
  <c r="BK290"/>
  <c r="J290"/>
  <c r="BE290"/>
  <c r="BI289"/>
  <c r="BH289"/>
  <c r="BG289"/>
  <c r="BF289"/>
  <c r="T289"/>
  <c r="R289"/>
  <c r="P289"/>
  <c r="BK289"/>
  <c r="J289"/>
  <c r="BE289"/>
  <c r="BI288"/>
  <c r="BH288"/>
  <c r="BG288"/>
  <c r="BF288"/>
  <c r="T288"/>
  <c r="R288"/>
  <c r="P288"/>
  <c r="BK288"/>
  <c r="J288"/>
  <c r="BE288"/>
  <c r="BI287"/>
  <c r="BH287"/>
  <c r="BG287"/>
  <c r="BF287"/>
  <c r="T287"/>
  <c r="R287"/>
  <c r="P287"/>
  <c r="BK287"/>
  <c r="J287"/>
  <c r="BE287"/>
  <c r="BI286"/>
  <c r="BH286"/>
  <c r="BG286"/>
  <c r="BF286"/>
  <c r="T286"/>
  <c r="R286"/>
  <c r="P286"/>
  <c r="BK286"/>
  <c r="J286"/>
  <c r="BE286"/>
  <c r="BI285"/>
  <c r="BH285"/>
  <c r="BG285"/>
  <c r="BF285"/>
  <c r="T285"/>
  <c r="T284"/>
  <c r="R285"/>
  <c r="R284"/>
  <c r="P285"/>
  <c r="P284"/>
  <c r="BK285"/>
  <c r="BK284"/>
  <c r="J284"/>
  <c r="J285"/>
  <c r="BE285"/>
  <c r="J71"/>
  <c r="BI283"/>
  <c r="BH283"/>
  <c r="BG283"/>
  <c r="BF283"/>
  <c r="T283"/>
  <c r="R283"/>
  <c r="P283"/>
  <c r="BK283"/>
  <c r="J283"/>
  <c r="BE283"/>
  <c r="BI282"/>
  <c r="BH282"/>
  <c r="BG282"/>
  <c r="BF282"/>
  <c r="T282"/>
  <c r="R282"/>
  <c r="P282"/>
  <c r="BK282"/>
  <c r="J282"/>
  <c r="BE282"/>
  <c r="BI281"/>
  <c r="BH281"/>
  <c r="BG281"/>
  <c r="BF281"/>
  <c r="T281"/>
  <c r="R281"/>
  <c r="P281"/>
  <c r="BK281"/>
  <c r="J281"/>
  <c r="BE281"/>
  <c r="BI280"/>
  <c r="BH280"/>
  <c r="BG280"/>
  <c r="BF280"/>
  <c r="T280"/>
  <c r="R280"/>
  <c r="P280"/>
  <c r="BK280"/>
  <c r="J280"/>
  <c r="BE280"/>
  <c r="BI279"/>
  <c r="BH279"/>
  <c r="BG279"/>
  <c r="BF279"/>
  <c r="T279"/>
  <c r="R279"/>
  <c r="P279"/>
  <c r="BK279"/>
  <c r="J279"/>
  <c r="BE279"/>
  <c r="BI275"/>
  <c r="BH275"/>
  <c r="BG275"/>
  <c r="BF275"/>
  <c r="T275"/>
  <c r="R275"/>
  <c r="P275"/>
  <c r="BK275"/>
  <c r="J275"/>
  <c r="BE275"/>
  <c r="BI274"/>
  <c r="BH274"/>
  <c r="BG274"/>
  <c r="BF274"/>
  <c r="T274"/>
  <c r="R274"/>
  <c r="P274"/>
  <c r="BK274"/>
  <c r="J274"/>
  <c r="BE274"/>
  <c r="BI273"/>
  <c r="BH273"/>
  <c r="BG273"/>
  <c r="BF273"/>
  <c r="T273"/>
  <c r="R273"/>
  <c r="P273"/>
  <c r="BK273"/>
  <c r="J273"/>
  <c r="BE273"/>
  <c r="BI270"/>
  <c r="BH270"/>
  <c r="BG270"/>
  <c r="BF270"/>
  <c r="T270"/>
  <c r="T269"/>
  <c r="R270"/>
  <c r="R269"/>
  <c r="P270"/>
  <c r="P269"/>
  <c r="BK270"/>
  <c r="BK269"/>
  <c r="J269"/>
  <c r="J270"/>
  <c r="BE270"/>
  <c r="J70"/>
  <c r="BI266"/>
  <c r="BH266"/>
  <c r="BG266"/>
  <c r="BF266"/>
  <c r="T266"/>
  <c r="R266"/>
  <c r="P266"/>
  <c r="BK266"/>
  <c r="J266"/>
  <c r="BE266"/>
  <c r="BI263"/>
  <c r="BH263"/>
  <c r="BG263"/>
  <c r="BF263"/>
  <c r="T263"/>
  <c r="T262"/>
  <c r="R263"/>
  <c r="R262"/>
  <c r="P263"/>
  <c r="P262"/>
  <c r="BK263"/>
  <c r="BK262"/>
  <c r="J262"/>
  <c r="J263"/>
  <c r="BE263"/>
  <c r="J69"/>
  <c r="BI261"/>
  <c r="BH261"/>
  <c r="BG261"/>
  <c r="BF261"/>
  <c r="T261"/>
  <c r="T260"/>
  <c r="R261"/>
  <c r="R260"/>
  <c r="P261"/>
  <c r="P260"/>
  <c r="BK261"/>
  <c r="BK260"/>
  <c r="J260"/>
  <c r="J261"/>
  <c r="BE261"/>
  <c r="J68"/>
  <c r="BI257"/>
  <c r="BH257"/>
  <c r="BG257"/>
  <c r="BF257"/>
  <c r="T257"/>
  <c r="T256"/>
  <c r="R257"/>
  <c r="R256"/>
  <c r="P257"/>
  <c r="P256"/>
  <c r="BK257"/>
  <c r="BK256"/>
  <c r="J256"/>
  <c r="J257"/>
  <c r="BE257"/>
  <c r="J67"/>
  <c r="BI253"/>
  <c r="BH253"/>
  <c r="BG253"/>
  <c r="BF253"/>
  <c r="T253"/>
  <c r="R253"/>
  <c r="P253"/>
  <c r="BK253"/>
  <c r="J253"/>
  <c r="BE253"/>
  <c r="BI252"/>
  <c r="BH252"/>
  <c r="BG252"/>
  <c r="BF252"/>
  <c r="T252"/>
  <c r="R252"/>
  <c r="P252"/>
  <c r="BK252"/>
  <c r="J252"/>
  <c r="BE252"/>
  <c r="BI251"/>
  <c r="BH251"/>
  <c r="BG251"/>
  <c r="BF251"/>
  <c r="T251"/>
  <c r="R251"/>
  <c r="P251"/>
  <c r="BK251"/>
  <c r="J251"/>
  <c r="BE251"/>
  <c r="BI250"/>
  <c r="BH250"/>
  <c r="BG250"/>
  <c r="BF250"/>
  <c r="T250"/>
  <c r="R250"/>
  <c r="P250"/>
  <c r="BK250"/>
  <c r="J250"/>
  <c r="BE250"/>
  <c r="BI249"/>
  <c r="BH249"/>
  <c r="BG249"/>
  <c r="BF249"/>
  <c r="T249"/>
  <c r="T248"/>
  <c r="R249"/>
  <c r="R248"/>
  <c r="P249"/>
  <c r="P248"/>
  <c r="BK249"/>
  <c r="BK248"/>
  <c r="J248"/>
  <c r="J249"/>
  <c r="BE249"/>
  <c r="J66"/>
  <c r="BI247"/>
  <c r="BH247"/>
  <c r="BG247"/>
  <c r="BF247"/>
  <c r="T247"/>
  <c r="R247"/>
  <c r="P247"/>
  <c r="BK247"/>
  <c r="J247"/>
  <c r="BE247"/>
  <c r="BI246"/>
  <c r="BH246"/>
  <c r="BG246"/>
  <c r="BF246"/>
  <c r="T246"/>
  <c r="R246"/>
  <c r="P246"/>
  <c r="BK246"/>
  <c r="J246"/>
  <c r="BE246"/>
  <c r="BI245"/>
  <c r="BH245"/>
  <c r="BG245"/>
  <c r="BF245"/>
  <c r="T245"/>
  <c r="R245"/>
  <c r="P245"/>
  <c r="BK245"/>
  <c r="J245"/>
  <c r="BE245"/>
  <c r="BI244"/>
  <c r="BH244"/>
  <c r="BG244"/>
  <c r="BF244"/>
  <c r="T244"/>
  <c r="R244"/>
  <c r="P244"/>
  <c r="BK244"/>
  <c r="J244"/>
  <c r="BE244"/>
  <c r="BI243"/>
  <c r="BH243"/>
  <c r="BG243"/>
  <c r="BF243"/>
  <c r="T243"/>
  <c r="R243"/>
  <c r="P243"/>
  <c r="BK243"/>
  <c r="J243"/>
  <c r="BE243"/>
  <c r="BI242"/>
  <c r="BH242"/>
  <c r="BG242"/>
  <c r="BF242"/>
  <c r="T242"/>
  <c r="R242"/>
  <c r="P242"/>
  <c r="BK242"/>
  <c r="J242"/>
  <c r="BE242"/>
  <c r="BI241"/>
  <c r="BH241"/>
  <c r="BG241"/>
  <c r="BF241"/>
  <c r="T241"/>
  <c r="T240"/>
  <c r="R241"/>
  <c r="R240"/>
  <c r="P241"/>
  <c r="P240"/>
  <c r="BK241"/>
  <c r="BK240"/>
  <c r="J240"/>
  <c r="J241"/>
  <c r="BE241"/>
  <c r="J65"/>
  <c r="BI237"/>
  <c r="BH237"/>
  <c r="BG237"/>
  <c r="BF237"/>
  <c r="T237"/>
  <c r="R237"/>
  <c r="P237"/>
  <c r="BK237"/>
  <c r="J237"/>
  <c r="BE237"/>
  <c r="BI236"/>
  <c r="BH236"/>
  <c r="BG236"/>
  <c r="BF236"/>
  <c r="T236"/>
  <c r="R236"/>
  <c r="P236"/>
  <c r="BK236"/>
  <c r="J236"/>
  <c r="BE236"/>
  <c r="BI235"/>
  <c r="BH235"/>
  <c r="BG235"/>
  <c r="BF235"/>
  <c r="T235"/>
  <c r="R235"/>
  <c r="P235"/>
  <c r="BK235"/>
  <c r="J235"/>
  <c r="BE235"/>
  <c r="BI234"/>
  <c r="BH234"/>
  <c r="BG234"/>
  <c r="BF234"/>
  <c r="T234"/>
  <c r="R234"/>
  <c r="P234"/>
  <c r="BK234"/>
  <c r="J234"/>
  <c r="BE234"/>
  <c r="BI230"/>
  <c r="BH230"/>
  <c r="BG230"/>
  <c r="BF230"/>
  <c r="T230"/>
  <c r="T229"/>
  <c r="R230"/>
  <c r="R229"/>
  <c r="P230"/>
  <c r="P229"/>
  <c r="BK230"/>
  <c r="BK229"/>
  <c r="J229"/>
  <c r="J230"/>
  <c r="BE230"/>
  <c r="J64"/>
  <c r="BI228"/>
  <c r="BH228"/>
  <c r="BG228"/>
  <c r="BF228"/>
  <c r="T228"/>
  <c r="R228"/>
  <c r="P228"/>
  <c r="BK228"/>
  <c r="J228"/>
  <c r="BE228"/>
  <c r="BI227"/>
  <c r="BH227"/>
  <c r="BG227"/>
  <c r="BF227"/>
  <c r="T227"/>
  <c r="R227"/>
  <c r="P227"/>
  <c r="BK227"/>
  <c r="J227"/>
  <c r="BE227"/>
  <c r="BI226"/>
  <c r="BH226"/>
  <c r="BG226"/>
  <c r="BF226"/>
  <c r="T226"/>
  <c r="R226"/>
  <c r="P226"/>
  <c r="BK226"/>
  <c r="J226"/>
  <c r="BE226"/>
  <c r="BI223"/>
  <c r="BH223"/>
  <c r="BG223"/>
  <c r="BF223"/>
  <c r="T223"/>
  <c r="R223"/>
  <c r="P223"/>
  <c r="BK223"/>
  <c r="J223"/>
  <c r="BE223"/>
  <c r="BI222"/>
  <c r="BH222"/>
  <c r="BG222"/>
  <c r="BF222"/>
  <c r="T222"/>
  <c r="R222"/>
  <c r="P222"/>
  <c r="BK222"/>
  <c r="J222"/>
  <c r="BE222"/>
  <c r="BI221"/>
  <c r="BH221"/>
  <c r="BG221"/>
  <c r="BF221"/>
  <c r="T221"/>
  <c r="R221"/>
  <c r="P221"/>
  <c r="BK221"/>
  <c r="J221"/>
  <c r="BE221"/>
  <c r="BI220"/>
  <c r="BH220"/>
  <c r="BG220"/>
  <c r="BF220"/>
  <c r="T220"/>
  <c r="R220"/>
  <c r="P220"/>
  <c r="BK220"/>
  <c r="J220"/>
  <c r="BE220"/>
  <c r="BI219"/>
  <c r="BH219"/>
  <c r="BG219"/>
  <c r="BF219"/>
  <c r="T219"/>
  <c r="R219"/>
  <c r="P219"/>
  <c r="BK219"/>
  <c r="J219"/>
  <c r="BE219"/>
  <c r="BI218"/>
  <c r="BH218"/>
  <c r="BG218"/>
  <c r="BF218"/>
  <c r="T218"/>
  <c r="R218"/>
  <c r="P218"/>
  <c r="BK218"/>
  <c r="J218"/>
  <c r="BE218"/>
  <c r="BI217"/>
  <c r="BH217"/>
  <c r="BG217"/>
  <c r="BF217"/>
  <c r="T217"/>
  <c r="R217"/>
  <c r="P217"/>
  <c r="BK217"/>
  <c r="J217"/>
  <c r="BE217"/>
  <c r="BI216"/>
  <c r="BH216"/>
  <c r="BG216"/>
  <c r="BF216"/>
  <c r="T216"/>
  <c r="R216"/>
  <c r="P216"/>
  <c r="BK216"/>
  <c r="J216"/>
  <c r="BE216"/>
  <c r="BI215"/>
  <c r="BH215"/>
  <c r="BG215"/>
  <c r="BF215"/>
  <c r="T215"/>
  <c r="R215"/>
  <c r="P215"/>
  <c r="BK215"/>
  <c r="J215"/>
  <c r="BE215"/>
  <c r="BI214"/>
  <c r="BH214"/>
  <c r="BG214"/>
  <c r="BF214"/>
  <c r="T214"/>
  <c r="T213"/>
  <c r="R214"/>
  <c r="R213"/>
  <c r="P214"/>
  <c r="P213"/>
  <c r="BK214"/>
  <c r="BK213"/>
  <c r="J213"/>
  <c r="J214"/>
  <c r="BE214"/>
  <c r="J63"/>
  <c r="BI210"/>
  <c r="BH210"/>
  <c r="BG210"/>
  <c r="BF210"/>
  <c r="T210"/>
  <c r="R210"/>
  <c r="P210"/>
  <c r="BK210"/>
  <c r="J210"/>
  <c r="BE210"/>
  <c r="BI209"/>
  <c r="BH209"/>
  <c r="BG209"/>
  <c r="BF209"/>
  <c r="T209"/>
  <c r="T208"/>
  <c r="R209"/>
  <c r="R208"/>
  <c r="P209"/>
  <c r="P208"/>
  <c r="BK209"/>
  <c r="BK208"/>
  <c r="J208"/>
  <c r="J209"/>
  <c r="BE209"/>
  <c r="J62"/>
  <c r="BI205"/>
  <c r="BH205"/>
  <c r="BG205"/>
  <c r="BF205"/>
  <c r="T205"/>
  <c r="R205"/>
  <c r="P205"/>
  <c r="BK205"/>
  <c r="J205"/>
  <c r="BE205"/>
  <c r="BI202"/>
  <c r="BH202"/>
  <c r="BG202"/>
  <c r="BF202"/>
  <c r="T202"/>
  <c r="T201"/>
  <c r="R202"/>
  <c r="R201"/>
  <c r="P202"/>
  <c r="P201"/>
  <c r="BK202"/>
  <c r="BK201"/>
  <c r="J201"/>
  <c r="J202"/>
  <c r="BE202"/>
  <c r="J61"/>
  <c r="BI198"/>
  <c r="BH198"/>
  <c r="BG198"/>
  <c r="BF198"/>
  <c r="T198"/>
  <c r="R198"/>
  <c r="P198"/>
  <c r="BK198"/>
  <c r="J198"/>
  <c r="BE198"/>
  <c r="BI197"/>
  <c r="BH197"/>
  <c r="BG197"/>
  <c r="BF197"/>
  <c r="T197"/>
  <c r="R197"/>
  <c r="P197"/>
  <c r="BK197"/>
  <c r="J197"/>
  <c r="BE197"/>
  <c r="BI196"/>
  <c r="BH196"/>
  <c r="BG196"/>
  <c r="BF196"/>
  <c r="T196"/>
  <c r="R196"/>
  <c r="P196"/>
  <c r="BK196"/>
  <c r="J196"/>
  <c r="BE196"/>
  <c r="BI195"/>
  <c r="BH195"/>
  <c r="BG195"/>
  <c r="BF195"/>
  <c r="T195"/>
  <c r="R195"/>
  <c r="P195"/>
  <c r="BK195"/>
  <c r="J195"/>
  <c r="BE195"/>
  <c r="BI194"/>
  <c r="BH194"/>
  <c r="BG194"/>
  <c r="BF194"/>
  <c r="T194"/>
  <c r="R194"/>
  <c r="P194"/>
  <c r="BK194"/>
  <c r="J194"/>
  <c r="BE194"/>
  <c r="BI193"/>
  <c r="BH193"/>
  <c r="BG193"/>
  <c r="BF193"/>
  <c r="T193"/>
  <c r="R193"/>
  <c r="P193"/>
  <c r="BK193"/>
  <c r="J193"/>
  <c r="BE193"/>
  <c r="BI192"/>
  <c r="BH192"/>
  <c r="BG192"/>
  <c r="BF192"/>
  <c r="T192"/>
  <c r="R192"/>
  <c r="P192"/>
  <c r="BK192"/>
  <c r="J192"/>
  <c r="BE192"/>
  <c r="BI189"/>
  <c r="BH189"/>
  <c r="BG189"/>
  <c r="BF189"/>
  <c r="T189"/>
  <c r="R189"/>
  <c r="P189"/>
  <c r="BK189"/>
  <c r="J189"/>
  <c r="BE189"/>
  <c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1"/>
  <c r="BH181"/>
  <c r="BG181"/>
  <c r="BF181"/>
  <c r="T181"/>
  <c r="R181"/>
  <c r="P181"/>
  <c r="BK181"/>
  <c r="J181"/>
  <c r="BE181"/>
  <c r="BI178"/>
  <c r="BH178"/>
  <c r="BG178"/>
  <c r="BF178"/>
  <c r="T178"/>
  <c r="R178"/>
  <c r="P178"/>
  <c r="BK178"/>
  <c r="J178"/>
  <c r="BE178"/>
  <c r="BI177"/>
  <c r="BH177"/>
  <c r="BG177"/>
  <c r="BF177"/>
  <c r="T177"/>
  <c r="R177"/>
  <c r="P177"/>
  <c r="BK177"/>
  <c r="J177"/>
  <c r="BE177"/>
  <c r="BI174"/>
  <c r="BH174"/>
  <c r="BG174"/>
  <c r="BF174"/>
  <c r="T174"/>
  <c r="R174"/>
  <c r="P174"/>
  <c r="BK174"/>
  <c r="J174"/>
  <c r="BE174"/>
  <c r="BI173"/>
  <c r="BH173"/>
  <c r="BG173"/>
  <c r="BF173"/>
  <c r="T173"/>
  <c r="R173"/>
  <c r="P173"/>
  <c r="BK173"/>
  <c r="J173"/>
  <c r="BE173"/>
  <c r="BI169"/>
  <c r="BH169"/>
  <c r="BG169"/>
  <c r="BF169"/>
  <c r="T169"/>
  <c r="R169"/>
  <c r="P169"/>
  <c r="BK169"/>
  <c r="J169"/>
  <c r="BE169"/>
  <c r="BI168"/>
  <c r="BH168"/>
  <c r="BG168"/>
  <c r="BF168"/>
  <c r="T168"/>
  <c r="R168"/>
  <c r="P168"/>
  <c r="BK168"/>
  <c r="J168"/>
  <c r="BE168"/>
  <c r="BI167"/>
  <c r="BH167"/>
  <c r="BG167"/>
  <c r="BF167"/>
  <c r="T167"/>
  <c r="T166"/>
  <c r="R167"/>
  <c r="R166"/>
  <c r="P167"/>
  <c r="P166"/>
  <c r="BK167"/>
  <c r="BK166"/>
  <c r="J166"/>
  <c r="J167"/>
  <c r="BE167"/>
  <c r="J60"/>
  <c r="BI165"/>
  <c r="BH165"/>
  <c r="BG165"/>
  <c r="BF165"/>
  <c r="T165"/>
  <c r="R165"/>
  <c r="P165"/>
  <c r="BK165"/>
  <c r="J165"/>
  <c r="BE165"/>
  <c r="BI164"/>
  <c r="BH164"/>
  <c r="BG164"/>
  <c r="BF164"/>
  <c r="T164"/>
  <c r="R164"/>
  <c r="P164"/>
  <c r="BK164"/>
  <c r="J164"/>
  <c r="BE164"/>
  <c r="BI163"/>
  <c r="BH163"/>
  <c r="BG163"/>
  <c r="BF163"/>
  <c r="T163"/>
  <c r="R163"/>
  <c r="P163"/>
  <c r="BK163"/>
  <c r="J163"/>
  <c r="BE163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R154"/>
  <c r="P154"/>
  <c r="BK154"/>
  <c r="J154"/>
  <c r="BE154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R151"/>
  <c r="P151"/>
  <c r="BK151"/>
  <c r="J151"/>
  <c r="BE151"/>
  <c r="BI148"/>
  <c r="BH148"/>
  <c r="BG148"/>
  <c r="BF148"/>
  <c r="T148"/>
  <c r="R148"/>
  <c r="P148"/>
  <c r="BK148"/>
  <c r="J148"/>
  <c r="BE148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3"/>
  <c r="BH143"/>
  <c r="BG143"/>
  <c r="BF143"/>
  <c r="T143"/>
  <c r="R143"/>
  <c r="P143"/>
  <c r="BK143"/>
  <c r="J143"/>
  <c r="BE143"/>
  <c r="BI142"/>
  <c r="BH142"/>
  <c r="BG142"/>
  <c r="BF142"/>
  <c r="T142"/>
  <c r="T141"/>
  <c r="R142"/>
  <c r="R141"/>
  <c r="P142"/>
  <c r="P141"/>
  <c r="BK142"/>
  <c r="BK141"/>
  <c r="J141"/>
  <c r="J142"/>
  <c r="BE142"/>
  <c r="J59"/>
  <c r="BI140"/>
  <c r="BH140"/>
  <c r="BG140"/>
  <c r="BF140"/>
  <c r="T140"/>
  <c r="R140"/>
  <c r="P140"/>
  <c r="BK140"/>
  <c r="J140"/>
  <c r="BE140"/>
  <c r="BI137"/>
  <c r="BH137"/>
  <c r="BG137"/>
  <c r="BF137"/>
  <c r="T137"/>
  <c r="R137"/>
  <c r="P137"/>
  <c r="BK137"/>
  <c r="J137"/>
  <c r="BE137"/>
  <c r="BI134"/>
  <c r="BH134"/>
  <c r="BG134"/>
  <c r="BF134"/>
  <c r="T134"/>
  <c r="R134"/>
  <c r="P134"/>
  <c r="BK134"/>
  <c r="J134"/>
  <c r="BE134"/>
  <c r="BI131"/>
  <c r="BH131"/>
  <c r="BG131"/>
  <c r="BF131"/>
  <c r="T131"/>
  <c r="R131"/>
  <c r="P131"/>
  <c r="BK131"/>
  <c r="J131"/>
  <c r="BE131"/>
  <c r="BI130"/>
  <c r="BH130"/>
  <c r="BG130"/>
  <c r="BF130"/>
  <c r="T130"/>
  <c r="T129"/>
  <c r="R130"/>
  <c r="R129"/>
  <c r="P130"/>
  <c r="P129"/>
  <c r="BK130"/>
  <c r="BK129"/>
  <c r="J129"/>
  <c r="J130"/>
  <c r="BE130"/>
  <c r="J58"/>
  <c r="BI128"/>
  <c r="BH128"/>
  <c r="BG128"/>
  <c r="BF128"/>
  <c r="T128"/>
  <c r="R128"/>
  <c r="P128"/>
  <c r="BK128"/>
  <c r="J128"/>
  <c r="BE128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7"/>
  <c r="F34"/>
  <c i="1" r="BD52"/>
  <c i="2" r="BH117"/>
  <c r="F33"/>
  <c i="1" r="BC52"/>
  <c i="2" r="BG117"/>
  <c r="F32"/>
  <c i="1" r="BB52"/>
  <c i="2" r="BF117"/>
  <c r="J31"/>
  <c i="1" r="AW52"/>
  <c i="2" r="F31"/>
  <c i="1" r="BA52"/>
  <c i="2" r="T117"/>
  <c r="T116"/>
  <c r="T115"/>
  <c r="R117"/>
  <c r="R116"/>
  <c r="R115"/>
  <c r="P117"/>
  <c r="P116"/>
  <c r="P115"/>
  <c i="1" r="AU52"/>
  <c i="2" r="BK117"/>
  <c r="BK116"/>
  <c r="J116"/>
  <c r="BK115"/>
  <c r="J115"/>
  <c r="J56"/>
  <c r="J27"/>
  <c i="1" r="AG52"/>
  <c i="2" r="J117"/>
  <c r="BE117"/>
  <c r="J30"/>
  <c i="1" r="AV52"/>
  <c i="2" r="F30"/>
  <c i="1" r="AZ52"/>
  <c i="2" r="J57"/>
  <c r="F109"/>
  <c r="E107"/>
  <c r="F49"/>
  <c r="E47"/>
  <c r="J36"/>
  <c r="J21"/>
  <c r="E21"/>
  <c r="J111"/>
  <c r="J51"/>
  <c r="J20"/>
  <c r="J18"/>
  <c r="E18"/>
  <c r="F112"/>
  <c r="F52"/>
  <c r="J17"/>
  <c r="J15"/>
  <c r="E15"/>
  <c r="F111"/>
  <c r="F51"/>
  <c r="J14"/>
  <c r="J12"/>
  <c r="J109"/>
  <c r="J49"/>
  <c r="E7"/>
  <c r="E105"/>
  <c r="E45"/>
  <c i="1"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54"/>
  <c r="AN54"/>
  <c r="AT53"/>
  <c r="AN53"/>
  <c r="AT52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<sst xmlns="http://schemas.openxmlformats.org/spreadsheetml/2006/main">
  <si>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</si>
  <si>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</si>
  <si>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</si>
  <si>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</si>
  <si>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</si>
  <si>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</si>
  <si>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</si>
  <si>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{c06384d1-762b-4738-8e36-cddb9aaafe70}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</si>
  <si>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</si>
  <si>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</si>
  <si>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</si>
  <si>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</si>
  <si>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</si>
  <si>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</si>
  <si>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</si>
  <si>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</si>
  <si>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29718017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</si>
  <si>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</si>
  <si>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</si>
  <si>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Udržovací práce na objektu č.p. 235, ul. Nádražní č.p. 235, poz.č. 1003, kat. úz. Poběžovice</t>
  </si>
  <si>
    <t>KSO:</t>
  </si>
  <si>
    <t/>
  </si>
  <si>
    <t>CC-CZ:</t>
  </si>
  <si>
    <t>Místo:</t>
  </si>
  <si>
    <t xml:space="preserve"> </t>
  </si>
  <si>
    <t>Datum:</t>
  </si>
  <si>
    <t>27. 8. 2018</t>
  </si>
  <si>
    <t>Zadavatel:</t>
  </si>
  <si>
    <t>IČ:</t>
  </si>
  <si>
    <t>DIČ:</t>
  </si>
  <si>
    <t>Uchazeč:</t>
  </si>
  <si>
    <t>Vyplň údaj</t>
  </si>
  <si>
    <t>Projektant:</t>
  </si>
  <si>
    <t>True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</si>
  <si>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</si>
  <si>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</si>
  <si>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</si>
  <si>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</si>
  <si>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</si>
  <si>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</si>
  <si>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</si>
  <si>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</si>
  <si>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</si>
  <si>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</si>
  <si>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</si>
  <si>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</si>
  <si>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</si>
  <si>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</si>
  <si>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</si>
  <si>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</si>
  <si>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</si>
  <si>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</si>
  <si>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</si>
  <si>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</si>
  <si>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</si>
  <si>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</si>
  <si>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</si>
  <si>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</si>
  <si>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</si>
  <si>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</si>
  <si>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</si>
  <si>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</si>
  <si>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</si>
  <si>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</si>
  <si>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</si>
  <si>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</si>
  <si>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</si>
  <si>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</si>
  <si>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</si>
  <si>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</si>
  <si>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</si>
  <si>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</si>
  <si>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</si>
  <si>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</si>
  <si>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</si>
  <si>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</si>
  <si>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stavební rozpočet</t>
  </si>
  <si>
    <t>STA</t>
  </si>
  <si>
    <t>1</t>
  </si>
  <si>
    <t>{9630310e-f1d5-4c22-8bb6-89d3d0ac1d81}</t>
  </si>
  <si>
    <t>2</t>
  </si>
  <si>
    <t>02</t>
  </si>
  <si>
    <t>ZTI, ÚT, PLYN, EI, HROMOSVOD</t>
  </si>
  <si>
    <t>{3d2c9d67-6f57-4947-bfa5-02d50dda3688}</t>
  </si>
  <si>
    <t>03</t>
  </si>
  <si>
    <t>Oprava rozpočtu</t>
  </si>
  <si>
    <t>{c9b9d589-0083-4ef7-8e20-86eabd2dc658}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</si>
  <si>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</si>
  <si>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</si>
  <si>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</si>
  <si>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</si>
  <si>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</si>
  <si>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</si>
  <si>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</si>
  <si>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01 - stavební rozpočet</t>
  </si>
  <si>
    <t>REKAPITULACE ČLENĚNÍ SOUPISU PRACÍ</t>
  </si>
  <si>
    <t>Kód dílu - Popis</t>
  </si>
  <si>
    <t>Cena celkem [CZK]</t>
  </si>
  <si>
    <t>Náklady soupisu celkem</t>
  </si>
  <si>
    <t>-1</t>
  </si>
  <si>
    <t>1 - Zemní práce</t>
  </si>
  <si>
    <t>2 - Základy,zvláštní zakládání</t>
  </si>
  <si>
    <t>3 - Svislé a kompletní konstrukce</t>
  </si>
  <si>
    <t>4 - Vodorovné konstrukce</t>
  </si>
  <si>
    <t>5 - Komunikace</t>
  </si>
  <si>
    <t>60 - Úpravy povrchů, omítky</t>
  </si>
  <si>
    <t>61 - Upravy povrchů vnitřní</t>
  </si>
  <si>
    <t>62 - Upravy povrchů vnější</t>
  </si>
  <si>
    <t>63 - Podlahy a podlahové konstrukce</t>
  </si>
  <si>
    <t>64 - Výplně otvorů</t>
  </si>
  <si>
    <t>8 - Trubní vedení</t>
  </si>
  <si>
    <t>90 - Přípočty</t>
  </si>
  <si>
    <t>91 - Doplňující práce na komunikaci</t>
  </si>
  <si>
    <t>94 - Lešení a stavební výtahy</t>
  </si>
  <si>
    <t>95 - Dokončovací kce na pozem.stav.</t>
  </si>
  <si>
    <t>96 - Bourání konstrukcí</t>
  </si>
  <si>
    <t>97 - Prorážení otvorů</t>
  </si>
  <si>
    <t>99 - Staveništní přesun hmot</t>
  </si>
  <si>
    <t>711 - Izolace proti vodě</t>
  </si>
  <si>
    <t>713 - Izolace tepelné</t>
  </si>
  <si>
    <t>721 - Vnitřní kanalizace</t>
  </si>
  <si>
    <t>724 - Strojní vybavení</t>
  </si>
  <si>
    <t>725 - Zařizovací předměty</t>
  </si>
  <si>
    <t>731 - Kotelny</t>
  </si>
  <si>
    <t>733 - Rozvod potrubí</t>
  </si>
  <si>
    <t>762 - Konstrukce tesařské</t>
  </si>
  <si>
    <t>763 - Dřevostavby</t>
  </si>
  <si>
    <t>764 - Konstrukce klempířské</t>
  </si>
  <si>
    <t>765 - Krytiny tvrdé</t>
  </si>
  <si>
    <t>766 - Konstrukce truhlářské</t>
  </si>
  <si>
    <t>767 - Konstrukce zámečnické</t>
  </si>
  <si>
    <t>771 - Podlahy z dlaždic a obklady</t>
  </si>
  <si>
    <t>775 - Podlahy vlysové a parketové</t>
  </si>
  <si>
    <t>776 - Podlahy povlakové</t>
  </si>
  <si>
    <t>781 - Obklady keramické</t>
  </si>
  <si>
    <t>783 - Nátěry</t>
  </si>
  <si>
    <t>784 - Malby</t>
  </si>
  <si>
    <t>M21 - Elektromontáže</t>
  </si>
  <si>
    <t>M22 - Montáž sdělovací a zabezp.tech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</si>
  <si>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</si>
  <si>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</si>
  <si>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</si>
  <si>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</si>
  <si>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</si>
  <si>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</si>
  <si>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</si>
  <si>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</si>
  <si>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</si>
  <si>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</si>
  <si>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</si>
  <si>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</si>
  <si>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</si>
  <si>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</si>
  <si>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Zemní práce</t>
  </si>
  <si>
    <t>ROZPOCET</t>
  </si>
  <si>
    <t>K</t>
  </si>
  <si>
    <t>X 0001</t>
  </si>
  <si>
    <t>Úklid v 1.PP, komunální odpad</t>
  </si>
  <si>
    <t>m2</t>
  </si>
  <si>
    <t>4</t>
  </si>
  <si>
    <t>VV</t>
  </si>
  <si>
    <t>(2,02*4,86)+(2,2*4,84)+(2,75*4,86)</t>
  </si>
  <si>
    <t>Součet</t>
  </si>
  <si>
    <t>130001101R00</t>
  </si>
  <si>
    <t>Příplatek za ztížené hloubení v blízkosti vedení</t>
  </si>
  <si>
    <t>m3</t>
  </si>
  <si>
    <t>3</t>
  </si>
  <si>
    <t>139601102R00</t>
  </si>
  <si>
    <t>Ruční výkop jam, rýh a šachet v hornině tř. 3</t>
  </si>
  <si>
    <t>6</t>
  </si>
  <si>
    <t>174101102R00</t>
  </si>
  <si>
    <t>Zásyp ruční se zhutněním</t>
  </si>
  <si>
    <t>8</t>
  </si>
  <si>
    <t>5</t>
  </si>
  <si>
    <t>161101501R00</t>
  </si>
  <si>
    <t>Svislé přemístění výkopku z hor. 1-4 ruční</t>
  </si>
  <si>
    <t>10</t>
  </si>
  <si>
    <t>161101601R00</t>
  </si>
  <si>
    <t>Vytažení výkopku z pod základů, hor 1-4, hl.do 2 m</t>
  </si>
  <si>
    <t>12</t>
  </si>
  <si>
    <t>7</t>
  </si>
  <si>
    <t>162701155RT3</t>
  </si>
  <si>
    <t>Vodorovné přemístění výkopku z hor.5-7 do 10000 m, nosnost 12 t</t>
  </si>
  <si>
    <t>14</t>
  </si>
  <si>
    <t>4,35+3,75</t>
  </si>
  <si>
    <t>167101101R00</t>
  </si>
  <si>
    <t>Nakládání výkopku z hor.1-4 v množství do 100 m3</t>
  </si>
  <si>
    <t>16</t>
  </si>
  <si>
    <t>Základy,zvláštní zakládání</t>
  </si>
  <si>
    <t>9</t>
  </si>
  <si>
    <t>273313621R00</t>
  </si>
  <si>
    <t>Beton základových desek prostý C 20/25</t>
  </si>
  <si>
    <t>18</t>
  </si>
  <si>
    <t>273361921RT5</t>
  </si>
  <si>
    <t>Výztuž základových desek ze svařovaných sítí, průměr drátu 6,0, oka 150/150 mm KH20</t>
  </si>
  <si>
    <t>t</t>
  </si>
  <si>
    <t>20</t>
  </si>
  <si>
    <t>1,2*1,17*1,2*3,03*0,001</t>
  </si>
  <si>
    <t>11</t>
  </si>
  <si>
    <t>274313611R00</t>
  </si>
  <si>
    <t>Beton základových pasů prostý C 16/20</t>
  </si>
  <si>
    <t>22</t>
  </si>
  <si>
    <t>(4,2+1,6)*0,7*0,8</t>
  </si>
  <si>
    <t>212810010RAC</t>
  </si>
  <si>
    <t>Trativody z PVC drenážních flexibilních trubek, lože štěrkopísek a obsyp kamenivo, trubky d 100 mm</t>
  </si>
  <si>
    <t>m</t>
  </si>
  <si>
    <t>24</t>
  </si>
  <si>
    <t>1,6+4,2+1</t>
  </si>
  <si>
    <t>13</t>
  </si>
  <si>
    <t>216903111X</t>
  </si>
  <si>
    <t>Otryskání ploch pískem</t>
  </si>
  <si>
    <t>26</t>
  </si>
  <si>
    <t>Svislé a kompletní konstrukce</t>
  </si>
  <si>
    <t>311271126R00</t>
  </si>
  <si>
    <t>Zdivo nosné z cihel betonových na maltu MC 10</t>
  </si>
  <si>
    <t>28</t>
  </si>
  <si>
    <t>342248151R00</t>
  </si>
  <si>
    <t>Příčky 8 Profi DRYFIX, tl. 80 mm</t>
  </si>
  <si>
    <t>30</t>
  </si>
  <si>
    <t>(3,93*2,4)-(0,9*2)</t>
  </si>
  <si>
    <t>342241113R00</t>
  </si>
  <si>
    <t>Příčky z tvárnic na maltu MVC, tl.115 mm</t>
  </si>
  <si>
    <t>32</t>
  </si>
  <si>
    <t>17</t>
  </si>
  <si>
    <t>342255024R00</t>
  </si>
  <si>
    <t>Příčky z desek tl. 10 cm</t>
  </si>
  <si>
    <t>34</t>
  </si>
  <si>
    <t>342948111R00</t>
  </si>
  <si>
    <t>Ukotvení příček k cihel.konstr. kotvami na hmožd.</t>
  </si>
  <si>
    <t>36</t>
  </si>
  <si>
    <t>4,4+2,7+2,7+35</t>
  </si>
  <si>
    <t>19</t>
  </si>
  <si>
    <t>311231114R00</t>
  </si>
  <si>
    <t>Zdivo nosné cihelné z CP 29 P15 na MVC 2,5</t>
  </si>
  <si>
    <t>38</t>
  </si>
  <si>
    <t>342013221RT2</t>
  </si>
  <si>
    <t>Příčka SDK tl.125 mm,ocel.kce,1+2x oplť.,RB12,5mm, izolace tloušťky 60 mm, EI 90</t>
  </si>
  <si>
    <t>40</t>
  </si>
  <si>
    <t>342013323RT2</t>
  </si>
  <si>
    <t>Příčka SDKtl.138 mm,ocel.kce,1+2x oplť.,RBI12,5mm, izolace tloušťky 60 mm, EI 90</t>
  </si>
  <si>
    <t>42</t>
  </si>
  <si>
    <t>342013321RT2</t>
  </si>
  <si>
    <t>Příčka SDK tl.138 mm,ocel.kce,1+2x opť.,RB 12,5mm, izolace tloušťky 60 mm, EI 90</t>
  </si>
  <si>
    <t>44</t>
  </si>
  <si>
    <t>23</t>
  </si>
  <si>
    <t>342012221RT2</t>
  </si>
  <si>
    <t>Příčka SDK tl.100 mm,ocel.kce,1x oplášť.,RB 12,5mm, izolace tloušťky 60 mm, EI 60</t>
  </si>
  <si>
    <t>46</t>
  </si>
  <si>
    <t>311112340RT3</t>
  </si>
  <si>
    <t>Stěna z tvárnic ztraceného bedněnít, tl. 40 cm, zalití tvárnic betonem C 20/25</t>
  </si>
  <si>
    <t>48</t>
  </si>
  <si>
    <t>(1,6+4,2)*3</t>
  </si>
  <si>
    <t>25</t>
  </si>
  <si>
    <t>311361821R00</t>
  </si>
  <si>
    <t>Výztuž nadzáklad. zdí z betonářské oceli 10505 (R)</t>
  </si>
  <si>
    <t>50</t>
  </si>
  <si>
    <t>345232123R00</t>
  </si>
  <si>
    <t>Stříška plotu ze zákrytových desek, šířka 500 mm</t>
  </si>
  <si>
    <t>52</t>
  </si>
  <si>
    <t>27</t>
  </si>
  <si>
    <t>317168122R00</t>
  </si>
  <si>
    <t>Překlad plochý 145x71x1250 mm</t>
  </si>
  <si>
    <t>kus</t>
  </si>
  <si>
    <t>54</t>
  </si>
  <si>
    <t>317944311RT3</t>
  </si>
  <si>
    <t>Válcované nosníky do č.12 do připravených otvorů, včetně dodávky profilu I č.10-12</t>
  </si>
  <si>
    <t>56</t>
  </si>
  <si>
    <t>29</t>
  </si>
  <si>
    <t>310901113R00</t>
  </si>
  <si>
    <t>Úprava líce při zdění režného zdiva volně bez lišt</t>
  </si>
  <si>
    <t>58</t>
  </si>
  <si>
    <t>311212110R00</t>
  </si>
  <si>
    <t>Zdivo obkladové z lom. kamene na MVC 2,5, tl. 30cm</t>
  </si>
  <si>
    <t>60</t>
  </si>
  <si>
    <t>31</t>
  </si>
  <si>
    <t>310100001RA0</t>
  </si>
  <si>
    <t>Zdivo lícové cihelné spárované</t>
  </si>
  <si>
    <t>62</t>
  </si>
  <si>
    <t>Vodorovné konstrukce</t>
  </si>
  <si>
    <t>411321315R00</t>
  </si>
  <si>
    <t>Stropy deskové ze železobetonu C 20/25</t>
  </si>
  <si>
    <t>64</t>
  </si>
  <si>
    <t>33</t>
  </si>
  <si>
    <t>411351101RT2</t>
  </si>
  <si>
    <t>Bednění stropů deskových, bednění vlastní -zřízení, systémové, včetně podepření, tl. stropu 12 cm</t>
  </si>
  <si>
    <t>66</t>
  </si>
  <si>
    <t>411351102R00</t>
  </si>
  <si>
    <t>Bednění stropů deskových, vlastní - odstranění</t>
  </si>
  <si>
    <t>68</t>
  </si>
  <si>
    <t>0,36</t>
  </si>
  <si>
    <t>1,36</t>
  </si>
  <si>
    <t>35</t>
  </si>
  <si>
    <t>411361921RT3</t>
  </si>
  <si>
    <t>Výztuž stropů svařovanou sítí , průměr drátu 5,0, oka 150/150 mm KD37</t>
  </si>
  <si>
    <t>70</t>
  </si>
  <si>
    <t>411361921RT4</t>
  </si>
  <si>
    <t>Výztuž stropů svařovanou sítí , průměr drátu 6,0, oka 100/100 mm KH30</t>
  </si>
  <si>
    <t>72</t>
  </si>
  <si>
    <t>0,96*1,4*4,44*0,001</t>
  </si>
  <si>
    <t>37</t>
  </si>
  <si>
    <t>434191431R00</t>
  </si>
  <si>
    <t>Osazení kamen.stupňů při zdění 2str.zazděné, brou</t>
  </si>
  <si>
    <t>74</t>
  </si>
  <si>
    <t>434311115R00</t>
  </si>
  <si>
    <t>Stupně dusané na terén, na desku, z betonu C 20/25</t>
  </si>
  <si>
    <t>76</t>
  </si>
  <si>
    <t>1,2*10</t>
  </si>
  <si>
    <t>39</t>
  </si>
  <si>
    <t>434351141R00</t>
  </si>
  <si>
    <t>Bednění stupňů přímočarých - zřízení</t>
  </si>
  <si>
    <t>78</t>
  </si>
  <si>
    <t>1,2*0,19*10</t>
  </si>
  <si>
    <t>434351142R00</t>
  </si>
  <si>
    <t>Bednění stupňů přímočarých - odstranění</t>
  </si>
  <si>
    <t>80</t>
  </si>
  <si>
    <t>41</t>
  </si>
  <si>
    <t>430361821R00</t>
  </si>
  <si>
    <t>Výztuž schodišťových konstrukcí z ocelí 10505(R)</t>
  </si>
  <si>
    <t>82</t>
  </si>
  <si>
    <t>430321314R00</t>
  </si>
  <si>
    <t>Beton schodišťových konstrukcí železový C 20/25</t>
  </si>
  <si>
    <t>84</t>
  </si>
  <si>
    <t>4,4*0,12*1,2</t>
  </si>
  <si>
    <t>43</t>
  </si>
  <si>
    <t>430361921RT5</t>
  </si>
  <si>
    <t>Výztuž schodišťových konstrukcí svařovanou sítí, průměr drátu 6,0, oka 150/150 mm KH20</t>
  </si>
  <si>
    <t>86</t>
  </si>
  <si>
    <t>4,5*1,2*1,2*4,4*0,001</t>
  </si>
  <si>
    <t>X 0007</t>
  </si>
  <si>
    <t>Ukotvení výztuže na chem. kotvu do bočního zdiva, venkovní schodiště</t>
  </si>
  <si>
    <t>ks</t>
  </si>
  <si>
    <t>88</t>
  </si>
  <si>
    <t>45</t>
  </si>
  <si>
    <t>417321313R00</t>
  </si>
  <si>
    <t>Ztužující pásy a věnce z betonu železového C 16/20</t>
  </si>
  <si>
    <t>90</t>
  </si>
  <si>
    <t>417351111R00</t>
  </si>
  <si>
    <t>Bednění ztužujících věnců, obě strany - zřízení</t>
  </si>
  <si>
    <t>92</t>
  </si>
  <si>
    <t>47</t>
  </si>
  <si>
    <t>417351113R00</t>
  </si>
  <si>
    <t>Bednění ztužujících věnců, obě strany - odstranění</t>
  </si>
  <si>
    <t>94</t>
  </si>
  <si>
    <t>417361821R00</t>
  </si>
  <si>
    <t>Výztuž ztužujících pásů a věnců z oceli 10505(R)</t>
  </si>
  <si>
    <t>96</t>
  </si>
  <si>
    <t>49</t>
  </si>
  <si>
    <t>416022121R00</t>
  </si>
  <si>
    <t>Podhledy SDK,ocel.dvouúrov.křížový rošt,1x RB 12,5</t>
  </si>
  <si>
    <t>98</t>
  </si>
  <si>
    <t>416022123R00</t>
  </si>
  <si>
    <t>Podhled SDK,ocel.dvouúrov.křížový rošt,1x RBI 12,5</t>
  </si>
  <si>
    <t>100</t>
  </si>
  <si>
    <t>5,5+3,65</t>
  </si>
  <si>
    <t>Komunikace</t>
  </si>
  <si>
    <t>51</t>
  </si>
  <si>
    <t>564261111R00</t>
  </si>
  <si>
    <t>Podklad ze štěrkopísku po zhutnění tloušťky 20 cm</t>
  </si>
  <si>
    <t>102</t>
  </si>
  <si>
    <t>(1,6*1,4*0,2)+(2,5*0,8*0,2)+(9,7*1,1*0,2)+(2,2*1,9*0,2)</t>
  </si>
  <si>
    <t>596215021R00</t>
  </si>
  <si>
    <t>Kladení zámkové dlažby tl. 6 cm do drtě tl. 4 cm</t>
  </si>
  <si>
    <t>104</t>
  </si>
  <si>
    <t>(1,4*1,2)+(2,5*0,8)+(9,7*0,95)+(2,2*1,9)</t>
  </si>
  <si>
    <t>Úpravy povrchů, omítky</t>
  </si>
  <si>
    <t>53</t>
  </si>
  <si>
    <t>602011102R00</t>
  </si>
  <si>
    <t>Postřik cementový , ručně, 1.PP</t>
  </si>
  <si>
    <t>106</t>
  </si>
  <si>
    <t>602012142R00</t>
  </si>
  <si>
    <t>Štuk vnitřní i vnější 0 ručn</t>
  </si>
  <si>
    <t>108</t>
  </si>
  <si>
    <t>(1,2+2,35+1,2+1,51+0,2)*0,5</t>
  </si>
  <si>
    <t>61</t>
  </si>
  <si>
    <t>Upravy povrchů vnitřní</t>
  </si>
  <si>
    <t>55</t>
  </si>
  <si>
    <t>622904112R00</t>
  </si>
  <si>
    <t>Očištění tlakovou vodou složitost 1 - 2</t>
  </si>
  <si>
    <t>110</t>
  </si>
  <si>
    <t>612421637R00</t>
  </si>
  <si>
    <t>Omítka vnitřní zdiva, MVC, štuková</t>
  </si>
  <si>
    <t>112</t>
  </si>
  <si>
    <t>57</t>
  </si>
  <si>
    <t>612421431R00</t>
  </si>
  <si>
    <t>Oprava vápen.omítek stěn do 50 % pl. - štukových</t>
  </si>
  <si>
    <t>114</t>
  </si>
  <si>
    <t>612421626R00</t>
  </si>
  <si>
    <t>Omítka vnitřní zdiva, MVC, hladká</t>
  </si>
  <si>
    <t>116</t>
  </si>
  <si>
    <t>59</t>
  </si>
  <si>
    <t>611421331R00</t>
  </si>
  <si>
    <t>Oprava váp.omítek stropů do 30% plochy - štukových</t>
  </si>
  <si>
    <t>118</t>
  </si>
  <si>
    <t>612421321R00</t>
  </si>
  <si>
    <t>Oprava vápen.omítek stěn do 30 % pl. - hladkých</t>
  </si>
  <si>
    <t>120</t>
  </si>
  <si>
    <t>612421331R00</t>
  </si>
  <si>
    <t>Oprava vápen.omítek stěn do 30 % pl. - štukových</t>
  </si>
  <si>
    <t>122</t>
  </si>
  <si>
    <t>601016193R00</t>
  </si>
  <si>
    <t>Penetrace hloubková stropů</t>
  </si>
  <si>
    <t>124</t>
  </si>
  <si>
    <t>63</t>
  </si>
  <si>
    <t>602016195R00</t>
  </si>
  <si>
    <t>Penetrace hloubková stěn</t>
  </si>
  <si>
    <t>126</t>
  </si>
  <si>
    <t>611420116RAA</t>
  </si>
  <si>
    <t>Omítka stropů vnitřní vápenocemetová štuková, na rabicové pletivo, pomocné lešení</t>
  </si>
  <si>
    <t>128</t>
  </si>
  <si>
    <t>0,5*0,5</t>
  </si>
  <si>
    <t>65</t>
  </si>
  <si>
    <t>612409991RT2</t>
  </si>
  <si>
    <t>Začištění omítek kolem oken,dveří apod., s použitím suché maltové směsi</t>
  </si>
  <si>
    <t>130</t>
  </si>
  <si>
    <t>614471711X</t>
  </si>
  <si>
    <t>Vyspravení beton. konstrukcí cem. maltou tl. 10 mm</t>
  </si>
  <si>
    <t>132</t>
  </si>
  <si>
    <t>67</t>
  </si>
  <si>
    <t>614471715R00</t>
  </si>
  <si>
    <t>Vyspravení beton. konstrukcí - adhézní můstek</t>
  </si>
  <si>
    <t>134</t>
  </si>
  <si>
    <t>Upravy povrchů vnější</t>
  </si>
  <si>
    <t>622422411R00</t>
  </si>
  <si>
    <t>Oprava vnějších omítek vápen. hladk. II, do 40 %</t>
  </si>
  <si>
    <t>136</t>
  </si>
  <si>
    <t>(5,24*7,2)+(3,5*5,9)+(3,4*4,8)+(1,5*3,1)+(3,2*9,6)+(4,8*0,9)+(9,6*3)+(4,8*0,9)+(5,24*7,2)+(3,5*5,9)+(3,4*4,8)+(1,5*3,1)+(7,76*2,97)</t>
  </si>
  <si>
    <t>(18,5*7,38)+(3,8*2,6)+(2,97*5,23)+(23,53*3,85)-1,2+(5,35*2,97)+(3,6*3,3*2)-(1,8*1,4)+(18,5*3,6)</t>
  </si>
  <si>
    <t>69</t>
  </si>
  <si>
    <t>620991121R00</t>
  </si>
  <si>
    <t>Zakrývání výplní vnějších otvorů z lešení</t>
  </si>
  <si>
    <t>138</t>
  </si>
  <si>
    <t>602015185RT7</t>
  </si>
  <si>
    <t>Omítka tenkovrst. silikonsilik, zatíraná, zrnitost 2,0 mm</t>
  </si>
  <si>
    <t>140</t>
  </si>
  <si>
    <t>71</t>
  </si>
  <si>
    <t>602015191R00</t>
  </si>
  <si>
    <t>Podkladní nátěr stěn pod tenkovrstvé omítky</t>
  </si>
  <si>
    <t>142</t>
  </si>
  <si>
    <t>622454521R00</t>
  </si>
  <si>
    <t>Oprava vnějších omítek cement.,štukových do 50 %</t>
  </si>
  <si>
    <t>144</t>
  </si>
  <si>
    <t>(3+3+0,5)*0,35</t>
  </si>
  <si>
    <t>Podlahy a podlahové konstrukce</t>
  </si>
  <si>
    <t>73</t>
  </si>
  <si>
    <t>631571003R00</t>
  </si>
  <si>
    <t>Násyp ze štěrkopísku 16 - 32, zpevňující</t>
  </si>
  <si>
    <t>146</t>
  </si>
  <si>
    <t>631312511R00</t>
  </si>
  <si>
    <t>Mazanina betonová tl. 5 - 8 cm C 12/15</t>
  </si>
  <si>
    <t>148</t>
  </si>
  <si>
    <t>75</t>
  </si>
  <si>
    <t>631312611R00</t>
  </si>
  <si>
    <t>Mazanina betonová tl. 5 - 8 cm C 16/20</t>
  </si>
  <si>
    <t>150</t>
  </si>
  <si>
    <t>631571004X</t>
  </si>
  <si>
    <t>Násyp ze štěrkopísku 0 - 22, tř. I</t>
  </si>
  <si>
    <t>152</t>
  </si>
  <si>
    <t>77</t>
  </si>
  <si>
    <t>631361921RT3</t>
  </si>
  <si>
    <t>Výztuž mazanin svařovanou sítí, průměr drátu 5,0, oka 150/150 mm KD37</t>
  </si>
  <si>
    <t>154</t>
  </si>
  <si>
    <t>631311121R00</t>
  </si>
  <si>
    <t>Doplnění mazanin betonem do 1 m2, do tl. 8 cm</t>
  </si>
  <si>
    <t>156</t>
  </si>
  <si>
    <t>79</t>
  </si>
  <si>
    <t>632411106R00</t>
  </si>
  <si>
    <t>Samonivelační stěrka, ruč.zpracování tl.6 mm</t>
  </si>
  <si>
    <t>158</t>
  </si>
  <si>
    <t>Výplně otvorů</t>
  </si>
  <si>
    <t>642940016RA0</t>
  </si>
  <si>
    <t>Dveře jednokřídlové 90/197, zárubeň, práh, klika</t>
  </si>
  <si>
    <t>160</t>
  </si>
  <si>
    <t>81</t>
  </si>
  <si>
    <t>642942111RU4</t>
  </si>
  <si>
    <t>Osazení zárubní dveřních ocelových, pl. do 2,5 m2, včetně dodávky zárubně 80 x 197 x 16 cm</t>
  </si>
  <si>
    <t>162</t>
  </si>
  <si>
    <t>642942111RU2</t>
  </si>
  <si>
    <t>Osazení zárubní dveřních ocelových, pl. do 2,5 m2, včetně dodávky zárubně 60 x 197 x 16 cm</t>
  </si>
  <si>
    <t>164</t>
  </si>
  <si>
    <t>83</t>
  </si>
  <si>
    <t>642942111RU3</t>
  </si>
  <si>
    <t>Osazení zárubní dveřních ocelových, pl. do 2,5 m2, včetně dodávky zárubně 70 x 197 x 16 cm</t>
  </si>
  <si>
    <t>166</t>
  </si>
  <si>
    <t>648991113RT2</t>
  </si>
  <si>
    <t>Osazení parapet.desek plast. a lamin. š.nad 20cm, včetně dodávky plastové parapetní desky š. 250 mm</t>
  </si>
  <si>
    <t>168</t>
  </si>
  <si>
    <t>0,94+0,94+0,95+1,03+(1,05*14)+2,8+(1,15*6)+(0,74*2)+(1,08*1)+4,2+1,46+1,9</t>
  </si>
  <si>
    <t>Trubní vedení</t>
  </si>
  <si>
    <t>85</t>
  </si>
  <si>
    <t>898011911RA0</t>
  </si>
  <si>
    <t>Kabelová chránička z PVC DN 110 mm vč. obsypu</t>
  </si>
  <si>
    <t>170</t>
  </si>
  <si>
    <t>3,5*3</t>
  </si>
  <si>
    <t>Přípočty</t>
  </si>
  <si>
    <t>900100001X</t>
  </si>
  <si>
    <t>Oplocení z drátěného pletiva 1,6m, ocelové sloupky, podhrabové desky</t>
  </si>
  <si>
    <t>100 m</t>
  </si>
  <si>
    <t>172</t>
  </si>
  <si>
    <t>91</t>
  </si>
  <si>
    <t>Doplňující práce na komunikaci</t>
  </si>
  <si>
    <t>87</t>
  </si>
  <si>
    <t>916661111RT5</t>
  </si>
  <si>
    <t>Osazení park. obrubníků do lože z C 12/15 s opěrou, včetně obrubníku 80x250x1000 mm</t>
  </si>
  <si>
    <t>174</t>
  </si>
  <si>
    <t>1,6+1,4+1,4+2,5+1,6+2,5+1,4+6,7+0,2+1</t>
  </si>
  <si>
    <t>918101111R00</t>
  </si>
  <si>
    <t>Lože pod obrubníky nebo obruby dlažeb z C 12/15</t>
  </si>
  <si>
    <t>176</t>
  </si>
  <si>
    <t>20,3*0,2*0,1</t>
  </si>
  <si>
    <t>Lešení a stavební výtahy</t>
  </si>
  <si>
    <t>89</t>
  </si>
  <si>
    <t>941941041R00</t>
  </si>
  <si>
    <t>Montáž lešení leh.řad.s podlahami,š.1,2 m, H 10 m</t>
  </si>
  <si>
    <t>178</t>
  </si>
  <si>
    <t>675*1,1</t>
  </si>
  <si>
    <t>941941291R00</t>
  </si>
  <si>
    <t>Příplatek za každý měsíc použití lešení k pol.1041</t>
  </si>
  <si>
    <t>180</t>
  </si>
  <si>
    <t>941941501R00</t>
  </si>
  <si>
    <t>Doprava 1 m2 fasádního lešení (dovoz a odvoz)</t>
  </si>
  <si>
    <t>km</t>
  </si>
  <si>
    <t>182</t>
  </si>
  <si>
    <t>941955001R00</t>
  </si>
  <si>
    <t>Lešení lehké pomocné, výška podlahy do 1,2 m</t>
  </si>
  <si>
    <t>184</t>
  </si>
  <si>
    <t>5,9+1,1+20,5+13+9,95+10+10,6+4,1+1,7+10,4+9,26+6,5+24,6+6,9+27,8+8,1+2,7+9,3+1,4+13,7+3,7+5,1+2,8+73,7</t>
  </si>
  <si>
    <t>140+60+90</t>
  </si>
  <si>
    <t>93</t>
  </si>
  <si>
    <t>941955002R00</t>
  </si>
  <si>
    <t>Lešení lehké pomocné, výška podlahy do 1,9 m</t>
  </si>
  <si>
    <t>186</t>
  </si>
  <si>
    <t>944944011R00</t>
  </si>
  <si>
    <t>Montáž ochranné sítě z umělých vláken</t>
  </si>
  <si>
    <t>188</t>
  </si>
  <si>
    <t>95</t>
  </si>
  <si>
    <t>944944031R00</t>
  </si>
  <si>
    <t>Příplatek za každý měsíc použití sítí k pol. 4011</t>
  </si>
  <si>
    <t>190</t>
  </si>
  <si>
    <t>944945012R00</t>
  </si>
  <si>
    <t>Montáž záchytné stříšky H 4,5 m, šířky do 2 m</t>
  </si>
  <si>
    <t>192</t>
  </si>
  <si>
    <t>97</t>
  </si>
  <si>
    <t>944945192R00</t>
  </si>
  <si>
    <t>Příplatek za každý měsíc použ.stříšky, k pol. 5012</t>
  </si>
  <si>
    <t>194</t>
  </si>
  <si>
    <t>Dokončovací kce na pozem.stav.</t>
  </si>
  <si>
    <t>952901114R00</t>
  </si>
  <si>
    <t>Vyčištění budov o výšce podlaží nad 4 m</t>
  </si>
  <si>
    <t>196</t>
  </si>
  <si>
    <t>99</t>
  </si>
  <si>
    <t>953761133R00</t>
  </si>
  <si>
    <t>Odvětrání troubami PVC kruhovými 160x3,2 mm</t>
  </si>
  <si>
    <t>198</t>
  </si>
  <si>
    <t>953922111R00</t>
  </si>
  <si>
    <t>Montáž tvarovky větrací spížní - vnitřní</t>
  </si>
  <si>
    <t>200</t>
  </si>
  <si>
    <t>101</t>
  </si>
  <si>
    <t>953922112R00</t>
  </si>
  <si>
    <t>Montáž tvarovky větrací spížní - vnější</t>
  </si>
  <si>
    <t>202</t>
  </si>
  <si>
    <t>42972811R</t>
  </si>
  <si>
    <t>Mřížka čtyřhranná KMM vel. 315x160.20</t>
  </si>
  <si>
    <t>204</t>
  </si>
  <si>
    <t>103</t>
  </si>
  <si>
    <t>44984124R</t>
  </si>
  <si>
    <t>Přístroj hasicí práškový 6 kg 21A</t>
  </si>
  <si>
    <t>206</t>
  </si>
  <si>
    <t>449861115R</t>
  </si>
  <si>
    <t>Hlásič optickokouřový</t>
  </si>
  <si>
    <t>208</t>
  </si>
  <si>
    <t>105</t>
  </si>
  <si>
    <t>954312201R00</t>
  </si>
  <si>
    <t>Opláštění z SDK,2.str.,do 500x500 mm,RB tl.12,5 mm, 1.14</t>
  </si>
  <si>
    <t>210</t>
  </si>
  <si>
    <t>X 0010</t>
  </si>
  <si>
    <t>Cedule, označení -rezerva</t>
  </si>
  <si>
    <t>kpl</t>
  </si>
  <si>
    <t>212</t>
  </si>
  <si>
    <t>107</t>
  </si>
  <si>
    <t>42972805R</t>
  </si>
  <si>
    <t>Mřížka čtyřhranná KMM vel. 200x200.20, kovová-barva černá/šedá</t>
  </si>
  <si>
    <t>214</t>
  </si>
  <si>
    <t>X 0011</t>
  </si>
  <si>
    <t>Přesun schránky na poplnice, oprava, nátěr, 2,5*0,8m</t>
  </si>
  <si>
    <t>216</t>
  </si>
  <si>
    <t>109</t>
  </si>
  <si>
    <t>X 0012</t>
  </si>
  <si>
    <t>Demontáž stáv. potrubí , izol. cel. pr. DN 400, 5,17m</t>
  </si>
  <si>
    <t>218</t>
  </si>
  <si>
    <t>Bourání konstrukcí</t>
  </si>
  <si>
    <t>965042131RT1</t>
  </si>
  <si>
    <t>Bourání mazanin betonových tl. 10 cm, pl. 4 m2, ručně tl. mazaniny 5 - 8 cm</t>
  </si>
  <si>
    <t>220</t>
  </si>
  <si>
    <t>111</t>
  </si>
  <si>
    <t>965081713RT1</t>
  </si>
  <si>
    <t>Bourání dlažeb keramických tl.10 mm, nad 1 m2, ručně, dlaždice keramické</t>
  </si>
  <si>
    <t>222</t>
  </si>
  <si>
    <t>965081113R00</t>
  </si>
  <si>
    <t>Bourání dlažeb z dlaždic půdních plochy nad 1 m2</t>
  </si>
  <si>
    <t>224</t>
  </si>
  <si>
    <t>113</t>
  </si>
  <si>
    <t>965082922R00</t>
  </si>
  <si>
    <t>Odstranění násypu tl. do 10 cm, plocha do 2 m2</t>
  </si>
  <si>
    <t>226</t>
  </si>
  <si>
    <t>1,2*1,17*0,1</t>
  </si>
  <si>
    <t>965082933RT2</t>
  </si>
  <si>
    <t>Odstranění násypu tl. do 20 cm, plocha nad 2 m2, tl.násypu 15 - 20 cm, plocha nad 2 m2</t>
  </si>
  <si>
    <t>228</t>
  </si>
  <si>
    <t>115</t>
  </si>
  <si>
    <t>965082923R00</t>
  </si>
  <si>
    <t>Odstranění násypu tl. do 10 cm, plocha nad 2 m2</t>
  </si>
  <si>
    <t>230</t>
  </si>
  <si>
    <t>965042141RT1</t>
  </si>
  <si>
    <t>Bourání mazanin betonových tl. 10 cm, nad 4 m2, ručně tl. mazaniny 5 - 8 cm</t>
  </si>
  <si>
    <t>232</t>
  </si>
  <si>
    <t>117</t>
  </si>
  <si>
    <t>968095002R00</t>
  </si>
  <si>
    <t>Bourání parapetů dřevěných š. do 50 cm</t>
  </si>
  <si>
    <t>234</t>
  </si>
  <si>
    <t>968062455R00</t>
  </si>
  <si>
    <t>Vybourání dřevěných dveřních zárubní pl. do 2 m2</t>
  </si>
  <si>
    <t>236</t>
  </si>
  <si>
    <t>119</t>
  </si>
  <si>
    <t>968062456R00</t>
  </si>
  <si>
    <t>Vybourání dřevěných dveřních zárubní pl. nad 2 m2</t>
  </si>
  <si>
    <t>238</t>
  </si>
  <si>
    <t>968062747R00</t>
  </si>
  <si>
    <t>Vybourání dřevěných stěn plochy nad 4 m2</t>
  </si>
  <si>
    <t>240</t>
  </si>
  <si>
    <t>121</t>
  </si>
  <si>
    <t>968062746R00</t>
  </si>
  <si>
    <t>Vybourání dřevěných stěn plochy do 4 m2</t>
  </si>
  <si>
    <t>242</t>
  </si>
  <si>
    <t>968061125R00</t>
  </si>
  <si>
    <t>Vyvěšení dřevěných dveřních křídel pl. do 2 m2</t>
  </si>
  <si>
    <t>244</t>
  </si>
  <si>
    <t>123</t>
  </si>
  <si>
    <t>968072455R00</t>
  </si>
  <si>
    <t>Vybourání kovových dveřních zárubní pl. do 2 m2</t>
  </si>
  <si>
    <t>246</t>
  </si>
  <si>
    <t>4+4,6+4,4</t>
  </si>
  <si>
    <t>968062355R00</t>
  </si>
  <si>
    <t>Vybourání dřevěných rámů oken dvojitých pl. 2 m2</t>
  </si>
  <si>
    <t>248</t>
  </si>
  <si>
    <t>125</t>
  </si>
  <si>
    <t>961044111R00</t>
  </si>
  <si>
    <t>Bourání základů z betonu prostého</t>
  </si>
  <si>
    <t>250</t>
  </si>
  <si>
    <t>(1,17+3,73)*0,6*0,6</t>
  </si>
  <si>
    <t>963022819R00</t>
  </si>
  <si>
    <t>Bourání kamenných.schodišťových stupňů</t>
  </si>
  <si>
    <t>252</t>
  </si>
  <si>
    <t>127</t>
  </si>
  <si>
    <t>963042819R00</t>
  </si>
  <si>
    <t>Bourání schodišťových stupňů betonových</t>
  </si>
  <si>
    <t>254</t>
  </si>
  <si>
    <t>1,17*10</t>
  </si>
  <si>
    <t>962031116R00</t>
  </si>
  <si>
    <t>Bourání příček z cihel pálených plných tl. 140 mm</t>
  </si>
  <si>
    <t>256</t>
  </si>
  <si>
    <t>129</t>
  </si>
  <si>
    <t>962032241R00</t>
  </si>
  <si>
    <t>Bourání zdiva z cihel pálených na MC</t>
  </si>
  <si>
    <t>258</t>
  </si>
  <si>
    <t>962032631R00</t>
  </si>
  <si>
    <t>Bourání zdiva komínového z cihel na MVC</t>
  </si>
  <si>
    <t>260</t>
  </si>
  <si>
    <t>131</t>
  </si>
  <si>
    <t>968062245R00</t>
  </si>
  <si>
    <t>Vybourání dřevěných rámů oken jednoduch. pl. 2 m2</t>
  </si>
  <si>
    <t>262</t>
  </si>
  <si>
    <t>962081131R00</t>
  </si>
  <si>
    <t>Bourání příček ze skleněných tvárnic tl. 10 cm</t>
  </si>
  <si>
    <t>264</t>
  </si>
  <si>
    <t>(1,1*0,6)+(1,1*0,2)</t>
  </si>
  <si>
    <t>133</t>
  </si>
  <si>
    <t>965042141RT2</t>
  </si>
  <si>
    <t>Bourání mazanin betonových tl. 10 cm, nad 4 m2, ručně tl. mazaniny 8 - 10 cm</t>
  </si>
  <si>
    <t>266</t>
  </si>
  <si>
    <t>Prorážení otvorů</t>
  </si>
  <si>
    <t>979081111RT2</t>
  </si>
  <si>
    <t>Odvoz suti a vybour. hmot na skládku do 1 km, kontejnerem 4 t</t>
  </si>
  <si>
    <t>268</t>
  </si>
  <si>
    <t>135</t>
  </si>
  <si>
    <t>979990191R00</t>
  </si>
  <si>
    <t>Poplatek za skládku suti -úklid</t>
  </si>
  <si>
    <t>270</t>
  </si>
  <si>
    <t>970031100R00</t>
  </si>
  <si>
    <t>Vrtání jádrové do zdiva cihelného do D 100 mm, odkouření</t>
  </si>
  <si>
    <t>272</t>
  </si>
  <si>
    <t>137</t>
  </si>
  <si>
    <t>X 0002</t>
  </si>
  <si>
    <t>Demontáž ocelové plošiny v kotelně vč. schodů</t>
  </si>
  <si>
    <t>KPL</t>
  </si>
  <si>
    <t>274</t>
  </si>
  <si>
    <t>971033681R00</t>
  </si>
  <si>
    <t>Vybourání otv. zeď cihel. pl.4 m2, tl.90 cm, MVC</t>
  </si>
  <si>
    <t>276</t>
  </si>
  <si>
    <t>139</t>
  </si>
  <si>
    <t>976027331R00</t>
  </si>
  <si>
    <t>Vybourání kamenných krycích desek tl. nad 10 cm</t>
  </si>
  <si>
    <t>278</t>
  </si>
  <si>
    <t>1,4*0,6</t>
  </si>
  <si>
    <t>978013191R00</t>
  </si>
  <si>
    <t>Otlučení omítek vnitřních stěn v rozsahu do 100 %</t>
  </si>
  <si>
    <t>280</t>
  </si>
  <si>
    <t>141</t>
  </si>
  <si>
    <t>978011191R00</t>
  </si>
  <si>
    <t>Otlučení omítek vnitřních vápenných stropů do 100%</t>
  </si>
  <si>
    <t>282</t>
  </si>
  <si>
    <t>978059531R00</t>
  </si>
  <si>
    <t>Odsekání vnitřních obkladů stěn nad 2 m2</t>
  </si>
  <si>
    <t>284</t>
  </si>
  <si>
    <t>((4,21+3,23+4,21+3,23)*2,2)-(0,7*2*2)</t>
  </si>
  <si>
    <t>(2,1+2,1+2,1)*2,2</t>
  </si>
  <si>
    <t>143</t>
  </si>
  <si>
    <t>978059521R00</t>
  </si>
  <si>
    <t>Odsekání vnitřních obkladů stěn do 2 m2</t>
  </si>
  <si>
    <t>286</t>
  </si>
  <si>
    <t>979011111R00</t>
  </si>
  <si>
    <t>Svislá doprava suti a vybour. hmot za 2.NP a 1.PP</t>
  </si>
  <si>
    <t>288</t>
  </si>
  <si>
    <t>145</t>
  </si>
  <si>
    <t>979082111R00</t>
  </si>
  <si>
    <t>Vnitrostaveništní doprava suti do 10 m</t>
  </si>
  <si>
    <t>290</t>
  </si>
  <si>
    <t>979082121R00</t>
  </si>
  <si>
    <t>Příplatek k vnitrost. dopravě suti za dalších 5 m</t>
  </si>
  <si>
    <t>292</t>
  </si>
  <si>
    <t>147</t>
  </si>
  <si>
    <t>979081111R00</t>
  </si>
  <si>
    <t>Odvoz suti a vybour. hmot na skládku do 1 km</t>
  </si>
  <si>
    <t>294</t>
  </si>
  <si>
    <t>979081121R00</t>
  </si>
  <si>
    <t>Příplatek k odvozu za každý další 1 km</t>
  </si>
  <si>
    <t>296</t>
  </si>
  <si>
    <t>Staveništní přesun hmot</t>
  </si>
  <si>
    <t>149</t>
  </si>
  <si>
    <t>998009101R00</t>
  </si>
  <si>
    <t>Přesun hmot lešení samostatně budovaného</t>
  </si>
  <si>
    <t>298</t>
  </si>
  <si>
    <t>999281108R00</t>
  </si>
  <si>
    <t>Přesun hmot pro opravy a údržbu do výšky 12 m</t>
  </si>
  <si>
    <t>300</t>
  </si>
  <si>
    <t>711</t>
  </si>
  <si>
    <t>Izolace proti vodě</t>
  </si>
  <si>
    <t>151</t>
  </si>
  <si>
    <t>711823121RT5</t>
  </si>
  <si>
    <t>Montáž nopové fólie svisle, včetně dodávky fólie N8</t>
  </si>
  <si>
    <t>302</t>
  </si>
  <si>
    <t>(1,6+4,2)*2,8*1,15</t>
  </si>
  <si>
    <t>711823129RT5</t>
  </si>
  <si>
    <t>Montáž ukončovací lišty k nopové fólii, včetně dodávky lišty</t>
  </si>
  <si>
    <t>304</t>
  </si>
  <si>
    <t>1,6+4,2</t>
  </si>
  <si>
    <t>153</t>
  </si>
  <si>
    <t>711130101R00</t>
  </si>
  <si>
    <t>Odstr.izolace proti vlhk.vodor. pásy na sucho,1vrs</t>
  </si>
  <si>
    <t>306</t>
  </si>
  <si>
    <t>711404111R00</t>
  </si>
  <si>
    <t>Stěrková izolace 1K</t>
  </si>
  <si>
    <t>308</t>
  </si>
  <si>
    <t>5,5+3,65+4+4+4+1,2+2,4+4</t>
  </si>
  <si>
    <t>713</t>
  </si>
  <si>
    <t>Izolace tepelné</t>
  </si>
  <si>
    <t>155</t>
  </si>
  <si>
    <t>713181111RT1</t>
  </si>
  <si>
    <t>Izolace minerální foukaná do dutin stropů</t>
  </si>
  <si>
    <t>310</t>
  </si>
  <si>
    <t>713121111R00</t>
  </si>
  <si>
    <t>Izolace tepelná podlah na sucho, jednovrstvá</t>
  </si>
  <si>
    <t>312</t>
  </si>
  <si>
    <t>157</t>
  </si>
  <si>
    <t>713120080RA0</t>
  </si>
  <si>
    <t>Separační fólie PE</t>
  </si>
  <si>
    <t>314</t>
  </si>
  <si>
    <t>28375464R</t>
  </si>
  <si>
    <t>Deska polystyrenová XPS 100mm</t>
  </si>
  <si>
    <t>316</t>
  </si>
  <si>
    <t>159</t>
  </si>
  <si>
    <t>713111121R00</t>
  </si>
  <si>
    <t>Izolace tepelné stropů rovných spodem, drátem</t>
  </si>
  <si>
    <t>318</t>
  </si>
  <si>
    <t>631508602R</t>
  </si>
  <si>
    <t>Pás izolační 6000x1200 tl.100mm</t>
  </si>
  <si>
    <t>320</t>
  </si>
  <si>
    <t>161</t>
  </si>
  <si>
    <t>322</t>
  </si>
  <si>
    <t>721</t>
  </si>
  <si>
    <t>Vnitřní kanalizace</t>
  </si>
  <si>
    <t>721176222R00</t>
  </si>
  <si>
    <t>Potrubí KG svodné (ležaté) v zemi D 110 x 3,2 mm</t>
  </si>
  <si>
    <t>324</t>
  </si>
  <si>
    <t>724</t>
  </si>
  <si>
    <t>Strojní vybavení</t>
  </si>
  <si>
    <t>163</t>
  </si>
  <si>
    <t>724111811R00</t>
  </si>
  <si>
    <t>Demontáž čerpadel kalových ručních</t>
  </si>
  <si>
    <t>soubor</t>
  </si>
  <si>
    <t>326</t>
  </si>
  <si>
    <t>725</t>
  </si>
  <si>
    <t>Zařizovací předměty</t>
  </si>
  <si>
    <t>725210821R00</t>
  </si>
  <si>
    <t>Demontáž umyvadel bez výtokových armatur</t>
  </si>
  <si>
    <t>328</t>
  </si>
  <si>
    <t>165</t>
  </si>
  <si>
    <t>725820801R00</t>
  </si>
  <si>
    <t>Demontáž baterie nástěnné do G 3/4</t>
  </si>
  <si>
    <t>330</t>
  </si>
  <si>
    <t>725110811R00</t>
  </si>
  <si>
    <t>Demontáž klozetů splachovacích</t>
  </si>
  <si>
    <t>332</t>
  </si>
  <si>
    <t>167</t>
  </si>
  <si>
    <t>725530823R00</t>
  </si>
  <si>
    <t>Demontáž, zásobník elektrický tlakový 200 l</t>
  </si>
  <si>
    <t>334</t>
  </si>
  <si>
    <t>725220841R00</t>
  </si>
  <si>
    <t>Demontáž ocelové vany</t>
  </si>
  <si>
    <t>336</t>
  </si>
  <si>
    <t>169</t>
  </si>
  <si>
    <t>725130813R00</t>
  </si>
  <si>
    <t>Demontáž pisoárové nádrže + 3 stání</t>
  </si>
  <si>
    <t>338</t>
  </si>
  <si>
    <t>725119305R00</t>
  </si>
  <si>
    <t>Montáž klozetových mís kombinovaných</t>
  </si>
  <si>
    <t>340</t>
  </si>
  <si>
    <t>171</t>
  </si>
  <si>
    <t>725219401R00</t>
  </si>
  <si>
    <t>Montáž umyvadel na šrouby do zdiva</t>
  </si>
  <si>
    <t>342</t>
  </si>
  <si>
    <t>725291116R00</t>
  </si>
  <si>
    <t>Madlo rovné bílé dl. 700 mm</t>
  </si>
  <si>
    <t>344</t>
  </si>
  <si>
    <t>173</t>
  </si>
  <si>
    <t>725291142R00</t>
  </si>
  <si>
    <t>Madlo dvojité pevné nerez dl. 844 mm</t>
  </si>
  <si>
    <t>346</t>
  </si>
  <si>
    <t>725291146R00</t>
  </si>
  <si>
    <t>Madlo dvojité sklopné nerez dl. 852 mm</t>
  </si>
  <si>
    <t>348</t>
  </si>
  <si>
    <t>175</t>
  </si>
  <si>
    <t>725291123R00</t>
  </si>
  <si>
    <t>Madlo rovné nerez dl. 500 mm</t>
  </si>
  <si>
    <t>350</t>
  </si>
  <si>
    <t>55149061X</t>
  </si>
  <si>
    <t>Zrcadlo nerez výklopné nerozbitné 600 x 400 mm</t>
  </si>
  <si>
    <t>352</t>
  </si>
  <si>
    <t>177</t>
  </si>
  <si>
    <t>55149060R</t>
  </si>
  <si>
    <t>Zrcadlo nerozbitné 500 x 400 mm</t>
  </si>
  <si>
    <t>354</t>
  </si>
  <si>
    <t>731</t>
  </si>
  <si>
    <t>Kotelny</t>
  </si>
  <si>
    <t>731100807R00</t>
  </si>
  <si>
    <t>Demontáž kotle litinového</t>
  </si>
  <si>
    <t>356</t>
  </si>
  <si>
    <t>733</t>
  </si>
  <si>
    <t>Rozvod potrubí</t>
  </si>
  <si>
    <t>179</t>
  </si>
  <si>
    <t>X 0003</t>
  </si>
  <si>
    <t>Demontáž rozvodů topení a otopných těles</t>
  </si>
  <si>
    <t>358</t>
  </si>
  <si>
    <t>X 0004</t>
  </si>
  <si>
    <t>Demontáž rozvodů ZTI</t>
  </si>
  <si>
    <t>360</t>
  </si>
  <si>
    <t>762</t>
  </si>
  <si>
    <t>Konstrukce tesařské</t>
  </si>
  <si>
    <t>181</t>
  </si>
  <si>
    <t>762111811R00</t>
  </si>
  <si>
    <t>Demontáž stěn z hranolků, fošen nebo latí</t>
  </si>
  <si>
    <t>362</t>
  </si>
  <si>
    <t>762331812R00</t>
  </si>
  <si>
    <t>Demontáž konstrukcí krovů z hranolů do 224 cm2</t>
  </si>
  <si>
    <t>364</t>
  </si>
  <si>
    <t>(5,3*10)+7,7+7,7+18</t>
  </si>
  <si>
    <t>183</t>
  </si>
  <si>
    <t>762341811R00</t>
  </si>
  <si>
    <t>Demontáž bednění střech rovných z prken hrubých</t>
  </si>
  <si>
    <t>366</t>
  </si>
  <si>
    <t>762811100RT3</t>
  </si>
  <si>
    <t>Montáž záklopu, vrchní přesahovaný, hrubá prkna, včetně dodávky řeziva, prkna tl. 24 mm</t>
  </si>
  <si>
    <t>368</t>
  </si>
  <si>
    <t>185</t>
  </si>
  <si>
    <t>370</t>
  </si>
  <si>
    <t>5,53*4</t>
  </si>
  <si>
    <t>7,5*4</t>
  </si>
  <si>
    <t>762330112RAB</t>
  </si>
  <si>
    <t>Konstrukce krovu z řeziva plochy 224 cm2, impregn., hranoly 12 x 14 cm, včetně dodávky</t>
  </si>
  <si>
    <t>372</t>
  </si>
  <si>
    <t>187</t>
  </si>
  <si>
    <t>762521108RT2</t>
  </si>
  <si>
    <t>Položení podlah nehoblovaných na sraz, hrubé fošny, včetně dodávky řeziva, fošny tl. 38 mm</t>
  </si>
  <si>
    <t>374</t>
  </si>
  <si>
    <t>762522811R00</t>
  </si>
  <si>
    <t>Demontáž podlah s polštáři z prken tl. do 32 mm</t>
  </si>
  <si>
    <t>376</t>
  </si>
  <si>
    <t>189</t>
  </si>
  <si>
    <t>762521811R00</t>
  </si>
  <si>
    <t>Demontáž podlah bez polštářů z prken tl. do 3,2 cm</t>
  </si>
  <si>
    <t>378</t>
  </si>
  <si>
    <t>762512235X</t>
  </si>
  <si>
    <t>Položení podlah pod PVC přibíjením, včetně dodávky, deska Cetris tl. 2X10 mm</t>
  </si>
  <si>
    <t>380</t>
  </si>
  <si>
    <t>191</t>
  </si>
  <si>
    <t>X 0009</t>
  </si>
  <si>
    <t>Rezerva -výměna krovu</t>
  </si>
  <si>
    <t>382</t>
  </si>
  <si>
    <t>762342203RT4</t>
  </si>
  <si>
    <t>Montáž laťování střech, vzdálenost latí 22 - 36 cm, včetně dodávky řeziva, latě 4/6 cm</t>
  </si>
  <si>
    <t>384</t>
  </si>
  <si>
    <t>298,41+263,72</t>
  </si>
  <si>
    <t>193</t>
  </si>
  <si>
    <t>762342204RT4</t>
  </si>
  <si>
    <t>Montáž kontralatí přibitím, včetně dodávky řeziva, latě 4/6 cm</t>
  </si>
  <si>
    <t>386</t>
  </si>
  <si>
    <t>762395000R00</t>
  </si>
  <si>
    <t>Spojovací a ochranné prostředky pro střechy</t>
  </si>
  <si>
    <t>388</t>
  </si>
  <si>
    <t>195</t>
  </si>
  <si>
    <t>762595000R00</t>
  </si>
  <si>
    <t>Spojovací a ochranné prostředky k položení podlah</t>
  </si>
  <si>
    <t>390</t>
  </si>
  <si>
    <t>762911111X</t>
  </si>
  <si>
    <t>Impregnace řeziva máčením</t>
  </si>
  <si>
    <t>392</t>
  </si>
  <si>
    <t>4,45+1,5</t>
  </si>
  <si>
    <t>197</t>
  </si>
  <si>
    <t>998762102R00</t>
  </si>
  <si>
    <t>Přesun hmot pro tesařské konstrukce, výšky do 12 m</t>
  </si>
  <si>
    <t>394</t>
  </si>
  <si>
    <t>763</t>
  </si>
  <si>
    <t>Dřevostavby</t>
  </si>
  <si>
    <t>763614111RT6</t>
  </si>
  <si>
    <t>M.podlahy z desek do tl.18 mm, na sraz, přibíjením, vč. dodávky desky OSB ECO 3N tl. 18 mm</t>
  </si>
  <si>
    <t>396</t>
  </si>
  <si>
    <t>764</t>
  </si>
  <si>
    <t>Konstrukce klempířské</t>
  </si>
  <si>
    <t>199</t>
  </si>
  <si>
    <t>764311821R00</t>
  </si>
  <si>
    <t>Demontáž krytiny, tabule 2 x 1 m, do 25 m2, do 30°</t>
  </si>
  <si>
    <t>398</t>
  </si>
  <si>
    <t>(7,65*5,26)</t>
  </si>
  <si>
    <t>764331830R00</t>
  </si>
  <si>
    <t>Demontáž lemování zdí, rš 250 a 330 mm, do 30°</t>
  </si>
  <si>
    <t>400</t>
  </si>
  <si>
    <t>201</t>
  </si>
  <si>
    <t>764352810R00</t>
  </si>
  <si>
    <t>Demontáž žlabů půlkruh. rovných, rš 330 mm, do 30°</t>
  </si>
  <si>
    <t>402</t>
  </si>
  <si>
    <t>19,8+5,3+5,4+8,5+8,5+35,5</t>
  </si>
  <si>
    <t>764351836R00</t>
  </si>
  <si>
    <t>Demontáž háků, sklon do 30°</t>
  </si>
  <si>
    <t>404</t>
  </si>
  <si>
    <t>203</t>
  </si>
  <si>
    <t>764454802R00</t>
  </si>
  <si>
    <t>Demontáž odpadních trub kruhových,D 120 mm</t>
  </si>
  <si>
    <t>406</t>
  </si>
  <si>
    <t>4,4+4,4+8,1+8,1+4,4</t>
  </si>
  <si>
    <t>764454801R00</t>
  </si>
  <si>
    <t>Demontáž odpadních trub kruhových,D 75 a 100 mm</t>
  </si>
  <si>
    <t>408</t>
  </si>
  <si>
    <t>3,2+3,7+3,9+3,2+3,7</t>
  </si>
  <si>
    <t>205</t>
  </si>
  <si>
    <t>764362810R00</t>
  </si>
  <si>
    <t>Demontáž střešního okna, hladká krytina, do 30°</t>
  </si>
  <si>
    <t>410</t>
  </si>
  <si>
    <t>764339830R00</t>
  </si>
  <si>
    <t>Demontáž lemování komínů v ploše, hl. kryt, do 30°</t>
  </si>
  <si>
    <t>412</t>
  </si>
  <si>
    <t>(2+2+0,9+0,9+1,2+1,2+0,9+0,9+1,5+1,5+0,9+0,9)*0,6</t>
  </si>
  <si>
    <t>207</t>
  </si>
  <si>
    <t>764392841R00</t>
  </si>
  <si>
    <t>Demontáž úžlabí, rš 500 mm, sklon do 45°</t>
  </si>
  <si>
    <t>414</t>
  </si>
  <si>
    <t>764391821R00</t>
  </si>
  <si>
    <t>Demontáž závětrné lišty, rš 250 a 330 mm, do 45°</t>
  </si>
  <si>
    <t>416</t>
  </si>
  <si>
    <t>209</t>
  </si>
  <si>
    <t>764311822R00</t>
  </si>
  <si>
    <t>Demont. krytiny, tabule 2 x 1 m, nad 25 m2, do 30°</t>
  </si>
  <si>
    <t>418</t>
  </si>
  <si>
    <t>764341821R00</t>
  </si>
  <si>
    <t>Demontáž lemov. trub D 100 mm, vln. kryt. do 30°</t>
  </si>
  <si>
    <t>420</t>
  </si>
  <si>
    <t>211</t>
  </si>
  <si>
    <t>422</t>
  </si>
  <si>
    <t>5,6+5,6+3+18,4</t>
  </si>
  <si>
    <t>764813133R00</t>
  </si>
  <si>
    <t>Lemování zdí z lakovaného Pz plechu, rš 330 mm</t>
  </si>
  <si>
    <t>424</t>
  </si>
  <si>
    <t>213</t>
  </si>
  <si>
    <t>764813810R00</t>
  </si>
  <si>
    <t>Lemování z lak.Pz,komínů na vlnité krytině,v ploše</t>
  </si>
  <si>
    <t>426</t>
  </si>
  <si>
    <t>(0,8+0,8+3)*0,6</t>
  </si>
  <si>
    <t>(0,95+0,95+3)*0,6</t>
  </si>
  <si>
    <t>(0,5+0,5+3)*0,6</t>
  </si>
  <si>
    <t>764815212R00</t>
  </si>
  <si>
    <t>Žlab podokapní půlkruh.z lak.Pz plechu, rš 330 mm</t>
  </si>
  <si>
    <t>428</t>
  </si>
  <si>
    <t>215</t>
  </si>
  <si>
    <t>764815812R00</t>
  </si>
  <si>
    <t>Kotlík žlabový oválný z lak. Pz plechu, 330/120 mm</t>
  </si>
  <si>
    <t>430</t>
  </si>
  <si>
    <t>764815810R00</t>
  </si>
  <si>
    <t>Kotlík žlabový oválný z lak. Pz plechu, 330/100 mm</t>
  </si>
  <si>
    <t>432</t>
  </si>
  <si>
    <t>217</t>
  </si>
  <si>
    <t>764816116RT3</t>
  </si>
  <si>
    <t>Oplechování parapetů, lakovaný Pz plech, rš 160 mm, lepení na nízkoexpanzní pěnu</t>
  </si>
  <si>
    <t>434</t>
  </si>
  <si>
    <t>1,5+1,1+4,2+1,46+1,9+1,1+1,1+0,95+1,03+1,07+0,8+(1,05*14)+1,9+2,8+(1,15*6)</t>
  </si>
  <si>
    <t>764819212R00</t>
  </si>
  <si>
    <t>Odpadní trouby kruhové z lak.Pz plechu, D 100 mm</t>
  </si>
  <si>
    <t>436</t>
  </si>
  <si>
    <t>4,4+4,4+4,4+4,4</t>
  </si>
  <si>
    <t>219</t>
  </si>
  <si>
    <t>764901101RT2</t>
  </si>
  <si>
    <t>Tašková tabule ,na dřevo,do 30°, tl.0,5 mm, povrch Classic, v ostatních barvách</t>
  </si>
  <si>
    <t>438</t>
  </si>
  <si>
    <t>764901203RT1</t>
  </si>
  <si>
    <t>Štítové lemování vrchní, povrchová úprava Classic</t>
  </si>
  <si>
    <t>440</t>
  </si>
  <si>
    <t>22,12</t>
  </si>
  <si>
    <t>221</t>
  </si>
  <si>
    <t>764901302R00</t>
  </si>
  <si>
    <t>Hřeben, střecha jednoduchá, do 30°</t>
  </si>
  <si>
    <t>442</t>
  </si>
  <si>
    <t>8,46+8,58</t>
  </si>
  <si>
    <t>764909401R00</t>
  </si>
  <si>
    <t>Paropropustná izolační folie</t>
  </si>
  <si>
    <t>444</t>
  </si>
  <si>
    <t>263,72*1,2</t>
  </si>
  <si>
    <t>223</t>
  </si>
  <si>
    <t>764816420R00</t>
  </si>
  <si>
    <t>Okapnice z lakovaného Pz plechu, rš 200 mm</t>
  </si>
  <si>
    <t>446</t>
  </si>
  <si>
    <t>8,46+8,46+35,5</t>
  </si>
  <si>
    <t>19,8+5,3+5,4</t>
  </si>
  <si>
    <t>764819213R00</t>
  </si>
  <si>
    <t>Odpadní trouby kruhové z lak.Pz plechu, D 120 mm</t>
  </si>
  <si>
    <t>448</t>
  </si>
  <si>
    <t>3,7+7,7+8,2+8,2+4,4</t>
  </si>
  <si>
    <t>225</t>
  </si>
  <si>
    <t>998764102R00</t>
  </si>
  <si>
    <t>Přesun hmot pro klempířské konstr., výšky do 12 m</t>
  </si>
  <si>
    <t>450</t>
  </si>
  <si>
    <t>765</t>
  </si>
  <si>
    <t>Krytiny tvrdé</t>
  </si>
  <si>
    <t>765311810R00</t>
  </si>
  <si>
    <t>Demontáž krytiny bobrovky na sucho, do suti</t>
  </si>
  <si>
    <t>452</t>
  </si>
  <si>
    <t>227</t>
  </si>
  <si>
    <t>765318861R00</t>
  </si>
  <si>
    <t>Demontáž krytiny z hřebenáčů, zvětr.malta, do suti</t>
  </si>
  <si>
    <t>454</t>
  </si>
  <si>
    <t>765331634R00</t>
  </si>
  <si>
    <t>Taška dr. prostupová pro odkouření turbok</t>
  </si>
  <si>
    <t>456</t>
  </si>
  <si>
    <t>229</t>
  </si>
  <si>
    <t>765331221RU1</t>
  </si>
  <si>
    <t>Krytina betonová , střechy ostatní, barva černá</t>
  </si>
  <si>
    <t>458</t>
  </si>
  <si>
    <t>765331234R00</t>
  </si>
  <si>
    <t>Hřeben s větracím pásem</t>
  </si>
  <si>
    <t>460</t>
  </si>
  <si>
    <t>231</t>
  </si>
  <si>
    <t>765331261RU1</t>
  </si>
  <si>
    <t>Zakončení štítových hran taškami s ozubem,</t>
  </si>
  <si>
    <t>462</t>
  </si>
  <si>
    <t>765331411R00</t>
  </si>
  <si>
    <t>Úžlabí izolačním pásem z hliníku</t>
  </si>
  <si>
    <t>464</t>
  </si>
  <si>
    <t>6,5*1,2*2</t>
  </si>
  <si>
    <t>233</t>
  </si>
  <si>
    <t>765331621R00</t>
  </si>
  <si>
    <t>Přiřezání tašek dvoudrážkových</t>
  </si>
  <si>
    <t>466</t>
  </si>
  <si>
    <t>31,2+1,2+1,2+0,6+0,6+0,5+1,5+1+1+0,6+0,6</t>
  </si>
  <si>
    <t>765331631RT1</t>
  </si>
  <si>
    <t>Taška drážková odvětrávací, nástavec, kryt,, s pružnou spojkou a redukcí</t>
  </si>
  <si>
    <t>468</t>
  </si>
  <si>
    <t>235</t>
  </si>
  <si>
    <t>765331632R00</t>
  </si>
  <si>
    <t>Taška drážková prostupová pro anténu</t>
  </si>
  <si>
    <t>470</t>
  </si>
  <si>
    <t>765331652R00</t>
  </si>
  <si>
    <t>Kovová stoupací plošina délky 88 cm</t>
  </si>
  <si>
    <t>472</t>
  </si>
  <si>
    <t>237</t>
  </si>
  <si>
    <t>765331511RT1</t>
  </si>
  <si>
    <t>Okno střešní universální, okno střešní universální 70,5 x 76,5 cm</t>
  </si>
  <si>
    <t>474</t>
  </si>
  <si>
    <t>765331661R00</t>
  </si>
  <si>
    <t>Větrací mřížka šířky 52 mm,tašky drážkové,bobrovky</t>
  </si>
  <si>
    <t>476</t>
  </si>
  <si>
    <t>239</t>
  </si>
  <si>
    <t>765331663R00</t>
  </si>
  <si>
    <t>Větrací pás z PVC perforovaný</t>
  </si>
  <si>
    <t>478</t>
  </si>
  <si>
    <t>765901112R00</t>
  </si>
  <si>
    <t>Fólie izolační podstřešní paropropustná</t>
  </si>
  <si>
    <t>480</t>
  </si>
  <si>
    <t>295,41*1,2</t>
  </si>
  <si>
    <t>241</t>
  </si>
  <si>
    <t>998765102R00</t>
  </si>
  <si>
    <t>Přesun hmot pro krytiny tvrdé, výšky do 12 m</t>
  </si>
  <si>
    <t>482</t>
  </si>
  <si>
    <t>766</t>
  </si>
  <si>
    <t>Konstrukce truhlářské</t>
  </si>
  <si>
    <t>766629301R00</t>
  </si>
  <si>
    <t>Montáž oken plastových plochy do 1,50 m2</t>
  </si>
  <si>
    <t>484</t>
  </si>
  <si>
    <t>243</t>
  </si>
  <si>
    <t>766629302R00</t>
  </si>
  <si>
    <t>Montáž oken plastových plochy do 2,70 m2</t>
  </si>
  <si>
    <t>486</t>
  </si>
  <si>
    <t>766629310X</t>
  </si>
  <si>
    <t>Montáž plastových stěn prosklených, -prodej jizdenek</t>
  </si>
  <si>
    <t>488</t>
  </si>
  <si>
    <t>(0,85+0,95+0,9+0,8+1,2)*2,85</t>
  </si>
  <si>
    <t>245</t>
  </si>
  <si>
    <t>766661112R00</t>
  </si>
  <si>
    <t>Montáž dveří do zárubně,otevíravých 1kř.do 0,8 m</t>
  </si>
  <si>
    <t>490</t>
  </si>
  <si>
    <t>766661412R00</t>
  </si>
  <si>
    <t>Montáž dveří protipožár.1kř.do 80 cm, s kukátkem</t>
  </si>
  <si>
    <t>492</t>
  </si>
  <si>
    <t>247</t>
  </si>
  <si>
    <t>766670021R00</t>
  </si>
  <si>
    <t>Montáž kliky a štítku</t>
  </si>
  <si>
    <t>494</t>
  </si>
  <si>
    <t>766711021R00</t>
  </si>
  <si>
    <t>Montáž vstupních dveří s vypěněním</t>
  </si>
  <si>
    <t>496</t>
  </si>
  <si>
    <t>249</t>
  </si>
  <si>
    <t>X 000M6.1</t>
  </si>
  <si>
    <t>Dodávka vstupních dveří -hliník , antracit/bílá</t>
  </si>
  <si>
    <t>498</t>
  </si>
  <si>
    <t>1,03*2,2</t>
  </si>
  <si>
    <t>(1,17*2,82)+(0,94*2,39)+(1,1*2,36)+(1,1*2,2)+((1,48*2,85)*2)</t>
  </si>
  <si>
    <t>X 000M6.2</t>
  </si>
  <si>
    <t>Dodávka hliníkových oken, trojsklo , antracit/bílá (interiér)</t>
  </si>
  <si>
    <t>500</t>
  </si>
  <si>
    <t>(0,74*1,02)*2</t>
  </si>
  <si>
    <t>1,08*1,04*1</t>
  </si>
  <si>
    <t>1,05*1,95*4</t>
  </si>
  <si>
    <t>1,46*1,92*1</t>
  </si>
  <si>
    <t>0,95*1,32*2</t>
  </si>
  <si>
    <t>0,55*0,95*4</t>
  </si>
  <si>
    <t>0,95*1,32*1</t>
  </si>
  <si>
    <t>1,03*1,03*1</t>
  </si>
  <si>
    <t>1,07*0,6*1</t>
  </si>
  <si>
    <t>0,4*0,52*2</t>
  </si>
  <si>
    <t>1,05*1,83*14</t>
  </si>
  <si>
    <t>2*0,94*1,33</t>
  </si>
  <si>
    <t>1,4*1,32*2</t>
  </si>
  <si>
    <t>1,15*1,92*6</t>
  </si>
  <si>
    <t>251</t>
  </si>
  <si>
    <t>766812115X</t>
  </si>
  <si>
    <t>Montáž kuchyňských linek dřevěných linek , vč. dodávky</t>
  </si>
  <si>
    <t>502</t>
  </si>
  <si>
    <t>766812116X</t>
  </si>
  <si>
    <t>Montáž kuchyňských linek dřevěných linek , vč. dodávky BYT01-dl. 3m</t>
  </si>
  <si>
    <t>504</t>
  </si>
  <si>
    <t>253</t>
  </si>
  <si>
    <t>54915350R</t>
  </si>
  <si>
    <t>Set CD 048 LV mosaz lesklá, WC zámek jednostranný - ovál</t>
  </si>
  <si>
    <t>506</t>
  </si>
  <si>
    <t>54914584R</t>
  </si>
  <si>
    <t>Kliky se štítem mezip 804/90 se zaj. bílá</t>
  </si>
  <si>
    <t>508</t>
  </si>
  <si>
    <t>255</t>
  </si>
  <si>
    <t>54914594R</t>
  </si>
  <si>
    <t>Kliky se štítem dveř. 804 FAB/90 Cr</t>
  </si>
  <si>
    <t>510</t>
  </si>
  <si>
    <t>61165603R</t>
  </si>
  <si>
    <t>Dveře protipožární EI30 plné 80x197 cm fólie</t>
  </si>
  <si>
    <t>512</t>
  </si>
  <si>
    <t>257</t>
  </si>
  <si>
    <t>611617011R</t>
  </si>
  <si>
    <t>Dveře vnitřní dýha KLASIK plné 1kř. 60x197 cm, dub, buk, mahagon, gabon</t>
  </si>
  <si>
    <t>514</t>
  </si>
  <si>
    <t>611617012R</t>
  </si>
  <si>
    <t>Dveře vnitřní dýha KLASIK plné 1kř. 70x197 cm, dub, buk, mahagon, gabon</t>
  </si>
  <si>
    <t>516</t>
  </si>
  <si>
    <t>259</t>
  </si>
  <si>
    <t>611617013R</t>
  </si>
  <si>
    <t>Dveře vnitřní dýha KLASIK plné 1kř. 80x197 cm, dub, buk, mahagon, gabon</t>
  </si>
  <si>
    <t>518</t>
  </si>
  <si>
    <t>611617014R</t>
  </si>
  <si>
    <t>Dveře vnitřní dýha KLASIK plné 1kř. 90x197 cm, dub, buk, mahagon, gabon</t>
  </si>
  <si>
    <t>520</t>
  </si>
  <si>
    <t>261</t>
  </si>
  <si>
    <t>61169701R</t>
  </si>
  <si>
    <t>Dveře posuvné do pouzdra UNO 60-90x197 , jednokřídlé, včetně zárubně</t>
  </si>
  <si>
    <t>522</t>
  </si>
  <si>
    <t>61187396R</t>
  </si>
  <si>
    <t>Prah bukový délka 80 cm šířka 10 cm 2 cm</t>
  </si>
  <si>
    <t>524</t>
  </si>
  <si>
    <t>263</t>
  </si>
  <si>
    <t>61187416R</t>
  </si>
  <si>
    <t>Prah bukový délka 90 cm šířka 10 cm tl. 2 cm</t>
  </si>
  <si>
    <t>526</t>
  </si>
  <si>
    <t>61187376R</t>
  </si>
  <si>
    <t>Prah bukový délka 70 cm šířka 10 cm tl. 2 cm</t>
  </si>
  <si>
    <t>528</t>
  </si>
  <si>
    <t>265</t>
  </si>
  <si>
    <t>61187356R</t>
  </si>
  <si>
    <t>Prah bukový délka 60 cm šířka 10 cm tl. 2 cm</t>
  </si>
  <si>
    <t>530</t>
  </si>
  <si>
    <t>766695212R00</t>
  </si>
  <si>
    <t>Montáž prahů dveří jednokřídlových š. do 10 cm</t>
  </si>
  <si>
    <t>532</t>
  </si>
  <si>
    <t>267</t>
  </si>
  <si>
    <t>766670011R00</t>
  </si>
  <si>
    <t>Montáž obložkové zárubně a dřevěného křídla dveří</t>
  </si>
  <si>
    <t>534</t>
  </si>
  <si>
    <t>61181502R</t>
  </si>
  <si>
    <t>Zárubeň obložková L š. 80 cm/st. 6-17 cm, fólie bílá, dub, buk, třešeň, javor, ořech AM</t>
  </si>
  <si>
    <t>536</t>
  </si>
  <si>
    <t>269</t>
  </si>
  <si>
    <t>61181501R</t>
  </si>
  <si>
    <t>Zárubeň obložková š. 70 cm/st. 6-17 cm, fólie bílá, dub, buk, třešeň, javor, ořech AM</t>
  </si>
  <si>
    <t>538</t>
  </si>
  <si>
    <t>998766103R00</t>
  </si>
  <si>
    <t>Přesun hmot pro truhlářské konstr., výšky do 24 m</t>
  </si>
  <si>
    <t>540</t>
  </si>
  <si>
    <t>767</t>
  </si>
  <si>
    <t>Konstrukce zámečnické</t>
  </si>
  <si>
    <t>271</t>
  </si>
  <si>
    <t>767911821R00</t>
  </si>
  <si>
    <t>Demontáž drátěného pletiva výšky do 1,6 m</t>
  </si>
  <si>
    <t>542</t>
  </si>
  <si>
    <t>8,8</t>
  </si>
  <si>
    <t>767920810R00</t>
  </si>
  <si>
    <t>Demontáž vrat k oplocení plochy do 2 m2</t>
  </si>
  <si>
    <t>544</t>
  </si>
  <si>
    <t>273</t>
  </si>
  <si>
    <t>767996801R00</t>
  </si>
  <si>
    <t>Demontáž atypických ocelových konstr. do 50 kg</t>
  </si>
  <si>
    <t>kg</t>
  </si>
  <si>
    <t>546</t>
  </si>
  <si>
    <t>767587001R00</t>
  </si>
  <si>
    <t>Podhledy , rošt, kazety 60 x 60 cm</t>
  </si>
  <si>
    <t>548</t>
  </si>
  <si>
    <t>275</t>
  </si>
  <si>
    <t>767311810X</t>
  </si>
  <si>
    <t>Demontáž světlíků/dvíř všech typů včetně zasklení</t>
  </si>
  <si>
    <t>550</t>
  </si>
  <si>
    <t>(0,64*0,36*2)+(0,6*0,1*2)+(0,78*0,66)+(0,96*0,74)</t>
  </si>
  <si>
    <t>767811100R00</t>
  </si>
  <si>
    <t>Montáž větracích oken/dvířek, barva černá, ocel. rám, tahokov</t>
  </si>
  <si>
    <t>552</t>
  </si>
  <si>
    <t>(0,64*0,36*4)+(0,6*0,1*2)+(0,64*0,3)+(0,65*0,23*3)+(0,22*0,22)</t>
  </si>
  <si>
    <t>277</t>
  </si>
  <si>
    <t>55381113.AR</t>
  </si>
  <si>
    <t>Rohož plošná - venkovní</t>
  </si>
  <si>
    <t>554</t>
  </si>
  <si>
    <t>0,6*0,4*2</t>
  </si>
  <si>
    <t>767914830R00</t>
  </si>
  <si>
    <t>Demontáž oplocení rámového H do 2 m</t>
  </si>
  <si>
    <t>556</t>
  </si>
  <si>
    <t>0,5+6,8+4+9,47+1,94</t>
  </si>
  <si>
    <t>279</t>
  </si>
  <si>
    <t>767911120R00</t>
  </si>
  <si>
    <t>Montáž oplocení z pletiva v.do 1,2 m,napínací drát</t>
  </si>
  <si>
    <t>558</t>
  </si>
  <si>
    <t>771</t>
  </si>
  <si>
    <t>Podlahy z dlaždic a obklady</t>
  </si>
  <si>
    <t>771475014R00</t>
  </si>
  <si>
    <t>Obklad soklíků keram.rovných, tmel,výška 10 cm</t>
  </si>
  <si>
    <t>560</t>
  </si>
  <si>
    <t>281</t>
  </si>
  <si>
    <t>771479001R00</t>
  </si>
  <si>
    <t>Řezání dlaždic keramických pro soklíky</t>
  </si>
  <si>
    <t>562</t>
  </si>
  <si>
    <t>771575109RT1</t>
  </si>
  <si>
    <t>Montáž podlah keram.,hladké, tmel, 30x30 cm</t>
  </si>
  <si>
    <t>564</t>
  </si>
  <si>
    <t>283</t>
  </si>
  <si>
    <t>771775105R00</t>
  </si>
  <si>
    <t>Montáž podlah keram.vnější, hladké, tmel, 15x15 cm</t>
  </si>
  <si>
    <t>566</t>
  </si>
  <si>
    <t>771101210R00</t>
  </si>
  <si>
    <t>Penetrace podkladu pod dlažby</t>
  </si>
  <si>
    <t>568</t>
  </si>
  <si>
    <t>285</t>
  </si>
  <si>
    <t>X 000M5</t>
  </si>
  <si>
    <t>Dodávka dlažby</t>
  </si>
  <si>
    <t>570</t>
  </si>
  <si>
    <t>X 000M5.1</t>
  </si>
  <si>
    <t>Dodávka dlažby-venkovní</t>
  </si>
  <si>
    <t>572</t>
  </si>
  <si>
    <t>73,7*1,05</t>
  </si>
  <si>
    <t>287</t>
  </si>
  <si>
    <t>998771103R00</t>
  </si>
  <si>
    <t>Přesun hmot pro podlahy z dlaždic, výšky do 24 m</t>
  </si>
  <si>
    <t>574</t>
  </si>
  <si>
    <t>775</t>
  </si>
  <si>
    <t>Podlahy vlysové a parketové</t>
  </si>
  <si>
    <t>775981122R00</t>
  </si>
  <si>
    <t>Lišta nerezová přechodová,stejná výška vlys.podlah</t>
  </si>
  <si>
    <t>576</t>
  </si>
  <si>
    <t>776</t>
  </si>
  <si>
    <t>Podlahy povlakové</t>
  </si>
  <si>
    <t>289</t>
  </si>
  <si>
    <t>776401800R00</t>
  </si>
  <si>
    <t>Demontáž soklíků nebo lišt, pryžových nebo z PVC</t>
  </si>
  <si>
    <t>578</t>
  </si>
  <si>
    <t>776511810R00</t>
  </si>
  <si>
    <t>Odstranění PVC a koberců lepených bez podložky</t>
  </si>
  <si>
    <t>580</t>
  </si>
  <si>
    <t>291</t>
  </si>
  <si>
    <t>776421100R00</t>
  </si>
  <si>
    <t>Lepení podlahových soklíků z PVC a vinylu</t>
  </si>
  <si>
    <t>582</t>
  </si>
  <si>
    <t>776521100RU2</t>
  </si>
  <si>
    <t>Lepení povlak.podlah z pásů PVC na Chemopren, včetně podlahoviny tl. 2,0 mm</t>
  </si>
  <si>
    <t>584</t>
  </si>
  <si>
    <t>293</t>
  </si>
  <si>
    <t>776521200RV1</t>
  </si>
  <si>
    <t>Lepení povlakových podlah z dílců PVC a CV (vinyl), včetně vinylové podlahoviny tl. 2 mm</t>
  </si>
  <si>
    <t>586</t>
  </si>
  <si>
    <t>776421100RU1</t>
  </si>
  <si>
    <t>Lepení podlahových soklíků z PVC a vinylu, včetně dodávky soklíku PVC</t>
  </si>
  <si>
    <t>588</t>
  </si>
  <si>
    <t>781</t>
  </si>
  <si>
    <t>Obklady keramické</t>
  </si>
  <si>
    <t>295</t>
  </si>
  <si>
    <t>781101210R00</t>
  </si>
  <si>
    <t>Penetrace podkladu pod obklady</t>
  </si>
  <si>
    <t>590</t>
  </si>
  <si>
    <t>781471110R00</t>
  </si>
  <si>
    <t>Obklad vnitř.stěn,keram.režný,hladký, MC, 30x20 cm</t>
  </si>
  <si>
    <t>592</t>
  </si>
  <si>
    <t>297</t>
  </si>
  <si>
    <t>X 000M6</t>
  </si>
  <si>
    <t>Dodávka obkladu</t>
  </si>
  <si>
    <t>594</t>
  </si>
  <si>
    <t>781491001X</t>
  </si>
  <si>
    <t>Montáž lišt k obkladům, rohových, koutových i dilatačních</t>
  </si>
  <si>
    <t>596</t>
  </si>
  <si>
    <t>2,7+0,6+0,6+1,1+1,1+25+25</t>
  </si>
  <si>
    <t>299</t>
  </si>
  <si>
    <t>781672106R00</t>
  </si>
  <si>
    <t>Montáž obkladů parapetů keram. do MC, 20x10 cm</t>
  </si>
  <si>
    <t>598</t>
  </si>
  <si>
    <t>998781103R00</t>
  </si>
  <si>
    <t>Přesun hmot pro obklady keramické, výšky do 24 m</t>
  </si>
  <si>
    <t>600</t>
  </si>
  <si>
    <t>783</t>
  </si>
  <si>
    <t>Nátěry</t>
  </si>
  <si>
    <t>301</t>
  </si>
  <si>
    <t>783222921R00</t>
  </si>
  <si>
    <t>Údržba, nátěr syntetický kov.konstr.Hammerite 2x</t>
  </si>
  <si>
    <t>602</t>
  </si>
  <si>
    <t>783602823R00</t>
  </si>
  <si>
    <t>Odstranění nátěrů truhlářských, dveří opálením</t>
  </si>
  <si>
    <t>604</t>
  </si>
  <si>
    <t>303</t>
  </si>
  <si>
    <t>783624920R00</t>
  </si>
  <si>
    <t>Údržba, nátěr synt. truhl.výr. 2x +1x email +1x tm</t>
  </si>
  <si>
    <t>606</t>
  </si>
  <si>
    <t>783601813x</t>
  </si>
  <si>
    <t>Odstranění nátěrů truhlářských, oškrábáním/brouše</t>
  </si>
  <si>
    <t>608</t>
  </si>
  <si>
    <t>305</t>
  </si>
  <si>
    <t>783992930R00</t>
  </si>
  <si>
    <t>Údržba, přípl. za další vyvěš./zavěš dveřních kříd</t>
  </si>
  <si>
    <t>610</t>
  </si>
  <si>
    <t>0,9*2*2</t>
  </si>
  <si>
    <t>(0,8*2)+(0,6*2)</t>
  </si>
  <si>
    <t>783726500R00</t>
  </si>
  <si>
    <t>Nátěr lazurovací tesařských konstr. 2x lak</t>
  </si>
  <si>
    <t>612</t>
  </si>
  <si>
    <t>5,53*(0,16+0,16+0,12)*4</t>
  </si>
  <si>
    <t>7,5*4*(0,16+0,16+0,12)</t>
  </si>
  <si>
    <t>784</t>
  </si>
  <si>
    <t>Malby</t>
  </si>
  <si>
    <t>307</t>
  </si>
  <si>
    <t>784011111R00</t>
  </si>
  <si>
    <t>Oprášení/ometení podkladu</t>
  </si>
  <si>
    <t>614</t>
  </si>
  <si>
    <t>784011921R00</t>
  </si>
  <si>
    <t>Příplatek, schodiště</t>
  </si>
  <si>
    <t>616</t>
  </si>
  <si>
    <t>309</t>
  </si>
  <si>
    <t>784191101R00</t>
  </si>
  <si>
    <t>Penetrace podkladu 1x</t>
  </si>
  <si>
    <t>618</t>
  </si>
  <si>
    <t>784195212R00</t>
  </si>
  <si>
    <t>Malba , bílá, bez penetrace, 2 x</t>
  </si>
  <si>
    <t>620</t>
  </si>
  <si>
    <t>311</t>
  </si>
  <si>
    <t>784390020R00</t>
  </si>
  <si>
    <t>Příplatek k malbě, schodiště</t>
  </si>
  <si>
    <t>622</t>
  </si>
  <si>
    <t>M21</t>
  </si>
  <si>
    <t>Elektromontáže</t>
  </si>
  <si>
    <t>X 0008</t>
  </si>
  <si>
    <t>Demontáž rozvaděče</t>
  </si>
  <si>
    <t>624</t>
  </si>
  <si>
    <t>M22</t>
  </si>
  <si>
    <t>Montáž sdělovací a zabezp.tech</t>
  </si>
  <si>
    <t>313</t>
  </si>
  <si>
    <t>222010201X</t>
  </si>
  <si>
    <t>Ocelový pozinkovaný stožár 3 m</t>
  </si>
  <si>
    <t>626</t>
  </si>
  <si>
    <t>02 - ZTI, ÚT, PLYN, EI, HROMOSVOD</t>
  </si>
  <si>
    <t>722 - Vnitřní vodovod</t>
  </si>
  <si>
    <t>723 - Vnitřní plynovod</t>
  </si>
  <si>
    <t>726 - Instalační prefabrikáty</t>
  </si>
  <si>
    <t>728 - Přípojka kanalizační</t>
  </si>
  <si>
    <t>732 - Strojovny</t>
  </si>
  <si>
    <t>734 - Armatury</t>
  </si>
  <si>
    <t>735 - Otopná tělesa</t>
  </si>
  <si>
    <t>721176223R00</t>
  </si>
  <si>
    <t>Potrubí KG svodné (ležaté) v zemi D 125 x 3,2 mm</t>
  </si>
  <si>
    <t>721176115R00</t>
  </si>
  <si>
    <t>Potrubí HT odpadní svislé D 110 x 2,7 mm</t>
  </si>
  <si>
    <t>10,5+6,8+7,2+3,91+1</t>
  </si>
  <si>
    <t>721176105R00</t>
  </si>
  <si>
    <t>Potrubí HT připojovací D 110 x 2,7 mm</t>
  </si>
  <si>
    <t>0,5+1,5+4+0,5+0,5</t>
  </si>
  <si>
    <t>721176101R00</t>
  </si>
  <si>
    <t>Potrubí HT připojovací D 32 x 1,8 mm</t>
  </si>
  <si>
    <t>3+2+1</t>
  </si>
  <si>
    <t>721176102R00</t>
  </si>
  <si>
    <t>Potrubí HT připojovací D 40 x 1,8 mm</t>
  </si>
  <si>
    <t>3,44+4,4+0,9+2,3+1+1,4+1</t>
  </si>
  <si>
    <t>721176103R00</t>
  </si>
  <si>
    <t>Potrubí HT připojovací D 50 x 1,8 mm</t>
  </si>
  <si>
    <t>1,11+2,9+0,9+1,6+1,75+2+1+2,2+8,1+1+4,5</t>
  </si>
  <si>
    <t>721176104R00</t>
  </si>
  <si>
    <t>Potrubí HT připojovací D 75 x 1,9 mm</t>
  </si>
  <si>
    <t>721176114R00</t>
  </si>
  <si>
    <t>Potrubí HT odpadní svislé D 75 x 1,9 mm</t>
  </si>
  <si>
    <t>721176145R00</t>
  </si>
  <si>
    <t>Potrubí HT odvětrání (svislé) D 110 x 2,7 mm</t>
  </si>
  <si>
    <t>10+6</t>
  </si>
  <si>
    <t>721176136R00</t>
  </si>
  <si>
    <t>Potrubí HT svodné (ležaté) zavěšené D 125 x 3,1 mm</t>
  </si>
  <si>
    <t>721176137R00</t>
  </si>
  <si>
    <t>Potrubí HT svodné (ležaté) zavěšené D 160 x 3,9 mm</t>
  </si>
  <si>
    <t>721176146R00</t>
  </si>
  <si>
    <t>Potrubí HT odvětrání (svislé) D 125 x 3,1 mm</t>
  </si>
  <si>
    <t>721194103RM1</t>
  </si>
  <si>
    <t>Vyvedení odpadních výpustek D 32 x 1,8, přípojka pro pračku nebo myčku HL 2</t>
  </si>
  <si>
    <t>721194104R00</t>
  </si>
  <si>
    <t>Vyvedení odpadních výpustek D 40 x 1,8</t>
  </si>
  <si>
    <t>721194105R00</t>
  </si>
  <si>
    <t>Vyvedení odpadních výpustek D 50 x 1,8</t>
  </si>
  <si>
    <t>721194103R00</t>
  </si>
  <si>
    <t>Vyvedení odpadních výpustek D 32 x 1,8</t>
  </si>
  <si>
    <t>721194109R00</t>
  </si>
  <si>
    <t>Vyvedení odpadních výpustek D 110 x 2,3</t>
  </si>
  <si>
    <t>721290111R00</t>
  </si>
  <si>
    <t>Zkouška těsnosti kanalizace vodou DN 125</t>
  </si>
  <si>
    <t>998721101R00</t>
  </si>
  <si>
    <t>Přesun hmot pro vnitřní kanalizaci, výšky do 6 m</t>
  </si>
  <si>
    <t>721213223R00</t>
  </si>
  <si>
    <t>Žlab odtokový KLASIK, ke zdi, plný rošt, dl. 800mm</t>
  </si>
  <si>
    <t>R-000UN01</t>
  </si>
  <si>
    <t>Zednické přípomoce ZTI,</t>
  </si>
  <si>
    <t>X 0025</t>
  </si>
  <si>
    <t>Tlakové čerpací zařízení , čv 4,5m, čd 50m, dle PD</t>
  </si>
  <si>
    <t>722</t>
  </si>
  <si>
    <t>Vnitřní vodovod</t>
  </si>
  <si>
    <t>722172310R00</t>
  </si>
  <si>
    <t>Potrubí , D 16x2,2 mm</t>
  </si>
  <si>
    <t>4,7</t>
  </si>
  <si>
    <t>722172331R00</t>
  </si>
  <si>
    <t>Potrubí , D 20x3,4 mm</t>
  </si>
  <si>
    <t>(0,7+2,5+1,1)*2</t>
  </si>
  <si>
    <t>6+14,5+8+1,2+18+3+26+2,5+1+1+3,7+0,8+7+1,7+3,4+1,6+5+15+3,6+2+17+8,8+11,5+11,5+5,2+1,6+1,23+1,4</t>
  </si>
  <si>
    <t>722172332R00</t>
  </si>
  <si>
    <t>Potrubí , D 25x4,2 mm</t>
  </si>
  <si>
    <t>(0,5+3,5)*2</t>
  </si>
  <si>
    <t>2+15,5+2+4,5+4+3+4,8+8,3+6,8+9+4+8+8+1+3,5+6,5+4</t>
  </si>
  <si>
    <t>722172313R00</t>
  </si>
  <si>
    <t>Potrubí z PPR, studená, D 32x4,4 mm</t>
  </si>
  <si>
    <t>722172314R00</t>
  </si>
  <si>
    <t>Potrubí z PPR, studená, D 40x5,5 mm</t>
  </si>
  <si>
    <t>722181212RT7</t>
  </si>
  <si>
    <t>Izolace návleková tl. stěny 9 mm, vnitřní průměr 22 mm</t>
  </si>
  <si>
    <t>722181212RT8</t>
  </si>
  <si>
    <t>Izolace návleková tl. stěny 9 mm, vnitřní průměr 25 mm</t>
  </si>
  <si>
    <t>722181211RU1</t>
  </si>
  <si>
    <t>Izolace návleková tl. stěny 6 mm, vnitřní průměr 32 mm</t>
  </si>
  <si>
    <t>722181211RV9</t>
  </si>
  <si>
    <t>Izolace návleková tl. stěny 6 mm, vnitřní průměr 40 mm</t>
  </si>
  <si>
    <t>722190402R00</t>
  </si>
  <si>
    <t>Vyvedení a upevnění výpustek DN 20</t>
  </si>
  <si>
    <t>722190401R00</t>
  </si>
  <si>
    <t>Vyvedení a upevnění výpustek DN 15</t>
  </si>
  <si>
    <t>722191112R00</t>
  </si>
  <si>
    <t>Hadice flexibilní k baterii,DN 15 x M10,délka 0,5m</t>
  </si>
  <si>
    <t>722220112R00</t>
  </si>
  <si>
    <t>Nástěnka K 247, pro výtokový ventil G 3/4</t>
  </si>
  <si>
    <t>722220121R00</t>
  </si>
  <si>
    <t>Nástěnka K 247, pro baterii G 1/2</t>
  </si>
  <si>
    <t>pár</t>
  </si>
  <si>
    <t>722220111R00</t>
  </si>
  <si>
    <t>Nástěnka K 247, pro výtokový ventil G 1/2</t>
  </si>
  <si>
    <t>722221122R00</t>
  </si>
  <si>
    <t>Kohout zahradní DN 20</t>
  </si>
  <si>
    <t>722235113R00</t>
  </si>
  <si>
    <t>Kohout kulový, vnitř.-vnitř.z. DN 25</t>
  </si>
  <si>
    <t>722236123R00</t>
  </si>
  <si>
    <t>Kohout vod.kulový,vnitřní-vnitřní DN20</t>
  </si>
  <si>
    <t>722280106R00</t>
  </si>
  <si>
    <t>Tlaková zkouška vodovodního potrubí DN 32</t>
  </si>
  <si>
    <t>722290234R00</t>
  </si>
  <si>
    <t>Proplach a dezinfekce vodovod.potrubí DN 80</t>
  </si>
  <si>
    <t>722264114R00</t>
  </si>
  <si>
    <t>Vodoměr bytový 20x130 mm, Qn 2,5</t>
  </si>
  <si>
    <t>998722101R00</t>
  </si>
  <si>
    <t>Přesun hmot pro vnitřní vodovod, výšky do 6 m</t>
  </si>
  <si>
    <t>210010315X</t>
  </si>
  <si>
    <t>Krabice 300/200,- obdélníková, včetně dodávky s víčkem</t>
  </si>
  <si>
    <t>723</t>
  </si>
  <si>
    <t>Vnitřní plynovod</t>
  </si>
  <si>
    <t>723163102R00</t>
  </si>
  <si>
    <t>Potrubí z měděných plyn.trubek D 15 x 1,0 mm</t>
  </si>
  <si>
    <t>723163103R00</t>
  </si>
  <si>
    <t>Potrubí z měděných trubek D 18 x 1,0 mm</t>
  </si>
  <si>
    <t>723163106R00</t>
  </si>
  <si>
    <t>Potrubí z měděných plyn.trubek D 35 x 1,5 mm</t>
  </si>
  <si>
    <t>723190252R00</t>
  </si>
  <si>
    <t>Vyvedení a upevnění plynovodních výpustek DN 20</t>
  </si>
  <si>
    <t>723236115R00</t>
  </si>
  <si>
    <t>Kohout kulový, DN 25</t>
  </si>
  <si>
    <t>723236114R00</t>
  </si>
  <si>
    <t>Kohout kulový, DN 20</t>
  </si>
  <si>
    <t>998723101R00</t>
  </si>
  <si>
    <t>Přesun hmot pro vnitřní plynovod, výšky do 6 m</t>
  </si>
  <si>
    <t>723160206R00</t>
  </si>
  <si>
    <t>Přípojka k plynoměru</t>
  </si>
  <si>
    <t>286003141R</t>
  </si>
  <si>
    <t>Chránička potrubí 25/20 mm , l = 50 m</t>
  </si>
  <si>
    <t>28600315R</t>
  </si>
  <si>
    <t>Chránička potrubí 35/29 mm , l = 50 m</t>
  </si>
  <si>
    <t>725014131RT1</t>
  </si>
  <si>
    <t>Klozet závěsný + sedátko, bílý, včetně sedátka v bílé barvě</t>
  </si>
  <si>
    <t>725017134R00</t>
  </si>
  <si>
    <t>Umyvadlo na šrouby 60 x 45 cm, bílé</t>
  </si>
  <si>
    <t>725314290R00</t>
  </si>
  <si>
    <t>Příslušenství k dřezu v kuchyňské sestavě</t>
  </si>
  <si>
    <t>55231082R</t>
  </si>
  <si>
    <t>Dřez nerez s odkládací plochou</t>
  </si>
  <si>
    <t>725319101R00</t>
  </si>
  <si>
    <t>Montáž dřezů jednoduchých</t>
  </si>
  <si>
    <t>725249103R00</t>
  </si>
  <si>
    <t>Montáž sprchových koutů</t>
  </si>
  <si>
    <t>55428010R</t>
  </si>
  <si>
    <t>Kout sprchov 1/4 kruhu CR2/900-R550 bílá-čiré</t>
  </si>
  <si>
    <t>55484471.X</t>
  </si>
  <si>
    <t>Dveře sprchové třídilné 120m, sklo čiré SD2/120 S</t>
  </si>
  <si>
    <t>642938200R</t>
  </si>
  <si>
    <t>Vanička sprch. keram. 1/4 kruh Connect 900x900 mm, v. 60 mm, odpad d 90 mm</t>
  </si>
  <si>
    <t>725249102R00</t>
  </si>
  <si>
    <t>Montáž sprchových mís a vaniček</t>
  </si>
  <si>
    <t>725814126R00</t>
  </si>
  <si>
    <t>Ventil pračkový 240 DN 15 x DN 20</t>
  </si>
  <si>
    <t>725814101R00</t>
  </si>
  <si>
    <t>Ventil rohový s filtrem</t>
  </si>
  <si>
    <t>725823121RT1</t>
  </si>
  <si>
    <t>Baterie umyvadlová stoján. ruční, vč. otvír.odpadu, standardní</t>
  </si>
  <si>
    <t>725823114RT1</t>
  </si>
  <si>
    <t>Baterie dřezová stojánková ruční, bez otvír.odpadu, standardní</t>
  </si>
  <si>
    <t>28349063R</t>
  </si>
  <si>
    <t>Mřížka větrací PS kulatá 150/120 mm se síťkou bílá</t>
  </si>
  <si>
    <t>725845111RT1</t>
  </si>
  <si>
    <t>Baterie sprchová nástěnná ruční, bez příslušenství, standardní</t>
  </si>
  <si>
    <t>725860201RT1</t>
  </si>
  <si>
    <t>Sifon dřezový HL100, 6/4 ", přípoj myčka, pračka, zpětná klapka, D 40, 50 mm, kulový kloub na odtoku</t>
  </si>
  <si>
    <t>286967566R</t>
  </si>
  <si>
    <t>Modul-pisoár Kombifix Universal, h= 109-127 cm, pro mokrý proces, do zděné předstěnové instalace. Skryté ovládání</t>
  </si>
  <si>
    <t>55162326.AR</t>
  </si>
  <si>
    <t>HL130/30 uzávěrka zápachová DN 30 pro pisoáry</t>
  </si>
  <si>
    <t>64250634R</t>
  </si>
  <si>
    <t>Pisoár přívod shora, odpad dozadu/dolů, bílý</t>
  </si>
  <si>
    <t>725860221R00</t>
  </si>
  <si>
    <t>Sifon sprchový PP/PE HL514, D 40/50 mm</t>
  </si>
  <si>
    <t>998725101R00</t>
  </si>
  <si>
    <t>Přesun hmot pro zařizovací předměty, výšky do 6 m</t>
  </si>
  <si>
    <t>725980121R00</t>
  </si>
  <si>
    <t>Dvířka z plastu, 150 x 150 mm, uzávěr vody</t>
  </si>
  <si>
    <t>725017153R00</t>
  </si>
  <si>
    <t>Umyvadlo invalidní 64 x 55 cm, bílé</t>
  </si>
  <si>
    <t>725299101R00</t>
  </si>
  <si>
    <t>Montáž koupelnových doplňků - mýdelníků, držáků ap</t>
  </si>
  <si>
    <t>726</t>
  </si>
  <si>
    <t>Instalační prefabrikáty</t>
  </si>
  <si>
    <t>726211123R00</t>
  </si>
  <si>
    <t>Modul-WC Kombifix Eco, UP320, h 108 cm</t>
  </si>
  <si>
    <t>998726121R00</t>
  </si>
  <si>
    <t>Přesun hmot pro předstěnové systémy, výšky do 6 m</t>
  </si>
  <si>
    <t>728</t>
  </si>
  <si>
    <t>Přípojka kanalizační</t>
  </si>
  <si>
    <t>728615212R00</t>
  </si>
  <si>
    <t>Mtž ventilátoru axiál. středotl.potrub. do d 200mm</t>
  </si>
  <si>
    <t>429148040R</t>
  </si>
  <si>
    <t>Ventilátor do koupelny, wc</t>
  </si>
  <si>
    <t>998728101R00</t>
  </si>
  <si>
    <t>Přesun hmot pro vzduchotechniku, výšky do 6 m</t>
  </si>
  <si>
    <t>731159215R00</t>
  </si>
  <si>
    <t>Montáž kotle teplov. plyn.</t>
  </si>
  <si>
    <t>48418910R</t>
  </si>
  <si>
    <t>Kote 12 KKO ,záv., konden.</t>
  </si>
  <si>
    <t>48418911R</t>
  </si>
  <si>
    <t>Kotel 25 KKO,záv., konden.</t>
  </si>
  <si>
    <t>484385410R</t>
  </si>
  <si>
    <t>Zásobník 80W</t>
  </si>
  <si>
    <t>484385412R</t>
  </si>
  <si>
    <t>Zásobník 160 W</t>
  </si>
  <si>
    <t>732219301R00</t>
  </si>
  <si>
    <t>Montáž ohříváků vody stojat.kombinovaných do 200 l</t>
  </si>
  <si>
    <t>731412158R00</t>
  </si>
  <si>
    <t>Třmen trubkový upevňovací 60/100 mm</t>
  </si>
  <si>
    <t>731412167R00</t>
  </si>
  <si>
    <t>Prvek oddělovací 60/100 mm, pro kondenz.kotle</t>
  </si>
  <si>
    <t>731412169R00</t>
  </si>
  <si>
    <t>Otvor revizní 60/100 mm PP</t>
  </si>
  <si>
    <t>731412171R00</t>
  </si>
  <si>
    <t>Průchodka střešní pro šik. stř. s olověným límcem</t>
  </si>
  <si>
    <t>731412111R00</t>
  </si>
  <si>
    <t>Odkouř. koax.svislé 60/100 PP dl.1,5m vč.stř.nást.</t>
  </si>
  <si>
    <t>sada</t>
  </si>
  <si>
    <t>731412152R00</t>
  </si>
  <si>
    <t>Kus prodlužovací odkouření 60/100 mm PP dl. 1,0 m</t>
  </si>
  <si>
    <t>731412151R00</t>
  </si>
  <si>
    <t>Kus prodlužovací odkouření 60/100 mm PP dl. 0,5 m</t>
  </si>
  <si>
    <t>731412163R00</t>
  </si>
  <si>
    <t>Koleno 87° 60/100 mm PP</t>
  </si>
  <si>
    <t>998731102R00</t>
  </si>
  <si>
    <t>Přesun hmot pro kotelny, výšky do 12 m</t>
  </si>
  <si>
    <t>R-000UN01.1</t>
  </si>
  <si>
    <t>Zednické přípomoce UT,</t>
  </si>
  <si>
    <t>731412547R00</t>
  </si>
  <si>
    <t>Adaptér připoj.paralelní pro konden.kotle 80/80 mm</t>
  </si>
  <si>
    <t>731412561R00</t>
  </si>
  <si>
    <t>Kolena 2x45° 80 mm PP</t>
  </si>
  <si>
    <t>731412577R00</t>
  </si>
  <si>
    <t>Kryt komína, šachty pro kondenzační kotel</t>
  </si>
  <si>
    <t>731412553R00</t>
  </si>
  <si>
    <t>Kus prodlužovací odkouření 80 mm PP dl. 2,0 m</t>
  </si>
  <si>
    <t>731412569R00</t>
  </si>
  <si>
    <t>Otvor revizní 80 mm, pro kondenzační kotle</t>
  </si>
  <si>
    <t>731412552R00</t>
  </si>
  <si>
    <t>Kus prodlužovací odkouření 80 mm PP dl. 1,0 m</t>
  </si>
  <si>
    <t>732</t>
  </si>
  <si>
    <t>Strojovny</t>
  </si>
  <si>
    <t>732331512R00</t>
  </si>
  <si>
    <t>Nádoby expanzní tlak.s memb.Expanzomat, 12 l</t>
  </si>
  <si>
    <t>732421313R00</t>
  </si>
  <si>
    <t>Čerpadlo oběhové 25-60-výtlak 6m</t>
  </si>
  <si>
    <t>1110000X</t>
  </si>
  <si>
    <t>Regulační sestava - ekvitermní regulace</t>
  </si>
  <si>
    <t>732429111R00</t>
  </si>
  <si>
    <t>Montáž čerpadel oběhových spirálních, DN 25</t>
  </si>
  <si>
    <t>998732101R00</t>
  </si>
  <si>
    <t>Přesun hmot pro strojovny, výšky do 6 m</t>
  </si>
  <si>
    <t>733163101R00</t>
  </si>
  <si>
    <t>Potrubí z měděných trubek vytápění D 12 x 1,0 mm</t>
  </si>
  <si>
    <t>733163102R00</t>
  </si>
  <si>
    <t>Potrubí z měděných trubek D 15 x 1,0 mm</t>
  </si>
  <si>
    <t>733163103R00</t>
  </si>
  <si>
    <t>733163104R00</t>
  </si>
  <si>
    <t>Potrubí z měděných trubek vytápění D 22 x 1 ,0mm</t>
  </si>
  <si>
    <t>733163105R00</t>
  </si>
  <si>
    <t>Potrubí z měděných trubek vytápění D 28 x 1,5 mm</t>
  </si>
  <si>
    <t>733190106R00</t>
  </si>
  <si>
    <t>Tlaková zkouška potrubí DN 32</t>
  </si>
  <si>
    <t>722181213RT5</t>
  </si>
  <si>
    <t>Izolace návleková tl. stěny 13 mm, vnitřní průměr 15 mm</t>
  </si>
  <si>
    <t>722181213RT6</t>
  </si>
  <si>
    <t>Izolace návleková tl. stěny 13 mm, vnitřní průměr 18 mm</t>
  </si>
  <si>
    <t>722181213RT7</t>
  </si>
  <si>
    <t>Izolace návleková tl. stěny 13 mm, vnitřní průměr 22 mm</t>
  </si>
  <si>
    <t>722181213RT9</t>
  </si>
  <si>
    <t>Izolace návleková tl. stěny 13 mm, vnitřní průměr 28 mm</t>
  </si>
  <si>
    <t>734</t>
  </si>
  <si>
    <t>Armatury</t>
  </si>
  <si>
    <t>734432129R00</t>
  </si>
  <si>
    <t>Prostorový termostat</t>
  </si>
  <si>
    <t>734226411R00</t>
  </si>
  <si>
    <t>Ventil radiátorový,přímý, DN 10</t>
  </si>
  <si>
    <t>734226412R00</t>
  </si>
  <si>
    <t>Ventil radiátorový,přímý, DN 15</t>
  </si>
  <si>
    <t>55137381R</t>
  </si>
  <si>
    <t>Šroubení radiátorové přímé 3/8"</t>
  </si>
  <si>
    <t>55137383R</t>
  </si>
  <si>
    <t>Šroubení radiátorové přímé 1/2"</t>
  </si>
  <si>
    <t>734234123R00</t>
  </si>
  <si>
    <t>734233113R00</t>
  </si>
  <si>
    <t>734215132R00</t>
  </si>
  <si>
    <t>Ventil odvzdušňovací automat. DN 10</t>
  </si>
  <si>
    <t>722235573R00</t>
  </si>
  <si>
    <t>Kohout vod.kulový FILTR DN 25</t>
  </si>
  <si>
    <t>734209114R00</t>
  </si>
  <si>
    <t>Montáž armatur závitových,se 2závity, G 3/4</t>
  </si>
  <si>
    <t>734293272R00</t>
  </si>
  <si>
    <t>Kohout kulový FILTR DN 20</t>
  </si>
  <si>
    <t>734293312R00</t>
  </si>
  <si>
    <t>Kohout kulový vypouštěcí, DN 15</t>
  </si>
  <si>
    <t>734255121R00</t>
  </si>
  <si>
    <t>Ventil pojistný, DN 20</t>
  </si>
  <si>
    <t>998734101R00</t>
  </si>
  <si>
    <t>Přesun hmot pro armatury, výšky do 6 m</t>
  </si>
  <si>
    <t>735</t>
  </si>
  <si>
    <t>Otopná tělesa</t>
  </si>
  <si>
    <t>735157262R00</t>
  </si>
  <si>
    <t>Otopná těl.panel. 11 600/ 600</t>
  </si>
  <si>
    <t>735157261R00</t>
  </si>
  <si>
    <t>Otopná těl.panel. 11 600/ 500</t>
  </si>
  <si>
    <t>735157263R00</t>
  </si>
  <si>
    <t>Otopná těl.panel. 11 600/ 700</t>
  </si>
  <si>
    <t>735157266R00</t>
  </si>
  <si>
    <t>Otopná těl.panel. 11 600/1000</t>
  </si>
  <si>
    <t>735157282R00</t>
  </si>
  <si>
    <t>Otopná těl.panel. 11 900/ 600</t>
  </si>
  <si>
    <t>735157664R00</t>
  </si>
  <si>
    <t>Otopná těl.panel. 22 600/ 800</t>
  </si>
  <si>
    <t>735157665R00</t>
  </si>
  <si>
    <t>Otopná těl.panel. 22 600/ 900</t>
  </si>
  <si>
    <t>735157666R00</t>
  </si>
  <si>
    <t>Otopná těl.panel. 22 600/1000</t>
  </si>
  <si>
    <t>735157667R00</t>
  </si>
  <si>
    <t>Otopná těl.panel. 22 600/1100</t>
  </si>
  <si>
    <t>735157668R00</t>
  </si>
  <si>
    <t>Otopná těl.panel. 22 600/1200</t>
  </si>
  <si>
    <t>735157669R00</t>
  </si>
  <si>
    <t>Otopná těl.panel. 22 600/1400</t>
  </si>
  <si>
    <t>735157670R00</t>
  </si>
  <si>
    <t>Otopná těl.panel. 22 600/1600</t>
  </si>
  <si>
    <t>735157671R00</t>
  </si>
  <si>
    <t>Otopná těl.panel.22 600/1800</t>
  </si>
  <si>
    <t>735171352R00</t>
  </si>
  <si>
    <t>Těleso trubkové 1500.750</t>
  </si>
  <si>
    <t>735171315R00</t>
  </si>
  <si>
    <t>Těleso trubkové 1820.750</t>
  </si>
  <si>
    <t>998735101R00</t>
  </si>
  <si>
    <t>Přesun hmot pro otopná tělesa, výšky do 6 m</t>
  </si>
  <si>
    <t>210220021RT1</t>
  </si>
  <si>
    <t>Vedení uzemňovací v zemi FeZn do 120 mm2, včetně pásku FeZn 30 x 4 mm</t>
  </si>
  <si>
    <t>210220002RT1</t>
  </si>
  <si>
    <t>Vedení uzemňovací na povrchu FeZn D 10 mm, včetně drátu FeZn 10 mm</t>
  </si>
  <si>
    <t>X 0023</t>
  </si>
  <si>
    <t>Jímací tyč l=2,5m, podpůrná trubka, vodič, držák , dle PD</t>
  </si>
  <si>
    <t>210010021RT1</t>
  </si>
  <si>
    <t>Trubka tuhá z PVC uložená pevně, 16 mm, včetně dodávky trubky 1516</t>
  </si>
  <si>
    <t>210010022RT1</t>
  </si>
  <si>
    <t>Trubka tuhá z PVC uložená pevně, 23 mm, včetně dodávky trubky 1525</t>
  </si>
  <si>
    <t>210200010X</t>
  </si>
  <si>
    <t>Svítidlo LED bytové stropní, kulaté, 20W, IP20</t>
  </si>
  <si>
    <t>210200010X.1</t>
  </si>
  <si>
    <t>Svítidlo LED bytové stropní, WC,kulaté, 13W, IP20</t>
  </si>
  <si>
    <t>210200010X2</t>
  </si>
  <si>
    <t>Svítidlo LED stropní, koupelnové,kulaté, 20W, IP44</t>
  </si>
  <si>
    <t>210200010X3</t>
  </si>
  <si>
    <t>Svítidlo LED přisaze, průmyslové, 38W, IP65</t>
  </si>
  <si>
    <t>210200010X3.1</t>
  </si>
  <si>
    <t>Svítidlo LED přisaze, venkovní, IP44</t>
  </si>
  <si>
    <t>210200010X4</t>
  </si>
  <si>
    <t>Svítidlo LED zapuště, čtvercové,kancelář 38W, IP20</t>
  </si>
  <si>
    <t>210200010X5</t>
  </si>
  <si>
    <t>Svítidlo LED přisaze, čtvercové,kancelář 41W, IP20</t>
  </si>
  <si>
    <t>210800005RT1</t>
  </si>
  <si>
    <t>Vodič CYY 6 mm2 uložený pod omítkou, včetně dodávky CYY 10 ZE/ZL</t>
  </si>
  <si>
    <t>210800006R00</t>
  </si>
  <si>
    <t>Vodič CYY 16 mm2 uložený pod omítkou, vč. dodávky CYY 16mm2</t>
  </si>
  <si>
    <t>210800002R00</t>
  </si>
  <si>
    <t>Vodič CYY 4 mm2 uložený pod omítkou</t>
  </si>
  <si>
    <t>210810045RT1</t>
  </si>
  <si>
    <t>Kabel CYKY-m 750 V 3 x 1,5 mm2 pevně uložený, včetně dodávky kabelu</t>
  </si>
  <si>
    <t>210810046RT3</t>
  </si>
  <si>
    <t>Kabel CYKY-m 750 V 3 x 2,5 mm2 pevně uložený, včetně dodávky kabelu</t>
  </si>
  <si>
    <t>210810016RT1</t>
  </si>
  <si>
    <t>Kabel CYKY-m 750 V 5 x 2,5 mm2 volně uložený, včetně dodávky kabelu</t>
  </si>
  <si>
    <t>210810013RT2</t>
  </si>
  <si>
    <t>Kabel CYKY-m 750 V 4 x 10 mm2 volně uložený, včetně dodávky kabelu</t>
  </si>
  <si>
    <t>210810014RT1</t>
  </si>
  <si>
    <t>Kabel CYKY-m 750 V 4 žíly,16-25 mm2, volně uložený, včetně dodávky kabelu 4x16 mm2</t>
  </si>
  <si>
    <t>210810014RT3</t>
  </si>
  <si>
    <t>Kabel CYKY-m 750 V 4 žíly,16-25 mm2, volně uložený, včetně dodávky kabelu 4x25 mm2</t>
  </si>
  <si>
    <t>210810017RT3</t>
  </si>
  <si>
    <t>Kabel CYKY-m 750 V 5 žil,4 až 25 mm2,volně uložený, včetně dodávky kabelu 5x10 mm2</t>
  </si>
  <si>
    <t>210110001X</t>
  </si>
  <si>
    <t>Spínač nástěnný-tlačítko, obyč.prostředí</t>
  </si>
  <si>
    <t>210110001X.1</t>
  </si>
  <si>
    <t>Spínač nástěnný jednopól.- řaz. 1,IP44</t>
  </si>
  <si>
    <t>210110001X.2</t>
  </si>
  <si>
    <t>Spínač nástěnný jednopól.- řaz. 1,IP20</t>
  </si>
  <si>
    <t>210110004X.1</t>
  </si>
  <si>
    <t>Spínač nástěnný střídavý - řaz. 6, IP20</t>
  </si>
  <si>
    <t>210110004X.1.1</t>
  </si>
  <si>
    <t>Spínač nástěnný střídavý - řaz. 6, IP44</t>
  </si>
  <si>
    <t>210110005X.1</t>
  </si>
  <si>
    <t>Spínač nástěnný křížový - řaz. 7, I44</t>
  </si>
  <si>
    <t>210110005X</t>
  </si>
  <si>
    <t>Spínač nástěnný křížový - řaz. 7, IP20</t>
  </si>
  <si>
    <t>210111002X</t>
  </si>
  <si>
    <t>Zásuvka jednoduchá 16A/230V, IP 20</t>
  </si>
  <si>
    <t>34551610R</t>
  </si>
  <si>
    <t>Zásuvka jednoduchá16A/230V, IP44</t>
  </si>
  <si>
    <t>34551476.X</t>
  </si>
  <si>
    <t>Zásuvka domovní vodotěsná nástěná</t>
  </si>
  <si>
    <t>210803541R00</t>
  </si>
  <si>
    <t>Kabel vf koaxiální VLEOY 50-1,5 mm2 volně ulož.</t>
  </si>
  <si>
    <t>X 0015</t>
  </si>
  <si>
    <t>Demontáž nástěnných přístrojů</t>
  </si>
  <si>
    <t>X 0013</t>
  </si>
  <si>
    <t>Demontáž svítidel</t>
  </si>
  <si>
    <t>X 0014</t>
  </si>
  <si>
    <t>Demontáž kabelů</t>
  </si>
  <si>
    <t>X 0022</t>
  </si>
  <si>
    <t>Revize</t>
  </si>
  <si>
    <t>X 0016</t>
  </si>
  <si>
    <t>RE -Zapuštěná oceloplechový rozvaděč 600/1200/250, výzbroj dle PD</t>
  </si>
  <si>
    <t>X 0017</t>
  </si>
  <si>
    <t>RH-Zapuštěná oceloplechový rozvaděč 600/2000/250, výzbroj dle PD</t>
  </si>
  <si>
    <t>X 0018</t>
  </si>
  <si>
    <t>RB1-Zapuštěná oceloplechový rozvaděč 400/600/100, výzbroj dle PD</t>
  </si>
  <si>
    <t>X 0019</t>
  </si>
  <si>
    <t>RB2-Zapuštěná oceloplechový rozvaděč 400/600/100, výzbroj dle PD</t>
  </si>
  <si>
    <t>X 0020</t>
  </si>
  <si>
    <t>RB3-Zapuštěná oceloplechový rozvaděč 400/600/100, výzbroj dle PD</t>
  </si>
  <si>
    <t>X 0021</t>
  </si>
  <si>
    <t>RK-Zapuštěná oceloplechový rozvaděč 400/600/100, výzbroj dle PD</t>
  </si>
  <si>
    <t>R-000UN01.2</t>
  </si>
  <si>
    <t>Zednické přípomoce,</t>
  </si>
  <si>
    <t>220260022R00</t>
  </si>
  <si>
    <t>Krabice KP 68 ve zdi včetně vysekání lůžka</t>
  </si>
  <si>
    <t>220260005R00</t>
  </si>
  <si>
    <t>Krabice KR 97 ve zdi v přípraveném lůžku</t>
  </si>
  <si>
    <t>34561406R</t>
  </si>
  <si>
    <t>Svorka WAGO</t>
  </si>
  <si>
    <t>220260053R00</t>
  </si>
  <si>
    <t>Krabice KT 250 upevněná na hmoždinky</t>
  </si>
  <si>
    <t>222730005R00</t>
  </si>
  <si>
    <t>Účastnická zásuvka TV+R průchozí pod omítku</t>
  </si>
  <si>
    <t>222280214R00</t>
  </si>
  <si>
    <t>Kabel UTP/FTP kat.6 v trubkách vč. dodání</t>
  </si>
  <si>
    <t>222290005R00</t>
  </si>
  <si>
    <t>Zásuvka 1xRJ45 UTP kat.6 pod omítku</t>
  </si>
  <si>
    <t>03 - Oprava rozpočtu</t>
  </si>
  <si>
    <t>VN - Vedlejší náklady</t>
  </si>
  <si>
    <t>941941841R00</t>
  </si>
  <si>
    <t>Demontáž lešení leh.řad.s podlahami,š.1,2 m,H 10 m</t>
  </si>
  <si>
    <t>979990101R00</t>
  </si>
  <si>
    <t>Poplatek za sklád.suti-směs bet.a cihel do 30x30cm</t>
  </si>
  <si>
    <t>3,75+22,7+3,52+0,57+0,81+2,95+7,67+22,26+18,5+21,63+2,06+0,34</t>
  </si>
  <si>
    <t>0,197+25,53+33,3+7,31+1,24</t>
  </si>
  <si>
    <t>35,24</t>
  </si>
  <si>
    <t>979990109R00</t>
  </si>
  <si>
    <t>Poplatek za skládku suti - skleněné tvárnice</t>
  </si>
  <si>
    <t>0,048</t>
  </si>
  <si>
    <t>979990111R00</t>
  </si>
  <si>
    <t>Poplatek za skládku suti - stavební keramika</t>
  </si>
  <si>
    <t>2,27+2,98+0,25</t>
  </si>
  <si>
    <t>979990162R00</t>
  </si>
  <si>
    <t>Poplatek za skládku suti - dřevo+sklo</t>
  </si>
  <si>
    <t>0,58+1,86+1,75+0,22+0,14+4,21+0,0186</t>
  </si>
  <si>
    <t>766629310X.1</t>
  </si>
  <si>
    <t>618514256</t>
  </si>
  <si>
    <t>Částečně prosklený stěnový hliníkový sys. dle PD, mon. + dodávka systému-nahrazuje pol.č. 244 z rozpočtu</t>
  </si>
  <si>
    <t>X 000M6.2.1</t>
  </si>
  <si>
    <t>834347121</t>
  </si>
  <si>
    <t>Dodávka plastových oken, trojsklo , antracit/bílá, nahrazuje položku č. 250 z rozpočtu</t>
  </si>
  <si>
    <t>VN</t>
  </si>
  <si>
    <t>Vedlejší náklady</t>
  </si>
  <si>
    <t>001-VN01</t>
  </si>
  <si>
    <t>Zařízení staveniště</t>
  </si>
  <si>
    <t>001-VN02</t>
  </si>
  <si>
    <t>Individuální mimostaveništní doprava</t>
  </si>
  <si>
    <t>001-VN03</t>
  </si>
  <si>
    <t>Kompletační činnost zhotovitele</t>
  </si>
  <si>
    <t>001-VN04</t>
  </si>
  <si>
    <t>Mimořádně ztížené dopravní podmínky</t>
  </si>
  <si>
    <t>001-VN05</t>
  </si>
  <si>
    <t>Provozní vlivy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</si>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</sst>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3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41" fillId="2" borderId="0" xfId="1" applyFill="1"/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4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18" fillId="0" borderId="0" xfId="0" applyFont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18" fillId="0" borderId="0" xfId="0" applyFont="1" applyAlignment="1">
      <alignment horizontal="left" vertical="center"/>
    </xf>
    <xf numFmtId="0" fontId="17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4" fontId="19" fillId="0" borderId="8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center" vertical="center"/>
    </xf>
    <xf numFmtId="4" fontId="18" fillId="0" borderId="0" xfId="0" applyNumberFormat="1" applyFont="1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left"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4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7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>
      <alignment vertical="center"/>
    </xf>
    <xf numFmtId="0" fontId="20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1" fillId="0" borderId="18" xfId="0" applyFont="1" applyBorder="1" applyAlignment="1" applyProtection="1">
      <alignment horizontal="left" vertical="center"/>
    </xf>
    <xf numFmtId="0" fontId="0" fillId="0" borderId="19" xfId="0" applyFont="1" applyBorder="1" applyAlignment="1" applyProtection="1">
      <alignment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0" fontId="2" fillId="5" borderId="11" xfId="0" applyFont="1" applyFill="1" applyBorder="1" applyAlignment="1" applyProtection="1">
      <alignment horizontal="center" vertical="center"/>
    </xf>
    <xf numFmtId="0" fontId="17" fillId="0" borderId="20" xfId="0" applyFont="1" applyBorder="1" applyAlignment="1" applyProtection="1">
      <alignment horizontal="center" vertical="center" wrapText="1"/>
    </xf>
    <xf numFmtId="0" fontId="17" fillId="0" borderId="21" xfId="0" applyFont="1" applyBorder="1" applyAlignment="1" applyProtection="1">
      <alignment horizontal="center" vertical="center" wrapText="1"/>
    </xf>
    <xf numFmtId="0" fontId="17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2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horizontal="right" vertical="center"/>
    </xf>
    <xf numFmtId="4" fontId="22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1" fillId="0" borderId="18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5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8" fillId="0" borderId="18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8" fillId="0" borderId="23" xfId="0" applyNumberFormat="1" applyFont="1" applyBorder="1" applyAlignment="1" applyProtection="1">
      <alignment vertical="center"/>
    </xf>
    <xf numFmtId="4" fontId="28" fillId="0" borderId="24" xfId="0" applyNumberFormat="1" applyFont="1" applyBorder="1" applyAlignment="1" applyProtection="1">
      <alignment vertical="center"/>
    </xf>
    <xf numFmtId="166" fontId="28" fillId="0" borderId="24" xfId="0" applyNumberFormat="1" applyFont="1" applyBorder="1" applyAlignment="1" applyProtection="1">
      <alignment vertical="center"/>
    </xf>
    <xf numFmtId="4" fontId="28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29" fillId="2" borderId="0" xfId="1" applyFont="1" applyFill="1" applyAlignment="1">
      <alignment vertical="center"/>
    </xf>
    <xf numFmtId="0" fontId="11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7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17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horizontal="left" vertical="center"/>
    </xf>
    <xf numFmtId="4" fontId="22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0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2" fillId="0" borderId="0" xfId="0" applyNumberFormat="1" applyFont="1" applyAlignment="1" applyProtection="1"/>
    <xf numFmtId="166" fontId="31" fillId="0" borderId="16" xfId="0" applyNumberFormat="1" applyFont="1" applyBorder="1" applyAlignment="1" applyProtection="1"/>
    <xf numFmtId="166" fontId="31" fillId="0" borderId="17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6" fillId="0" borderId="5" xfId="0" applyFont="1" applyBorder="1" applyAlignment="1" applyProtection="1"/>
    <xf numFmtId="0" fontId="6" fillId="0" borderId="0" xfId="0" applyFont="1" applyAlignment="1" applyProtection="1"/>
    <xf numFmtId="0" fontId="6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6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6" fillId="0" borderId="5" xfId="0" applyFont="1" applyBorder="1" applyAlignment="1"/>
    <xf numFmtId="0" fontId="6" fillId="0" borderId="18" xfId="0" applyFont="1" applyBorder="1" applyAlignment="1" applyProtection="1"/>
    <xf numFmtId="0" fontId="6" fillId="0" borderId="0" xfId="0" applyFont="1" applyBorder="1" applyAlignment="1" applyProtection="1"/>
    <xf numFmtId="166" fontId="6" fillId="0" borderId="0" xfId="0" applyNumberFormat="1" applyFont="1" applyBorder="1" applyAlignment="1" applyProtection="1"/>
    <xf numFmtId="166" fontId="6" fillId="0" borderId="19" xfId="0" applyNumberFormat="1" applyFont="1" applyBorder="1" applyAlignment="1" applyProtection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vertical="center"/>
    </xf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 wrapText="1"/>
    </xf>
    <xf numFmtId="167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5" xfId="0" applyFont="1" applyBorder="1" applyAlignment="1">
      <alignment vertical="center"/>
    </xf>
    <xf numFmtId="0" fontId="7" fillId="0" borderId="18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19" xfId="0" applyFont="1" applyBorder="1" applyAlignment="1" applyProtection="1">
      <alignment vertical="center"/>
    </xf>
    <xf numFmtId="0" fontId="7" fillId="0" borderId="0" xfId="0" applyFont="1" applyAlignment="1">
      <alignment horizontal="left" vertical="center"/>
    </xf>
    <xf numFmtId="0" fontId="8" fillId="0" borderId="5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5" xfId="0" applyFont="1" applyBorder="1" applyAlignment="1">
      <alignment vertical="center"/>
    </xf>
    <xf numFmtId="0" fontId="8" fillId="0" borderId="18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9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1" fillId="0" borderId="24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0" fontId="0" fillId="0" borderId="0" xfId="0" applyAlignment="1">
      <alignment vertical="top"/>
      <protection locked="0"/>
    </xf>
    <xf numFmtId="0" fontId="34" fillId="0" borderId="29" xfId="0" applyFont="1" applyBorder="1" applyAlignment="1">
      <alignment vertical="center" wrapText="1"/>
      <protection locked="0"/>
    </xf>
    <xf numFmtId="0" fontId="34" fillId="0" borderId="30" xfId="0" applyFont="1" applyBorder="1" applyAlignment="1">
      <alignment vertical="center" wrapText="1"/>
      <protection locked="0"/>
    </xf>
    <xf numFmtId="0" fontId="34" fillId="0" borderId="31" xfId="0" applyFont="1" applyBorder="1" applyAlignment="1">
      <alignment vertical="center" wrapText="1"/>
      <protection locked="0"/>
    </xf>
    <xf numFmtId="0" fontId="34" fillId="0" borderId="32" xfId="0" applyFont="1" applyBorder="1" applyAlignment="1">
      <alignment horizontal="center" vertical="center" wrapText="1"/>
      <protection locked="0"/>
    </xf>
    <xf numFmtId="0" fontId="35" fillId="0" borderId="1" xfId="0" applyFont="1" applyBorder="1" applyAlignment="1">
      <alignment horizontal="center" vertical="center" wrapText="1"/>
      <protection locked="0"/>
    </xf>
    <xf numFmtId="0" fontId="34" fillId="0" borderId="33" xfId="0" applyFont="1" applyBorder="1" applyAlignment="1">
      <alignment horizontal="center" vertical="center" wrapText="1"/>
      <protection locked="0"/>
    </xf>
    <xf numFmtId="0" fontId="34" fillId="0" borderId="32" xfId="0" applyFont="1" applyBorder="1" applyAlignment="1">
      <alignment vertical="center" wrapText="1"/>
      <protection locked="0"/>
    </xf>
    <xf numFmtId="0" fontId="36" fillId="0" borderId="34" xfId="0" applyFont="1" applyBorder="1" applyAlignment="1">
      <alignment horizontal="left" wrapText="1"/>
      <protection locked="0"/>
    </xf>
    <xf numFmtId="0" fontId="34" fillId="0" borderId="33" xfId="0" applyFont="1" applyBorder="1" applyAlignment="1">
      <alignment vertical="center" wrapText="1"/>
      <protection locked="0"/>
    </xf>
    <xf numFmtId="0" fontId="36" fillId="0" borderId="1" xfId="0" applyFont="1" applyBorder="1" applyAlignment="1">
      <alignment horizontal="left" vertical="center" wrapText="1"/>
      <protection locked="0"/>
    </xf>
    <xf numFmtId="0" fontId="37" fillId="0" borderId="1" xfId="0" applyFont="1" applyBorder="1" applyAlignment="1">
      <alignment horizontal="left" vertical="center" wrapText="1"/>
      <protection locked="0"/>
    </xf>
    <xf numFmtId="0" fontId="37" fillId="0" borderId="32" xfId="0" applyFont="1" applyBorder="1" applyAlignment="1">
      <alignment vertical="center" wrapText="1"/>
      <protection locked="0"/>
    </xf>
    <xf numFmtId="0" fontId="37" fillId="0" borderId="1" xfId="0" applyFont="1" applyBorder="1" applyAlignment="1">
      <alignment vertical="center" wrapText="1"/>
      <protection locked="0"/>
    </xf>
    <xf numFmtId="0" fontId="37" fillId="0" borderId="1" xfId="0" applyFont="1" applyBorder="1" applyAlignment="1">
      <alignment vertical="center"/>
      <protection locked="0"/>
    </xf>
    <xf numFmtId="0" fontId="37" fillId="0" borderId="1" xfId="0" applyFont="1" applyBorder="1" applyAlignment="1">
      <alignment horizontal="left" vertical="center"/>
      <protection locked="0"/>
    </xf>
    <xf numFmtId="49" fontId="37" fillId="0" borderId="1" xfId="0" applyNumberFormat="1" applyFont="1" applyBorder="1" applyAlignment="1">
      <alignment horizontal="left" vertical="center" wrapText="1"/>
      <protection locked="0"/>
    </xf>
    <xf numFmtId="49" fontId="37" fillId="0" borderId="1" xfId="0" applyNumberFormat="1" applyFont="1" applyBorder="1" applyAlignment="1">
      <alignment vertical="center" wrapText="1"/>
      <protection locked="0"/>
    </xf>
    <xf numFmtId="0" fontId="34" fillId="0" borderId="35" xfId="0" applyFont="1" applyBorder="1" applyAlignment="1">
      <alignment vertical="center" wrapText="1"/>
      <protection locked="0"/>
    </xf>
    <xf numFmtId="0" fontId="38" fillId="0" borderId="34" xfId="0" applyFont="1" applyBorder="1" applyAlignment="1">
      <alignment vertical="center" wrapText="1"/>
      <protection locked="0"/>
    </xf>
    <xf numFmtId="0" fontId="34" fillId="0" borderId="36" xfId="0" applyFont="1" applyBorder="1" applyAlignment="1">
      <alignment vertical="center" wrapText="1"/>
      <protection locked="0"/>
    </xf>
    <xf numFmtId="0" fontId="34" fillId="0" borderId="1" xfId="0" applyFont="1" applyBorder="1" applyAlignment="1">
      <alignment vertical="top"/>
      <protection locked="0"/>
    </xf>
    <xf numFmtId="0" fontId="34" fillId="0" borderId="0" xfId="0" applyFont="1" applyAlignment="1">
      <alignment vertical="top"/>
      <protection locked="0"/>
    </xf>
    <xf numFmtId="0" fontId="34" fillId="0" borderId="29" xfId="0" applyFont="1" applyBorder="1" applyAlignment="1">
      <alignment horizontal="left" vertical="center"/>
      <protection locked="0"/>
    </xf>
    <xf numFmtId="0" fontId="34" fillId="0" borderId="30" xfId="0" applyFont="1" applyBorder="1" applyAlignment="1">
      <alignment horizontal="left" vertical="center"/>
      <protection locked="0"/>
    </xf>
    <xf numFmtId="0" fontId="34" fillId="0" borderId="31" xfId="0" applyFont="1" applyBorder="1" applyAlignment="1">
      <alignment horizontal="left" vertical="center"/>
      <protection locked="0"/>
    </xf>
    <xf numFmtId="0" fontId="34" fillId="0" borderId="32" xfId="0" applyFont="1" applyBorder="1" applyAlignment="1">
      <alignment horizontal="left" vertical="center"/>
      <protection locked="0"/>
    </xf>
    <xf numFmtId="0" fontId="35" fillId="0" borderId="1" xfId="0" applyFont="1" applyBorder="1" applyAlignment="1">
      <alignment horizontal="center" vertical="center"/>
      <protection locked="0"/>
    </xf>
    <xf numFmtId="0" fontId="34" fillId="0" borderId="33" xfId="0" applyFont="1" applyBorder="1" applyAlignment="1">
      <alignment horizontal="left" vertical="center"/>
      <protection locked="0"/>
    </xf>
    <xf numFmtId="0" fontId="36" fillId="0" borderId="1" xfId="0" applyFont="1" applyBorder="1" applyAlignment="1">
      <alignment horizontal="left" vertical="center"/>
      <protection locked="0"/>
    </xf>
    <xf numFmtId="0" fontId="39" fillId="0" borderId="0" xfId="0" applyFont="1" applyAlignment="1">
      <alignment horizontal="left" vertical="center"/>
      <protection locked="0"/>
    </xf>
    <xf numFmtId="0" fontId="36" fillId="0" borderId="34" xfId="0" applyFont="1" applyBorder="1" applyAlignment="1">
      <alignment horizontal="left" vertical="center"/>
      <protection locked="0"/>
    </xf>
    <xf numFmtId="0" fontId="36" fillId="0" borderId="34" xfId="0" applyFont="1" applyBorder="1" applyAlignment="1">
      <alignment horizontal="center" vertical="center"/>
      <protection locked="0"/>
    </xf>
    <xf numFmtId="0" fontId="39" fillId="0" borderId="34" xfId="0" applyFont="1" applyBorder="1" applyAlignment="1">
      <alignment horizontal="left" vertical="center"/>
      <protection locked="0"/>
    </xf>
    <xf numFmtId="0" fontId="40" fillId="0" borderId="1" xfId="0" applyFont="1" applyBorder="1" applyAlignment="1">
      <alignment horizontal="left" vertical="center"/>
      <protection locked="0"/>
    </xf>
    <xf numFmtId="0" fontId="37" fillId="0" borderId="0" xfId="0" applyFont="1" applyAlignment="1">
      <alignment horizontal="left" vertical="center"/>
      <protection locked="0"/>
    </xf>
    <xf numFmtId="0" fontId="37" fillId="0" borderId="1" xfId="0" applyFont="1" applyBorder="1" applyAlignment="1">
      <alignment horizontal="center" vertical="center"/>
      <protection locked="0"/>
    </xf>
    <xf numFmtId="0" fontId="37" fillId="0" borderId="32" xfId="0" applyFont="1" applyBorder="1" applyAlignment="1">
      <alignment horizontal="left" vertical="center"/>
      <protection locked="0"/>
    </xf>
    <xf numFmtId="0" fontId="37" fillId="0" borderId="1" xfId="0" applyFont="1" applyFill="1" applyBorder="1" applyAlignment="1">
      <alignment horizontal="left" vertical="center"/>
      <protection locked="0"/>
    </xf>
    <xf numFmtId="0" fontId="37" fillId="0" borderId="1" xfId="0" applyFont="1" applyFill="1" applyBorder="1" applyAlignment="1">
      <alignment horizontal="center" vertical="center"/>
      <protection locked="0"/>
    </xf>
    <xf numFmtId="0" fontId="34" fillId="0" borderId="35" xfId="0" applyFont="1" applyBorder="1" applyAlignment="1">
      <alignment horizontal="left" vertical="center"/>
      <protection locked="0"/>
    </xf>
    <xf numFmtId="0" fontId="38" fillId="0" borderId="34" xfId="0" applyFont="1" applyBorder="1" applyAlignment="1">
      <alignment horizontal="left" vertical="center"/>
      <protection locked="0"/>
    </xf>
    <xf numFmtId="0" fontId="34" fillId="0" borderId="36" xfId="0" applyFont="1" applyBorder="1" applyAlignment="1">
      <alignment horizontal="left" vertical="center"/>
      <protection locked="0"/>
    </xf>
    <xf numFmtId="0" fontId="34" fillId="0" borderId="1" xfId="0" applyFont="1" applyBorder="1" applyAlignment="1">
      <alignment horizontal="left" vertical="center"/>
      <protection locked="0"/>
    </xf>
    <xf numFmtId="0" fontId="38" fillId="0" borderId="1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/>
      <protection locked="0"/>
    </xf>
    <xf numFmtId="0" fontId="37" fillId="0" borderId="34" xfId="0" applyFont="1" applyBorder="1" applyAlignment="1">
      <alignment horizontal="left" vertical="center"/>
      <protection locked="0"/>
    </xf>
    <xf numFmtId="0" fontId="34" fillId="0" borderId="1" xfId="0" applyFont="1" applyBorder="1" applyAlignment="1">
      <alignment horizontal="left" vertical="center" wrapText="1"/>
      <protection locked="0"/>
    </xf>
    <xf numFmtId="0" fontId="37" fillId="0" borderId="1" xfId="0" applyFont="1" applyBorder="1" applyAlignment="1">
      <alignment horizontal="center" vertical="center" wrapText="1"/>
      <protection locked="0"/>
    </xf>
    <xf numFmtId="0" fontId="34" fillId="0" borderId="29" xfId="0" applyFont="1" applyBorder="1" applyAlignment="1">
      <alignment horizontal="left" vertical="center" wrapText="1"/>
      <protection locked="0"/>
    </xf>
    <xf numFmtId="0" fontId="34" fillId="0" borderId="30" xfId="0" applyFont="1" applyBorder="1" applyAlignment="1">
      <alignment horizontal="left" vertical="center" wrapText="1"/>
      <protection locked="0"/>
    </xf>
    <xf numFmtId="0" fontId="34" fillId="0" borderId="31" xfId="0" applyFont="1" applyBorder="1" applyAlignment="1">
      <alignment horizontal="left" vertical="center" wrapText="1"/>
      <protection locked="0"/>
    </xf>
    <xf numFmtId="0" fontId="34" fillId="0" borderId="32" xfId="0" applyFont="1" applyBorder="1" applyAlignment="1">
      <alignment horizontal="left" vertical="center" wrapText="1"/>
      <protection locked="0"/>
    </xf>
    <xf numFmtId="0" fontId="34" fillId="0" borderId="33" xfId="0" applyFont="1" applyBorder="1" applyAlignment="1">
      <alignment horizontal="left" vertical="center" wrapText="1"/>
      <protection locked="0"/>
    </xf>
    <xf numFmtId="0" fontId="39" fillId="0" borderId="32" xfId="0" applyFont="1" applyBorder="1" applyAlignment="1">
      <alignment horizontal="left" vertical="center" wrapText="1"/>
      <protection locked="0"/>
    </xf>
    <xf numFmtId="0" fontId="39" fillId="0" borderId="33" xfId="0" applyFont="1" applyBorder="1" applyAlignment="1">
      <alignment horizontal="left" vertical="center" wrapText="1"/>
      <protection locked="0"/>
    </xf>
    <xf numFmtId="0" fontId="37" fillId="0" borderId="32" xfId="0" applyFont="1" applyBorder="1" applyAlignment="1">
      <alignment horizontal="left" vertical="center" wrapText="1"/>
      <protection locked="0"/>
    </xf>
    <xf numFmtId="0" fontId="37" fillId="0" borderId="33" xfId="0" applyFont="1" applyBorder="1" applyAlignment="1">
      <alignment horizontal="left" vertical="center" wrapText="1"/>
      <protection locked="0"/>
    </xf>
    <xf numFmtId="0" fontId="37" fillId="0" borderId="33" xfId="0" applyFont="1" applyBorder="1" applyAlignment="1">
      <alignment horizontal="left" vertical="center"/>
      <protection locked="0"/>
    </xf>
    <xf numFmtId="0" fontId="37" fillId="0" borderId="35" xfId="0" applyFont="1" applyBorder="1" applyAlignment="1">
      <alignment horizontal="left" vertical="center" wrapText="1"/>
      <protection locked="0"/>
    </xf>
    <xf numFmtId="0" fontId="37" fillId="0" borderId="34" xfId="0" applyFont="1" applyBorder="1" applyAlignment="1">
      <alignment horizontal="left" vertical="center" wrapText="1"/>
      <protection locked="0"/>
    </xf>
    <xf numFmtId="0" fontId="37" fillId="0" borderId="36" xfId="0" applyFont="1" applyBorder="1" applyAlignment="1">
      <alignment horizontal="left" vertical="center" wrapText="1"/>
      <protection locked="0"/>
    </xf>
    <xf numFmtId="0" fontId="37" fillId="0" borderId="1" xfId="0" applyFont="1" applyBorder="1" applyAlignment="1">
      <alignment horizontal="left" vertical="top"/>
      <protection locked="0"/>
    </xf>
    <xf numFmtId="0" fontId="37" fillId="0" borderId="1" xfId="0" applyFont="1" applyBorder="1" applyAlignment="1">
      <alignment horizontal="center" vertical="top"/>
      <protection locked="0"/>
    </xf>
    <xf numFmtId="0" fontId="37" fillId="0" borderId="35" xfId="0" applyFont="1" applyBorder="1" applyAlignment="1">
      <alignment horizontal="left" vertical="center"/>
      <protection locked="0"/>
    </xf>
    <xf numFmtId="0" fontId="37" fillId="0" borderId="36" xfId="0" applyFont="1" applyBorder="1" applyAlignment="1">
      <alignment horizontal="left" vertical="center"/>
      <protection locked="0"/>
    </xf>
    <xf numFmtId="0" fontId="39" fillId="0" borderId="0" xfId="0" applyFont="1" applyAlignment="1">
      <alignment vertical="center"/>
      <protection locked="0"/>
    </xf>
    <xf numFmtId="0" fontId="36" fillId="0" borderId="1" xfId="0" applyFont="1" applyBorder="1" applyAlignment="1">
      <alignment vertical="center"/>
      <protection locked="0"/>
    </xf>
    <xf numFmtId="0" fontId="39" fillId="0" borderId="34" xfId="0" applyFont="1" applyBorder="1" applyAlignment="1">
      <alignment vertical="center"/>
      <protection locked="0"/>
    </xf>
    <xf numFmtId="0" fontId="36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37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36" fillId="0" borderId="34" xfId="0" applyFont="1" applyBorder="1" applyAlignment="1">
      <alignment horizontal="left"/>
      <protection locked="0"/>
    </xf>
    <xf numFmtId="0" fontId="39" fillId="0" borderId="34" xfId="0" applyFont="1" applyBorder="1" applyAlignment="1">
      <protection locked="0"/>
    </xf>
    <xf numFmtId="0" fontId="34" fillId="0" borderId="32" xfId="0" applyFont="1" applyBorder="1" applyAlignment="1">
      <alignment vertical="top"/>
      <protection locked="0"/>
    </xf>
    <xf numFmtId="0" fontId="34" fillId="0" borderId="33" xfId="0" applyFont="1" applyBorder="1" applyAlignment="1">
      <alignment vertical="top"/>
      <protection locked="0"/>
    </xf>
    <xf numFmtId="0" fontId="34" fillId="0" borderId="1" xfId="0" applyFont="1" applyBorder="1" applyAlignment="1">
      <alignment horizontal="center" vertical="center"/>
      <protection locked="0"/>
    </xf>
    <xf numFmtId="0" fontId="34" fillId="0" borderId="1" xfId="0" applyFont="1" applyBorder="1" applyAlignment="1">
      <alignment horizontal="left" vertical="top"/>
      <protection locked="0"/>
    </xf>
    <xf numFmtId="0" fontId="34" fillId="0" borderId="35" xfId="0" applyFont="1" applyBorder="1" applyAlignment="1">
      <alignment vertical="top"/>
      <protection locked="0"/>
    </xf>
    <xf numFmtId="0" fontId="34" fillId="0" borderId="34" xfId="0" applyFont="1" applyBorder="1" applyAlignment="1">
      <alignment vertical="top"/>
      <protection locked="0"/>
    </xf>
    <xf numFmtId="0" fontId="34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3" t="s">
        <v>0</v>
      </c>
      <c r="B1" s="14"/>
      <c r="C1" s="14"/>
      <c r="D1" s="15" t="s">
        <v>1</v>
      </c>
      <c r="E1" s="14"/>
      <c r="F1" s="14"/>
      <c r="G1" s="14"/>
      <c r="H1" s="14"/>
      <c r="I1" s="14"/>
      <c r="J1" s="14"/>
      <c r="K1" s="16" t="s">
        <v>2</v>
      </c>
      <c r="L1" s="16"/>
      <c r="M1" s="16"/>
      <c r="N1" s="16"/>
      <c r="O1" s="16"/>
      <c r="P1" s="16"/>
      <c r="Q1" s="16"/>
      <c r="R1" s="16"/>
      <c r="S1" s="16"/>
      <c r="T1" s="14"/>
      <c r="U1" s="14"/>
      <c r="V1" s="14"/>
      <c r="W1" s="16" t="s">
        <v>3</v>
      </c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7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9" t="s">
        <v>4</v>
      </c>
      <c r="BB1" s="19" t="s">
        <v>5</v>
      </c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T1" s="20" t="s">
        <v>6</v>
      </c>
      <c r="BU1" s="20" t="s">
        <v>6</v>
      </c>
      <c r="BV1" s="20" t="s">
        <v>7</v>
      </c>
    </row>
    <row r="2" ht="36.96" customHeight="1">
      <c r="AR2"/>
      <c r="BS2" s="21" t="s">
        <v>8</v>
      </c>
      <c r="BT2" s="21" t="s">
        <v>9</v>
      </c>
    </row>
    <row r="3" ht="6.96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BS3" s="21" t="s">
        <v>8</v>
      </c>
      <c r="BT3" s="21" t="s">
        <v>10</v>
      </c>
    </row>
    <row r="4" ht="36.96" customHeight="1">
      <c r="B4" s="25"/>
      <c r="C4" s="26"/>
      <c r="D4" s="27" t="s">
        <v>11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8"/>
      <c r="AS4" s="29" t="s">
        <v>12</v>
      </c>
      <c r="BE4" s="30" t="s">
        <v>13</v>
      </c>
      <c r="BS4" s="21" t="s">
        <v>14</v>
      </c>
    </row>
    <row r="5" ht="14.4" customHeight="1">
      <c r="B5" s="25"/>
      <c r="C5" s="26"/>
      <c r="D5" s="31" t="s">
        <v>15</v>
      </c>
      <c r="E5" s="26"/>
      <c r="F5" s="26"/>
      <c r="G5" s="26"/>
      <c r="H5" s="26"/>
      <c r="I5" s="26"/>
      <c r="J5" s="26"/>
      <c r="K5" s="32" t="s">
        <v>16</v>
      </c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8"/>
      <c r="BE5" s="33" t="s">
        <v>17</v>
      </c>
      <c r="BS5" s="21" t="s">
        <v>8</v>
      </c>
    </row>
    <row r="6" ht="36.96" customHeight="1">
      <c r="B6" s="25"/>
      <c r="C6" s="26"/>
      <c r="D6" s="34" t="s">
        <v>18</v>
      </c>
      <c r="E6" s="26"/>
      <c r="F6" s="26"/>
      <c r="G6" s="26"/>
      <c r="H6" s="26"/>
      <c r="I6" s="26"/>
      <c r="J6" s="26"/>
      <c r="K6" s="35" t="s">
        <v>19</v>
      </c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8"/>
      <c r="BE6" s="36"/>
      <c r="BS6" s="21" t="s">
        <v>8</v>
      </c>
    </row>
    <row r="7" ht="14.4" customHeight="1">
      <c r="B7" s="25"/>
      <c r="C7" s="26"/>
      <c r="D7" s="37" t="s">
        <v>20</v>
      </c>
      <c r="E7" s="26"/>
      <c r="F7" s="26"/>
      <c r="G7" s="26"/>
      <c r="H7" s="26"/>
      <c r="I7" s="26"/>
      <c r="J7" s="26"/>
      <c r="K7" s="32" t="s">
        <v>21</v>
      </c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37" t="s">
        <v>22</v>
      </c>
      <c r="AL7" s="26"/>
      <c r="AM7" s="26"/>
      <c r="AN7" s="32" t="s">
        <v>21</v>
      </c>
      <c r="AO7" s="26"/>
      <c r="AP7" s="26"/>
      <c r="AQ7" s="28"/>
      <c r="BE7" s="36"/>
      <c r="BS7" s="21" t="s">
        <v>8</v>
      </c>
    </row>
    <row r="8" ht="14.4" customHeight="1">
      <c r="B8" s="25"/>
      <c r="C8" s="26"/>
      <c r="D8" s="37" t="s">
        <v>23</v>
      </c>
      <c r="E8" s="26"/>
      <c r="F8" s="26"/>
      <c r="G8" s="26"/>
      <c r="H8" s="26"/>
      <c r="I8" s="26"/>
      <c r="J8" s="26"/>
      <c r="K8" s="32" t="s">
        <v>24</v>
      </c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37" t="s">
        <v>25</v>
      </c>
      <c r="AL8" s="26"/>
      <c r="AM8" s="26"/>
      <c r="AN8" s="38" t="s">
        <v>26</v>
      </c>
      <c r="AO8" s="26"/>
      <c r="AP8" s="26"/>
      <c r="AQ8" s="28"/>
      <c r="BE8" s="36"/>
      <c r="BS8" s="21" t="s">
        <v>8</v>
      </c>
    </row>
    <row r="9" ht="14.4" customHeight="1"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8"/>
      <c r="BE9" s="36"/>
      <c r="BS9" s="21" t="s">
        <v>8</v>
      </c>
    </row>
    <row r="10" ht="14.4" customHeight="1">
      <c r="B10" s="25"/>
      <c r="C10" s="26"/>
      <c r="D10" s="37" t="s">
        <v>27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37" t="s">
        <v>28</v>
      </c>
      <c r="AL10" s="26"/>
      <c r="AM10" s="26"/>
      <c r="AN10" s="32" t="s">
        <v>21</v>
      </c>
      <c r="AO10" s="26"/>
      <c r="AP10" s="26"/>
      <c r="AQ10" s="28"/>
      <c r="BE10" s="36"/>
      <c r="BS10" s="21" t="s">
        <v>8</v>
      </c>
    </row>
    <row r="11" ht="18.48" customHeight="1">
      <c r="B11" s="25"/>
      <c r="C11" s="26"/>
      <c r="D11" s="26"/>
      <c r="E11" s="32" t="s">
        <v>24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37" t="s">
        <v>29</v>
      </c>
      <c r="AL11" s="26"/>
      <c r="AM11" s="26"/>
      <c r="AN11" s="32" t="s">
        <v>21</v>
      </c>
      <c r="AO11" s="26"/>
      <c r="AP11" s="26"/>
      <c r="AQ11" s="28"/>
      <c r="BE11" s="36"/>
      <c r="BS11" s="21" t="s">
        <v>8</v>
      </c>
    </row>
    <row r="12" ht="6.96" customHeight="1"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8"/>
      <c r="BE12" s="36"/>
      <c r="BS12" s="21" t="s">
        <v>8</v>
      </c>
    </row>
    <row r="13" ht="14.4" customHeight="1">
      <c r="B13" s="25"/>
      <c r="C13" s="26"/>
      <c r="D13" s="37" t="s">
        <v>30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37" t="s">
        <v>28</v>
      </c>
      <c r="AL13" s="26"/>
      <c r="AM13" s="26"/>
      <c r="AN13" s="39" t="s">
        <v>31</v>
      </c>
      <c r="AO13" s="26"/>
      <c r="AP13" s="26"/>
      <c r="AQ13" s="28"/>
      <c r="BE13" s="36"/>
      <c r="BS13" s="21" t="s">
        <v>8</v>
      </c>
    </row>
    <row r="14">
      <c r="B14" s="25"/>
      <c r="C14" s="26"/>
      <c r="D14" s="26"/>
      <c r="E14" s="39" t="s">
        <v>31</v>
      </c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37" t="s">
        <v>29</v>
      </c>
      <c r="AL14" s="26"/>
      <c r="AM14" s="26"/>
      <c r="AN14" s="39" t="s">
        <v>31</v>
      </c>
      <c r="AO14" s="26"/>
      <c r="AP14" s="26"/>
      <c r="AQ14" s="28"/>
      <c r="BE14" s="36"/>
      <c r="BS14" s="21" t="s">
        <v>8</v>
      </c>
    </row>
    <row r="15" ht="6.96" customHeight="1"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8"/>
      <c r="BE15" s="36"/>
      <c r="BS15" s="21" t="s">
        <v>6</v>
      </c>
    </row>
    <row r="16" ht="14.4" customHeight="1">
      <c r="B16" s="25"/>
      <c r="C16" s="26"/>
      <c r="D16" s="37" t="s">
        <v>32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37" t="s">
        <v>28</v>
      </c>
      <c r="AL16" s="26"/>
      <c r="AM16" s="26"/>
      <c r="AN16" s="32" t="s">
        <v>21</v>
      </c>
      <c r="AO16" s="26"/>
      <c r="AP16" s="26"/>
      <c r="AQ16" s="28"/>
      <c r="BE16" s="36"/>
      <c r="BS16" s="21" t="s">
        <v>6</v>
      </c>
    </row>
    <row r="17" ht="18.48" customHeight="1">
      <c r="B17" s="25"/>
      <c r="C17" s="26"/>
      <c r="D17" s="26"/>
      <c r="E17" s="32" t="s">
        <v>24</v>
      </c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37" t="s">
        <v>29</v>
      </c>
      <c r="AL17" s="26"/>
      <c r="AM17" s="26"/>
      <c r="AN17" s="32" t="s">
        <v>21</v>
      </c>
      <c r="AO17" s="26"/>
      <c r="AP17" s="26"/>
      <c r="AQ17" s="28"/>
      <c r="BE17" s="36"/>
      <c r="BS17" s="21" t="s">
        <v>33</v>
      </c>
    </row>
    <row r="18" ht="6.96" customHeight="1"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8"/>
      <c r="BE18" s="36"/>
      <c r="BS18" s="21" t="s">
        <v>8</v>
      </c>
    </row>
    <row r="19" ht="14.4" customHeight="1">
      <c r="B19" s="25"/>
      <c r="C19" s="26"/>
      <c r="D19" s="37" t="s">
        <v>34</v>
      </c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8"/>
      <c r="BE19" s="36"/>
      <c r="BS19" s="21" t="s">
        <v>8</v>
      </c>
    </row>
    <row r="20" ht="57" customHeight="1">
      <c r="B20" s="25"/>
      <c r="C20" s="26"/>
      <c r="D20" s="26"/>
      <c r="E20" s="41" t="s">
        <v>35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26"/>
      <c r="AP20" s="26"/>
      <c r="AQ20" s="28"/>
      <c r="BE20" s="36"/>
      <c r="BS20" s="21" t="s">
        <v>6</v>
      </c>
    </row>
    <row r="21" ht="6.96" customHeight="1"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8"/>
      <c r="BE21" s="36"/>
    </row>
    <row r="22" ht="6.96" customHeight="1">
      <c r="B22" s="25"/>
      <c r="C22" s="26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26"/>
      <c r="AQ22" s="28"/>
      <c r="BE22" s="36"/>
    </row>
    <row r="23" s="1" customFormat="1" ht="25.92" customHeight="1">
      <c r="B23" s="43"/>
      <c r="C23" s="44"/>
      <c r="D23" s="45" t="s">
        <v>36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7">
        <f>ROUND(AG51,2)</f>
        <v>0</v>
      </c>
      <c r="AL23" s="46"/>
      <c r="AM23" s="46"/>
      <c r="AN23" s="46"/>
      <c r="AO23" s="46"/>
      <c r="AP23" s="44"/>
      <c r="AQ23" s="48"/>
      <c r="BE23" s="36"/>
    </row>
    <row r="24" s="1" customFormat="1" ht="6.96" customHeight="1">
      <c r="B24" s="43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8"/>
      <c r="BE24" s="36"/>
    </row>
    <row r="25" s="1" customFormat="1">
      <c r="B25" s="43"/>
      <c r="C25" s="44"/>
      <c r="D25" s="44"/>
      <c r="E25" s="44"/>
      <c r="F25" s="44"/>
      <c r="G25" s="44"/>
      <c r="H25" s="44"/>
      <c r="I25" s="44"/>
      <c r="J25" s="44"/>
      <c r="K25" s="44"/>
      <c r="L25" s="49" t="s">
        <v>37</v>
      </c>
      <c r="M25" s="49"/>
      <c r="N25" s="49"/>
      <c r="O25" s="49"/>
      <c r="P25" s="44"/>
      <c r="Q25" s="44"/>
      <c r="R25" s="44"/>
      <c r="S25" s="44"/>
      <c r="T25" s="44"/>
      <c r="U25" s="44"/>
      <c r="V25" s="44"/>
      <c r="W25" s="49" t="s">
        <v>38</v>
      </c>
      <c r="X25" s="49"/>
      <c r="Y25" s="49"/>
      <c r="Z25" s="49"/>
      <c r="AA25" s="49"/>
      <c r="AB25" s="49"/>
      <c r="AC25" s="49"/>
      <c r="AD25" s="49"/>
      <c r="AE25" s="49"/>
      <c r="AF25" s="44"/>
      <c r="AG25" s="44"/>
      <c r="AH25" s="44"/>
      <c r="AI25" s="44"/>
      <c r="AJ25" s="44"/>
      <c r="AK25" s="49" t="s">
        <v>39</v>
      </c>
      <c r="AL25" s="49"/>
      <c r="AM25" s="49"/>
      <c r="AN25" s="49"/>
      <c r="AO25" s="49"/>
      <c r="AP25" s="44"/>
      <c r="AQ25" s="48"/>
      <c r="BE25" s="36"/>
    </row>
    <row r="26" s="2" customFormat="1" ht="14.4" customHeight="1">
      <c r="B26" s="50"/>
      <c r="C26" s="51"/>
      <c r="D26" s="52" t="s">
        <v>40</v>
      </c>
      <c r="E26" s="51"/>
      <c r="F26" s="52" t="s">
        <v>41</v>
      </c>
      <c r="G26" s="51"/>
      <c r="H26" s="51"/>
      <c r="I26" s="51"/>
      <c r="J26" s="51"/>
      <c r="K26" s="51"/>
      <c r="L26" s="53">
        <v>0.20999999999999999</v>
      </c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4">
        <f>ROUND(AZ51,2)</f>
        <v>0</v>
      </c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4">
        <f>ROUND(AV51,2)</f>
        <v>0</v>
      </c>
      <c r="AL26" s="51"/>
      <c r="AM26" s="51"/>
      <c r="AN26" s="51"/>
      <c r="AO26" s="51"/>
      <c r="AP26" s="51"/>
      <c r="AQ26" s="55"/>
      <c r="BE26" s="36"/>
    </row>
    <row r="27" s="2" customFormat="1" ht="14.4" customHeight="1">
      <c r="B27" s="50"/>
      <c r="C27" s="51"/>
      <c r="D27" s="51"/>
      <c r="E27" s="51"/>
      <c r="F27" s="52" t="s">
        <v>42</v>
      </c>
      <c r="G27" s="51"/>
      <c r="H27" s="51"/>
      <c r="I27" s="51"/>
      <c r="J27" s="51"/>
      <c r="K27" s="51"/>
      <c r="L27" s="53">
        <v>0.14999999999999999</v>
      </c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4">
        <f>ROUND(BA51,2)</f>
        <v>0</v>
      </c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4">
        <f>ROUND(AW51,2)</f>
        <v>0</v>
      </c>
      <c r="AL27" s="51"/>
      <c r="AM27" s="51"/>
      <c r="AN27" s="51"/>
      <c r="AO27" s="51"/>
      <c r="AP27" s="51"/>
      <c r="AQ27" s="55"/>
      <c r="BE27" s="36"/>
    </row>
    <row r="28" hidden="1" s="2" customFormat="1" ht="14.4" customHeight="1">
      <c r="B28" s="50"/>
      <c r="C28" s="51"/>
      <c r="D28" s="51"/>
      <c r="E28" s="51"/>
      <c r="F28" s="52" t="s">
        <v>43</v>
      </c>
      <c r="G28" s="51"/>
      <c r="H28" s="51"/>
      <c r="I28" s="51"/>
      <c r="J28" s="51"/>
      <c r="K28" s="51"/>
      <c r="L28" s="53">
        <v>0.20999999999999999</v>
      </c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4">
        <f>ROUND(BB51,2)</f>
        <v>0</v>
      </c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4">
        <v>0</v>
      </c>
      <c r="AL28" s="51"/>
      <c r="AM28" s="51"/>
      <c r="AN28" s="51"/>
      <c r="AO28" s="51"/>
      <c r="AP28" s="51"/>
      <c r="AQ28" s="55"/>
      <c r="BE28" s="36"/>
    </row>
    <row r="29" hidden="1" s="2" customFormat="1" ht="14.4" customHeight="1">
      <c r="B29" s="50"/>
      <c r="C29" s="51"/>
      <c r="D29" s="51"/>
      <c r="E29" s="51"/>
      <c r="F29" s="52" t="s">
        <v>44</v>
      </c>
      <c r="G29" s="51"/>
      <c r="H29" s="51"/>
      <c r="I29" s="51"/>
      <c r="J29" s="51"/>
      <c r="K29" s="51"/>
      <c r="L29" s="53">
        <v>0.14999999999999999</v>
      </c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4">
        <f>ROUND(BC51,2)</f>
        <v>0</v>
      </c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4">
        <v>0</v>
      </c>
      <c r="AL29" s="51"/>
      <c r="AM29" s="51"/>
      <c r="AN29" s="51"/>
      <c r="AO29" s="51"/>
      <c r="AP29" s="51"/>
      <c r="AQ29" s="55"/>
      <c r="BE29" s="36"/>
    </row>
    <row r="30" hidden="1" s="2" customFormat="1" ht="14.4" customHeight="1">
      <c r="B30" s="50"/>
      <c r="C30" s="51"/>
      <c r="D30" s="51"/>
      <c r="E30" s="51"/>
      <c r="F30" s="52" t="s">
        <v>45</v>
      </c>
      <c r="G30" s="51"/>
      <c r="H30" s="51"/>
      <c r="I30" s="51"/>
      <c r="J30" s="51"/>
      <c r="K30" s="51"/>
      <c r="L30" s="53">
        <v>0</v>
      </c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4">
        <f>ROUND(BD51,2)</f>
        <v>0</v>
      </c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4">
        <v>0</v>
      </c>
      <c r="AL30" s="51"/>
      <c r="AM30" s="51"/>
      <c r="AN30" s="51"/>
      <c r="AO30" s="51"/>
      <c r="AP30" s="51"/>
      <c r="AQ30" s="55"/>
      <c r="BE30" s="36"/>
    </row>
    <row r="31" s="1" customFormat="1" ht="6.96" customHeight="1"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8"/>
      <c r="BE31" s="36"/>
    </row>
    <row r="32" s="1" customFormat="1" ht="25.92" customHeight="1">
      <c r="B32" s="43"/>
      <c r="C32" s="56"/>
      <c r="D32" s="57" t="s">
        <v>46</v>
      </c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9" t="s">
        <v>47</v>
      </c>
      <c r="U32" s="58"/>
      <c r="V32" s="58"/>
      <c r="W32" s="58"/>
      <c r="X32" s="60" t="s">
        <v>48</v>
      </c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61">
        <f>SUM(AK23:AK30)</f>
        <v>0</v>
      </c>
      <c r="AL32" s="58"/>
      <c r="AM32" s="58"/>
      <c r="AN32" s="58"/>
      <c r="AO32" s="62"/>
      <c r="AP32" s="56"/>
      <c r="AQ32" s="63"/>
      <c r="BE32" s="36"/>
    </row>
    <row r="33" s="1" customFormat="1" ht="6.96" customHeight="1"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8"/>
    </row>
    <row r="34" s="1" customFormat="1" ht="6.96" customHeight="1">
      <c r="B34" s="64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6"/>
    </row>
    <row r="38" s="1" customFormat="1" ht="6.96" customHeight="1">
      <c r="B38" s="67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9"/>
    </row>
    <row r="39" s="1" customFormat="1" ht="36.96" customHeight="1">
      <c r="B39" s="43"/>
      <c r="C39" s="70" t="s">
        <v>49</v>
      </c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69"/>
    </row>
    <row r="40" s="1" customFormat="1" ht="6.96" customHeight="1">
      <c r="B40" s="43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69"/>
    </row>
    <row r="41" s="3" customFormat="1" ht="14.4" customHeight="1">
      <c r="B41" s="72"/>
      <c r="C41" s="73" t="s">
        <v>15</v>
      </c>
      <c r="D41" s="74"/>
      <c r="E41" s="74"/>
      <c r="F41" s="74"/>
      <c r="G41" s="74"/>
      <c r="H41" s="74"/>
      <c r="I41" s="74"/>
      <c r="J41" s="74"/>
      <c r="K41" s="74"/>
      <c r="L41" s="74" t="str">
        <f>K5</f>
        <v>29718017</v>
      </c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5"/>
    </row>
    <row r="42" s="4" customFormat="1" ht="36.96" customHeight="1">
      <c r="B42" s="76"/>
      <c r="C42" s="77" t="s">
        <v>18</v>
      </c>
      <c r="D42" s="78"/>
      <c r="E42" s="78"/>
      <c r="F42" s="78"/>
      <c r="G42" s="78"/>
      <c r="H42" s="78"/>
      <c r="I42" s="78"/>
      <c r="J42" s="78"/>
      <c r="K42" s="78"/>
      <c r="L42" s="79" t="str">
        <f>K6</f>
        <v>Udržovací práce na objektu č.p. 235, ul. Nádražní č.p. 235, poz.č. 1003, kat. úz. Poběžovice</v>
      </c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80"/>
    </row>
    <row r="43" s="1" customFormat="1" ht="6.96" customHeight="1">
      <c r="B43" s="43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69"/>
    </row>
    <row r="44" s="1" customFormat="1">
      <c r="B44" s="43"/>
      <c r="C44" s="73" t="s">
        <v>23</v>
      </c>
      <c r="D44" s="71"/>
      <c r="E44" s="71"/>
      <c r="F44" s="71"/>
      <c r="G44" s="71"/>
      <c r="H44" s="71"/>
      <c r="I44" s="71"/>
      <c r="J44" s="71"/>
      <c r="K44" s="71"/>
      <c r="L44" s="81" t="str">
        <f>IF(K8="","",K8)</f>
        <v xml:space="preserve"> </v>
      </c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3" t="s">
        <v>25</v>
      </c>
      <c r="AJ44" s="71"/>
      <c r="AK44" s="71"/>
      <c r="AL44" s="71"/>
      <c r="AM44" s="82" t="str">
        <f>IF(AN8= "","",AN8)</f>
        <v>27. 8. 2018</v>
      </c>
      <c r="AN44" s="82"/>
      <c r="AO44" s="71"/>
      <c r="AP44" s="71"/>
      <c r="AQ44" s="71"/>
      <c r="AR44" s="69"/>
    </row>
    <row r="45" s="1" customFormat="1" ht="6.96" customHeight="1">
      <c r="B45" s="43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69"/>
    </row>
    <row r="46" s="1" customFormat="1">
      <c r="B46" s="43"/>
      <c r="C46" s="73" t="s">
        <v>27</v>
      </c>
      <c r="D46" s="71"/>
      <c r="E46" s="71"/>
      <c r="F46" s="71"/>
      <c r="G46" s="71"/>
      <c r="H46" s="71"/>
      <c r="I46" s="71"/>
      <c r="J46" s="71"/>
      <c r="K46" s="71"/>
      <c r="L46" s="74" t="str">
        <f>IF(E11= "","",E11)</f>
        <v xml:space="preserve"> </v>
      </c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3" t="s">
        <v>32</v>
      </c>
      <c r="AJ46" s="71"/>
      <c r="AK46" s="71"/>
      <c r="AL46" s="71"/>
      <c r="AM46" s="74" t="str">
        <f>IF(E17="","",E17)</f>
        <v xml:space="preserve"> </v>
      </c>
      <c r="AN46" s="74"/>
      <c r="AO46" s="74"/>
      <c r="AP46" s="74"/>
      <c r="AQ46" s="71"/>
      <c r="AR46" s="69"/>
      <c r="AS46" s="83" t="s">
        <v>50</v>
      </c>
      <c r="AT46" s="84"/>
      <c r="AU46" s="85"/>
      <c r="AV46" s="85"/>
      <c r="AW46" s="85"/>
      <c r="AX46" s="85"/>
      <c r="AY46" s="85"/>
      <c r="AZ46" s="85"/>
      <c r="BA46" s="85"/>
      <c r="BB46" s="85"/>
      <c r="BC46" s="85"/>
      <c r="BD46" s="86"/>
    </row>
    <row r="47" s="1" customFormat="1">
      <c r="B47" s="43"/>
      <c r="C47" s="73" t="s">
        <v>30</v>
      </c>
      <c r="D47" s="71"/>
      <c r="E47" s="71"/>
      <c r="F47" s="71"/>
      <c r="G47" s="71"/>
      <c r="H47" s="71"/>
      <c r="I47" s="71"/>
      <c r="J47" s="71"/>
      <c r="K47" s="71"/>
      <c r="L47" s="74" t="str">
        <f>IF(E14= "Vyplň údaj","",E14)</f>
        <v/>
      </c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69"/>
      <c r="AS47" s="87"/>
      <c r="AT47" s="88"/>
      <c r="AU47" s="89"/>
      <c r="AV47" s="89"/>
      <c r="AW47" s="89"/>
      <c r="AX47" s="89"/>
      <c r="AY47" s="89"/>
      <c r="AZ47" s="89"/>
      <c r="BA47" s="89"/>
      <c r="BB47" s="89"/>
      <c r="BC47" s="89"/>
      <c r="BD47" s="90"/>
    </row>
    <row r="48" s="1" customFormat="1" ht="10.8" customHeight="1">
      <c r="B48" s="43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69"/>
      <c r="AS48" s="91"/>
      <c r="AT48" s="52"/>
      <c r="AU48" s="44"/>
      <c r="AV48" s="44"/>
      <c r="AW48" s="44"/>
      <c r="AX48" s="44"/>
      <c r="AY48" s="44"/>
      <c r="AZ48" s="44"/>
      <c r="BA48" s="44"/>
      <c r="BB48" s="44"/>
      <c r="BC48" s="44"/>
      <c r="BD48" s="92"/>
    </row>
    <row r="49" s="1" customFormat="1" ht="29.28" customHeight="1">
      <c r="B49" s="43"/>
      <c r="C49" s="93" t="s">
        <v>51</v>
      </c>
      <c r="D49" s="94"/>
      <c r="E49" s="94"/>
      <c r="F49" s="94"/>
      <c r="G49" s="94"/>
      <c r="H49" s="95"/>
      <c r="I49" s="96" t="s">
        <v>52</v>
      </c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7" t="s">
        <v>53</v>
      </c>
      <c r="AH49" s="94"/>
      <c r="AI49" s="94"/>
      <c r="AJ49" s="94"/>
      <c r="AK49" s="94"/>
      <c r="AL49" s="94"/>
      <c r="AM49" s="94"/>
      <c r="AN49" s="96" t="s">
        <v>54</v>
      </c>
      <c r="AO49" s="94"/>
      <c r="AP49" s="94"/>
      <c r="AQ49" s="98" t="s">
        <v>55</v>
      </c>
      <c r="AR49" s="69"/>
      <c r="AS49" s="99" t="s">
        <v>56</v>
      </c>
      <c r="AT49" s="100" t="s">
        <v>57</v>
      </c>
      <c r="AU49" s="100" t="s">
        <v>58</v>
      </c>
      <c r="AV49" s="100" t="s">
        <v>59</v>
      </c>
      <c r="AW49" s="100" t="s">
        <v>60</v>
      </c>
      <c r="AX49" s="100" t="s">
        <v>61</v>
      </c>
      <c r="AY49" s="100" t="s">
        <v>62</v>
      </c>
      <c r="AZ49" s="100" t="s">
        <v>63</v>
      </c>
      <c r="BA49" s="100" t="s">
        <v>64</v>
      </c>
      <c r="BB49" s="100" t="s">
        <v>65</v>
      </c>
      <c r="BC49" s="100" t="s">
        <v>66</v>
      </c>
      <c r="BD49" s="101" t="s">
        <v>67</v>
      </c>
    </row>
    <row r="50" s="1" customFormat="1" ht="10.8" customHeight="1">
      <c r="B50" s="43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69"/>
      <c r="AS50" s="102"/>
      <c r="AT50" s="103"/>
      <c r="AU50" s="103"/>
      <c r="AV50" s="103"/>
      <c r="AW50" s="103"/>
      <c r="AX50" s="103"/>
      <c r="AY50" s="103"/>
      <c r="AZ50" s="103"/>
      <c r="BA50" s="103"/>
      <c r="BB50" s="103"/>
      <c r="BC50" s="103"/>
      <c r="BD50" s="104"/>
    </row>
    <row r="51" s="4" customFormat="1" ht="32.4" customHeight="1">
      <c r="B51" s="76"/>
      <c r="C51" s="105" t="s">
        <v>68</v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7">
        <f>ROUND(SUM(AG52:AG54),2)</f>
        <v>0</v>
      </c>
      <c r="AH51" s="107"/>
      <c r="AI51" s="107"/>
      <c r="AJ51" s="107"/>
      <c r="AK51" s="107"/>
      <c r="AL51" s="107"/>
      <c r="AM51" s="107"/>
      <c r="AN51" s="108">
        <f>SUM(AG51,AT51)</f>
        <v>0</v>
      </c>
      <c r="AO51" s="108"/>
      <c r="AP51" s="108"/>
      <c r="AQ51" s="109" t="s">
        <v>21</v>
      </c>
      <c r="AR51" s="80"/>
      <c r="AS51" s="110">
        <f>ROUND(SUM(AS52:AS54),2)</f>
        <v>0</v>
      </c>
      <c r="AT51" s="111">
        <f>ROUND(SUM(AV51:AW51),2)</f>
        <v>0</v>
      </c>
      <c r="AU51" s="112">
        <f>ROUND(SUM(AU52:AU54),5)</f>
        <v>0</v>
      </c>
      <c r="AV51" s="111">
        <f>ROUND(AZ51*L26,2)</f>
        <v>0</v>
      </c>
      <c r="AW51" s="111">
        <f>ROUND(BA51*L27,2)</f>
        <v>0</v>
      </c>
      <c r="AX51" s="111">
        <f>ROUND(BB51*L26,2)</f>
        <v>0</v>
      </c>
      <c r="AY51" s="111">
        <f>ROUND(BC51*L27,2)</f>
        <v>0</v>
      </c>
      <c r="AZ51" s="111">
        <f>ROUND(SUM(AZ52:AZ54),2)</f>
        <v>0</v>
      </c>
      <c r="BA51" s="111">
        <f>ROUND(SUM(BA52:BA54),2)</f>
        <v>0</v>
      </c>
      <c r="BB51" s="111">
        <f>ROUND(SUM(BB52:BB54),2)</f>
        <v>0</v>
      </c>
      <c r="BC51" s="111">
        <f>ROUND(SUM(BC52:BC54),2)</f>
        <v>0</v>
      </c>
      <c r="BD51" s="113">
        <f>ROUND(SUM(BD52:BD54),2)</f>
        <v>0</v>
      </c>
      <c r="BS51" s="114" t="s">
        <v>69</v>
      </c>
      <c r="BT51" s="114" t="s">
        <v>70</v>
      </c>
      <c r="BU51" s="115" t="s">
        <v>71</v>
      </c>
      <c r="BV51" s="114" t="s">
        <v>72</v>
      </c>
      <c r="BW51" s="114" t="s">
        <v>7</v>
      </c>
      <c r="BX51" s="114" t="s">
        <v>73</v>
      </c>
      <c r="CL51" s="114" t="s">
        <v>21</v>
      </c>
    </row>
    <row r="52" s="5" customFormat="1" ht="16.5" customHeight="1">
      <c r="A52" s="116" t="s">
        <v>74</v>
      </c>
      <c r="B52" s="117"/>
      <c r="C52" s="118"/>
      <c r="D52" s="119" t="s">
        <v>75</v>
      </c>
      <c r="E52" s="119"/>
      <c r="F52" s="119"/>
      <c r="G52" s="119"/>
      <c r="H52" s="119"/>
      <c r="I52" s="120"/>
      <c r="J52" s="119" t="s">
        <v>76</v>
      </c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21">
        <f>'01 - stavební rozpočet'!J27</f>
        <v>0</v>
      </c>
      <c r="AH52" s="120"/>
      <c r="AI52" s="120"/>
      <c r="AJ52" s="120"/>
      <c r="AK52" s="120"/>
      <c r="AL52" s="120"/>
      <c r="AM52" s="120"/>
      <c r="AN52" s="121">
        <f>SUM(AG52,AT52)</f>
        <v>0</v>
      </c>
      <c r="AO52" s="120"/>
      <c r="AP52" s="120"/>
      <c r="AQ52" s="122" t="s">
        <v>77</v>
      </c>
      <c r="AR52" s="123"/>
      <c r="AS52" s="124">
        <v>0</v>
      </c>
      <c r="AT52" s="125">
        <f>ROUND(SUM(AV52:AW52),2)</f>
        <v>0</v>
      </c>
      <c r="AU52" s="126">
        <f>'01 - stavební rozpočet'!P115</f>
        <v>0</v>
      </c>
      <c r="AV52" s="125">
        <f>'01 - stavební rozpočet'!J30</f>
        <v>0</v>
      </c>
      <c r="AW52" s="125">
        <f>'01 - stavební rozpočet'!J31</f>
        <v>0</v>
      </c>
      <c r="AX52" s="125">
        <f>'01 - stavební rozpočet'!J32</f>
        <v>0</v>
      </c>
      <c r="AY52" s="125">
        <f>'01 - stavební rozpočet'!J33</f>
        <v>0</v>
      </c>
      <c r="AZ52" s="125">
        <f>'01 - stavební rozpočet'!F30</f>
        <v>0</v>
      </c>
      <c r="BA52" s="125">
        <f>'01 - stavební rozpočet'!F31</f>
        <v>0</v>
      </c>
      <c r="BB52" s="125">
        <f>'01 - stavební rozpočet'!F32</f>
        <v>0</v>
      </c>
      <c r="BC52" s="125">
        <f>'01 - stavební rozpočet'!F33</f>
        <v>0</v>
      </c>
      <c r="BD52" s="127">
        <f>'01 - stavební rozpočet'!F34</f>
        <v>0</v>
      </c>
      <c r="BT52" s="128" t="s">
        <v>78</v>
      </c>
      <c r="BV52" s="128" t="s">
        <v>72</v>
      </c>
      <c r="BW52" s="128" t="s">
        <v>79</v>
      </c>
      <c r="BX52" s="128" t="s">
        <v>7</v>
      </c>
      <c r="CL52" s="128" t="s">
        <v>21</v>
      </c>
      <c r="CM52" s="128" t="s">
        <v>80</v>
      </c>
    </row>
    <row r="53" s="5" customFormat="1" ht="16.5" customHeight="1">
      <c r="A53" s="116" t="s">
        <v>74</v>
      </c>
      <c r="B53" s="117"/>
      <c r="C53" s="118"/>
      <c r="D53" s="119" t="s">
        <v>81</v>
      </c>
      <c r="E53" s="119"/>
      <c r="F53" s="119"/>
      <c r="G53" s="119"/>
      <c r="H53" s="119"/>
      <c r="I53" s="120"/>
      <c r="J53" s="119" t="s">
        <v>82</v>
      </c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21">
        <f>'02 - ZTI, ÚT, PLYN, EI, H...'!J27</f>
        <v>0</v>
      </c>
      <c r="AH53" s="120"/>
      <c r="AI53" s="120"/>
      <c r="AJ53" s="120"/>
      <c r="AK53" s="120"/>
      <c r="AL53" s="120"/>
      <c r="AM53" s="120"/>
      <c r="AN53" s="121">
        <f>SUM(AG53,AT53)</f>
        <v>0</v>
      </c>
      <c r="AO53" s="120"/>
      <c r="AP53" s="120"/>
      <c r="AQ53" s="122" t="s">
        <v>77</v>
      </c>
      <c r="AR53" s="123"/>
      <c r="AS53" s="124">
        <v>0</v>
      </c>
      <c r="AT53" s="125">
        <f>ROUND(SUM(AV53:AW53),2)</f>
        <v>0</v>
      </c>
      <c r="AU53" s="126">
        <f>'02 - ZTI, ÚT, PLYN, EI, H...'!P89</f>
        <v>0</v>
      </c>
      <c r="AV53" s="125">
        <f>'02 - ZTI, ÚT, PLYN, EI, H...'!J30</f>
        <v>0</v>
      </c>
      <c r="AW53" s="125">
        <f>'02 - ZTI, ÚT, PLYN, EI, H...'!J31</f>
        <v>0</v>
      </c>
      <c r="AX53" s="125">
        <f>'02 - ZTI, ÚT, PLYN, EI, H...'!J32</f>
        <v>0</v>
      </c>
      <c r="AY53" s="125">
        <f>'02 - ZTI, ÚT, PLYN, EI, H...'!J33</f>
        <v>0</v>
      </c>
      <c r="AZ53" s="125">
        <f>'02 - ZTI, ÚT, PLYN, EI, H...'!F30</f>
        <v>0</v>
      </c>
      <c r="BA53" s="125">
        <f>'02 - ZTI, ÚT, PLYN, EI, H...'!F31</f>
        <v>0</v>
      </c>
      <c r="BB53" s="125">
        <f>'02 - ZTI, ÚT, PLYN, EI, H...'!F32</f>
        <v>0</v>
      </c>
      <c r="BC53" s="125">
        <f>'02 - ZTI, ÚT, PLYN, EI, H...'!F33</f>
        <v>0</v>
      </c>
      <c r="BD53" s="127">
        <f>'02 - ZTI, ÚT, PLYN, EI, H...'!F34</f>
        <v>0</v>
      </c>
      <c r="BT53" s="128" t="s">
        <v>78</v>
      </c>
      <c r="BV53" s="128" t="s">
        <v>72</v>
      </c>
      <c r="BW53" s="128" t="s">
        <v>83</v>
      </c>
      <c r="BX53" s="128" t="s">
        <v>7</v>
      </c>
      <c r="CL53" s="128" t="s">
        <v>21</v>
      </c>
      <c r="CM53" s="128" t="s">
        <v>80</v>
      </c>
    </row>
    <row r="54" s="5" customFormat="1" ht="16.5" customHeight="1">
      <c r="A54" s="116" t="s">
        <v>74</v>
      </c>
      <c r="B54" s="117"/>
      <c r="C54" s="118"/>
      <c r="D54" s="119" t="s">
        <v>84</v>
      </c>
      <c r="E54" s="119"/>
      <c r="F54" s="119"/>
      <c r="G54" s="119"/>
      <c r="H54" s="119"/>
      <c r="I54" s="120"/>
      <c r="J54" s="119" t="s">
        <v>85</v>
      </c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21">
        <f>'03 - Oprava rozpočtu'!J27</f>
        <v>0</v>
      </c>
      <c r="AH54" s="120"/>
      <c r="AI54" s="120"/>
      <c r="AJ54" s="120"/>
      <c r="AK54" s="120"/>
      <c r="AL54" s="120"/>
      <c r="AM54" s="120"/>
      <c r="AN54" s="121">
        <f>SUM(AG54,AT54)</f>
        <v>0</v>
      </c>
      <c r="AO54" s="120"/>
      <c r="AP54" s="120"/>
      <c r="AQ54" s="122" t="s">
        <v>77</v>
      </c>
      <c r="AR54" s="123"/>
      <c r="AS54" s="129">
        <v>0</v>
      </c>
      <c r="AT54" s="130">
        <f>ROUND(SUM(AV54:AW54),2)</f>
        <v>0</v>
      </c>
      <c r="AU54" s="131">
        <f>'03 - Oprava rozpočtu'!P80</f>
        <v>0</v>
      </c>
      <c r="AV54" s="130">
        <f>'03 - Oprava rozpočtu'!J30</f>
        <v>0</v>
      </c>
      <c r="AW54" s="130">
        <f>'03 - Oprava rozpočtu'!J31</f>
        <v>0</v>
      </c>
      <c r="AX54" s="130">
        <f>'03 - Oprava rozpočtu'!J32</f>
        <v>0</v>
      </c>
      <c r="AY54" s="130">
        <f>'03 - Oprava rozpočtu'!J33</f>
        <v>0</v>
      </c>
      <c r="AZ54" s="130">
        <f>'03 - Oprava rozpočtu'!F30</f>
        <v>0</v>
      </c>
      <c r="BA54" s="130">
        <f>'03 - Oprava rozpočtu'!F31</f>
        <v>0</v>
      </c>
      <c r="BB54" s="130">
        <f>'03 - Oprava rozpočtu'!F32</f>
        <v>0</v>
      </c>
      <c r="BC54" s="130">
        <f>'03 - Oprava rozpočtu'!F33</f>
        <v>0</v>
      </c>
      <c r="BD54" s="132">
        <f>'03 - Oprava rozpočtu'!F34</f>
        <v>0</v>
      </c>
      <c r="BT54" s="128" t="s">
        <v>78</v>
      </c>
      <c r="BV54" s="128" t="s">
        <v>72</v>
      </c>
      <c r="BW54" s="128" t="s">
        <v>86</v>
      </c>
      <c r="BX54" s="128" t="s">
        <v>7</v>
      </c>
      <c r="CL54" s="128" t="s">
        <v>21</v>
      </c>
      <c r="CM54" s="128" t="s">
        <v>80</v>
      </c>
    </row>
    <row r="55" s="1" customFormat="1" ht="30" customHeight="1">
      <c r="B55" s="43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69"/>
    </row>
    <row r="56" s="1" customFormat="1" ht="6.96" customHeight="1">
      <c r="B56" s="64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9"/>
    </row>
  </sheetData>
  <sheetProtection sheet="1" formatColumns="0" formatRows="0" objects="1" scenarios="1" spinCount="100000" saltValue="e3/i4tossoLgz9K+ycOui43X43f6yyLmNMguRwkOoS74GA0V2Z58gaL1iKIcdUU00ib/YM2OO4KY1AFf5z36ow==" hashValue="74ORjf85WSUMao2jF4ikJh1rSUjVFOWfx5hbw9DDp6yjBirbUaHZ2OmHAHi5dJryuRt1jk+ak8BxM5h71oo4/A==" algorithmName="SHA-512" password="CC35"/>
  <mergeCells count="49"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AN52:AP52"/>
    <mergeCell ref="AG52:AM52"/>
    <mergeCell ref="D52:H52"/>
    <mergeCell ref="J52:AF52"/>
    <mergeCell ref="AN53:AP53"/>
    <mergeCell ref="AG53:AM53"/>
    <mergeCell ref="D53:H53"/>
    <mergeCell ref="J53:AF53"/>
    <mergeCell ref="AN54:AP54"/>
    <mergeCell ref="AG54:AM54"/>
    <mergeCell ref="D54:H54"/>
    <mergeCell ref="J54:AF54"/>
    <mergeCell ref="AG51:AM51"/>
    <mergeCell ref="AN51:AP51"/>
    <mergeCell ref="AR2:BE2"/>
  </mergeCells>
  <hyperlinks>
    <hyperlink ref="K1:S1" location="C2" display="1) Rekapitulace stavby"/>
    <hyperlink ref="W1:AI1" location="C51" display="2) Rekapitulace objektů stavby a soupisů prací"/>
    <hyperlink ref="A52" location="'01 - stavební rozpočet'!C2" display="/"/>
    <hyperlink ref="A53" location="'02 - ZTI, ÚT, PLYN, EI, H...'!C2" display="/"/>
    <hyperlink ref="A54" location="'03 - Oprava rozpočtu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3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8"/>
      <c r="B1" s="134"/>
      <c r="C1" s="134"/>
      <c r="D1" s="135" t="s">
        <v>1</v>
      </c>
      <c r="E1" s="134"/>
      <c r="F1" s="136" t="s">
        <v>87</v>
      </c>
      <c r="G1" s="136" t="s">
        <v>88</v>
      </c>
      <c r="H1" s="136"/>
      <c r="I1" s="137"/>
      <c r="J1" s="136" t="s">
        <v>89</v>
      </c>
      <c r="K1" s="135" t="s">
        <v>90</v>
      </c>
      <c r="L1" s="136" t="s">
        <v>91</v>
      </c>
      <c r="M1" s="136"/>
      <c r="N1" s="136"/>
      <c r="O1" s="136"/>
      <c r="P1" s="136"/>
      <c r="Q1" s="136"/>
      <c r="R1" s="136"/>
      <c r="S1" s="136"/>
      <c r="T1" s="136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ht="36.96" customHeight="1">
      <c r="L2"/>
      <c r="AT2" s="21" t="s">
        <v>79</v>
      </c>
    </row>
    <row r="3" ht="6.96" customHeight="1">
      <c r="B3" s="22"/>
      <c r="C3" s="23"/>
      <c r="D3" s="23"/>
      <c r="E3" s="23"/>
      <c r="F3" s="23"/>
      <c r="G3" s="23"/>
      <c r="H3" s="23"/>
      <c r="I3" s="138"/>
      <c r="J3" s="23"/>
      <c r="K3" s="24"/>
      <c r="AT3" s="21" t="s">
        <v>80</v>
      </c>
    </row>
    <row r="4" ht="36.96" customHeight="1">
      <c r="B4" s="25"/>
      <c r="C4" s="26"/>
      <c r="D4" s="27" t="s">
        <v>92</v>
      </c>
      <c r="E4" s="26"/>
      <c r="F4" s="26"/>
      <c r="G4" s="26"/>
      <c r="H4" s="26"/>
      <c r="I4" s="139"/>
      <c r="J4" s="26"/>
      <c r="K4" s="28"/>
      <c r="M4" s="29" t="s">
        <v>12</v>
      </c>
      <c r="AT4" s="21" t="s">
        <v>6</v>
      </c>
    </row>
    <row r="5" ht="6.96" customHeight="1">
      <c r="B5" s="25"/>
      <c r="C5" s="26"/>
      <c r="D5" s="26"/>
      <c r="E5" s="26"/>
      <c r="F5" s="26"/>
      <c r="G5" s="26"/>
      <c r="H5" s="26"/>
      <c r="I5" s="139"/>
      <c r="J5" s="26"/>
      <c r="K5" s="28"/>
    </row>
    <row r="6">
      <c r="B6" s="25"/>
      <c r="C6" s="26"/>
      <c r="D6" s="37" t="s">
        <v>18</v>
      </c>
      <c r="E6" s="26"/>
      <c r="F6" s="26"/>
      <c r="G6" s="26"/>
      <c r="H6" s="26"/>
      <c r="I6" s="139"/>
      <c r="J6" s="26"/>
      <c r="K6" s="28"/>
    </row>
    <row r="7" ht="16.5" customHeight="1">
      <c r="B7" s="25"/>
      <c r="C7" s="26"/>
      <c r="D7" s="26"/>
      <c r="E7" s="140" t="str">
        <f>'Rekapitulace stavby'!K6</f>
        <v>Udržovací práce na objektu č.p. 235, ul. Nádražní č.p. 235, poz.č. 1003, kat. úz. Poběžovice</v>
      </c>
      <c r="F7" s="37"/>
      <c r="G7" s="37"/>
      <c r="H7" s="37"/>
      <c r="I7" s="139"/>
      <c r="J7" s="26"/>
      <c r="K7" s="28"/>
    </row>
    <row r="8" s="1" customFormat="1">
      <c r="B8" s="43"/>
      <c r="C8" s="44"/>
      <c r="D8" s="37" t="s">
        <v>93</v>
      </c>
      <c r="E8" s="44"/>
      <c r="F8" s="44"/>
      <c r="G8" s="44"/>
      <c r="H8" s="44"/>
      <c r="I8" s="141"/>
      <c r="J8" s="44"/>
      <c r="K8" s="48"/>
    </row>
    <row r="9" s="1" customFormat="1" ht="36.96" customHeight="1">
      <c r="B9" s="43"/>
      <c r="C9" s="44"/>
      <c r="D9" s="44"/>
      <c r="E9" s="142" t="s">
        <v>94</v>
      </c>
      <c r="F9" s="44"/>
      <c r="G9" s="44"/>
      <c r="H9" s="44"/>
      <c r="I9" s="141"/>
      <c r="J9" s="44"/>
      <c r="K9" s="48"/>
    </row>
    <row r="10" s="1" customFormat="1">
      <c r="B10" s="43"/>
      <c r="C10" s="44"/>
      <c r="D10" s="44"/>
      <c r="E10" s="44"/>
      <c r="F10" s="44"/>
      <c r="G10" s="44"/>
      <c r="H10" s="44"/>
      <c r="I10" s="141"/>
      <c r="J10" s="44"/>
      <c r="K10" s="48"/>
    </row>
    <row r="11" s="1" customFormat="1" ht="14.4" customHeight="1">
      <c r="B11" s="43"/>
      <c r="C11" s="44"/>
      <c r="D11" s="37" t="s">
        <v>20</v>
      </c>
      <c r="E11" s="44"/>
      <c r="F11" s="32" t="s">
        <v>21</v>
      </c>
      <c r="G11" s="44"/>
      <c r="H11" s="44"/>
      <c r="I11" s="143" t="s">
        <v>22</v>
      </c>
      <c r="J11" s="32" t="s">
        <v>21</v>
      </c>
      <c r="K11" s="48"/>
    </row>
    <row r="12" s="1" customFormat="1" ht="14.4" customHeight="1">
      <c r="B12" s="43"/>
      <c r="C12" s="44"/>
      <c r="D12" s="37" t="s">
        <v>23</v>
      </c>
      <c r="E12" s="44"/>
      <c r="F12" s="32" t="s">
        <v>24</v>
      </c>
      <c r="G12" s="44"/>
      <c r="H12" s="44"/>
      <c r="I12" s="143" t="s">
        <v>25</v>
      </c>
      <c r="J12" s="144" t="str">
        <f>'Rekapitulace stavby'!AN8</f>
        <v>27. 8. 2018</v>
      </c>
      <c r="K12" s="48"/>
    </row>
    <row r="13" s="1" customFormat="1" ht="10.8" customHeight="1">
      <c r="B13" s="43"/>
      <c r="C13" s="44"/>
      <c r="D13" s="44"/>
      <c r="E13" s="44"/>
      <c r="F13" s="44"/>
      <c r="G13" s="44"/>
      <c r="H13" s="44"/>
      <c r="I13" s="141"/>
      <c r="J13" s="44"/>
      <c r="K13" s="48"/>
    </row>
    <row r="14" s="1" customFormat="1" ht="14.4" customHeight="1">
      <c r="B14" s="43"/>
      <c r="C14" s="44"/>
      <c r="D14" s="37" t="s">
        <v>27</v>
      </c>
      <c r="E14" s="44"/>
      <c r="F14" s="44"/>
      <c r="G14" s="44"/>
      <c r="H14" s="44"/>
      <c r="I14" s="143" t="s">
        <v>28</v>
      </c>
      <c r="J14" s="32" t="str">
        <f>IF('Rekapitulace stavby'!AN10="","",'Rekapitulace stavby'!AN10)</f>
        <v/>
      </c>
      <c r="K14" s="48"/>
    </row>
    <row r="15" s="1" customFormat="1" ht="18" customHeight="1">
      <c r="B15" s="43"/>
      <c r="C15" s="44"/>
      <c r="D15" s="44"/>
      <c r="E15" s="32" t="str">
        <f>IF('Rekapitulace stavby'!E11="","",'Rekapitulace stavby'!E11)</f>
        <v xml:space="preserve"> </v>
      </c>
      <c r="F15" s="44"/>
      <c r="G15" s="44"/>
      <c r="H15" s="44"/>
      <c r="I15" s="143" t="s">
        <v>29</v>
      </c>
      <c r="J15" s="32" t="str">
        <f>IF('Rekapitulace stavby'!AN11="","",'Rekapitulace stavby'!AN11)</f>
        <v/>
      </c>
      <c r="K15" s="48"/>
    </row>
    <row r="16" s="1" customFormat="1" ht="6.96" customHeight="1">
      <c r="B16" s="43"/>
      <c r="C16" s="44"/>
      <c r="D16" s="44"/>
      <c r="E16" s="44"/>
      <c r="F16" s="44"/>
      <c r="G16" s="44"/>
      <c r="H16" s="44"/>
      <c r="I16" s="141"/>
      <c r="J16" s="44"/>
      <c r="K16" s="48"/>
    </row>
    <row r="17" s="1" customFormat="1" ht="14.4" customHeight="1">
      <c r="B17" s="43"/>
      <c r="C17" s="44"/>
      <c r="D17" s="37" t="s">
        <v>30</v>
      </c>
      <c r="E17" s="44"/>
      <c r="F17" s="44"/>
      <c r="G17" s="44"/>
      <c r="H17" s="44"/>
      <c r="I17" s="143" t="s">
        <v>28</v>
      </c>
      <c r="J17" s="32" t="str">
        <f>IF('Rekapitulace stavby'!AN13="Vyplň údaj","",IF('Rekapitulace stavby'!AN13="","",'Rekapitulace stavby'!AN13))</f>
        <v/>
      </c>
      <c r="K17" s="48"/>
    </row>
    <row r="18" s="1" customFormat="1" ht="18" customHeight="1">
      <c r="B18" s="43"/>
      <c r="C18" s="44"/>
      <c r="D18" s="44"/>
      <c r="E18" s="32" t="str">
        <f>IF('Rekapitulace stavby'!E14="Vyplň údaj","",IF('Rekapitulace stavby'!E14="","",'Rekapitulace stavby'!E14))</f>
        <v/>
      </c>
      <c r="F18" s="44"/>
      <c r="G18" s="44"/>
      <c r="H18" s="44"/>
      <c r="I18" s="143" t="s">
        <v>29</v>
      </c>
      <c r="J18" s="32" t="str">
        <f>IF('Rekapitulace stavby'!AN14="Vyplň údaj","",IF('Rekapitulace stavby'!AN14="","",'Rekapitulace stavby'!AN14))</f>
        <v/>
      </c>
      <c r="K18" s="48"/>
    </row>
    <row r="19" s="1" customFormat="1" ht="6.96" customHeight="1">
      <c r="B19" s="43"/>
      <c r="C19" s="44"/>
      <c r="D19" s="44"/>
      <c r="E19" s="44"/>
      <c r="F19" s="44"/>
      <c r="G19" s="44"/>
      <c r="H19" s="44"/>
      <c r="I19" s="141"/>
      <c r="J19" s="44"/>
      <c r="K19" s="48"/>
    </row>
    <row r="20" s="1" customFormat="1" ht="14.4" customHeight="1">
      <c r="B20" s="43"/>
      <c r="C20" s="44"/>
      <c r="D20" s="37" t="s">
        <v>32</v>
      </c>
      <c r="E20" s="44"/>
      <c r="F20" s="44"/>
      <c r="G20" s="44"/>
      <c r="H20" s="44"/>
      <c r="I20" s="143" t="s">
        <v>28</v>
      </c>
      <c r="J20" s="32" t="str">
        <f>IF('Rekapitulace stavby'!AN16="","",'Rekapitulace stavby'!AN16)</f>
        <v/>
      </c>
      <c r="K20" s="48"/>
    </row>
    <row r="21" s="1" customFormat="1" ht="18" customHeight="1">
      <c r="B21" s="43"/>
      <c r="C21" s="44"/>
      <c r="D21" s="44"/>
      <c r="E21" s="32" t="str">
        <f>IF('Rekapitulace stavby'!E17="","",'Rekapitulace stavby'!E17)</f>
        <v xml:space="preserve"> </v>
      </c>
      <c r="F21" s="44"/>
      <c r="G21" s="44"/>
      <c r="H21" s="44"/>
      <c r="I21" s="143" t="s">
        <v>29</v>
      </c>
      <c r="J21" s="32" t="str">
        <f>IF('Rekapitulace stavby'!AN17="","",'Rekapitulace stavby'!AN17)</f>
        <v/>
      </c>
      <c r="K21" s="48"/>
    </row>
    <row r="22" s="1" customFormat="1" ht="6.96" customHeight="1">
      <c r="B22" s="43"/>
      <c r="C22" s="44"/>
      <c r="D22" s="44"/>
      <c r="E22" s="44"/>
      <c r="F22" s="44"/>
      <c r="G22" s="44"/>
      <c r="H22" s="44"/>
      <c r="I22" s="141"/>
      <c r="J22" s="44"/>
      <c r="K22" s="48"/>
    </row>
    <row r="23" s="1" customFormat="1" ht="14.4" customHeight="1">
      <c r="B23" s="43"/>
      <c r="C23" s="44"/>
      <c r="D23" s="37" t="s">
        <v>34</v>
      </c>
      <c r="E23" s="44"/>
      <c r="F23" s="44"/>
      <c r="G23" s="44"/>
      <c r="H23" s="44"/>
      <c r="I23" s="141"/>
      <c r="J23" s="44"/>
      <c r="K23" s="48"/>
    </row>
    <row r="24" s="6" customFormat="1" ht="16.5" customHeight="1">
      <c r="B24" s="145"/>
      <c r="C24" s="146"/>
      <c r="D24" s="146"/>
      <c r="E24" s="41" t="s">
        <v>21</v>
      </c>
      <c r="F24" s="41"/>
      <c r="G24" s="41"/>
      <c r="H24" s="41"/>
      <c r="I24" s="147"/>
      <c r="J24" s="146"/>
      <c r="K24" s="148"/>
    </row>
    <row r="25" s="1" customFormat="1" ht="6.96" customHeight="1">
      <c r="B25" s="43"/>
      <c r="C25" s="44"/>
      <c r="D25" s="44"/>
      <c r="E25" s="44"/>
      <c r="F25" s="44"/>
      <c r="G25" s="44"/>
      <c r="H25" s="44"/>
      <c r="I25" s="141"/>
      <c r="J25" s="44"/>
      <c r="K25" s="48"/>
    </row>
    <row r="26" s="1" customFormat="1" ht="6.96" customHeight="1">
      <c r="B26" s="43"/>
      <c r="C26" s="44"/>
      <c r="D26" s="103"/>
      <c r="E26" s="103"/>
      <c r="F26" s="103"/>
      <c r="G26" s="103"/>
      <c r="H26" s="103"/>
      <c r="I26" s="149"/>
      <c r="J26" s="103"/>
      <c r="K26" s="150"/>
    </row>
    <row r="27" s="1" customFormat="1" ht="25.44" customHeight="1">
      <c r="B27" s="43"/>
      <c r="C27" s="44"/>
      <c r="D27" s="151" t="s">
        <v>36</v>
      </c>
      <c r="E27" s="44"/>
      <c r="F27" s="44"/>
      <c r="G27" s="44"/>
      <c r="H27" s="44"/>
      <c r="I27" s="141"/>
      <c r="J27" s="152">
        <f>ROUND(J115,2)</f>
        <v>0</v>
      </c>
      <c r="K27" s="48"/>
    </row>
    <row r="28" s="1" customFormat="1" ht="6.96" customHeight="1">
      <c r="B28" s="43"/>
      <c r="C28" s="44"/>
      <c r="D28" s="103"/>
      <c r="E28" s="103"/>
      <c r="F28" s="103"/>
      <c r="G28" s="103"/>
      <c r="H28" s="103"/>
      <c r="I28" s="149"/>
      <c r="J28" s="103"/>
      <c r="K28" s="150"/>
    </row>
    <row r="29" s="1" customFormat="1" ht="14.4" customHeight="1">
      <c r="B29" s="43"/>
      <c r="C29" s="44"/>
      <c r="D29" s="44"/>
      <c r="E29" s="44"/>
      <c r="F29" s="49" t="s">
        <v>38</v>
      </c>
      <c r="G29" s="44"/>
      <c r="H29" s="44"/>
      <c r="I29" s="153" t="s">
        <v>37</v>
      </c>
      <c r="J29" s="49" t="s">
        <v>39</v>
      </c>
      <c r="K29" s="48"/>
    </row>
    <row r="30" s="1" customFormat="1" ht="14.4" customHeight="1">
      <c r="B30" s="43"/>
      <c r="C30" s="44"/>
      <c r="D30" s="52" t="s">
        <v>40</v>
      </c>
      <c r="E30" s="52" t="s">
        <v>41</v>
      </c>
      <c r="F30" s="154">
        <f>ROUND(SUM(BE115:BE635), 2)</f>
        <v>0</v>
      </c>
      <c r="G30" s="44"/>
      <c r="H30" s="44"/>
      <c r="I30" s="155">
        <v>0.20999999999999999</v>
      </c>
      <c r="J30" s="154">
        <f>ROUND(ROUND((SUM(BE115:BE635)), 2)*I30, 2)</f>
        <v>0</v>
      </c>
      <c r="K30" s="48"/>
    </row>
    <row r="31" s="1" customFormat="1" ht="14.4" customHeight="1">
      <c r="B31" s="43"/>
      <c r="C31" s="44"/>
      <c r="D31" s="44"/>
      <c r="E31" s="52" t="s">
        <v>42</v>
      </c>
      <c r="F31" s="154">
        <f>ROUND(SUM(BF115:BF635), 2)</f>
        <v>0</v>
      </c>
      <c r="G31" s="44"/>
      <c r="H31" s="44"/>
      <c r="I31" s="155">
        <v>0.14999999999999999</v>
      </c>
      <c r="J31" s="154">
        <f>ROUND(ROUND((SUM(BF115:BF635)), 2)*I31, 2)</f>
        <v>0</v>
      </c>
      <c r="K31" s="48"/>
    </row>
    <row r="32" hidden="1" s="1" customFormat="1" ht="14.4" customHeight="1">
      <c r="B32" s="43"/>
      <c r="C32" s="44"/>
      <c r="D32" s="44"/>
      <c r="E32" s="52" t="s">
        <v>43</v>
      </c>
      <c r="F32" s="154">
        <f>ROUND(SUM(BG115:BG635), 2)</f>
        <v>0</v>
      </c>
      <c r="G32" s="44"/>
      <c r="H32" s="44"/>
      <c r="I32" s="155">
        <v>0.20999999999999999</v>
      </c>
      <c r="J32" s="154">
        <v>0</v>
      </c>
      <c r="K32" s="48"/>
    </row>
    <row r="33" hidden="1" s="1" customFormat="1" ht="14.4" customHeight="1">
      <c r="B33" s="43"/>
      <c r="C33" s="44"/>
      <c r="D33" s="44"/>
      <c r="E33" s="52" t="s">
        <v>44</v>
      </c>
      <c r="F33" s="154">
        <f>ROUND(SUM(BH115:BH635), 2)</f>
        <v>0</v>
      </c>
      <c r="G33" s="44"/>
      <c r="H33" s="44"/>
      <c r="I33" s="155">
        <v>0.14999999999999999</v>
      </c>
      <c r="J33" s="154">
        <v>0</v>
      </c>
      <c r="K33" s="48"/>
    </row>
    <row r="34" hidden="1" s="1" customFormat="1" ht="14.4" customHeight="1">
      <c r="B34" s="43"/>
      <c r="C34" s="44"/>
      <c r="D34" s="44"/>
      <c r="E34" s="52" t="s">
        <v>45</v>
      </c>
      <c r="F34" s="154">
        <f>ROUND(SUM(BI115:BI635), 2)</f>
        <v>0</v>
      </c>
      <c r="G34" s="44"/>
      <c r="H34" s="44"/>
      <c r="I34" s="155">
        <v>0</v>
      </c>
      <c r="J34" s="154">
        <v>0</v>
      </c>
      <c r="K34" s="48"/>
    </row>
    <row r="35" s="1" customFormat="1" ht="6.96" customHeight="1">
      <c r="B35" s="43"/>
      <c r="C35" s="44"/>
      <c r="D35" s="44"/>
      <c r="E35" s="44"/>
      <c r="F35" s="44"/>
      <c r="G35" s="44"/>
      <c r="H35" s="44"/>
      <c r="I35" s="141"/>
      <c r="J35" s="44"/>
      <c r="K35" s="48"/>
    </row>
    <row r="36" s="1" customFormat="1" ht="25.44" customHeight="1">
      <c r="B36" s="43"/>
      <c r="C36" s="156"/>
      <c r="D36" s="157" t="s">
        <v>46</v>
      </c>
      <c r="E36" s="95"/>
      <c r="F36" s="95"/>
      <c r="G36" s="158" t="s">
        <v>47</v>
      </c>
      <c r="H36" s="159" t="s">
        <v>48</v>
      </c>
      <c r="I36" s="160"/>
      <c r="J36" s="161">
        <f>SUM(J27:J34)</f>
        <v>0</v>
      </c>
      <c r="K36" s="162"/>
    </row>
    <row r="37" s="1" customFormat="1" ht="14.4" customHeight="1">
      <c r="B37" s="64"/>
      <c r="C37" s="65"/>
      <c r="D37" s="65"/>
      <c r="E37" s="65"/>
      <c r="F37" s="65"/>
      <c r="G37" s="65"/>
      <c r="H37" s="65"/>
      <c r="I37" s="163"/>
      <c r="J37" s="65"/>
      <c r="K37" s="66"/>
    </row>
    <row r="41" s="1" customFormat="1" ht="6.96" customHeight="1">
      <c r="B41" s="164"/>
      <c r="C41" s="165"/>
      <c r="D41" s="165"/>
      <c r="E41" s="165"/>
      <c r="F41" s="165"/>
      <c r="G41" s="165"/>
      <c r="H41" s="165"/>
      <c r="I41" s="166"/>
      <c r="J41" s="165"/>
      <c r="K41" s="167"/>
    </row>
    <row r="42" s="1" customFormat="1" ht="36.96" customHeight="1">
      <c r="B42" s="43"/>
      <c r="C42" s="27" t="s">
        <v>95</v>
      </c>
      <c r="D42" s="44"/>
      <c r="E42" s="44"/>
      <c r="F42" s="44"/>
      <c r="G42" s="44"/>
      <c r="H42" s="44"/>
      <c r="I42" s="141"/>
      <c r="J42" s="44"/>
      <c r="K42" s="48"/>
    </row>
    <row r="43" s="1" customFormat="1" ht="6.96" customHeight="1">
      <c r="B43" s="43"/>
      <c r="C43" s="44"/>
      <c r="D43" s="44"/>
      <c r="E43" s="44"/>
      <c r="F43" s="44"/>
      <c r="G43" s="44"/>
      <c r="H43" s="44"/>
      <c r="I43" s="141"/>
      <c r="J43" s="44"/>
      <c r="K43" s="48"/>
    </row>
    <row r="44" s="1" customFormat="1" ht="14.4" customHeight="1">
      <c r="B44" s="43"/>
      <c r="C44" s="37" t="s">
        <v>18</v>
      </c>
      <c r="D44" s="44"/>
      <c r="E44" s="44"/>
      <c r="F44" s="44"/>
      <c r="G44" s="44"/>
      <c r="H44" s="44"/>
      <c r="I44" s="141"/>
      <c r="J44" s="44"/>
      <c r="K44" s="48"/>
    </row>
    <row r="45" s="1" customFormat="1" ht="16.5" customHeight="1">
      <c r="B45" s="43"/>
      <c r="C45" s="44"/>
      <c r="D45" s="44"/>
      <c r="E45" s="140" t="str">
        <f>E7</f>
        <v>Udržovací práce na objektu č.p. 235, ul. Nádražní č.p. 235, poz.č. 1003, kat. úz. Poběžovice</v>
      </c>
      <c r="F45" s="37"/>
      <c r="G45" s="37"/>
      <c r="H45" s="37"/>
      <c r="I45" s="141"/>
      <c r="J45" s="44"/>
      <c r="K45" s="48"/>
    </row>
    <row r="46" s="1" customFormat="1" ht="14.4" customHeight="1">
      <c r="B46" s="43"/>
      <c r="C46" s="37" t="s">
        <v>93</v>
      </c>
      <c r="D46" s="44"/>
      <c r="E46" s="44"/>
      <c r="F46" s="44"/>
      <c r="G46" s="44"/>
      <c r="H46" s="44"/>
      <c r="I46" s="141"/>
      <c r="J46" s="44"/>
      <c r="K46" s="48"/>
    </row>
    <row r="47" s="1" customFormat="1" ht="17.25" customHeight="1">
      <c r="B47" s="43"/>
      <c r="C47" s="44"/>
      <c r="D47" s="44"/>
      <c r="E47" s="142" t="str">
        <f>E9</f>
        <v>01 - stavební rozpočet</v>
      </c>
      <c r="F47" s="44"/>
      <c r="G47" s="44"/>
      <c r="H47" s="44"/>
      <c r="I47" s="141"/>
      <c r="J47" s="44"/>
      <c r="K47" s="48"/>
    </row>
    <row r="48" s="1" customFormat="1" ht="6.96" customHeight="1">
      <c r="B48" s="43"/>
      <c r="C48" s="44"/>
      <c r="D48" s="44"/>
      <c r="E48" s="44"/>
      <c r="F48" s="44"/>
      <c r="G48" s="44"/>
      <c r="H48" s="44"/>
      <c r="I48" s="141"/>
      <c r="J48" s="44"/>
      <c r="K48" s="48"/>
    </row>
    <row r="49" s="1" customFormat="1" ht="18" customHeight="1">
      <c r="B49" s="43"/>
      <c r="C49" s="37" t="s">
        <v>23</v>
      </c>
      <c r="D49" s="44"/>
      <c r="E49" s="44"/>
      <c r="F49" s="32" t="str">
        <f>F12</f>
        <v xml:space="preserve"> </v>
      </c>
      <c r="G49" s="44"/>
      <c r="H49" s="44"/>
      <c r="I49" s="143" t="s">
        <v>25</v>
      </c>
      <c r="J49" s="144" t="str">
        <f>IF(J12="","",J12)</f>
        <v>27. 8. 2018</v>
      </c>
      <c r="K49" s="48"/>
    </row>
    <row r="50" s="1" customFormat="1" ht="6.96" customHeight="1">
      <c r="B50" s="43"/>
      <c r="C50" s="44"/>
      <c r="D50" s="44"/>
      <c r="E50" s="44"/>
      <c r="F50" s="44"/>
      <c r="G50" s="44"/>
      <c r="H50" s="44"/>
      <c r="I50" s="141"/>
      <c r="J50" s="44"/>
      <c r="K50" s="48"/>
    </row>
    <row r="51" s="1" customFormat="1">
      <c r="B51" s="43"/>
      <c r="C51" s="37" t="s">
        <v>27</v>
      </c>
      <c r="D51" s="44"/>
      <c r="E51" s="44"/>
      <c r="F51" s="32" t="str">
        <f>E15</f>
        <v xml:space="preserve"> </v>
      </c>
      <c r="G51" s="44"/>
      <c r="H51" s="44"/>
      <c r="I51" s="143" t="s">
        <v>32</v>
      </c>
      <c r="J51" s="41" t="str">
        <f>E21</f>
        <v xml:space="preserve"> </v>
      </c>
      <c r="K51" s="48"/>
    </row>
    <row r="52" s="1" customFormat="1" ht="14.4" customHeight="1">
      <c r="B52" s="43"/>
      <c r="C52" s="37" t="s">
        <v>30</v>
      </c>
      <c r="D52" s="44"/>
      <c r="E52" s="44"/>
      <c r="F52" s="32" t="str">
        <f>IF(E18="","",E18)</f>
        <v/>
      </c>
      <c r="G52" s="44"/>
      <c r="H52" s="44"/>
      <c r="I52" s="141"/>
      <c r="J52" s="168"/>
      <c r="K52" s="48"/>
    </row>
    <row r="53" s="1" customFormat="1" ht="10.32" customHeight="1">
      <c r="B53" s="43"/>
      <c r="C53" s="44"/>
      <c r="D53" s="44"/>
      <c r="E53" s="44"/>
      <c r="F53" s="44"/>
      <c r="G53" s="44"/>
      <c r="H53" s="44"/>
      <c r="I53" s="141"/>
      <c r="J53" s="44"/>
      <c r="K53" s="48"/>
    </row>
    <row r="54" s="1" customFormat="1" ht="29.28" customHeight="1">
      <c r="B54" s="43"/>
      <c r="C54" s="169" t="s">
        <v>96</v>
      </c>
      <c r="D54" s="156"/>
      <c r="E54" s="156"/>
      <c r="F54" s="156"/>
      <c r="G54" s="156"/>
      <c r="H54" s="156"/>
      <c r="I54" s="170"/>
      <c r="J54" s="171" t="s">
        <v>97</v>
      </c>
      <c r="K54" s="172"/>
    </row>
    <row r="55" s="1" customFormat="1" ht="10.32" customHeight="1">
      <c r="B55" s="43"/>
      <c r="C55" s="44"/>
      <c r="D55" s="44"/>
      <c r="E55" s="44"/>
      <c r="F55" s="44"/>
      <c r="G55" s="44"/>
      <c r="H55" s="44"/>
      <c r="I55" s="141"/>
      <c r="J55" s="44"/>
      <c r="K55" s="48"/>
    </row>
    <row r="56" s="1" customFormat="1" ht="29.28" customHeight="1">
      <c r="B56" s="43"/>
      <c r="C56" s="173" t="s">
        <v>98</v>
      </c>
      <c r="D56" s="44"/>
      <c r="E56" s="44"/>
      <c r="F56" s="44"/>
      <c r="G56" s="44"/>
      <c r="H56" s="44"/>
      <c r="I56" s="141"/>
      <c r="J56" s="152">
        <f>J115</f>
        <v>0</v>
      </c>
      <c r="K56" s="48"/>
      <c r="AU56" s="21" t="s">
        <v>99</v>
      </c>
    </row>
    <row r="57" s="7" customFormat="1" ht="24.96" customHeight="1">
      <c r="B57" s="174"/>
      <c r="C57" s="175"/>
      <c r="D57" s="176" t="s">
        <v>100</v>
      </c>
      <c r="E57" s="177"/>
      <c r="F57" s="177"/>
      <c r="G57" s="177"/>
      <c r="H57" s="177"/>
      <c r="I57" s="178"/>
      <c r="J57" s="179">
        <f>J116</f>
        <v>0</v>
      </c>
      <c r="K57" s="180"/>
    </row>
    <row r="58" s="7" customFormat="1" ht="24.96" customHeight="1">
      <c r="B58" s="174"/>
      <c r="C58" s="175"/>
      <c r="D58" s="176" t="s">
        <v>101</v>
      </c>
      <c r="E58" s="177"/>
      <c r="F58" s="177"/>
      <c r="G58" s="177"/>
      <c r="H58" s="177"/>
      <c r="I58" s="178"/>
      <c r="J58" s="179">
        <f>J129</f>
        <v>0</v>
      </c>
      <c r="K58" s="180"/>
    </row>
    <row r="59" s="7" customFormat="1" ht="24.96" customHeight="1">
      <c r="B59" s="174"/>
      <c r="C59" s="175"/>
      <c r="D59" s="176" t="s">
        <v>102</v>
      </c>
      <c r="E59" s="177"/>
      <c r="F59" s="177"/>
      <c r="G59" s="177"/>
      <c r="H59" s="177"/>
      <c r="I59" s="178"/>
      <c r="J59" s="179">
        <f>J141</f>
        <v>0</v>
      </c>
      <c r="K59" s="180"/>
    </row>
    <row r="60" s="7" customFormat="1" ht="24.96" customHeight="1">
      <c r="B60" s="174"/>
      <c r="C60" s="175"/>
      <c r="D60" s="176" t="s">
        <v>103</v>
      </c>
      <c r="E60" s="177"/>
      <c r="F60" s="177"/>
      <c r="G60" s="177"/>
      <c r="H60" s="177"/>
      <c r="I60" s="178"/>
      <c r="J60" s="179">
        <f>J166</f>
        <v>0</v>
      </c>
      <c r="K60" s="180"/>
    </row>
    <row r="61" s="7" customFormat="1" ht="24.96" customHeight="1">
      <c r="B61" s="174"/>
      <c r="C61" s="175"/>
      <c r="D61" s="176" t="s">
        <v>104</v>
      </c>
      <c r="E61" s="177"/>
      <c r="F61" s="177"/>
      <c r="G61" s="177"/>
      <c r="H61" s="177"/>
      <c r="I61" s="178"/>
      <c r="J61" s="179">
        <f>J201</f>
        <v>0</v>
      </c>
      <c r="K61" s="180"/>
    </row>
    <row r="62" s="7" customFormat="1" ht="24.96" customHeight="1">
      <c r="B62" s="174"/>
      <c r="C62" s="175"/>
      <c r="D62" s="176" t="s">
        <v>105</v>
      </c>
      <c r="E62" s="177"/>
      <c r="F62" s="177"/>
      <c r="G62" s="177"/>
      <c r="H62" s="177"/>
      <c r="I62" s="178"/>
      <c r="J62" s="179">
        <f>J208</f>
        <v>0</v>
      </c>
      <c r="K62" s="180"/>
    </row>
    <row r="63" s="7" customFormat="1" ht="24.96" customHeight="1">
      <c r="B63" s="174"/>
      <c r="C63" s="175"/>
      <c r="D63" s="176" t="s">
        <v>106</v>
      </c>
      <c r="E63" s="177"/>
      <c r="F63" s="177"/>
      <c r="G63" s="177"/>
      <c r="H63" s="177"/>
      <c r="I63" s="178"/>
      <c r="J63" s="179">
        <f>J213</f>
        <v>0</v>
      </c>
      <c r="K63" s="180"/>
    </row>
    <row r="64" s="7" customFormat="1" ht="24.96" customHeight="1">
      <c r="B64" s="174"/>
      <c r="C64" s="175"/>
      <c r="D64" s="176" t="s">
        <v>107</v>
      </c>
      <c r="E64" s="177"/>
      <c r="F64" s="177"/>
      <c r="G64" s="177"/>
      <c r="H64" s="177"/>
      <c r="I64" s="178"/>
      <c r="J64" s="179">
        <f>J229</f>
        <v>0</v>
      </c>
      <c r="K64" s="180"/>
    </row>
    <row r="65" s="7" customFormat="1" ht="24.96" customHeight="1">
      <c r="B65" s="174"/>
      <c r="C65" s="175"/>
      <c r="D65" s="176" t="s">
        <v>108</v>
      </c>
      <c r="E65" s="177"/>
      <c r="F65" s="177"/>
      <c r="G65" s="177"/>
      <c r="H65" s="177"/>
      <c r="I65" s="178"/>
      <c r="J65" s="179">
        <f>J240</f>
        <v>0</v>
      </c>
      <c r="K65" s="180"/>
    </row>
    <row r="66" s="7" customFormat="1" ht="24.96" customHeight="1">
      <c r="B66" s="174"/>
      <c r="C66" s="175"/>
      <c r="D66" s="176" t="s">
        <v>109</v>
      </c>
      <c r="E66" s="177"/>
      <c r="F66" s="177"/>
      <c r="G66" s="177"/>
      <c r="H66" s="177"/>
      <c r="I66" s="178"/>
      <c r="J66" s="179">
        <f>J248</f>
        <v>0</v>
      </c>
      <c r="K66" s="180"/>
    </row>
    <row r="67" s="7" customFormat="1" ht="24.96" customHeight="1">
      <c r="B67" s="174"/>
      <c r="C67" s="175"/>
      <c r="D67" s="176" t="s">
        <v>110</v>
      </c>
      <c r="E67" s="177"/>
      <c r="F67" s="177"/>
      <c r="G67" s="177"/>
      <c r="H67" s="177"/>
      <c r="I67" s="178"/>
      <c r="J67" s="179">
        <f>J256</f>
        <v>0</v>
      </c>
      <c r="K67" s="180"/>
    </row>
    <row r="68" s="7" customFormat="1" ht="24.96" customHeight="1">
      <c r="B68" s="174"/>
      <c r="C68" s="175"/>
      <c r="D68" s="176" t="s">
        <v>111</v>
      </c>
      <c r="E68" s="177"/>
      <c r="F68" s="177"/>
      <c r="G68" s="177"/>
      <c r="H68" s="177"/>
      <c r="I68" s="178"/>
      <c r="J68" s="179">
        <f>J260</f>
        <v>0</v>
      </c>
      <c r="K68" s="180"/>
    </row>
    <row r="69" s="7" customFormat="1" ht="24.96" customHeight="1">
      <c r="B69" s="174"/>
      <c r="C69" s="175"/>
      <c r="D69" s="176" t="s">
        <v>112</v>
      </c>
      <c r="E69" s="177"/>
      <c r="F69" s="177"/>
      <c r="G69" s="177"/>
      <c r="H69" s="177"/>
      <c r="I69" s="178"/>
      <c r="J69" s="179">
        <f>J262</f>
        <v>0</v>
      </c>
      <c r="K69" s="180"/>
    </row>
    <row r="70" s="7" customFormat="1" ht="24.96" customHeight="1">
      <c r="B70" s="174"/>
      <c r="C70" s="175"/>
      <c r="D70" s="176" t="s">
        <v>113</v>
      </c>
      <c r="E70" s="177"/>
      <c r="F70" s="177"/>
      <c r="G70" s="177"/>
      <c r="H70" s="177"/>
      <c r="I70" s="178"/>
      <c r="J70" s="179">
        <f>J269</f>
        <v>0</v>
      </c>
      <c r="K70" s="180"/>
    </row>
    <row r="71" s="7" customFormat="1" ht="24.96" customHeight="1">
      <c r="B71" s="174"/>
      <c r="C71" s="175"/>
      <c r="D71" s="176" t="s">
        <v>114</v>
      </c>
      <c r="E71" s="177"/>
      <c r="F71" s="177"/>
      <c r="G71" s="177"/>
      <c r="H71" s="177"/>
      <c r="I71" s="178"/>
      <c r="J71" s="179">
        <f>J284</f>
        <v>0</v>
      </c>
      <c r="K71" s="180"/>
    </row>
    <row r="72" s="7" customFormat="1" ht="24.96" customHeight="1">
      <c r="B72" s="174"/>
      <c r="C72" s="175"/>
      <c r="D72" s="176" t="s">
        <v>115</v>
      </c>
      <c r="E72" s="177"/>
      <c r="F72" s="177"/>
      <c r="G72" s="177"/>
      <c r="H72" s="177"/>
      <c r="I72" s="178"/>
      <c r="J72" s="179">
        <f>J297</f>
        <v>0</v>
      </c>
      <c r="K72" s="180"/>
    </row>
    <row r="73" s="7" customFormat="1" ht="24.96" customHeight="1">
      <c r="B73" s="174"/>
      <c r="C73" s="175"/>
      <c r="D73" s="176" t="s">
        <v>116</v>
      </c>
      <c r="E73" s="177"/>
      <c r="F73" s="177"/>
      <c r="G73" s="177"/>
      <c r="H73" s="177"/>
      <c r="I73" s="178"/>
      <c r="J73" s="179">
        <f>J334</f>
        <v>0</v>
      </c>
      <c r="K73" s="180"/>
    </row>
    <row r="74" s="7" customFormat="1" ht="24.96" customHeight="1">
      <c r="B74" s="174"/>
      <c r="C74" s="175"/>
      <c r="D74" s="176" t="s">
        <v>117</v>
      </c>
      <c r="E74" s="177"/>
      <c r="F74" s="177"/>
      <c r="G74" s="177"/>
      <c r="H74" s="177"/>
      <c r="I74" s="178"/>
      <c r="J74" s="179">
        <f>J355</f>
        <v>0</v>
      </c>
      <c r="K74" s="180"/>
    </row>
    <row r="75" s="7" customFormat="1" ht="24.96" customHeight="1">
      <c r="B75" s="174"/>
      <c r="C75" s="175"/>
      <c r="D75" s="176" t="s">
        <v>118</v>
      </c>
      <c r="E75" s="177"/>
      <c r="F75" s="177"/>
      <c r="G75" s="177"/>
      <c r="H75" s="177"/>
      <c r="I75" s="178"/>
      <c r="J75" s="179">
        <f>J358</f>
        <v>0</v>
      </c>
      <c r="K75" s="180"/>
    </row>
    <row r="76" s="7" customFormat="1" ht="24.96" customHeight="1">
      <c r="B76" s="174"/>
      <c r="C76" s="175"/>
      <c r="D76" s="176" t="s">
        <v>119</v>
      </c>
      <c r="E76" s="177"/>
      <c r="F76" s="177"/>
      <c r="G76" s="177"/>
      <c r="H76" s="177"/>
      <c r="I76" s="178"/>
      <c r="J76" s="179">
        <f>J369</f>
        <v>0</v>
      </c>
      <c r="K76" s="180"/>
    </row>
    <row r="77" s="7" customFormat="1" ht="24.96" customHeight="1">
      <c r="B77" s="174"/>
      <c r="C77" s="175"/>
      <c r="D77" s="176" t="s">
        <v>120</v>
      </c>
      <c r="E77" s="177"/>
      <c r="F77" s="177"/>
      <c r="G77" s="177"/>
      <c r="H77" s="177"/>
      <c r="I77" s="178"/>
      <c r="J77" s="179">
        <f>J377</f>
        <v>0</v>
      </c>
      <c r="K77" s="180"/>
    </row>
    <row r="78" s="7" customFormat="1" ht="24.96" customHeight="1">
      <c r="B78" s="174"/>
      <c r="C78" s="175"/>
      <c r="D78" s="176" t="s">
        <v>121</v>
      </c>
      <c r="E78" s="177"/>
      <c r="F78" s="177"/>
      <c r="G78" s="177"/>
      <c r="H78" s="177"/>
      <c r="I78" s="178"/>
      <c r="J78" s="179">
        <f>J379</f>
        <v>0</v>
      </c>
      <c r="K78" s="180"/>
    </row>
    <row r="79" s="7" customFormat="1" ht="24.96" customHeight="1">
      <c r="B79" s="174"/>
      <c r="C79" s="175"/>
      <c r="D79" s="176" t="s">
        <v>122</v>
      </c>
      <c r="E79" s="177"/>
      <c r="F79" s="177"/>
      <c r="G79" s="177"/>
      <c r="H79" s="177"/>
      <c r="I79" s="178"/>
      <c r="J79" s="179">
        <f>J381</f>
        <v>0</v>
      </c>
      <c r="K79" s="180"/>
    </row>
    <row r="80" s="7" customFormat="1" ht="24.96" customHeight="1">
      <c r="B80" s="174"/>
      <c r="C80" s="175"/>
      <c r="D80" s="176" t="s">
        <v>123</v>
      </c>
      <c r="E80" s="177"/>
      <c r="F80" s="177"/>
      <c r="G80" s="177"/>
      <c r="H80" s="177"/>
      <c r="I80" s="178"/>
      <c r="J80" s="179">
        <f>J396</f>
        <v>0</v>
      </c>
      <c r="K80" s="180"/>
    </row>
    <row r="81" s="7" customFormat="1" ht="24.96" customHeight="1">
      <c r="B81" s="174"/>
      <c r="C81" s="175"/>
      <c r="D81" s="176" t="s">
        <v>124</v>
      </c>
      <c r="E81" s="177"/>
      <c r="F81" s="177"/>
      <c r="G81" s="177"/>
      <c r="H81" s="177"/>
      <c r="I81" s="178"/>
      <c r="J81" s="179">
        <f>J398</f>
        <v>0</v>
      </c>
      <c r="K81" s="180"/>
    </row>
    <row r="82" s="7" customFormat="1" ht="24.96" customHeight="1">
      <c r="B82" s="174"/>
      <c r="C82" s="175"/>
      <c r="D82" s="176" t="s">
        <v>125</v>
      </c>
      <c r="E82" s="177"/>
      <c r="F82" s="177"/>
      <c r="G82" s="177"/>
      <c r="H82" s="177"/>
      <c r="I82" s="178"/>
      <c r="J82" s="179">
        <f>J401</f>
        <v>0</v>
      </c>
      <c r="K82" s="180"/>
    </row>
    <row r="83" s="7" customFormat="1" ht="24.96" customHeight="1">
      <c r="B83" s="174"/>
      <c r="C83" s="175"/>
      <c r="D83" s="176" t="s">
        <v>126</v>
      </c>
      <c r="E83" s="177"/>
      <c r="F83" s="177"/>
      <c r="G83" s="177"/>
      <c r="H83" s="177"/>
      <c r="I83" s="178"/>
      <c r="J83" s="179">
        <f>J428</f>
        <v>0</v>
      </c>
      <c r="K83" s="180"/>
    </row>
    <row r="84" s="7" customFormat="1" ht="24.96" customHeight="1">
      <c r="B84" s="174"/>
      <c r="C84" s="175"/>
      <c r="D84" s="176" t="s">
        <v>127</v>
      </c>
      <c r="E84" s="177"/>
      <c r="F84" s="177"/>
      <c r="G84" s="177"/>
      <c r="H84" s="177"/>
      <c r="I84" s="178"/>
      <c r="J84" s="179">
        <f>J430</f>
        <v>0</v>
      </c>
      <c r="K84" s="180"/>
    </row>
    <row r="85" s="7" customFormat="1" ht="24.96" customHeight="1">
      <c r="B85" s="174"/>
      <c r="C85" s="175"/>
      <c r="D85" s="176" t="s">
        <v>128</v>
      </c>
      <c r="E85" s="177"/>
      <c r="F85" s="177"/>
      <c r="G85" s="177"/>
      <c r="H85" s="177"/>
      <c r="I85" s="178"/>
      <c r="J85" s="179">
        <f>J489</f>
        <v>0</v>
      </c>
      <c r="K85" s="180"/>
    </row>
    <row r="86" s="7" customFormat="1" ht="24.96" customHeight="1">
      <c r="B86" s="174"/>
      <c r="C86" s="175"/>
      <c r="D86" s="176" t="s">
        <v>129</v>
      </c>
      <c r="E86" s="177"/>
      <c r="F86" s="177"/>
      <c r="G86" s="177"/>
      <c r="H86" s="177"/>
      <c r="I86" s="178"/>
      <c r="J86" s="179">
        <f>J512</f>
        <v>0</v>
      </c>
      <c r="K86" s="180"/>
    </row>
    <row r="87" s="7" customFormat="1" ht="24.96" customHeight="1">
      <c r="B87" s="174"/>
      <c r="C87" s="175"/>
      <c r="D87" s="176" t="s">
        <v>130</v>
      </c>
      <c r="E87" s="177"/>
      <c r="F87" s="177"/>
      <c r="G87" s="177"/>
      <c r="H87" s="177"/>
      <c r="I87" s="178"/>
      <c r="J87" s="179">
        <f>J564</f>
        <v>0</v>
      </c>
      <c r="K87" s="180"/>
    </row>
    <row r="88" s="7" customFormat="1" ht="24.96" customHeight="1">
      <c r="B88" s="174"/>
      <c r="C88" s="175"/>
      <c r="D88" s="176" t="s">
        <v>131</v>
      </c>
      <c r="E88" s="177"/>
      <c r="F88" s="177"/>
      <c r="G88" s="177"/>
      <c r="H88" s="177"/>
      <c r="I88" s="178"/>
      <c r="J88" s="179">
        <f>J584</f>
        <v>0</v>
      </c>
      <c r="K88" s="180"/>
    </row>
    <row r="89" s="7" customFormat="1" ht="24.96" customHeight="1">
      <c r="B89" s="174"/>
      <c r="C89" s="175"/>
      <c r="D89" s="176" t="s">
        <v>132</v>
      </c>
      <c r="E89" s="177"/>
      <c r="F89" s="177"/>
      <c r="G89" s="177"/>
      <c r="H89" s="177"/>
      <c r="I89" s="178"/>
      <c r="J89" s="179">
        <f>J595</f>
        <v>0</v>
      </c>
      <c r="K89" s="180"/>
    </row>
    <row r="90" s="7" customFormat="1" ht="24.96" customHeight="1">
      <c r="B90" s="174"/>
      <c r="C90" s="175"/>
      <c r="D90" s="176" t="s">
        <v>133</v>
      </c>
      <c r="E90" s="177"/>
      <c r="F90" s="177"/>
      <c r="G90" s="177"/>
      <c r="H90" s="177"/>
      <c r="I90" s="178"/>
      <c r="J90" s="179">
        <f>J597</f>
        <v>0</v>
      </c>
      <c r="K90" s="180"/>
    </row>
    <row r="91" s="7" customFormat="1" ht="24.96" customHeight="1">
      <c r="B91" s="174"/>
      <c r="C91" s="175"/>
      <c r="D91" s="176" t="s">
        <v>134</v>
      </c>
      <c r="E91" s="177"/>
      <c r="F91" s="177"/>
      <c r="G91" s="177"/>
      <c r="H91" s="177"/>
      <c r="I91" s="178"/>
      <c r="J91" s="179">
        <f>J604</f>
        <v>0</v>
      </c>
      <c r="K91" s="180"/>
    </row>
    <row r="92" s="7" customFormat="1" ht="24.96" customHeight="1">
      <c r="B92" s="174"/>
      <c r="C92" s="175"/>
      <c r="D92" s="176" t="s">
        <v>135</v>
      </c>
      <c r="E92" s="177"/>
      <c r="F92" s="177"/>
      <c r="G92" s="177"/>
      <c r="H92" s="177"/>
      <c r="I92" s="178"/>
      <c r="J92" s="179">
        <f>J613</f>
        <v>0</v>
      </c>
      <c r="K92" s="180"/>
    </row>
    <row r="93" s="7" customFormat="1" ht="24.96" customHeight="1">
      <c r="B93" s="174"/>
      <c r="C93" s="175"/>
      <c r="D93" s="176" t="s">
        <v>136</v>
      </c>
      <c r="E93" s="177"/>
      <c r="F93" s="177"/>
      <c r="G93" s="177"/>
      <c r="H93" s="177"/>
      <c r="I93" s="178"/>
      <c r="J93" s="179">
        <f>J626</f>
        <v>0</v>
      </c>
      <c r="K93" s="180"/>
    </row>
    <row r="94" s="7" customFormat="1" ht="24.96" customHeight="1">
      <c r="B94" s="174"/>
      <c r="C94" s="175"/>
      <c r="D94" s="176" t="s">
        <v>137</v>
      </c>
      <c r="E94" s="177"/>
      <c r="F94" s="177"/>
      <c r="G94" s="177"/>
      <c r="H94" s="177"/>
      <c r="I94" s="178"/>
      <c r="J94" s="179">
        <f>J632</f>
        <v>0</v>
      </c>
      <c r="K94" s="180"/>
    </row>
    <row r="95" s="7" customFormat="1" ht="24.96" customHeight="1">
      <c r="B95" s="174"/>
      <c r="C95" s="175"/>
      <c r="D95" s="176" t="s">
        <v>138</v>
      </c>
      <c r="E95" s="177"/>
      <c r="F95" s="177"/>
      <c r="G95" s="177"/>
      <c r="H95" s="177"/>
      <c r="I95" s="178"/>
      <c r="J95" s="179">
        <f>J634</f>
        <v>0</v>
      </c>
      <c r="K95" s="180"/>
    </row>
    <row r="96" s="1" customFormat="1" ht="21.84" customHeight="1">
      <c r="B96" s="43"/>
      <c r="C96" s="44"/>
      <c r="D96" s="44"/>
      <c r="E96" s="44"/>
      <c r="F96" s="44"/>
      <c r="G96" s="44"/>
      <c r="H96" s="44"/>
      <c r="I96" s="141"/>
      <c r="J96" s="44"/>
      <c r="K96" s="48"/>
    </row>
    <row r="97" s="1" customFormat="1" ht="6.96" customHeight="1">
      <c r="B97" s="64"/>
      <c r="C97" s="65"/>
      <c r="D97" s="65"/>
      <c r="E97" s="65"/>
      <c r="F97" s="65"/>
      <c r="G97" s="65"/>
      <c r="H97" s="65"/>
      <c r="I97" s="163"/>
      <c r="J97" s="65"/>
      <c r="K97" s="66"/>
    </row>
    <row r="101" s="1" customFormat="1" ht="6.96" customHeight="1">
      <c r="B101" s="67"/>
      <c r="C101" s="68"/>
      <c r="D101" s="68"/>
      <c r="E101" s="68"/>
      <c r="F101" s="68"/>
      <c r="G101" s="68"/>
      <c r="H101" s="68"/>
      <c r="I101" s="166"/>
      <c r="J101" s="68"/>
      <c r="K101" s="68"/>
      <c r="L101" s="69"/>
    </row>
    <row r="102" s="1" customFormat="1" ht="36.96" customHeight="1">
      <c r="B102" s="43"/>
      <c r="C102" s="70" t="s">
        <v>139</v>
      </c>
      <c r="D102" s="71"/>
      <c r="E102" s="71"/>
      <c r="F102" s="71"/>
      <c r="G102" s="71"/>
      <c r="H102" s="71"/>
      <c r="I102" s="181"/>
      <c r="J102" s="71"/>
      <c r="K102" s="71"/>
      <c r="L102" s="69"/>
    </row>
    <row r="103" s="1" customFormat="1" ht="6.96" customHeight="1">
      <c r="B103" s="43"/>
      <c r="C103" s="71"/>
      <c r="D103" s="71"/>
      <c r="E103" s="71"/>
      <c r="F103" s="71"/>
      <c r="G103" s="71"/>
      <c r="H103" s="71"/>
      <c r="I103" s="181"/>
      <c r="J103" s="71"/>
      <c r="K103" s="71"/>
      <c r="L103" s="69"/>
    </row>
    <row r="104" s="1" customFormat="1" ht="14.4" customHeight="1">
      <c r="B104" s="43"/>
      <c r="C104" s="73" t="s">
        <v>18</v>
      </c>
      <c r="D104" s="71"/>
      <c r="E104" s="71"/>
      <c r="F104" s="71"/>
      <c r="G104" s="71"/>
      <c r="H104" s="71"/>
      <c r="I104" s="181"/>
      <c r="J104" s="71"/>
      <c r="K104" s="71"/>
      <c r="L104" s="69"/>
    </row>
    <row r="105" s="1" customFormat="1" ht="16.5" customHeight="1">
      <c r="B105" s="43"/>
      <c r="C105" s="71"/>
      <c r="D105" s="71"/>
      <c r="E105" s="182" t="str">
        <f>E7</f>
        <v>Udržovací práce na objektu č.p. 235, ul. Nádražní č.p. 235, poz.č. 1003, kat. úz. Poběžovice</v>
      </c>
      <c r="F105" s="73"/>
      <c r="G105" s="73"/>
      <c r="H105" s="73"/>
      <c r="I105" s="181"/>
      <c r="J105" s="71"/>
      <c r="K105" s="71"/>
      <c r="L105" s="69"/>
    </row>
    <row r="106" s="1" customFormat="1" ht="14.4" customHeight="1">
      <c r="B106" s="43"/>
      <c r="C106" s="73" t="s">
        <v>93</v>
      </c>
      <c r="D106" s="71"/>
      <c r="E106" s="71"/>
      <c r="F106" s="71"/>
      <c r="G106" s="71"/>
      <c r="H106" s="71"/>
      <c r="I106" s="181"/>
      <c r="J106" s="71"/>
      <c r="K106" s="71"/>
      <c r="L106" s="69"/>
    </row>
    <row r="107" s="1" customFormat="1" ht="17.25" customHeight="1">
      <c r="B107" s="43"/>
      <c r="C107" s="71"/>
      <c r="D107" s="71"/>
      <c r="E107" s="79" t="str">
        <f>E9</f>
        <v>01 - stavební rozpočet</v>
      </c>
      <c r="F107" s="71"/>
      <c r="G107" s="71"/>
      <c r="H107" s="71"/>
      <c r="I107" s="181"/>
      <c r="J107" s="71"/>
      <c r="K107" s="71"/>
      <c r="L107" s="69"/>
    </row>
    <row r="108" s="1" customFormat="1" ht="6.96" customHeight="1">
      <c r="B108" s="43"/>
      <c r="C108" s="71"/>
      <c r="D108" s="71"/>
      <c r="E108" s="71"/>
      <c r="F108" s="71"/>
      <c r="G108" s="71"/>
      <c r="H108" s="71"/>
      <c r="I108" s="181"/>
      <c r="J108" s="71"/>
      <c r="K108" s="71"/>
      <c r="L108" s="69"/>
    </row>
    <row r="109" s="1" customFormat="1" ht="18" customHeight="1">
      <c r="B109" s="43"/>
      <c r="C109" s="73" t="s">
        <v>23</v>
      </c>
      <c r="D109" s="71"/>
      <c r="E109" s="71"/>
      <c r="F109" s="183" t="str">
        <f>F12</f>
        <v xml:space="preserve"> </v>
      </c>
      <c r="G109" s="71"/>
      <c r="H109" s="71"/>
      <c r="I109" s="184" t="s">
        <v>25</v>
      </c>
      <c r="J109" s="82" t="str">
        <f>IF(J12="","",J12)</f>
        <v>27. 8. 2018</v>
      </c>
      <c r="K109" s="71"/>
      <c r="L109" s="69"/>
    </row>
    <row r="110" s="1" customFormat="1" ht="6.96" customHeight="1">
      <c r="B110" s="43"/>
      <c r="C110" s="71"/>
      <c r="D110" s="71"/>
      <c r="E110" s="71"/>
      <c r="F110" s="71"/>
      <c r="G110" s="71"/>
      <c r="H110" s="71"/>
      <c r="I110" s="181"/>
      <c r="J110" s="71"/>
      <c r="K110" s="71"/>
      <c r="L110" s="69"/>
    </row>
    <row r="111" s="1" customFormat="1">
      <c r="B111" s="43"/>
      <c r="C111" s="73" t="s">
        <v>27</v>
      </c>
      <c r="D111" s="71"/>
      <c r="E111" s="71"/>
      <c r="F111" s="183" t="str">
        <f>E15</f>
        <v xml:space="preserve"> </v>
      </c>
      <c r="G111" s="71"/>
      <c r="H111" s="71"/>
      <c r="I111" s="184" t="s">
        <v>32</v>
      </c>
      <c r="J111" s="183" t="str">
        <f>E21</f>
        <v xml:space="preserve"> </v>
      </c>
      <c r="K111" s="71"/>
      <c r="L111" s="69"/>
    </row>
    <row r="112" s="1" customFormat="1" ht="14.4" customHeight="1">
      <c r="B112" s="43"/>
      <c r="C112" s="73" t="s">
        <v>30</v>
      </c>
      <c r="D112" s="71"/>
      <c r="E112" s="71"/>
      <c r="F112" s="183" t="str">
        <f>IF(E18="","",E18)</f>
        <v/>
      </c>
      <c r="G112" s="71"/>
      <c r="H112" s="71"/>
      <c r="I112" s="181"/>
      <c r="J112" s="71"/>
      <c r="K112" s="71"/>
      <c r="L112" s="69"/>
    </row>
    <row r="113" s="1" customFormat="1" ht="10.32" customHeight="1">
      <c r="B113" s="43"/>
      <c r="C113" s="71"/>
      <c r="D113" s="71"/>
      <c r="E113" s="71"/>
      <c r="F113" s="71"/>
      <c r="G113" s="71"/>
      <c r="H113" s="71"/>
      <c r="I113" s="181"/>
      <c r="J113" s="71"/>
      <c r="K113" s="71"/>
      <c r="L113" s="69"/>
    </row>
    <row r="114" s="8" customFormat="1" ht="29.28" customHeight="1">
      <c r="B114" s="185"/>
      <c r="C114" s="186" t="s">
        <v>140</v>
      </c>
      <c r="D114" s="187" t="s">
        <v>55</v>
      </c>
      <c r="E114" s="187" t="s">
        <v>51</v>
      </c>
      <c r="F114" s="187" t="s">
        <v>141</v>
      </c>
      <c r="G114" s="187" t="s">
        <v>142</v>
      </c>
      <c r="H114" s="187" t="s">
        <v>143</v>
      </c>
      <c r="I114" s="188" t="s">
        <v>144</v>
      </c>
      <c r="J114" s="187" t="s">
        <v>97</v>
      </c>
      <c r="K114" s="189" t="s">
        <v>145</v>
      </c>
      <c r="L114" s="190"/>
      <c r="M114" s="99" t="s">
        <v>146</v>
      </c>
      <c r="N114" s="100" t="s">
        <v>40</v>
      </c>
      <c r="O114" s="100" t="s">
        <v>147</v>
      </c>
      <c r="P114" s="100" t="s">
        <v>148</v>
      </c>
      <c r="Q114" s="100" t="s">
        <v>149</v>
      </c>
      <c r="R114" s="100" t="s">
        <v>150</v>
      </c>
      <c r="S114" s="100" t="s">
        <v>151</v>
      </c>
      <c r="T114" s="101" t="s">
        <v>152</v>
      </c>
    </row>
    <row r="115" s="1" customFormat="1" ht="29.28" customHeight="1">
      <c r="B115" s="43"/>
      <c r="C115" s="105" t="s">
        <v>98</v>
      </c>
      <c r="D115" s="71"/>
      <c r="E115" s="71"/>
      <c r="F115" s="71"/>
      <c r="G115" s="71"/>
      <c r="H115" s="71"/>
      <c r="I115" s="181"/>
      <c r="J115" s="191">
        <f>BK115</f>
        <v>0</v>
      </c>
      <c r="K115" s="71"/>
      <c r="L115" s="69"/>
      <c r="M115" s="102"/>
      <c r="N115" s="103"/>
      <c r="O115" s="103"/>
      <c r="P115" s="192">
        <f>P116+P129+P141+P166+P201+P208+P213+P229+P240+P248+P256+P260+P262+P269+P284+P297+P334+P355+P358+P369+P377+P379+P381+P396+P398+P401+P428+P430+P489+P512+P564+P584+P595+P597+P604+P613+P626+P632+P634</f>
        <v>0</v>
      </c>
      <c r="Q115" s="103"/>
      <c r="R115" s="192">
        <f>R116+R129+R141+R166+R201+R208+R213+R229+R240+R248+R256+R260+R262+R269+R284+R297+R334+R355+R358+R369+R377+R379+R381+R396+R398+R401+R428+R430+R489+R512+R564+R584+R595+R597+R604+R613+R626+R632+R634</f>
        <v>0</v>
      </c>
      <c r="S115" s="103"/>
      <c r="T115" s="193">
        <f>T116+T129+T141+T166+T201+T208+T213+T229+T240+T248+T256+T260+T262+T269+T284+T297+T334+T355+T358+T369+T377+T379+T381+T396+T398+T401+T428+T430+T489+T512+T564+T584+T595+T597+T604+T613+T626+T632+T634</f>
        <v>0</v>
      </c>
      <c r="AT115" s="21" t="s">
        <v>69</v>
      </c>
      <c r="AU115" s="21" t="s">
        <v>99</v>
      </c>
      <c r="BK115" s="194">
        <f>BK116+BK129+BK141+BK166+BK201+BK208+BK213+BK229+BK240+BK248+BK256+BK260+BK262+BK269+BK284+BK297+BK334+BK355+BK358+BK369+BK377+BK379+BK381+BK396+BK398+BK401+BK428+BK430+BK489+BK512+BK564+BK584+BK595+BK597+BK604+BK613+BK626+BK632+BK634</f>
        <v>0</v>
      </c>
    </row>
    <row r="116" s="9" customFormat="1" ht="37.44" customHeight="1">
      <c r="B116" s="195"/>
      <c r="C116" s="196"/>
      <c r="D116" s="197" t="s">
        <v>69</v>
      </c>
      <c r="E116" s="198" t="s">
        <v>78</v>
      </c>
      <c r="F116" s="198" t="s">
        <v>153</v>
      </c>
      <c r="G116" s="196"/>
      <c r="H116" s="196"/>
      <c r="I116" s="199"/>
      <c r="J116" s="200">
        <f>BK116</f>
        <v>0</v>
      </c>
      <c r="K116" s="196"/>
      <c r="L116" s="201"/>
      <c r="M116" s="202"/>
      <c r="N116" s="203"/>
      <c r="O116" s="203"/>
      <c r="P116" s="204">
        <f>SUM(P117:P128)</f>
        <v>0</v>
      </c>
      <c r="Q116" s="203"/>
      <c r="R116" s="204">
        <f>SUM(R117:R128)</f>
        <v>0</v>
      </c>
      <c r="S116" s="203"/>
      <c r="T116" s="205">
        <f>SUM(T117:T128)</f>
        <v>0</v>
      </c>
      <c r="AR116" s="206" t="s">
        <v>78</v>
      </c>
      <c r="AT116" s="207" t="s">
        <v>69</v>
      </c>
      <c r="AU116" s="207" t="s">
        <v>70</v>
      </c>
      <c r="AY116" s="206" t="s">
        <v>154</v>
      </c>
      <c r="BK116" s="208">
        <f>SUM(BK117:BK128)</f>
        <v>0</v>
      </c>
    </row>
    <row r="117" s="1" customFormat="1" ht="16.5" customHeight="1">
      <c r="B117" s="43"/>
      <c r="C117" s="209" t="s">
        <v>78</v>
      </c>
      <c r="D117" s="209" t="s">
        <v>155</v>
      </c>
      <c r="E117" s="210" t="s">
        <v>156</v>
      </c>
      <c r="F117" s="211" t="s">
        <v>157</v>
      </c>
      <c r="G117" s="212" t="s">
        <v>158</v>
      </c>
      <c r="H117" s="213">
        <v>33.829999999999998</v>
      </c>
      <c r="I117" s="214"/>
      <c r="J117" s="215">
        <f>ROUND(I117*H117,2)</f>
        <v>0</v>
      </c>
      <c r="K117" s="211" t="s">
        <v>21</v>
      </c>
      <c r="L117" s="69"/>
      <c r="M117" s="216" t="s">
        <v>21</v>
      </c>
      <c r="N117" s="217" t="s">
        <v>41</v>
      </c>
      <c r="O117" s="44"/>
      <c r="P117" s="218">
        <f>O117*H117</f>
        <v>0</v>
      </c>
      <c r="Q117" s="218">
        <v>0</v>
      </c>
      <c r="R117" s="218">
        <f>Q117*H117</f>
        <v>0</v>
      </c>
      <c r="S117" s="218">
        <v>0</v>
      </c>
      <c r="T117" s="219">
        <f>S117*H117</f>
        <v>0</v>
      </c>
      <c r="AR117" s="21" t="s">
        <v>159</v>
      </c>
      <c r="AT117" s="21" t="s">
        <v>155</v>
      </c>
      <c r="AU117" s="21" t="s">
        <v>78</v>
      </c>
      <c r="AY117" s="21" t="s">
        <v>154</v>
      </c>
      <c r="BE117" s="220">
        <f>IF(N117="základní",J117,0)</f>
        <v>0</v>
      </c>
      <c r="BF117" s="220">
        <f>IF(N117="snížená",J117,0)</f>
        <v>0</v>
      </c>
      <c r="BG117" s="220">
        <f>IF(N117="zákl. přenesená",J117,0)</f>
        <v>0</v>
      </c>
      <c r="BH117" s="220">
        <f>IF(N117="sníž. přenesená",J117,0)</f>
        <v>0</v>
      </c>
      <c r="BI117" s="220">
        <f>IF(N117="nulová",J117,0)</f>
        <v>0</v>
      </c>
      <c r="BJ117" s="21" t="s">
        <v>78</v>
      </c>
      <c r="BK117" s="220">
        <f>ROUND(I117*H117,2)</f>
        <v>0</v>
      </c>
      <c r="BL117" s="21" t="s">
        <v>159</v>
      </c>
      <c r="BM117" s="21" t="s">
        <v>80</v>
      </c>
    </row>
    <row r="118" s="10" customFormat="1">
      <c r="B118" s="221"/>
      <c r="C118" s="222"/>
      <c r="D118" s="223" t="s">
        <v>160</v>
      </c>
      <c r="E118" s="224" t="s">
        <v>21</v>
      </c>
      <c r="F118" s="225" t="s">
        <v>161</v>
      </c>
      <c r="G118" s="222"/>
      <c r="H118" s="226">
        <v>33.829999999999998</v>
      </c>
      <c r="I118" s="227"/>
      <c r="J118" s="222"/>
      <c r="K118" s="222"/>
      <c r="L118" s="228"/>
      <c r="M118" s="229"/>
      <c r="N118" s="230"/>
      <c r="O118" s="230"/>
      <c r="P118" s="230"/>
      <c r="Q118" s="230"/>
      <c r="R118" s="230"/>
      <c r="S118" s="230"/>
      <c r="T118" s="231"/>
      <c r="AT118" s="232" t="s">
        <v>160</v>
      </c>
      <c r="AU118" s="232" t="s">
        <v>78</v>
      </c>
      <c r="AV118" s="10" t="s">
        <v>80</v>
      </c>
      <c r="AW118" s="10" t="s">
        <v>33</v>
      </c>
      <c r="AX118" s="10" t="s">
        <v>70</v>
      </c>
      <c r="AY118" s="232" t="s">
        <v>154</v>
      </c>
    </row>
    <row r="119" s="11" customFormat="1">
      <c r="B119" s="233"/>
      <c r="C119" s="234"/>
      <c r="D119" s="223" t="s">
        <v>160</v>
      </c>
      <c r="E119" s="235" t="s">
        <v>21</v>
      </c>
      <c r="F119" s="236" t="s">
        <v>162</v>
      </c>
      <c r="G119" s="234"/>
      <c r="H119" s="237">
        <v>33.829999999999998</v>
      </c>
      <c r="I119" s="238"/>
      <c r="J119" s="234"/>
      <c r="K119" s="234"/>
      <c r="L119" s="239"/>
      <c r="M119" s="240"/>
      <c r="N119" s="241"/>
      <c r="O119" s="241"/>
      <c r="P119" s="241"/>
      <c r="Q119" s="241"/>
      <c r="R119" s="241"/>
      <c r="S119" s="241"/>
      <c r="T119" s="242"/>
      <c r="AT119" s="243" t="s">
        <v>160</v>
      </c>
      <c r="AU119" s="243" t="s">
        <v>78</v>
      </c>
      <c r="AV119" s="11" t="s">
        <v>159</v>
      </c>
      <c r="AW119" s="11" t="s">
        <v>33</v>
      </c>
      <c r="AX119" s="11" t="s">
        <v>78</v>
      </c>
      <c r="AY119" s="243" t="s">
        <v>154</v>
      </c>
    </row>
    <row r="120" s="1" customFormat="1" ht="16.5" customHeight="1">
      <c r="B120" s="43"/>
      <c r="C120" s="209" t="s">
        <v>80</v>
      </c>
      <c r="D120" s="209" t="s">
        <v>155</v>
      </c>
      <c r="E120" s="210" t="s">
        <v>163</v>
      </c>
      <c r="F120" s="211" t="s">
        <v>164</v>
      </c>
      <c r="G120" s="212" t="s">
        <v>165</v>
      </c>
      <c r="H120" s="213">
        <v>5.1100000000000003</v>
      </c>
      <c r="I120" s="214"/>
      <c r="J120" s="215">
        <f>ROUND(I120*H120,2)</f>
        <v>0</v>
      </c>
      <c r="K120" s="211" t="s">
        <v>21</v>
      </c>
      <c r="L120" s="69"/>
      <c r="M120" s="216" t="s">
        <v>21</v>
      </c>
      <c r="N120" s="217" t="s">
        <v>41</v>
      </c>
      <c r="O120" s="44"/>
      <c r="P120" s="218">
        <f>O120*H120</f>
        <v>0</v>
      </c>
      <c r="Q120" s="218">
        <v>0</v>
      </c>
      <c r="R120" s="218">
        <f>Q120*H120</f>
        <v>0</v>
      </c>
      <c r="S120" s="218">
        <v>0</v>
      </c>
      <c r="T120" s="219">
        <f>S120*H120</f>
        <v>0</v>
      </c>
      <c r="AR120" s="21" t="s">
        <v>159</v>
      </c>
      <c r="AT120" s="21" t="s">
        <v>155</v>
      </c>
      <c r="AU120" s="21" t="s">
        <v>78</v>
      </c>
      <c r="AY120" s="21" t="s">
        <v>154</v>
      </c>
      <c r="BE120" s="220">
        <f>IF(N120="základní",J120,0)</f>
        <v>0</v>
      </c>
      <c r="BF120" s="220">
        <f>IF(N120="snížená",J120,0)</f>
        <v>0</v>
      </c>
      <c r="BG120" s="220">
        <f>IF(N120="zákl. přenesená",J120,0)</f>
        <v>0</v>
      </c>
      <c r="BH120" s="220">
        <f>IF(N120="sníž. přenesená",J120,0)</f>
        <v>0</v>
      </c>
      <c r="BI120" s="220">
        <f>IF(N120="nulová",J120,0)</f>
        <v>0</v>
      </c>
      <c r="BJ120" s="21" t="s">
        <v>78</v>
      </c>
      <c r="BK120" s="220">
        <f>ROUND(I120*H120,2)</f>
        <v>0</v>
      </c>
      <c r="BL120" s="21" t="s">
        <v>159</v>
      </c>
      <c r="BM120" s="21" t="s">
        <v>159</v>
      </c>
    </row>
    <row r="121" s="1" customFormat="1" ht="16.5" customHeight="1">
      <c r="B121" s="43"/>
      <c r="C121" s="209" t="s">
        <v>166</v>
      </c>
      <c r="D121" s="209" t="s">
        <v>155</v>
      </c>
      <c r="E121" s="210" t="s">
        <v>167</v>
      </c>
      <c r="F121" s="211" t="s">
        <v>168</v>
      </c>
      <c r="G121" s="212" t="s">
        <v>165</v>
      </c>
      <c r="H121" s="213">
        <v>12.443</v>
      </c>
      <c r="I121" s="214"/>
      <c r="J121" s="215">
        <f>ROUND(I121*H121,2)</f>
        <v>0</v>
      </c>
      <c r="K121" s="211" t="s">
        <v>21</v>
      </c>
      <c r="L121" s="69"/>
      <c r="M121" s="216" t="s">
        <v>21</v>
      </c>
      <c r="N121" s="217" t="s">
        <v>41</v>
      </c>
      <c r="O121" s="44"/>
      <c r="P121" s="218">
        <f>O121*H121</f>
        <v>0</v>
      </c>
      <c r="Q121" s="218">
        <v>0</v>
      </c>
      <c r="R121" s="218">
        <f>Q121*H121</f>
        <v>0</v>
      </c>
      <c r="S121" s="218">
        <v>0</v>
      </c>
      <c r="T121" s="219">
        <f>S121*H121</f>
        <v>0</v>
      </c>
      <c r="AR121" s="21" t="s">
        <v>159</v>
      </c>
      <c r="AT121" s="21" t="s">
        <v>155</v>
      </c>
      <c r="AU121" s="21" t="s">
        <v>78</v>
      </c>
      <c r="AY121" s="21" t="s">
        <v>154</v>
      </c>
      <c r="BE121" s="220">
        <f>IF(N121="základní",J121,0)</f>
        <v>0</v>
      </c>
      <c r="BF121" s="220">
        <f>IF(N121="snížená",J121,0)</f>
        <v>0</v>
      </c>
      <c r="BG121" s="220">
        <f>IF(N121="zákl. přenesená",J121,0)</f>
        <v>0</v>
      </c>
      <c r="BH121" s="220">
        <f>IF(N121="sníž. přenesená",J121,0)</f>
        <v>0</v>
      </c>
      <c r="BI121" s="220">
        <f>IF(N121="nulová",J121,0)</f>
        <v>0</v>
      </c>
      <c r="BJ121" s="21" t="s">
        <v>78</v>
      </c>
      <c r="BK121" s="220">
        <f>ROUND(I121*H121,2)</f>
        <v>0</v>
      </c>
      <c r="BL121" s="21" t="s">
        <v>159</v>
      </c>
      <c r="BM121" s="21" t="s">
        <v>169</v>
      </c>
    </row>
    <row r="122" s="1" customFormat="1" ht="16.5" customHeight="1">
      <c r="B122" s="43"/>
      <c r="C122" s="209" t="s">
        <v>159</v>
      </c>
      <c r="D122" s="209" t="s">
        <v>155</v>
      </c>
      <c r="E122" s="210" t="s">
        <v>170</v>
      </c>
      <c r="F122" s="211" t="s">
        <v>171</v>
      </c>
      <c r="G122" s="212" t="s">
        <v>165</v>
      </c>
      <c r="H122" s="213">
        <v>4.3470000000000004</v>
      </c>
      <c r="I122" s="214"/>
      <c r="J122" s="215">
        <f>ROUND(I122*H122,2)</f>
        <v>0</v>
      </c>
      <c r="K122" s="211" t="s">
        <v>21</v>
      </c>
      <c r="L122" s="69"/>
      <c r="M122" s="216" t="s">
        <v>21</v>
      </c>
      <c r="N122" s="217" t="s">
        <v>41</v>
      </c>
      <c r="O122" s="44"/>
      <c r="P122" s="218">
        <f>O122*H122</f>
        <v>0</v>
      </c>
      <c r="Q122" s="218">
        <v>0</v>
      </c>
      <c r="R122" s="218">
        <f>Q122*H122</f>
        <v>0</v>
      </c>
      <c r="S122" s="218">
        <v>0</v>
      </c>
      <c r="T122" s="219">
        <f>S122*H122</f>
        <v>0</v>
      </c>
      <c r="AR122" s="21" t="s">
        <v>159</v>
      </c>
      <c r="AT122" s="21" t="s">
        <v>155</v>
      </c>
      <c r="AU122" s="21" t="s">
        <v>78</v>
      </c>
      <c r="AY122" s="21" t="s">
        <v>154</v>
      </c>
      <c r="BE122" s="220">
        <f>IF(N122="základní",J122,0)</f>
        <v>0</v>
      </c>
      <c r="BF122" s="220">
        <f>IF(N122="snížená",J122,0)</f>
        <v>0</v>
      </c>
      <c r="BG122" s="220">
        <f>IF(N122="zákl. přenesená",J122,0)</f>
        <v>0</v>
      </c>
      <c r="BH122" s="220">
        <f>IF(N122="sníž. přenesená",J122,0)</f>
        <v>0</v>
      </c>
      <c r="BI122" s="220">
        <f>IF(N122="nulová",J122,0)</f>
        <v>0</v>
      </c>
      <c r="BJ122" s="21" t="s">
        <v>78</v>
      </c>
      <c r="BK122" s="220">
        <f>ROUND(I122*H122,2)</f>
        <v>0</v>
      </c>
      <c r="BL122" s="21" t="s">
        <v>159</v>
      </c>
      <c r="BM122" s="21" t="s">
        <v>172</v>
      </c>
    </row>
    <row r="123" s="1" customFormat="1" ht="16.5" customHeight="1">
      <c r="B123" s="43"/>
      <c r="C123" s="209" t="s">
        <v>173</v>
      </c>
      <c r="D123" s="209" t="s">
        <v>155</v>
      </c>
      <c r="E123" s="210" t="s">
        <v>174</v>
      </c>
      <c r="F123" s="211" t="s">
        <v>175</v>
      </c>
      <c r="G123" s="212" t="s">
        <v>165</v>
      </c>
      <c r="H123" s="213">
        <v>5.1100000000000003</v>
      </c>
      <c r="I123" s="214"/>
      <c r="J123" s="215">
        <f>ROUND(I123*H123,2)</f>
        <v>0</v>
      </c>
      <c r="K123" s="211" t="s">
        <v>21</v>
      </c>
      <c r="L123" s="69"/>
      <c r="M123" s="216" t="s">
        <v>21</v>
      </c>
      <c r="N123" s="217" t="s">
        <v>41</v>
      </c>
      <c r="O123" s="44"/>
      <c r="P123" s="218">
        <f>O123*H123</f>
        <v>0</v>
      </c>
      <c r="Q123" s="218">
        <v>0</v>
      </c>
      <c r="R123" s="218">
        <f>Q123*H123</f>
        <v>0</v>
      </c>
      <c r="S123" s="218">
        <v>0</v>
      </c>
      <c r="T123" s="219">
        <f>S123*H123</f>
        <v>0</v>
      </c>
      <c r="AR123" s="21" t="s">
        <v>159</v>
      </c>
      <c r="AT123" s="21" t="s">
        <v>155</v>
      </c>
      <c r="AU123" s="21" t="s">
        <v>78</v>
      </c>
      <c r="AY123" s="21" t="s">
        <v>154</v>
      </c>
      <c r="BE123" s="220">
        <f>IF(N123="základní",J123,0)</f>
        <v>0</v>
      </c>
      <c r="BF123" s="220">
        <f>IF(N123="snížená",J123,0)</f>
        <v>0</v>
      </c>
      <c r="BG123" s="220">
        <f>IF(N123="zákl. přenesená",J123,0)</f>
        <v>0</v>
      </c>
      <c r="BH123" s="220">
        <f>IF(N123="sníž. přenesená",J123,0)</f>
        <v>0</v>
      </c>
      <c r="BI123" s="220">
        <f>IF(N123="nulová",J123,0)</f>
        <v>0</v>
      </c>
      <c r="BJ123" s="21" t="s">
        <v>78</v>
      </c>
      <c r="BK123" s="220">
        <f>ROUND(I123*H123,2)</f>
        <v>0</v>
      </c>
      <c r="BL123" s="21" t="s">
        <v>159</v>
      </c>
      <c r="BM123" s="21" t="s">
        <v>176</v>
      </c>
    </row>
    <row r="124" s="1" customFormat="1" ht="16.5" customHeight="1">
      <c r="B124" s="43"/>
      <c r="C124" s="209" t="s">
        <v>169</v>
      </c>
      <c r="D124" s="209" t="s">
        <v>155</v>
      </c>
      <c r="E124" s="210" t="s">
        <v>177</v>
      </c>
      <c r="F124" s="211" t="s">
        <v>178</v>
      </c>
      <c r="G124" s="212" t="s">
        <v>165</v>
      </c>
      <c r="H124" s="213">
        <v>2.96</v>
      </c>
      <c r="I124" s="214"/>
      <c r="J124" s="215">
        <f>ROUND(I124*H124,2)</f>
        <v>0</v>
      </c>
      <c r="K124" s="211" t="s">
        <v>21</v>
      </c>
      <c r="L124" s="69"/>
      <c r="M124" s="216" t="s">
        <v>21</v>
      </c>
      <c r="N124" s="217" t="s">
        <v>41</v>
      </c>
      <c r="O124" s="44"/>
      <c r="P124" s="218">
        <f>O124*H124</f>
        <v>0</v>
      </c>
      <c r="Q124" s="218">
        <v>0</v>
      </c>
      <c r="R124" s="218">
        <f>Q124*H124</f>
        <v>0</v>
      </c>
      <c r="S124" s="218">
        <v>0</v>
      </c>
      <c r="T124" s="219">
        <f>S124*H124</f>
        <v>0</v>
      </c>
      <c r="AR124" s="21" t="s">
        <v>159</v>
      </c>
      <c r="AT124" s="21" t="s">
        <v>155</v>
      </c>
      <c r="AU124" s="21" t="s">
        <v>78</v>
      </c>
      <c r="AY124" s="21" t="s">
        <v>154</v>
      </c>
      <c r="BE124" s="220">
        <f>IF(N124="základní",J124,0)</f>
        <v>0</v>
      </c>
      <c r="BF124" s="220">
        <f>IF(N124="snížená",J124,0)</f>
        <v>0</v>
      </c>
      <c r="BG124" s="220">
        <f>IF(N124="zákl. přenesená",J124,0)</f>
        <v>0</v>
      </c>
      <c r="BH124" s="220">
        <f>IF(N124="sníž. přenesená",J124,0)</f>
        <v>0</v>
      </c>
      <c r="BI124" s="220">
        <f>IF(N124="nulová",J124,0)</f>
        <v>0</v>
      </c>
      <c r="BJ124" s="21" t="s">
        <v>78</v>
      </c>
      <c r="BK124" s="220">
        <f>ROUND(I124*H124,2)</f>
        <v>0</v>
      </c>
      <c r="BL124" s="21" t="s">
        <v>159</v>
      </c>
      <c r="BM124" s="21" t="s">
        <v>179</v>
      </c>
    </row>
    <row r="125" s="1" customFormat="1" ht="16.5" customHeight="1">
      <c r="B125" s="43"/>
      <c r="C125" s="209" t="s">
        <v>180</v>
      </c>
      <c r="D125" s="209" t="s">
        <v>155</v>
      </c>
      <c r="E125" s="210" t="s">
        <v>181</v>
      </c>
      <c r="F125" s="211" t="s">
        <v>182</v>
      </c>
      <c r="G125" s="212" t="s">
        <v>165</v>
      </c>
      <c r="H125" s="213">
        <v>8.0999999999999996</v>
      </c>
      <c r="I125" s="214"/>
      <c r="J125" s="215">
        <f>ROUND(I125*H125,2)</f>
        <v>0</v>
      </c>
      <c r="K125" s="211" t="s">
        <v>21</v>
      </c>
      <c r="L125" s="69"/>
      <c r="M125" s="216" t="s">
        <v>21</v>
      </c>
      <c r="N125" s="217" t="s">
        <v>41</v>
      </c>
      <c r="O125" s="44"/>
      <c r="P125" s="218">
        <f>O125*H125</f>
        <v>0</v>
      </c>
      <c r="Q125" s="218">
        <v>0</v>
      </c>
      <c r="R125" s="218">
        <f>Q125*H125</f>
        <v>0</v>
      </c>
      <c r="S125" s="218">
        <v>0</v>
      </c>
      <c r="T125" s="219">
        <f>S125*H125</f>
        <v>0</v>
      </c>
      <c r="AR125" s="21" t="s">
        <v>159</v>
      </c>
      <c r="AT125" s="21" t="s">
        <v>155</v>
      </c>
      <c r="AU125" s="21" t="s">
        <v>78</v>
      </c>
      <c r="AY125" s="21" t="s">
        <v>154</v>
      </c>
      <c r="BE125" s="220">
        <f>IF(N125="základní",J125,0)</f>
        <v>0</v>
      </c>
      <c r="BF125" s="220">
        <f>IF(N125="snížená",J125,0)</f>
        <v>0</v>
      </c>
      <c r="BG125" s="220">
        <f>IF(N125="zákl. přenesená",J125,0)</f>
        <v>0</v>
      </c>
      <c r="BH125" s="220">
        <f>IF(N125="sníž. přenesená",J125,0)</f>
        <v>0</v>
      </c>
      <c r="BI125" s="220">
        <f>IF(N125="nulová",J125,0)</f>
        <v>0</v>
      </c>
      <c r="BJ125" s="21" t="s">
        <v>78</v>
      </c>
      <c r="BK125" s="220">
        <f>ROUND(I125*H125,2)</f>
        <v>0</v>
      </c>
      <c r="BL125" s="21" t="s">
        <v>159</v>
      </c>
      <c r="BM125" s="21" t="s">
        <v>183</v>
      </c>
    </row>
    <row r="126" s="10" customFormat="1">
      <c r="B126" s="221"/>
      <c r="C126" s="222"/>
      <c r="D126" s="223" t="s">
        <v>160</v>
      </c>
      <c r="E126" s="224" t="s">
        <v>21</v>
      </c>
      <c r="F126" s="225" t="s">
        <v>184</v>
      </c>
      <c r="G126" s="222"/>
      <c r="H126" s="226">
        <v>8.0999999999999996</v>
      </c>
      <c r="I126" s="227"/>
      <c r="J126" s="222"/>
      <c r="K126" s="222"/>
      <c r="L126" s="228"/>
      <c r="M126" s="229"/>
      <c r="N126" s="230"/>
      <c r="O126" s="230"/>
      <c r="P126" s="230"/>
      <c r="Q126" s="230"/>
      <c r="R126" s="230"/>
      <c r="S126" s="230"/>
      <c r="T126" s="231"/>
      <c r="AT126" s="232" t="s">
        <v>160</v>
      </c>
      <c r="AU126" s="232" t="s">
        <v>78</v>
      </c>
      <c r="AV126" s="10" t="s">
        <v>80</v>
      </c>
      <c r="AW126" s="10" t="s">
        <v>33</v>
      </c>
      <c r="AX126" s="10" t="s">
        <v>70</v>
      </c>
      <c r="AY126" s="232" t="s">
        <v>154</v>
      </c>
    </row>
    <row r="127" s="11" customFormat="1">
      <c r="B127" s="233"/>
      <c r="C127" s="234"/>
      <c r="D127" s="223" t="s">
        <v>160</v>
      </c>
      <c r="E127" s="235" t="s">
        <v>21</v>
      </c>
      <c r="F127" s="236" t="s">
        <v>162</v>
      </c>
      <c r="G127" s="234"/>
      <c r="H127" s="237">
        <v>8.0999999999999996</v>
      </c>
      <c r="I127" s="238"/>
      <c r="J127" s="234"/>
      <c r="K127" s="234"/>
      <c r="L127" s="239"/>
      <c r="M127" s="240"/>
      <c r="N127" s="241"/>
      <c r="O127" s="241"/>
      <c r="P127" s="241"/>
      <c r="Q127" s="241"/>
      <c r="R127" s="241"/>
      <c r="S127" s="241"/>
      <c r="T127" s="242"/>
      <c r="AT127" s="243" t="s">
        <v>160</v>
      </c>
      <c r="AU127" s="243" t="s">
        <v>78</v>
      </c>
      <c r="AV127" s="11" t="s">
        <v>159</v>
      </c>
      <c r="AW127" s="11" t="s">
        <v>33</v>
      </c>
      <c r="AX127" s="11" t="s">
        <v>78</v>
      </c>
      <c r="AY127" s="243" t="s">
        <v>154</v>
      </c>
    </row>
    <row r="128" s="1" customFormat="1" ht="16.5" customHeight="1">
      <c r="B128" s="43"/>
      <c r="C128" s="209" t="s">
        <v>172</v>
      </c>
      <c r="D128" s="209" t="s">
        <v>155</v>
      </c>
      <c r="E128" s="210" t="s">
        <v>185</v>
      </c>
      <c r="F128" s="211" t="s">
        <v>186</v>
      </c>
      <c r="G128" s="212" t="s">
        <v>165</v>
      </c>
      <c r="H128" s="213">
        <v>8.0999999999999996</v>
      </c>
      <c r="I128" s="214"/>
      <c r="J128" s="215">
        <f>ROUND(I128*H128,2)</f>
        <v>0</v>
      </c>
      <c r="K128" s="211" t="s">
        <v>21</v>
      </c>
      <c r="L128" s="69"/>
      <c r="M128" s="216" t="s">
        <v>21</v>
      </c>
      <c r="N128" s="217" t="s">
        <v>41</v>
      </c>
      <c r="O128" s="44"/>
      <c r="P128" s="218">
        <f>O128*H128</f>
        <v>0</v>
      </c>
      <c r="Q128" s="218">
        <v>0</v>
      </c>
      <c r="R128" s="218">
        <f>Q128*H128</f>
        <v>0</v>
      </c>
      <c r="S128" s="218">
        <v>0</v>
      </c>
      <c r="T128" s="219">
        <f>S128*H128</f>
        <v>0</v>
      </c>
      <c r="AR128" s="21" t="s">
        <v>159</v>
      </c>
      <c r="AT128" s="21" t="s">
        <v>155</v>
      </c>
      <c r="AU128" s="21" t="s">
        <v>78</v>
      </c>
      <c r="AY128" s="21" t="s">
        <v>154</v>
      </c>
      <c r="BE128" s="220">
        <f>IF(N128="základní",J128,0)</f>
        <v>0</v>
      </c>
      <c r="BF128" s="220">
        <f>IF(N128="snížená",J128,0)</f>
        <v>0</v>
      </c>
      <c r="BG128" s="220">
        <f>IF(N128="zákl. přenesená",J128,0)</f>
        <v>0</v>
      </c>
      <c r="BH128" s="220">
        <f>IF(N128="sníž. přenesená",J128,0)</f>
        <v>0</v>
      </c>
      <c r="BI128" s="220">
        <f>IF(N128="nulová",J128,0)</f>
        <v>0</v>
      </c>
      <c r="BJ128" s="21" t="s">
        <v>78</v>
      </c>
      <c r="BK128" s="220">
        <f>ROUND(I128*H128,2)</f>
        <v>0</v>
      </c>
      <c r="BL128" s="21" t="s">
        <v>159</v>
      </c>
      <c r="BM128" s="21" t="s">
        <v>187</v>
      </c>
    </row>
    <row r="129" s="9" customFormat="1" ht="37.44" customHeight="1">
      <c r="B129" s="195"/>
      <c r="C129" s="196"/>
      <c r="D129" s="197" t="s">
        <v>69</v>
      </c>
      <c r="E129" s="198" t="s">
        <v>80</v>
      </c>
      <c r="F129" s="198" t="s">
        <v>188</v>
      </c>
      <c r="G129" s="196"/>
      <c r="H129" s="196"/>
      <c r="I129" s="199"/>
      <c r="J129" s="200">
        <f>BK129</f>
        <v>0</v>
      </c>
      <c r="K129" s="196"/>
      <c r="L129" s="201"/>
      <c r="M129" s="202"/>
      <c r="N129" s="203"/>
      <c r="O129" s="203"/>
      <c r="P129" s="204">
        <f>SUM(P130:P140)</f>
        <v>0</v>
      </c>
      <c r="Q129" s="203"/>
      <c r="R129" s="204">
        <f>SUM(R130:R140)</f>
        <v>0</v>
      </c>
      <c r="S129" s="203"/>
      <c r="T129" s="205">
        <f>SUM(T130:T140)</f>
        <v>0</v>
      </c>
      <c r="AR129" s="206" t="s">
        <v>78</v>
      </c>
      <c r="AT129" s="207" t="s">
        <v>69</v>
      </c>
      <c r="AU129" s="207" t="s">
        <v>70</v>
      </c>
      <c r="AY129" s="206" t="s">
        <v>154</v>
      </c>
      <c r="BK129" s="208">
        <f>SUM(BK130:BK140)</f>
        <v>0</v>
      </c>
    </row>
    <row r="130" s="1" customFormat="1" ht="16.5" customHeight="1">
      <c r="B130" s="43"/>
      <c r="C130" s="209" t="s">
        <v>189</v>
      </c>
      <c r="D130" s="209" t="s">
        <v>155</v>
      </c>
      <c r="E130" s="210" t="s">
        <v>190</v>
      </c>
      <c r="F130" s="211" t="s">
        <v>191</v>
      </c>
      <c r="G130" s="212" t="s">
        <v>165</v>
      </c>
      <c r="H130" s="213">
        <v>0.14000000000000001</v>
      </c>
      <c r="I130" s="214"/>
      <c r="J130" s="215">
        <f>ROUND(I130*H130,2)</f>
        <v>0</v>
      </c>
      <c r="K130" s="211" t="s">
        <v>21</v>
      </c>
      <c r="L130" s="69"/>
      <c r="M130" s="216" t="s">
        <v>21</v>
      </c>
      <c r="N130" s="217" t="s">
        <v>41</v>
      </c>
      <c r="O130" s="44"/>
      <c r="P130" s="218">
        <f>O130*H130</f>
        <v>0</v>
      </c>
      <c r="Q130" s="218">
        <v>0</v>
      </c>
      <c r="R130" s="218">
        <f>Q130*H130</f>
        <v>0</v>
      </c>
      <c r="S130" s="218">
        <v>0</v>
      </c>
      <c r="T130" s="219">
        <f>S130*H130</f>
        <v>0</v>
      </c>
      <c r="AR130" s="21" t="s">
        <v>159</v>
      </c>
      <c r="AT130" s="21" t="s">
        <v>155</v>
      </c>
      <c r="AU130" s="21" t="s">
        <v>78</v>
      </c>
      <c r="AY130" s="21" t="s">
        <v>154</v>
      </c>
      <c r="BE130" s="220">
        <f>IF(N130="základní",J130,0)</f>
        <v>0</v>
      </c>
      <c r="BF130" s="220">
        <f>IF(N130="snížená",J130,0)</f>
        <v>0</v>
      </c>
      <c r="BG130" s="220">
        <f>IF(N130="zákl. přenesená",J130,0)</f>
        <v>0</v>
      </c>
      <c r="BH130" s="220">
        <f>IF(N130="sníž. přenesená",J130,0)</f>
        <v>0</v>
      </c>
      <c r="BI130" s="220">
        <f>IF(N130="nulová",J130,0)</f>
        <v>0</v>
      </c>
      <c r="BJ130" s="21" t="s">
        <v>78</v>
      </c>
      <c r="BK130" s="220">
        <f>ROUND(I130*H130,2)</f>
        <v>0</v>
      </c>
      <c r="BL130" s="21" t="s">
        <v>159</v>
      </c>
      <c r="BM130" s="21" t="s">
        <v>192</v>
      </c>
    </row>
    <row r="131" s="1" customFormat="1" ht="25.5" customHeight="1">
      <c r="B131" s="43"/>
      <c r="C131" s="209" t="s">
        <v>176</v>
      </c>
      <c r="D131" s="209" t="s">
        <v>155</v>
      </c>
      <c r="E131" s="210" t="s">
        <v>193</v>
      </c>
      <c r="F131" s="211" t="s">
        <v>194</v>
      </c>
      <c r="G131" s="212" t="s">
        <v>195</v>
      </c>
      <c r="H131" s="213">
        <v>0.0050000000000000001</v>
      </c>
      <c r="I131" s="214"/>
      <c r="J131" s="215">
        <f>ROUND(I131*H131,2)</f>
        <v>0</v>
      </c>
      <c r="K131" s="211" t="s">
        <v>21</v>
      </c>
      <c r="L131" s="69"/>
      <c r="M131" s="216" t="s">
        <v>21</v>
      </c>
      <c r="N131" s="217" t="s">
        <v>41</v>
      </c>
      <c r="O131" s="44"/>
      <c r="P131" s="218">
        <f>O131*H131</f>
        <v>0</v>
      </c>
      <c r="Q131" s="218">
        <v>0</v>
      </c>
      <c r="R131" s="218">
        <f>Q131*H131</f>
        <v>0</v>
      </c>
      <c r="S131" s="218">
        <v>0</v>
      </c>
      <c r="T131" s="219">
        <f>S131*H131</f>
        <v>0</v>
      </c>
      <c r="AR131" s="21" t="s">
        <v>159</v>
      </c>
      <c r="AT131" s="21" t="s">
        <v>155</v>
      </c>
      <c r="AU131" s="21" t="s">
        <v>78</v>
      </c>
      <c r="AY131" s="21" t="s">
        <v>154</v>
      </c>
      <c r="BE131" s="220">
        <f>IF(N131="základní",J131,0)</f>
        <v>0</v>
      </c>
      <c r="BF131" s="220">
        <f>IF(N131="snížená",J131,0)</f>
        <v>0</v>
      </c>
      <c r="BG131" s="220">
        <f>IF(N131="zákl. přenesená",J131,0)</f>
        <v>0</v>
      </c>
      <c r="BH131" s="220">
        <f>IF(N131="sníž. přenesená",J131,0)</f>
        <v>0</v>
      </c>
      <c r="BI131" s="220">
        <f>IF(N131="nulová",J131,0)</f>
        <v>0</v>
      </c>
      <c r="BJ131" s="21" t="s">
        <v>78</v>
      </c>
      <c r="BK131" s="220">
        <f>ROUND(I131*H131,2)</f>
        <v>0</v>
      </c>
      <c r="BL131" s="21" t="s">
        <v>159</v>
      </c>
      <c r="BM131" s="21" t="s">
        <v>196</v>
      </c>
    </row>
    <row r="132" s="10" customFormat="1">
      <c r="B132" s="221"/>
      <c r="C132" s="222"/>
      <c r="D132" s="223" t="s">
        <v>160</v>
      </c>
      <c r="E132" s="224" t="s">
        <v>21</v>
      </c>
      <c r="F132" s="225" t="s">
        <v>197</v>
      </c>
      <c r="G132" s="222"/>
      <c r="H132" s="226">
        <v>0.0050000000000000001</v>
      </c>
      <c r="I132" s="227"/>
      <c r="J132" s="222"/>
      <c r="K132" s="222"/>
      <c r="L132" s="228"/>
      <c r="M132" s="229"/>
      <c r="N132" s="230"/>
      <c r="O132" s="230"/>
      <c r="P132" s="230"/>
      <c r="Q132" s="230"/>
      <c r="R132" s="230"/>
      <c r="S132" s="230"/>
      <c r="T132" s="231"/>
      <c r="AT132" s="232" t="s">
        <v>160</v>
      </c>
      <c r="AU132" s="232" t="s">
        <v>78</v>
      </c>
      <c r="AV132" s="10" t="s">
        <v>80</v>
      </c>
      <c r="AW132" s="10" t="s">
        <v>33</v>
      </c>
      <c r="AX132" s="10" t="s">
        <v>70</v>
      </c>
      <c r="AY132" s="232" t="s">
        <v>154</v>
      </c>
    </row>
    <row r="133" s="11" customFormat="1">
      <c r="B133" s="233"/>
      <c r="C133" s="234"/>
      <c r="D133" s="223" t="s">
        <v>160</v>
      </c>
      <c r="E133" s="235" t="s">
        <v>21</v>
      </c>
      <c r="F133" s="236" t="s">
        <v>162</v>
      </c>
      <c r="G133" s="234"/>
      <c r="H133" s="237">
        <v>0.0050000000000000001</v>
      </c>
      <c r="I133" s="238"/>
      <c r="J133" s="234"/>
      <c r="K133" s="234"/>
      <c r="L133" s="239"/>
      <c r="M133" s="240"/>
      <c r="N133" s="241"/>
      <c r="O133" s="241"/>
      <c r="P133" s="241"/>
      <c r="Q133" s="241"/>
      <c r="R133" s="241"/>
      <c r="S133" s="241"/>
      <c r="T133" s="242"/>
      <c r="AT133" s="243" t="s">
        <v>160</v>
      </c>
      <c r="AU133" s="243" t="s">
        <v>78</v>
      </c>
      <c r="AV133" s="11" t="s">
        <v>159</v>
      </c>
      <c r="AW133" s="11" t="s">
        <v>33</v>
      </c>
      <c r="AX133" s="11" t="s">
        <v>78</v>
      </c>
      <c r="AY133" s="243" t="s">
        <v>154</v>
      </c>
    </row>
    <row r="134" s="1" customFormat="1" ht="16.5" customHeight="1">
      <c r="B134" s="43"/>
      <c r="C134" s="209" t="s">
        <v>198</v>
      </c>
      <c r="D134" s="209" t="s">
        <v>155</v>
      </c>
      <c r="E134" s="210" t="s">
        <v>199</v>
      </c>
      <c r="F134" s="211" t="s">
        <v>200</v>
      </c>
      <c r="G134" s="212" t="s">
        <v>165</v>
      </c>
      <c r="H134" s="213">
        <v>3.2480000000000002</v>
      </c>
      <c r="I134" s="214"/>
      <c r="J134" s="215">
        <f>ROUND(I134*H134,2)</f>
        <v>0</v>
      </c>
      <c r="K134" s="211" t="s">
        <v>21</v>
      </c>
      <c r="L134" s="69"/>
      <c r="M134" s="216" t="s">
        <v>21</v>
      </c>
      <c r="N134" s="217" t="s">
        <v>41</v>
      </c>
      <c r="O134" s="44"/>
      <c r="P134" s="218">
        <f>O134*H134</f>
        <v>0</v>
      </c>
      <c r="Q134" s="218">
        <v>0</v>
      </c>
      <c r="R134" s="218">
        <f>Q134*H134</f>
        <v>0</v>
      </c>
      <c r="S134" s="218">
        <v>0</v>
      </c>
      <c r="T134" s="219">
        <f>S134*H134</f>
        <v>0</v>
      </c>
      <c r="AR134" s="21" t="s">
        <v>159</v>
      </c>
      <c r="AT134" s="21" t="s">
        <v>155</v>
      </c>
      <c r="AU134" s="21" t="s">
        <v>78</v>
      </c>
      <c r="AY134" s="21" t="s">
        <v>154</v>
      </c>
      <c r="BE134" s="220">
        <f>IF(N134="základní",J134,0)</f>
        <v>0</v>
      </c>
      <c r="BF134" s="220">
        <f>IF(N134="snížená",J134,0)</f>
        <v>0</v>
      </c>
      <c r="BG134" s="220">
        <f>IF(N134="zákl. přenesená",J134,0)</f>
        <v>0</v>
      </c>
      <c r="BH134" s="220">
        <f>IF(N134="sníž. přenesená",J134,0)</f>
        <v>0</v>
      </c>
      <c r="BI134" s="220">
        <f>IF(N134="nulová",J134,0)</f>
        <v>0</v>
      </c>
      <c r="BJ134" s="21" t="s">
        <v>78</v>
      </c>
      <c r="BK134" s="220">
        <f>ROUND(I134*H134,2)</f>
        <v>0</v>
      </c>
      <c r="BL134" s="21" t="s">
        <v>159</v>
      </c>
      <c r="BM134" s="21" t="s">
        <v>201</v>
      </c>
    </row>
    <row r="135" s="10" customFormat="1">
      <c r="B135" s="221"/>
      <c r="C135" s="222"/>
      <c r="D135" s="223" t="s">
        <v>160</v>
      </c>
      <c r="E135" s="224" t="s">
        <v>21</v>
      </c>
      <c r="F135" s="225" t="s">
        <v>202</v>
      </c>
      <c r="G135" s="222"/>
      <c r="H135" s="226">
        <v>3.2480000000000002</v>
      </c>
      <c r="I135" s="227"/>
      <c r="J135" s="222"/>
      <c r="K135" s="222"/>
      <c r="L135" s="228"/>
      <c r="M135" s="229"/>
      <c r="N135" s="230"/>
      <c r="O135" s="230"/>
      <c r="P135" s="230"/>
      <c r="Q135" s="230"/>
      <c r="R135" s="230"/>
      <c r="S135" s="230"/>
      <c r="T135" s="231"/>
      <c r="AT135" s="232" t="s">
        <v>160</v>
      </c>
      <c r="AU135" s="232" t="s">
        <v>78</v>
      </c>
      <c r="AV135" s="10" t="s">
        <v>80</v>
      </c>
      <c r="AW135" s="10" t="s">
        <v>33</v>
      </c>
      <c r="AX135" s="10" t="s">
        <v>70</v>
      </c>
      <c r="AY135" s="232" t="s">
        <v>154</v>
      </c>
    </row>
    <row r="136" s="11" customFormat="1">
      <c r="B136" s="233"/>
      <c r="C136" s="234"/>
      <c r="D136" s="223" t="s">
        <v>160</v>
      </c>
      <c r="E136" s="235" t="s">
        <v>21</v>
      </c>
      <c r="F136" s="236" t="s">
        <v>162</v>
      </c>
      <c r="G136" s="234"/>
      <c r="H136" s="237">
        <v>3.2480000000000002</v>
      </c>
      <c r="I136" s="238"/>
      <c r="J136" s="234"/>
      <c r="K136" s="234"/>
      <c r="L136" s="239"/>
      <c r="M136" s="240"/>
      <c r="N136" s="241"/>
      <c r="O136" s="241"/>
      <c r="P136" s="241"/>
      <c r="Q136" s="241"/>
      <c r="R136" s="241"/>
      <c r="S136" s="241"/>
      <c r="T136" s="242"/>
      <c r="AT136" s="243" t="s">
        <v>160</v>
      </c>
      <c r="AU136" s="243" t="s">
        <v>78</v>
      </c>
      <c r="AV136" s="11" t="s">
        <v>159</v>
      </c>
      <c r="AW136" s="11" t="s">
        <v>33</v>
      </c>
      <c r="AX136" s="11" t="s">
        <v>78</v>
      </c>
      <c r="AY136" s="243" t="s">
        <v>154</v>
      </c>
    </row>
    <row r="137" s="1" customFormat="1" ht="25.5" customHeight="1">
      <c r="B137" s="43"/>
      <c r="C137" s="209" t="s">
        <v>179</v>
      </c>
      <c r="D137" s="209" t="s">
        <v>155</v>
      </c>
      <c r="E137" s="210" t="s">
        <v>203</v>
      </c>
      <c r="F137" s="211" t="s">
        <v>204</v>
      </c>
      <c r="G137" s="212" t="s">
        <v>205</v>
      </c>
      <c r="H137" s="213">
        <v>6.7999999999999998</v>
      </c>
      <c r="I137" s="214"/>
      <c r="J137" s="215">
        <f>ROUND(I137*H137,2)</f>
        <v>0</v>
      </c>
      <c r="K137" s="211" t="s">
        <v>21</v>
      </c>
      <c r="L137" s="69"/>
      <c r="M137" s="216" t="s">
        <v>21</v>
      </c>
      <c r="N137" s="217" t="s">
        <v>41</v>
      </c>
      <c r="O137" s="44"/>
      <c r="P137" s="218">
        <f>O137*H137</f>
        <v>0</v>
      </c>
      <c r="Q137" s="218">
        <v>0</v>
      </c>
      <c r="R137" s="218">
        <f>Q137*H137</f>
        <v>0</v>
      </c>
      <c r="S137" s="218">
        <v>0</v>
      </c>
      <c r="T137" s="219">
        <f>S137*H137</f>
        <v>0</v>
      </c>
      <c r="AR137" s="21" t="s">
        <v>159</v>
      </c>
      <c r="AT137" s="21" t="s">
        <v>155</v>
      </c>
      <c r="AU137" s="21" t="s">
        <v>78</v>
      </c>
      <c r="AY137" s="21" t="s">
        <v>154</v>
      </c>
      <c r="BE137" s="220">
        <f>IF(N137="základní",J137,0)</f>
        <v>0</v>
      </c>
      <c r="BF137" s="220">
        <f>IF(N137="snížená",J137,0)</f>
        <v>0</v>
      </c>
      <c r="BG137" s="220">
        <f>IF(N137="zákl. přenesená",J137,0)</f>
        <v>0</v>
      </c>
      <c r="BH137" s="220">
        <f>IF(N137="sníž. přenesená",J137,0)</f>
        <v>0</v>
      </c>
      <c r="BI137" s="220">
        <f>IF(N137="nulová",J137,0)</f>
        <v>0</v>
      </c>
      <c r="BJ137" s="21" t="s">
        <v>78</v>
      </c>
      <c r="BK137" s="220">
        <f>ROUND(I137*H137,2)</f>
        <v>0</v>
      </c>
      <c r="BL137" s="21" t="s">
        <v>159</v>
      </c>
      <c r="BM137" s="21" t="s">
        <v>206</v>
      </c>
    </row>
    <row r="138" s="10" customFormat="1">
      <c r="B138" s="221"/>
      <c r="C138" s="222"/>
      <c r="D138" s="223" t="s">
        <v>160</v>
      </c>
      <c r="E138" s="224" t="s">
        <v>21</v>
      </c>
      <c r="F138" s="225" t="s">
        <v>207</v>
      </c>
      <c r="G138" s="222"/>
      <c r="H138" s="226">
        <v>6.7999999999999998</v>
      </c>
      <c r="I138" s="227"/>
      <c r="J138" s="222"/>
      <c r="K138" s="222"/>
      <c r="L138" s="228"/>
      <c r="M138" s="229"/>
      <c r="N138" s="230"/>
      <c r="O138" s="230"/>
      <c r="P138" s="230"/>
      <c r="Q138" s="230"/>
      <c r="R138" s="230"/>
      <c r="S138" s="230"/>
      <c r="T138" s="231"/>
      <c r="AT138" s="232" t="s">
        <v>160</v>
      </c>
      <c r="AU138" s="232" t="s">
        <v>78</v>
      </c>
      <c r="AV138" s="10" t="s">
        <v>80</v>
      </c>
      <c r="AW138" s="10" t="s">
        <v>33</v>
      </c>
      <c r="AX138" s="10" t="s">
        <v>70</v>
      </c>
      <c r="AY138" s="232" t="s">
        <v>154</v>
      </c>
    </row>
    <row r="139" s="11" customFormat="1">
      <c r="B139" s="233"/>
      <c r="C139" s="234"/>
      <c r="D139" s="223" t="s">
        <v>160</v>
      </c>
      <c r="E139" s="235" t="s">
        <v>21</v>
      </c>
      <c r="F139" s="236" t="s">
        <v>162</v>
      </c>
      <c r="G139" s="234"/>
      <c r="H139" s="237">
        <v>6.7999999999999998</v>
      </c>
      <c r="I139" s="238"/>
      <c r="J139" s="234"/>
      <c r="K139" s="234"/>
      <c r="L139" s="239"/>
      <c r="M139" s="240"/>
      <c r="N139" s="241"/>
      <c r="O139" s="241"/>
      <c r="P139" s="241"/>
      <c r="Q139" s="241"/>
      <c r="R139" s="241"/>
      <c r="S139" s="241"/>
      <c r="T139" s="242"/>
      <c r="AT139" s="243" t="s">
        <v>160</v>
      </c>
      <c r="AU139" s="243" t="s">
        <v>78</v>
      </c>
      <c r="AV139" s="11" t="s">
        <v>159</v>
      </c>
      <c r="AW139" s="11" t="s">
        <v>33</v>
      </c>
      <c r="AX139" s="11" t="s">
        <v>78</v>
      </c>
      <c r="AY139" s="243" t="s">
        <v>154</v>
      </c>
    </row>
    <row r="140" s="1" customFormat="1" ht="16.5" customHeight="1">
      <c r="B140" s="43"/>
      <c r="C140" s="209" t="s">
        <v>208</v>
      </c>
      <c r="D140" s="209" t="s">
        <v>155</v>
      </c>
      <c r="E140" s="210" t="s">
        <v>209</v>
      </c>
      <c r="F140" s="211" t="s">
        <v>210</v>
      </c>
      <c r="G140" s="212" t="s">
        <v>158</v>
      </c>
      <c r="H140" s="213">
        <v>66.173000000000002</v>
      </c>
      <c r="I140" s="214"/>
      <c r="J140" s="215">
        <f>ROUND(I140*H140,2)</f>
        <v>0</v>
      </c>
      <c r="K140" s="211" t="s">
        <v>21</v>
      </c>
      <c r="L140" s="69"/>
      <c r="M140" s="216" t="s">
        <v>21</v>
      </c>
      <c r="N140" s="217" t="s">
        <v>41</v>
      </c>
      <c r="O140" s="44"/>
      <c r="P140" s="218">
        <f>O140*H140</f>
        <v>0</v>
      </c>
      <c r="Q140" s="218">
        <v>0</v>
      </c>
      <c r="R140" s="218">
        <f>Q140*H140</f>
        <v>0</v>
      </c>
      <c r="S140" s="218">
        <v>0</v>
      </c>
      <c r="T140" s="219">
        <f>S140*H140</f>
        <v>0</v>
      </c>
      <c r="AR140" s="21" t="s">
        <v>159</v>
      </c>
      <c r="AT140" s="21" t="s">
        <v>155</v>
      </c>
      <c r="AU140" s="21" t="s">
        <v>78</v>
      </c>
      <c r="AY140" s="21" t="s">
        <v>154</v>
      </c>
      <c r="BE140" s="220">
        <f>IF(N140="základní",J140,0)</f>
        <v>0</v>
      </c>
      <c r="BF140" s="220">
        <f>IF(N140="snížená",J140,0)</f>
        <v>0</v>
      </c>
      <c r="BG140" s="220">
        <f>IF(N140="zákl. přenesená",J140,0)</f>
        <v>0</v>
      </c>
      <c r="BH140" s="220">
        <f>IF(N140="sníž. přenesená",J140,0)</f>
        <v>0</v>
      </c>
      <c r="BI140" s="220">
        <f>IF(N140="nulová",J140,0)</f>
        <v>0</v>
      </c>
      <c r="BJ140" s="21" t="s">
        <v>78</v>
      </c>
      <c r="BK140" s="220">
        <f>ROUND(I140*H140,2)</f>
        <v>0</v>
      </c>
      <c r="BL140" s="21" t="s">
        <v>159</v>
      </c>
      <c r="BM140" s="21" t="s">
        <v>211</v>
      </c>
    </row>
    <row r="141" s="9" customFormat="1" ht="37.44" customHeight="1">
      <c r="B141" s="195"/>
      <c r="C141" s="196"/>
      <c r="D141" s="197" t="s">
        <v>69</v>
      </c>
      <c r="E141" s="198" t="s">
        <v>166</v>
      </c>
      <c r="F141" s="198" t="s">
        <v>212</v>
      </c>
      <c r="G141" s="196"/>
      <c r="H141" s="196"/>
      <c r="I141" s="199"/>
      <c r="J141" s="200">
        <f>BK141</f>
        <v>0</v>
      </c>
      <c r="K141" s="196"/>
      <c r="L141" s="201"/>
      <c r="M141" s="202"/>
      <c r="N141" s="203"/>
      <c r="O141" s="203"/>
      <c r="P141" s="204">
        <f>SUM(P142:P165)</f>
        <v>0</v>
      </c>
      <c r="Q141" s="203"/>
      <c r="R141" s="204">
        <f>SUM(R142:R165)</f>
        <v>0</v>
      </c>
      <c r="S141" s="203"/>
      <c r="T141" s="205">
        <f>SUM(T142:T165)</f>
        <v>0</v>
      </c>
      <c r="AR141" s="206" t="s">
        <v>78</v>
      </c>
      <c r="AT141" s="207" t="s">
        <v>69</v>
      </c>
      <c r="AU141" s="207" t="s">
        <v>70</v>
      </c>
      <c r="AY141" s="206" t="s">
        <v>154</v>
      </c>
      <c r="BK141" s="208">
        <f>SUM(BK142:BK165)</f>
        <v>0</v>
      </c>
    </row>
    <row r="142" s="1" customFormat="1" ht="16.5" customHeight="1">
      <c r="B142" s="43"/>
      <c r="C142" s="209" t="s">
        <v>183</v>
      </c>
      <c r="D142" s="209" t="s">
        <v>155</v>
      </c>
      <c r="E142" s="210" t="s">
        <v>213</v>
      </c>
      <c r="F142" s="211" t="s">
        <v>214</v>
      </c>
      <c r="G142" s="212" t="s">
        <v>165</v>
      </c>
      <c r="H142" s="213">
        <v>0.098000000000000004</v>
      </c>
      <c r="I142" s="214"/>
      <c r="J142" s="215">
        <f>ROUND(I142*H142,2)</f>
        <v>0</v>
      </c>
      <c r="K142" s="211" t="s">
        <v>21</v>
      </c>
      <c r="L142" s="69"/>
      <c r="M142" s="216" t="s">
        <v>21</v>
      </c>
      <c r="N142" s="217" t="s">
        <v>41</v>
      </c>
      <c r="O142" s="44"/>
      <c r="P142" s="218">
        <f>O142*H142</f>
        <v>0</v>
      </c>
      <c r="Q142" s="218">
        <v>0</v>
      </c>
      <c r="R142" s="218">
        <f>Q142*H142</f>
        <v>0</v>
      </c>
      <c r="S142" s="218">
        <v>0</v>
      </c>
      <c r="T142" s="219">
        <f>S142*H142</f>
        <v>0</v>
      </c>
      <c r="AR142" s="21" t="s">
        <v>159</v>
      </c>
      <c r="AT142" s="21" t="s">
        <v>155</v>
      </c>
      <c r="AU142" s="21" t="s">
        <v>78</v>
      </c>
      <c r="AY142" s="21" t="s">
        <v>154</v>
      </c>
      <c r="BE142" s="220">
        <f>IF(N142="základní",J142,0)</f>
        <v>0</v>
      </c>
      <c r="BF142" s="220">
        <f>IF(N142="snížená",J142,0)</f>
        <v>0</v>
      </c>
      <c r="BG142" s="220">
        <f>IF(N142="zákl. přenesená",J142,0)</f>
        <v>0</v>
      </c>
      <c r="BH142" s="220">
        <f>IF(N142="sníž. přenesená",J142,0)</f>
        <v>0</v>
      </c>
      <c r="BI142" s="220">
        <f>IF(N142="nulová",J142,0)</f>
        <v>0</v>
      </c>
      <c r="BJ142" s="21" t="s">
        <v>78</v>
      </c>
      <c r="BK142" s="220">
        <f>ROUND(I142*H142,2)</f>
        <v>0</v>
      </c>
      <c r="BL142" s="21" t="s">
        <v>159</v>
      </c>
      <c r="BM142" s="21" t="s">
        <v>215</v>
      </c>
    </row>
    <row r="143" s="1" customFormat="1" ht="16.5" customHeight="1">
      <c r="B143" s="43"/>
      <c r="C143" s="209" t="s">
        <v>10</v>
      </c>
      <c r="D143" s="209" t="s">
        <v>155</v>
      </c>
      <c r="E143" s="210" t="s">
        <v>216</v>
      </c>
      <c r="F143" s="211" t="s">
        <v>217</v>
      </c>
      <c r="G143" s="212" t="s">
        <v>158</v>
      </c>
      <c r="H143" s="213">
        <v>7.6319999999999997</v>
      </c>
      <c r="I143" s="214"/>
      <c r="J143" s="215">
        <f>ROUND(I143*H143,2)</f>
        <v>0</v>
      </c>
      <c r="K143" s="211" t="s">
        <v>21</v>
      </c>
      <c r="L143" s="69"/>
      <c r="M143" s="216" t="s">
        <v>21</v>
      </c>
      <c r="N143" s="217" t="s">
        <v>41</v>
      </c>
      <c r="O143" s="44"/>
      <c r="P143" s="218">
        <f>O143*H143</f>
        <v>0</v>
      </c>
      <c r="Q143" s="218">
        <v>0</v>
      </c>
      <c r="R143" s="218">
        <f>Q143*H143</f>
        <v>0</v>
      </c>
      <c r="S143" s="218">
        <v>0</v>
      </c>
      <c r="T143" s="219">
        <f>S143*H143</f>
        <v>0</v>
      </c>
      <c r="AR143" s="21" t="s">
        <v>159</v>
      </c>
      <c r="AT143" s="21" t="s">
        <v>155</v>
      </c>
      <c r="AU143" s="21" t="s">
        <v>78</v>
      </c>
      <c r="AY143" s="21" t="s">
        <v>154</v>
      </c>
      <c r="BE143" s="220">
        <f>IF(N143="základní",J143,0)</f>
        <v>0</v>
      </c>
      <c r="BF143" s="220">
        <f>IF(N143="snížená",J143,0)</f>
        <v>0</v>
      </c>
      <c r="BG143" s="220">
        <f>IF(N143="zákl. přenesená",J143,0)</f>
        <v>0</v>
      </c>
      <c r="BH143" s="220">
        <f>IF(N143="sníž. přenesená",J143,0)</f>
        <v>0</v>
      </c>
      <c r="BI143" s="220">
        <f>IF(N143="nulová",J143,0)</f>
        <v>0</v>
      </c>
      <c r="BJ143" s="21" t="s">
        <v>78</v>
      </c>
      <c r="BK143" s="220">
        <f>ROUND(I143*H143,2)</f>
        <v>0</v>
      </c>
      <c r="BL143" s="21" t="s">
        <v>159</v>
      </c>
      <c r="BM143" s="21" t="s">
        <v>218</v>
      </c>
    </row>
    <row r="144" s="10" customFormat="1">
      <c r="B144" s="221"/>
      <c r="C144" s="222"/>
      <c r="D144" s="223" t="s">
        <v>160</v>
      </c>
      <c r="E144" s="224" t="s">
        <v>21</v>
      </c>
      <c r="F144" s="225" t="s">
        <v>219</v>
      </c>
      <c r="G144" s="222"/>
      <c r="H144" s="226">
        <v>7.6319999999999997</v>
      </c>
      <c r="I144" s="227"/>
      <c r="J144" s="222"/>
      <c r="K144" s="222"/>
      <c r="L144" s="228"/>
      <c r="M144" s="229"/>
      <c r="N144" s="230"/>
      <c r="O144" s="230"/>
      <c r="P144" s="230"/>
      <c r="Q144" s="230"/>
      <c r="R144" s="230"/>
      <c r="S144" s="230"/>
      <c r="T144" s="231"/>
      <c r="AT144" s="232" t="s">
        <v>160</v>
      </c>
      <c r="AU144" s="232" t="s">
        <v>78</v>
      </c>
      <c r="AV144" s="10" t="s">
        <v>80</v>
      </c>
      <c r="AW144" s="10" t="s">
        <v>33</v>
      </c>
      <c r="AX144" s="10" t="s">
        <v>70</v>
      </c>
      <c r="AY144" s="232" t="s">
        <v>154</v>
      </c>
    </row>
    <row r="145" s="11" customFormat="1">
      <c r="B145" s="233"/>
      <c r="C145" s="234"/>
      <c r="D145" s="223" t="s">
        <v>160</v>
      </c>
      <c r="E145" s="235" t="s">
        <v>21</v>
      </c>
      <c r="F145" s="236" t="s">
        <v>162</v>
      </c>
      <c r="G145" s="234"/>
      <c r="H145" s="237">
        <v>7.6319999999999997</v>
      </c>
      <c r="I145" s="238"/>
      <c r="J145" s="234"/>
      <c r="K145" s="234"/>
      <c r="L145" s="239"/>
      <c r="M145" s="240"/>
      <c r="N145" s="241"/>
      <c r="O145" s="241"/>
      <c r="P145" s="241"/>
      <c r="Q145" s="241"/>
      <c r="R145" s="241"/>
      <c r="S145" s="241"/>
      <c r="T145" s="242"/>
      <c r="AT145" s="243" t="s">
        <v>160</v>
      </c>
      <c r="AU145" s="243" t="s">
        <v>78</v>
      </c>
      <c r="AV145" s="11" t="s">
        <v>159</v>
      </c>
      <c r="AW145" s="11" t="s">
        <v>33</v>
      </c>
      <c r="AX145" s="11" t="s">
        <v>78</v>
      </c>
      <c r="AY145" s="243" t="s">
        <v>154</v>
      </c>
    </row>
    <row r="146" s="1" customFormat="1" ht="16.5" customHeight="1">
      <c r="B146" s="43"/>
      <c r="C146" s="209" t="s">
        <v>187</v>
      </c>
      <c r="D146" s="209" t="s">
        <v>155</v>
      </c>
      <c r="E146" s="210" t="s">
        <v>220</v>
      </c>
      <c r="F146" s="211" t="s">
        <v>221</v>
      </c>
      <c r="G146" s="212" t="s">
        <v>158</v>
      </c>
      <c r="H146" s="213">
        <v>3.2400000000000002</v>
      </c>
      <c r="I146" s="214"/>
      <c r="J146" s="215">
        <f>ROUND(I146*H146,2)</f>
        <v>0</v>
      </c>
      <c r="K146" s="211" t="s">
        <v>21</v>
      </c>
      <c r="L146" s="69"/>
      <c r="M146" s="216" t="s">
        <v>21</v>
      </c>
      <c r="N146" s="217" t="s">
        <v>41</v>
      </c>
      <c r="O146" s="44"/>
      <c r="P146" s="218">
        <f>O146*H146</f>
        <v>0</v>
      </c>
      <c r="Q146" s="218">
        <v>0</v>
      </c>
      <c r="R146" s="218">
        <f>Q146*H146</f>
        <v>0</v>
      </c>
      <c r="S146" s="218">
        <v>0</v>
      </c>
      <c r="T146" s="219">
        <f>S146*H146</f>
        <v>0</v>
      </c>
      <c r="AR146" s="21" t="s">
        <v>159</v>
      </c>
      <c r="AT146" s="21" t="s">
        <v>155</v>
      </c>
      <c r="AU146" s="21" t="s">
        <v>78</v>
      </c>
      <c r="AY146" s="21" t="s">
        <v>154</v>
      </c>
      <c r="BE146" s="220">
        <f>IF(N146="základní",J146,0)</f>
        <v>0</v>
      </c>
      <c r="BF146" s="220">
        <f>IF(N146="snížená",J146,0)</f>
        <v>0</v>
      </c>
      <c r="BG146" s="220">
        <f>IF(N146="zákl. přenesená",J146,0)</f>
        <v>0</v>
      </c>
      <c r="BH146" s="220">
        <f>IF(N146="sníž. přenesená",J146,0)</f>
        <v>0</v>
      </c>
      <c r="BI146" s="220">
        <f>IF(N146="nulová",J146,0)</f>
        <v>0</v>
      </c>
      <c r="BJ146" s="21" t="s">
        <v>78</v>
      </c>
      <c r="BK146" s="220">
        <f>ROUND(I146*H146,2)</f>
        <v>0</v>
      </c>
      <c r="BL146" s="21" t="s">
        <v>159</v>
      </c>
      <c r="BM146" s="21" t="s">
        <v>222</v>
      </c>
    </row>
    <row r="147" s="1" customFormat="1" ht="16.5" customHeight="1">
      <c r="B147" s="43"/>
      <c r="C147" s="209" t="s">
        <v>223</v>
      </c>
      <c r="D147" s="209" t="s">
        <v>155</v>
      </c>
      <c r="E147" s="210" t="s">
        <v>224</v>
      </c>
      <c r="F147" s="211" t="s">
        <v>225</v>
      </c>
      <c r="G147" s="212" t="s">
        <v>158</v>
      </c>
      <c r="H147" s="213">
        <v>84.093000000000004</v>
      </c>
      <c r="I147" s="214"/>
      <c r="J147" s="215">
        <f>ROUND(I147*H147,2)</f>
        <v>0</v>
      </c>
      <c r="K147" s="211" t="s">
        <v>21</v>
      </c>
      <c r="L147" s="69"/>
      <c r="M147" s="216" t="s">
        <v>21</v>
      </c>
      <c r="N147" s="217" t="s">
        <v>41</v>
      </c>
      <c r="O147" s="44"/>
      <c r="P147" s="218">
        <f>O147*H147</f>
        <v>0</v>
      </c>
      <c r="Q147" s="218">
        <v>0</v>
      </c>
      <c r="R147" s="218">
        <f>Q147*H147</f>
        <v>0</v>
      </c>
      <c r="S147" s="218">
        <v>0</v>
      </c>
      <c r="T147" s="219">
        <f>S147*H147</f>
        <v>0</v>
      </c>
      <c r="AR147" s="21" t="s">
        <v>159</v>
      </c>
      <c r="AT147" s="21" t="s">
        <v>155</v>
      </c>
      <c r="AU147" s="21" t="s">
        <v>78</v>
      </c>
      <c r="AY147" s="21" t="s">
        <v>154</v>
      </c>
      <c r="BE147" s="220">
        <f>IF(N147="základní",J147,0)</f>
        <v>0</v>
      </c>
      <c r="BF147" s="220">
        <f>IF(N147="snížená",J147,0)</f>
        <v>0</v>
      </c>
      <c r="BG147" s="220">
        <f>IF(N147="zákl. přenesená",J147,0)</f>
        <v>0</v>
      </c>
      <c r="BH147" s="220">
        <f>IF(N147="sníž. přenesená",J147,0)</f>
        <v>0</v>
      </c>
      <c r="BI147" s="220">
        <f>IF(N147="nulová",J147,0)</f>
        <v>0</v>
      </c>
      <c r="BJ147" s="21" t="s">
        <v>78</v>
      </c>
      <c r="BK147" s="220">
        <f>ROUND(I147*H147,2)</f>
        <v>0</v>
      </c>
      <c r="BL147" s="21" t="s">
        <v>159</v>
      </c>
      <c r="BM147" s="21" t="s">
        <v>226</v>
      </c>
    </row>
    <row r="148" s="1" customFormat="1" ht="16.5" customHeight="1">
      <c r="B148" s="43"/>
      <c r="C148" s="209" t="s">
        <v>192</v>
      </c>
      <c r="D148" s="209" t="s">
        <v>155</v>
      </c>
      <c r="E148" s="210" t="s">
        <v>227</v>
      </c>
      <c r="F148" s="211" t="s">
        <v>228</v>
      </c>
      <c r="G148" s="212" t="s">
        <v>205</v>
      </c>
      <c r="H148" s="213">
        <v>44.799999999999997</v>
      </c>
      <c r="I148" s="214"/>
      <c r="J148" s="215">
        <f>ROUND(I148*H148,2)</f>
        <v>0</v>
      </c>
      <c r="K148" s="211" t="s">
        <v>21</v>
      </c>
      <c r="L148" s="69"/>
      <c r="M148" s="216" t="s">
        <v>21</v>
      </c>
      <c r="N148" s="217" t="s">
        <v>41</v>
      </c>
      <c r="O148" s="44"/>
      <c r="P148" s="218">
        <f>O148*H148</f>
        <v>0</v>
      </c>
      <c r="Q148" s="218">
        <v>0</v>
      </c>
      <c r="R148" s="218">
        <f>Q148*H148</f>
        <v>0</v>
      </c>
      <c r="S148" s="218">
        <v>0</v>
      </c>
      <c r="T148" s="219">
        <f>S148*H148</f>
        <v>0</v>
      </c>
      <c r="AR148" s="21" t="s">
        <v>159</v>
      </c>
      <c r="AT148" s="21" t="s">
        <v>155</v>
      </c>
      <c r="AU148" s="21" t="s">
        <v>78</v>
      </c>
      <c r="AY148" s="21" t="s">
        <v>154</v>
      </c>
      <c r="BE148" s="220">
        <f>IF(N148="základní",J148,0)</f>
        <v>0</v>
      </c>
      <c r="BF148" s="220">
        <f>IF(N148="snížená",J148,0)</f>
        <v>0</v>
      </c>
      <c r="BG148" s="220">
        <f>IF(N148="zákl. přenesená",J148,0)</f>
        <v>0</v>
      </c>
      <c r="BH148" s="220">
        <f>IF(N148="sníž. přenesená",J148,0)</f>
        <v>0</v>
      </c>
      <c r="BI148" s="220">
        <f>IF(N148="nulová",J148,0)</f>
        <v>0</v>
      </c>
      <c r="BJ148" s="21" t="s">
        <v>78</v>
      </c>
      <c r="BK148" s="220">
        <f>ROUND(I148*H148,2)</f>
        <v>0</v>
      </c>
      <c r="BL148" s="21" t="s">
        <v>159</v>
      </c>
      <c r="BM148" s="21" t="s">
        <v>229</v>
      </c>
    </row>
    <row r="149" s="10" customFormat="1">
      <c r="B149" s="221"/>
      <c r="C149" s="222"/>
      <c r="D149" s="223" t="s">
        <v>160</v>
      </c>
      <c r="E149" s="224" t="s">
        <v>21</v>
      </c>
      <c r="F149" s="225" t="s">
        <v>230</v>
      </c>
      <c r="G149" s="222"/>
      <c r="H149" s="226">
        <v>44.799999999999997</v>
      </c>
      <c r="I149" s="227"/>
      <c r="J149" s="222"/>
      <c r="K149" s="222"/>
      <c r="L149" s="228"/>
      <c r="M149" s="229"/>
      <c r="N149" s="230"/>
      <c r="O149" s="230"/>
      <c r="P149" s="230"/>
      <c r="Q149" s="230"/>
      <c r="R149" s="230"/>
      <c r="S149" s="230"/>
      <c r="T149" s="231"/>
      <c r="AT149" s="232" t="s">
        <v>160</v>
      </c>
      <c r="AU149" s="232" t="s">
        <v>78</v>
      </c>
      <c r="AV149" s="10" t="s">
        <v>80</v>
      </c>
      <c r="AW149" s="10" t="s">
        <v>33</v>
      </c>
      <c r="AX149" s="10" t="s">
        <v>70</v>
      </c>
      <c r="AY149" s="232" t="s">
        <v>154</v>
      </c>
    </row>
    <row r="150" s="11" customFormat="1">
      <c r="B150" s="233"/>
      <c r="C150" s="234"/>
      <c r="D150" s="223" t="s">
        <v>160</v>
      </c>
      <c r="E150" s="235" t="s">
        <v>21</v>
      </c>
      <c r="F150" s="236" t="s">
        <v>162</v>
      </c>
      <c r="G150" s="234"/>
      <c r="H150" s="237">
        <v>44.799999999999997</v>
      </c>
      <c r="I150" s="238"/>
      <c r="J150" s="234"/>
      <c r="K150" s="234"/>
      <c r="L150" s="239"/>
      <c r="M150" s="240"/>
      <c r="N150" s="241"/>
      <c r="O150" s="241"/>
      <c r="P150" s="241"/>
      <c r="Q150" s="241"/>
      <c r="R150" s="241"/>
      <c r="S150" s="241"/>
      <c r="T150" s="242"/>
      <c r="AT150" s="243" t="s">
        <v>160</v>
      </c>
      <c r="AU150" s="243" t="s">
        <v>78</v>
      </c>
      <c r="AV150" s="11" t="s">
        <v>159</v>
      </c>
      <c r="AW150" s="11" t="s">
        <v>33</v>
      </c>
      <c r="AX150" s="11" t="s">
        <v>78</v>
      </c>
      <c r="AY150" s="243" t="s">
        <v>154</v>
      </c>
    </row>
    <row r="151" s="1" customFormat="1" ht="16.5" customHeight="1">
      <c r="B151" s="43"/>
      <c r="C151" s="209" t="s">
        <v>231</v>
      </c>
      <c r="D151" s="209" t="s">
        <v>155</v>
      </c>
      <c r="E151" s="210" t="s">
        <v>232</v>
      </c>
      <c r="F151" s="211" t="s">
        <v>233</v>
      </c>
      <c r="G151" s="212" t="s">
        <v>165</v>
      </c>
      <c r="H151" s="213">
        <v>9.5869999999999997</v>
      </c>
      <c r="I151" s="214"/>
      <c r="J151" s="215">
        <f>ROUND(I151*H151,2)</f>
        <v>0</v>
      </c>
      <c r="K151" s="211" t="s">
        <v>21</v>
      </c>
      <c r="L151" s="69"/>
      <c r="M151" s="216" t="s">
        <v>21</v>
      </c>
      <c r="N151" s="217" t="s">
        <v>41</v>
      </c>
      <c r="O151" s="44"/>
      <c r="P151" s="218">
        <f>O151*H151</f>
        <v>0</v>
      </c>
      <c r="Q151" s="218">
        <v>0</v>
      </c>
      <c r="R151" s="218">
        <f>Q151*H151</f>
        <v>0</v>
      </c>
      <c r="S151" s="218">
        <v>0</v>
      </c>
      <c r="T151" s="219">
        <f>S151*H151</f>
        <v>0</v>
      </c>
      <c r="AR151" s="21" t="s">
        <v>159</v>
      </c>
      <c r="AT151" s="21" t="s">
        <v>155</v>
      </c>
      <c r="AU151" s="21" t="s">
        <v>78</v>
      </c>
      <c r="AY151" s="21" t="s">
        <v>154</v>
      </c>
      <c r="BE151" s="220">
        <f>IF(N151="základní",J151,0)</f>
        <v>0</v>
      </c>
      <c r="BF151" s="220">
        <f>IF(N151="snížená",J151,0)</f>
        <v>0</v>
      </c>
      <c r="BG151" s="220">
        <f>IF(N151="zákl. přenesená",J151,0)</f>
        <v>0</v>
      </c>
      <c r="BH151" s="220">
        <f>IF(N151="sníž. přenesená",J151,0)</f>
        <v>0</v>
      </c>
      <c r="BI151" s="220">
        <f>IF(N151="nulová",J151,0)</f>
        <v>0</v>
      </c>
      <c r="BJ151" s="21" t="s">
        <v>78</v>
      </c>
      <c r="BK151" s="220">
        <f>ROUND(I151*H151,2)</f>
        <v>0</v>
      </c>
      <c r="BL151" s="21" t="s">
        <v>159</v>
      </c>
      <c r="BM151" s="21" t="s">
        <v>234</v>
      </c>
    </row>
    <row r="152" s="1" customFormat="1" ht="25.5" customHeight="1">
      <c r="B152" s="43"/>
      <c r="C152" s="209" t="s">
        <v>196</v>
      </c>
      <c r="D152" s="209" t="s">
        <v>155</v>
      </c>
      <c r="E152" s="210" t="s">
        <v>235</v>
      </c>
      <c r="F152" s="211" t="s">
        <v>236</v>
      </c>
      <c r="G152" s="212" t="s">
        <v>158</v>
      </c>
      <c r="H152" s="213">
        <v>20.023</v>
      </c>
      <c r="I152" s="214"/>
      <c r="J152" s="215">
        <f>ROUND(I152*H152,2)</f>
        <v>0</v>
      </c>
      <c r="K152" s="211" t="s">
        <v>21</v>
      </c>
      <c r="L152" s="69"/>
      <c r="M152" s="216" t="s">
        <v>21</v>
      </c>
      <c r="N152" s="217" t="s">
        <v>41</v>
      </c>
      <c r="O152" s="44"/>
      <c r="P152" s="218">
        <f>O152*H152</f>
        <v>0</v>
      </c>
      <c r="Q152" s="218">
        <v>0</v>
      </c>
      <c r="R152" s="218">
        <f>Q152*H152</f>
        <v>0</v>
      </c>
      <c r="S152" s="218">
        <v>0</v>
      </c>
      <c r="T152" s="219">
        <f>S152*H152</f>
        <v>0</v>
      </c>
      <c r="AR152" s="21" t="s">
        <v>159</v>
      </c>
      <c r="AT152" s="21" t="s">
        <v>155</v>
      </c>
      <c r="AU152" s="21" t="s">
        <v>78</v>
      </c>
      <c r="AY152" s="21" t="s">
        <v>154</v>
      </c>
      <c r="BE152" s="220">
        <f>IF(N152="základní",J152,0)</f>
        <v>0</v>
      </c>
      <c r="BF152" s="220">
        <f>IF(N152="snížená",J152,0)</f>
        <v>0</v>
      </c>
      <c r="BG152" s="220">
        <f>IF(N152="zákl. přenesená",J152,0)</f>
        <v>0</v>
      </c>
      <c r="BH152" s="220">
        <f>IF(N152="sníž. přenesená",J152,0)</f>
        <v>0</v>
      </c>
      <c r="BI152" s="220">
        <f>IF(N152="nulová",J152,0)</f>
        <v>0</v>
      </c>
      <c r="BJ152" s="21" t="s">
        <v>78</v>
      </c>
      <c r="BK152" s="220">
        <f>ROUND(I152*H152,2)</f>
        <v>0</v>
      </c>
      <c r="BL152" s="21" t="s">
        <v>159</v>
      </c>
      <c r="BM152" s="21" t="s">
        <v>237</v>
      </c>
    </row>
    <row r="153" s="1" customFormat="1" ht="25.5" customHeight="1">
      <c r="B153" s="43"/>
      <c r="C153" s="209" t="s">
        <v>9</v>
      </c>
      <c r="D153" s="209" t="s">
        <v>155</v>
      </c>
      <c r="E153" s="210" t="s">
        <v>238</v>
      </c>
      <c r="F153" s="211" t="s">
        <v>239</v>
      </c>
      <c r="G153" s="212" t="s">
        <v>158</v>
      </c>
      <c r="H153" s="213">
        <v>20.984999999999999</v>
      </c>
      <c r="I153" s="214"/>
      <c r="J153" s="215">
        <f>ROUND(I153*H153,2)</f>
        <v>0</v>
      </c>
      <c r="K153" s="211" t="s">
        <v>21</v>
      </c>
      <c r="L153" s="69"/>
      <c r="M153" s="216" t="s">
        <v>21</v>
      </c>
      <c r="N153" s="217" t="s">
        <v>41</v>
      </c>
      <c r="O153" s="44"/>
      <c r="P153" s="218">
        <f>O153*H153</f>
        <v>0</v>
      </c>
      <c r="Q153" s="218">
        <v>0</v>
      </c>
      <c r="R153" s="218">
        <f>Q153*H153</f>
        <v>0</v>
      </c>
      <c r="S153" s="218">
        <v>0</v>
      </c>
      <c r="T153" s="219">
        <f>S153*H153</f>
        <v>0</v>
      </c>
      <c r="AR153" s="21" t="s">
        <v>159</v>
      </c>
      <c r="AT153" s="21" t="s">
        <v>155</v>
      </c>
      <c r="AU153" s="21" t="s">
        <v>78</v>
      </c>
      <c r="AY153" s="21" t="s">
        <v>154</v>
      </c>
      <c r="BE153" s="220">
        <f>IF(N153="základní",J153,0)</f>
        <v>0</v>
      </c>
      <c r="BF153" s="220">
        <f>IF(N153="snížená",J153,0)</f>
        <v>0</v>
      </c>
      <c r="BG153" s="220">
        <f>IF(N153="zákl. přenesená",J153,0)</f>
        <v>0</v>
      </c>
      <c r="BH153" s="220">
        <f>IF(N153="sníž. přenesená",J153,0)</f>
        <v>0</v>
      </c>
      <c r="BI153" s="220">
        <f>IF(N153="nulová",J153,0)</f>
        <v>0</v>
      </c>
      <c r="BJ153" s="21" t="s">
        <v>78</v>
      </c>
      <c r="BK153" s="220">
        <f>ROUND(I153*H153,2)</f>
        <v>0</v>
      </c>
      <c r="BL153" s="21" t="s">
        <v>159</v>
      </c>
      <c r="BM153" s="21" t="s">
        <v>240</v>
      </c>
    </row>
    <row r="154" s="1" customFormat="1" ht="25.5" customHeight="1">
      <c r="B154" s="43"/>
      <c r="C154" s="209" t="s">
        <v>201</v>
      </c>
      <c r="D154" s="209" t="s">
        <v>155</v>
      </c>
      <c r="E154" s="210" t="s">
        <v>241</v>
      </c>
      <c r="F154" s="211" t="s">
        <v>242</v>
      </c>
      <c r="G154" s="212" t="s">
        <v>158</v>
      </c>
      <c r="H154" s="213">
        <v>28.285</v>
      </c>
      <c r="I154" s="214"/>
      <c r="J154" s="215">
        <f>ROUND(I154*H154,2)</f>
        <v>0</v>
      </c>
      <c r="K154" s="211" t="s">
        <v>21</v>
      </c>
      <c r="L154" s="69"/>
      <c r="M154" s="216" t="s">
        <v>21</v>
      </c>
      <c r="N154" s="217" t="s">
        <v>41</v>
      </c>
      <c r="O154" s="44"/>
      <c r="P154" s="218">
        <f>O154*H154</f>
        <v>0</v>
      </c>
      <c r="Q154" s="218">
        <v>0</v>
      </c>
      <c r="R154" s="218">
        <f>Q154*H154</f>
        <v>0</v>
      </c>
      <c r="S154" s="218">
        <v>0</v>
      </c>
      <c r="T154" s="219">
        <f>S154*H154</f>
        <v>0</v>
      </c>
      <c r="AR154" s="21" t="s">
        <v>159</v>
      </c>
      <c r="AT154" s="21" t="s">
        <v>155</v>
      </c>
      <c r="AU154" s="21" t="s">
        <v>78</v>
      </c>
      <c r="AY154" s="21" t="s">
        <v>154</v>
      </c>
      <c r="BE154" s="220">
        <f>IF(N154="základní",J154,0)</f>
        <v>0</v>
      </c>
      <c r="BF154" s="220">
        <f>IF(N154="snížená",J154,0)</f>
        <v>0</v>
      </c>
      <c r="BG154" s="220">
        <f>IF(N154="zákl. přenesená",J154,0)</f>
        <v>0</v>
      </c>
      <c r="BH154" s="220">
        <f>IF(N154="sníž. přenesená",J154,0)</f>
        <v>0</v>
      </c>
      <c r="BI154" s="220">
        <f>IF(N154="nulová",J154,0)</f>
        <v>0</v>
      </c>
      <c r="BJ154" s="21" t="s">
        <v>78</v>
      </c>
      <c r="BK154" s="220">
        <f>ROUND(I154*H154,2)</f>
        <v>0</v>
      </c>
      <c r="BL154" s="21" t="s">
        <v>159</v>
      </c>
      <c r="BM154" s="21" t="s">
        <v>243</v>
      </c>
    </row>
    <row r="155" s="1" customFormat="1" ht="25.5" customHeight="1">
      <c r="B155" s="43"/>
      <c r="C155" s="209" t="s">
        <v>244</v>
      </c>
      <c r="D155" s="209" t="s">
        <v>155</v>
      </c>
      <c r="E155" s="210" t="s">
        <v>245</v>
      </c>
      <c r="F155" s="211" t="s">
        <v>246</v>
      </c>
      <c r="G155" s="212" t="s">
        <v>158</v>
      </c>
      <c r="H155" s="213">
        <v>0.91000000000000003</v>
      </c>
      <c r="I155" s="214"/>
      <c r="J155" s="215">
        <f>ROUND(I155*H155,2)</f>
        <v>0</v>
      </c>
      <c r="K155" s="211" t="s">
        <v>21</v>
      </c>
      <c r="L155" s="69"/>
      <c r="M155" s="216" t="s">
        <v>21</v>
      </c>
      <c r="N155" s="217" t="s">
        <v>41</v>
      </c>
      <c r="O155" s="44"/>
      <c r="P155" s="218">
        <f>O155*H155</f>
        <v>0</v>
      </c>
      <c r="Q155" s="218">
        <v>0</v>
      </c>
      <c r="R155" s="218">
        <f>Q155*H155</f>
        <v>0</v>
      </c>
      <c r="S155" s="218">
        <v>0</v>
      </c>
      <c r="T155" s="219">
        <f>S155*H155</f>
        <v>0</v>
      </c>
      <c r="AR155" s="21" t="s">
        <v>159</v>
      </c>
      <c r="AT155" s="21" t="s">
        <v>155</v>
      </c>
      <c r="AU155" s="21" t="s">
        <v>78</v>
      </c>
      <c r="AY155" s="21" t="s">
        <v>154</v>
      </c>
      <c r="BE155" s="220">
        <f>IF(N155="základní",J155,0)</f>
        <v>0</v>
      </c>
      <c r="BF155" s="220">
        <f>IF(N155="snížená",J155,0)</f>
        <v>0</v>
      </c>
      <c r="BG155" s="220">
        <f>IF(N155="zákl. přenesená",J155,0)</f>
        <v>0</v>
      </c>
      <c r="BH155" s="220">
        <f>IF(N155="sníž. přenesená",J155,0)</f>
        <v>0</v>
      </c>
      <c r="BI155" s="220">
        <f>IF(N155="nulová",J155,0)</f>
        <v>0</v>
      </c>
      <c r="BJ155" s="21" t="s">
        <v>78</v>
      </c>
      <c r="BK155" s="220">
        <f>ROUND(I155*H155,2)</f>
        <v>0</v>
      </c>
      <c r="BL155" s="21" t="s">
        <v>159</v>
      </c>
      <c r="BM155" s="21" t="s">
        <v>247</v>
      </c>
    </row>
    <row r="156" s="1" customFormat="1" ht="25.5" customHeight="1">
      <c r="B156" s="43"/>
      <c r="C156" s="209" t="s">
        <v>206</v>
      </c>
      <c r="D156" s="209" t="s">
        <v>155</v>
      </c>
      <c r="E156" s="210" t="s">
        <v>248</v>
      </c>
      <c r="F156" s="211" t="s">
        <v>249</v>
      </c>
      <c r="G156" s="212" t="s">
        <v>158</v>
      </c>
      <c r="H156" s="213">
        <v>17.399999999999999</v>
      </c>
      <c r="I156" s="214"/>
      <c r="J156" s="215">
        <f>ROUND(I156*H156,2)</f>
        <v>0</v>
      </c>
      <c r="K156" s="211" t="s">
        <v>21</v>
      </c>
      <c r="L156" s="69"/>
      <c r="M156" s="216" t="s">
        <v>21</v>
      </c>
      <c r="N156" s="217" t="s">
        <v>41</v>
      </c>
      <c r="O156" s="44"/>
      <c r="P156" s="218">
        <f>O156*H156</f>
        <v>0</v>
      </c>
      <c r="Q156" s="218">
        <v>0</v>
      </c>
      <c r="R156" s="218">
        <f>Q156*H156</f>
        <v>0</v>
      </c>
      <c r="S156" s="218">
        <v>0</v>
      </c>
      <c r="T156" s="219">
        <f>S156*H156</f>
        <v>0</v>
      </c>
      <c r="AR156" s="21" t="s">
        <v>159</v>
      </c>
      <c r="AT156" s="21" t="s">
        <v>155</v>
      </c>
      <c r="AU156" s="21" t="s">
        <v>78</v>
      </c>
      <c r="AY156" s="21" t="s">
        <v>154</v>
      </c>
      <c r="BE156" s="220">
        <f>IF(N156="základní",J156,0)</f>
        <v>0</v>
      </c>
      <c r="BF156" s="220">
        <f>IF(N156="snížená",J156,0)</f>
        <v>0</v>
      </c>
      <c r="BG156" s="220">
        <f>IF(N156="zákl. přenesená",J156,0)</f>
        <v>0</v>
      </c>
      <c r="BH156" s="220">
        <f>IF(N156="sníž. přenesená",J156,0)</f>
        <v>0</v>
      </c>
      <c r="BI156" s="220">
        <f>IF(N156="nulová",J156,0)</f>
        <v>0</v>
      </c>
      <c r="BJ156" s="21" t="s">
        <v>78</v>
      </c>
      <c r="BK156" s="220">
        <f>ROUND(I156*H156,2)</f>
        <v>0</v>
      </c>
      <c r="BL156" s="21" t="s">
        <v>159</v>
      </c>
      <c r="BM156" s="21" t="s">
        <v>250</v>
      </c>
    </row>
    <row r="157" s="10" customFormat="1">
      <c r="B157" s="221"/>
      <c r="C157" s="222"/>
      <c r="D157" s="223" t="s">
        <v>160</v>
      </c>
      <c r="E157" s="224" t="s">
        <v>21</v>
      </c>
      <c r="F157" s="225" t="s">
        <v>251</v>
      </c>
      <c r="G157" s="222"/>
      <c r="H157" s="226">
        <v>17.399999999999999</v>
      </c>
      <c r="I157" s="227"/>
      <c r="J157" s="222"/>
      <c r="K157" s="222"/>
      <c r="L157" s="228"/>
      <c r="M157" s="229"/>
      <c r="N157" s="230"/>
      <c r="O157" s="230"/>
      <c r="P157" s="230"/>
      <c r="Q157" s="230"/>
      <c r="R157" s="230"/>
      <c r="S157" s="230"/>
      <c r="T157" s="231"/>
      <c r="AT157" s="232" t="s">
        <v>160</v>
      </c>
      <c r="AU157" s="232" t="s">
        <v>78</v>
      </c>
      <c r="AV157" s="10" t="s">
        <v>80</v>
      </c>
      <c r="AW157" s="10" t="s">
        <v>33</v>
      </c>
      <c r="AX157" s="10" t="s">
        <v>70</v>
      </c>
      <c r="AY157" s="232" t="s">
        <v>154</v>
      </c>
    </row>
    <row r="158" s="11" customFormat="1">
      <c r="B158" s="233"/>
      <c r="C158" s="234"/>
      <c r="D158" s="223" t="s">
        <v>160</v>
      </c>
      <c r="E158" s="235" t="s">
        <v>21</v>
      </c>
      <c r="F158" s="236" t="s">
        <v>162</v>
      </c>
      <c r="G158" s="234"/>
      <c r="H158" s="237">
        <v>17.399999999999999</v>
      </c>
      <c r="I158" s="238"/>
      <c r="J158" s="234"/>
      <c r="K158" s="234"/>
      <c r="L158" s="239"/>
      <c r="M158" s="240"/>
      <c r="N158" s="241"/>
      <c r="O158" s="241"/>
      <c r="P158" s="241"/>
      <c r="Q158" s="241"/>
      <c r="R158" s="241"/>
      <c r="S158" s="241"/>
      <c r="T158" s="242"/>
      <c r="AT158" s="243" t="s">
        <v>160</v>
      </c>
      <c r="AU158" s="243" t="s">
        <v>78</v>
      </c>
      <c r="AV158" s="11" t="s">
        <v>159</v>
      </c>
      <c r="AW158" s="11" t="s">
        <v>33</v>
      </c>
      <c r="AX158" s="11" t="s">
        <v>78</v>
      </c>
      <c r="AY158" s="243" t="s">
        <v>154</v>
      </c>
    </row>
    <row r="159" s="1" customFormat="1" ht="16.5" customHeight="1">
      <c r="B159" s="43"/>
      <c r="C159" s="209" t="s">
        <v>252</v>
      </c>
      <c r="D159" s="209" t="s">
        <v>155</v>
      </c>
      <c r="E159" s="210" t="s">
        <v>253</v>
      </c>
      <c r="F159" s="211" t="s">
        <v>254</v>
      </c>
      <c r="G159" s="212" t="s">
        <v>195</v>
      </c>
      <c r="H159" s="213">
        <v>0.19300000000000001</v>
      </c>
      <c r="I159" s="214"/>
      <c r="J159" s="215">
        <f>ROUND(I159*H159,2)</f>
        <v>0</v>
      </c>
      <c r="K159" s="211" t="s">
        <v>21</v>
      </c>
      <c r="L159" s="69"/>
      <c r="M159" s="216" t="s">
        <v>21</v>
      </c>
      <c r="N159" s="217" t="s">
        <v>41</v>
      </c>
      <c r="O159" s="44"/>
      <c r="P159" s="218">
        <f>O159*H159</f>
        <v>0</v>
      </c>
      <c r="Q159" s="218">
        <v>0</v>
      </c>
      <c r="R159" s="218">
        <f>Q159*H159</f>
        <v>0</v>
      </c>
      <c r="S159" s="218">
        <v>0</v>
      </c>
      <c r="T159" s="219">
        <f>S159*H159</f>
        <v>0</v>
      </c>
      <c r="AR159" s="21" t="s">
        <v>159</v>
      </c>
      <c r="AT159" s="21" t="s">
        <v>155</v>
      </c>
      <c r="AU159" s="21" t="s">
        <v>78</v>
      </c>
      <c r="AY159" s="21" t="s">
        <v>154</v>
      </c>
      <c r="BE159" s="220">
        <f>IF(N159="základní",J159,0)</f>
        <v>0</v>
      </c>
      <c r="BF159" s="220">
        <f>IF(N159="snížená",J159,0)</f>
        <v>0</v>
      </c>
      <c r="BG159" s="220">
        <f>IF(N159="zákl. přenesená",J159,0)</f>
        <v>0</v>
      </c>
      <c r="BH159" s="220">
        <f>IF(N159="sníž. přenesená",J159,0)</f>
        <v>0</v>
      </c>
      <c r="BI159" s="220">
        <f>IF(N159="nulová",J159,0)</f>
        <v>0</v>
      </c>
      <c r="BJ159" s="21" t="s">
        <v>78</v>
      </c>
      <c r="BK159" s="220">
        <f>ROUND(I159*H159,2)</f>
        <v>0</v>
      </c>
      <c r="BL159" s="21" t="s">
        <v>159</v>
      </c>
      <c r="BM159" s="21" t="s">
        <v>255</v>
      </c>
    </row>
    <row r="160" s="1" customFormat="1" ht="16.5" customHeight="1">
      <c r="B160" s="43"/>
      <c r="C160" s="209" t="s">
        <v>211</v>
      </c>
      <c r="D160" s="209" t="s">
        <v>155</v>
      </c>
      <c r="E160" s="210" t="s">
        <v>256</v>
      </c>
      <c r="F160" s="211" t="s">
        <v>257</v>
      </c>
      <c r="G160" s="212" t="s">
        <v>205</v>
      </c>
      <c r="H160" s="213">
        <v>5.7999999999999998</v>
      </c>
      <c r="I160" s="214"/>
      <c r="J160" s="215">
        <f>ROUND(I160*H160,2)</f>
        <v>0</v>
      </c>
      <c r="K160" s="211" t="s">
        <v>21</v>
      </c>
      <c r="L160" s="69"/>
      <c r="M160" s="216" t="s">
        <v>21</v>
      </c>
      <c r="N160" s="217" t="s">
        <v>41</v>
      </c>
      <c r="O160" s="44"/>
      <c r="P160" s="218">
        <f>O160*H160</f>
        <v>0</v>
      </c>
      <c r="Q160" s="218">
        <v>0</v>
      </c>
      <c r="R160" s="218">
        <f>Q160*H160</f>
        <v>0</v>
      </c>
      <c r="S160" s="218">
        <v>0</v>
      </c>
      <c r="T160" s="219">
        <f>S160*H160</f>
        <v>0</v>
      </c>
      <c r="AR160" s="21" t="s">
        <v>159</v>
      </c>
      <c r="AT160" s="21" t="s">
        <v>155</v>
      </c>
      <c r="AU160" s="21" t="s">
        <v>78</v>
      </c>
      <c r="AY160" s="21" t="s">
        <v>154</v>
      </c>
      <c r="BE160" s="220">
        <f>IF(N160="základní",J160,0)</f>
        <v>0</v>
      </c>
      <c r="BF160" s="220">
        <f>IF(N160="snížená",J160,0)</f>
        <v>0</v>
      </c>
      <c r="BG160" s="220">
        <f>IF(N160="zákl. přenesená",J160,0)</f>
        <v>0</v>
      </c>
      <c r="BH160" s="220">
        <f>IF(N160="sníž. přenesená",J160,0)</f>
        <v>0</v>
      </c>
      <c r="BI160" s="220">
        <f>IF(N160="nulová",J160,0)</f>
        <v>0</v>
      </c>
      <c r="BJ160" s="21" t="s">
        <v>78</v>
      </c>
      <c r="BK160" s="220">
        <f>ROUND(I160*H160,2)</f>
        <v>0</v>
      </c>
      <c r="BL160" s="21" t="s">
        <v>159</v>
      </c>
      <c r="BM160" s="21" t="s">
        <v>258</v>
      </c>
    </row>
    <row r="161" s="1" customFormat="1" ht="16.5" customHeight="1">
      <c r="B161" s="43"/>
      <c r="C161" s="209" t="s">
        <v>259</v>
      </c>
      <c r="D161" s="209" t="s">
        <v>155</v>
      </c>
      <c r="E161" s="210" t="s">
        <v>260</v>
      </c>
      <c r="F161" s="211" t="s">
        <v>261</v>
      </c>
      <c r="G161" s="212" t="s">
        <v>262</v>
      </c>
      <c r="H161" s="213">
        <v>5</v>
      </c>
      <c r="I161" s="214"/>
      <c r="J161" s="215">
        <f>ROUND(I161*H161,2)</f>
        <v>0</v>
      </c>
      <c r="K161" s="211" t="s">
        <v>21</v>
      </c>
      <c r="L161" s="69"/>
      <c r="M161" s="216" t="s">
        <v>21</v>
      </c>
      <c r="N161" s="217" t="s">
        <v>41</v>
      </c>
      <c r="O161" s="44"/>
      <c r="P161" s="218">
        <f>O161*H161</f>
        <v>0</v>
      </c>
      <c r="Q161" s="218">
        <v>0</v>
      </c>
      <c r="R161" s="218">
        <f>Q161*H161</f>
        <v>0</v>
      </c>
      <c r="S161" s="218">
        <v>0</v>
      </c>
      <c r="T161" s="219">
        <f>S161*H161</f>
        <v>0</v>
      </c>
      <c r="AR161" s="21" t="s">
        <v>159</v>
      </c>
      <c r="AT161" s="21" t="s">
        <v>155</v>
      </c>
      <c r="AU161" s="21" t="s">
        <v>78</v>
      </c>
      <c r="AY161" s="21" t="s">
        <v>154</v>
      </c>
      <c r="BE161" s="220">
        <f>IF(N161="základní",J161,0)</f>
        <v>0</v>
      </c>
      <c r="BF161" s="220">
        <f>IF(N161="snížená",J161,0)</f>
        <v>0</v>
      </c>
      <c r="BG161" s="220">
        <f>IF(N161="zákl. přenesená",J161,0)</f>
        <v>0</v>
      </c>
      <c r="BH161" s="220">
        <f>IF(N161="sníž. přenesená",J161,0)</f>
        <v>0</v>
      </c>
      <c r="BI161" s="220">
        <f>IF(N161="nulová",J161,0)</f>
        <v>0</v>
      </c>
      <c r="BJ161" s="21" t="s">
        <v>78</v>
      </c>
      <c r="BK161" s="220">
        <f>ROUND(I161*H161,2)</f>
        <v>0</v>
      </c>
      <c r="BL161" s="21" t="s">
        <v>159</v>
      </c>
      <c r="BM161" s="21" t="s">
        <v>263</v>
      </c>
    </row>
    <row r="162" s="1" customFormat="1" ht="25.5" customHeight="1">
      <c r="B162" s="43"/>
      <c r="C162" s="209" t="s">
        <v>215</v>
      </c>
      <c r="D162" s="209" t="s">
        <v>155</v>
      </c>
      <c r="E162" s="210" t="s">
        <v>264</v>
      </c>
      <c r="F162" s="211" t="s">
        <v>265</v>
      </c>
      <c r="G162" s="212" t="s">
        <v>195</v>
      </c>
      <c r="H162" s="213">
        <v>0.28000000000000003</v>
      </c>
      <c r="I162" s="214"/>
      <c r="J162" s="215">
        <f>ROUND(I162*H162,2)</f>
        <v>0</v>
      </c>
      <c r="K162" s="211" t="s">
        <v>21</v>
      </c>
      <c r="L162" s="69"/>
      <c r="M162" s="216" t="s">
        <v>21</v>
      </c>
      <c r="N162" s="217" t="s">
        <v>41</v>
      </c>
      <c r="O162" s="44"/>
      <c r="P162" s="218">
        <f>O162*H162</f>
        <v>0</v>
      </c>
      <c r="Q162" s="218">
        <v>0</v>
      </c>
      <c r="R162" s="218">
        <f>Q162*H162</f>
        <v>0</v>
      </c>
      <c r="S162" s="218">
        <v>0</v>
      </c>
      <c r="T162" s="219">
        <f>S162*H162</f>
        <v>0</v>
      </c>
      <c r="AR162" s="21" t="s">
        <v>159</v>
      </c>
      <c r="AT162" s="21" t="s">
        <v>155</v>
      </c>
      <c r="AU162" s="21" t="s">
        <v>78</v>
      </c>
      <c r="AY162" s="21" t="s">
        <v>154</v>
      </c>
      <c r="BE162" s="220">
        <f>IF(N162="základní",J162,0)</f>
        <v>0</v>
      </c>
      <c r="BF162" s="220">
        <f>IF(N162="snížená",J162,0)</f>
        <v>0</v>
      </c>
      <c r="BG162" s="220">
        <f>IF(N162="zákl. přenesená",J162,0)</f>
        <v>0</v>
      </c>
      <c r="BH162" s="220">
        <f>IF(N162="sníž. přenesená",J162,0)</f>
        <v>0</v>
      </c>
      <c r="BI162" s="220">
        <f>IF(N162="nulová",J162,0)</f>
        <v>0</v>
      </c>
      <c r="BJ162" s="21" t="s">
        <v>78</v>
      </c>
      <c r="BK162" s="220">
        <f>ROUND(I162*H162,2)</f>
        <v>0</v>
      </c>
      <c r="BL162" s="21" t="s">
        <v>159</v>
      </c>
      <c r="BM162" s="21" t="s">
        <v>266</v>
      </c>
    </row>
    <row r="163" s="1" customFormat="1" ht="16.5" customHeight="1">
      <c r="B163" s="43"/>
      <c r="C163" s="209" t="s">
        <v>267</v>
      </c>
      <c r="D163" s="209" t="s">
        <v>155</v>
      </c>
      <c r="E163" s="210" t="s">
        <v>268</v>
      </c>
      <c r="F163" s="211" t="s">
        <v>269</v>
      </c>
      <c r="G163" s="212" t="s">
        <v>158</v>
      </c>
      <c r="H163" s="213">
        <v>0.91200000000000003</v>
      </c>
      <c r="I163" s="214"/>
      <c r="J163" s="215">
        <f>ROUND(I163*H163,2)</f>
        <v>0</v>
      </c>
      <c r="K163" s="211" t="s">
        <v>21</v>
      </c>
      <c r="L163" s="69"/>
      <c r="M163" s="216" t="s">
        <v>21</v>
      </c>
      <c r="N163" s="217" t="s">
        <v>41</v>
      </c>
      <c r="O163" s="44"/>
      <c r="P163" s="218">
        <f>O163*H163</f>
        <v>0</v>
      </c>
      <c r="Q163" s="218">
        <v>0</v>
      </c>
      <c r="R163" s="218">
        <f>Q163*H163</f>
        <v>0</v>
      </c>
      <c r="S163" s="218">
        <v>0</v>
      </c>
      <c r="T163" s="219">
        <f>S163*H163</f>
        <v>0</v>
      </c>
      <c r="AR163" s="21" t="s">
        <v>159</v>
      </c>
      <c r="AT163" s="21" t="s">
        <v>155</v>
      </c>
      <c r="AU163" s="21" t="s">
        <v>78</v>
      </c>
      <c r="AY163" s="21" t="s">
        <v>154</v>
      </c>
      <c r="BE163" s="220">
        <f>IF(N163="základní",J163,0)</f>
        <v>0</v>
      </c>
      <c r="BF163" s="220">
        <f>IF(N163="snížená",J163,0)</f>
        <v>0</v>
      </c>
      <c r="BG163" s="220">
        <f>IF(N163="zákl. přenesená",J163,0)</f>
        <v>0</v>
      </c>
      <c r="BH163" s="220">
        <f>IF(N163="sníž. přenesená",J163,0)</f>
        <v>0</v>
      </c>
      <c r="BI163" s="220">
        <f>IF(N163="nulová",J163,0)</f>
        <v>0</v>
      </c>
      <c r="BJ163" s="21" t="s">
        <v>78</v>
      </c>
      <c r="BK163" s="220">
        <f>ROUND(I163*H163,2)</f>
        <v>0</v>
      </c>
      <c r="BL163" s="21" t="s">
        <v>159</v>
      </c>
      <c r="BM163" s="21" t="s">
        <v>270</v>
      </c>
    </row>
    <row r="164" s="1" customFormat="1" ht="16.5" customHeight="1">
      <c r="B164" s="43"/>
      <c r="C164" s="209" t="s">
        <v>218</v>
      </c>
      <c r="D164" s="209" t="s">
        <v>155</v>
      </c>
      <c r="E164" s="210" t="s">
        <v>271</v>
      </c>
      <c r="F164" s="211" t="s">
        <v>272</v>
      </c>
      <c r="G164" s="212" t="s">
        <v>158</v>
      </c>
      <c r="H164" s="213">
        <v>0.91200000000000003</v>
      </c>
      <c r="I164" s="214"/>
      <c r="J164" s="215">
        <f>ROUND(I164*H164,2)</f>
        <v>0</v>
      </c>
      <c r="K164" s="211" t="s">
        <v>21</v>
      </c>
      <c r="L164" s="69"/>
      <c r="M164" s="216" t="s">
        <v>21</v>
      </c>
      <c r="N164" s="217" t="s">
        <v>41</v>
      </c>
      <c r="O164" s="44"/>
      <c r="P164" s="218">
        <f>O164*H164</f>
        <v>0</v>
      </c>
      <c r="Q164" s="218">
        <v>0</v>
      </c>
      <c r="R164" s="218">
        <f>Q164*H164</f>
        <v>0</v>
      </c>
      <c r="S164" s="218">
        <v>0</v>
      </c>
      <c r="T164" s="219">
        <f>S164*H164</f>
        <v>0</v>
      </c>
      <c r="AR164" s="21" t="s">
        <v>159</v>
      </c>
      <c r="AT164" s="21" t="s">
        <v>155</v>
      </c>
      <c r="AU164" s="21" t="s">
        <v>78</v>
      </c>
      <c r="AY164" s="21" t="s">
        <v>154</v>
      </c>
      <c r="BE164" s="220">
        <f>IF(N164="základní",J164,0)</f>
        <v>0</v>
      </c>
      <c r="BF164" s="220">
        <f>IF(N164="snížená",J164,0)</f>
        <v>0</v>
      </c>
      <c r="BG164" s="220">
        <f>IF(N164="zákl. přenesená",J164,0)</f>
        <v>0</v>
      </c>
      <c r="BH164" s="220">
        <f>IF(N164="sníž. přenesená",J164,0)</f>
        <v>0</v>
      </c>
      <c r="BI164" s="220">
        <f>IF(N164="nulová",J164,0)</f>
        <v>0</v>
      </c>
      <c r="BJ164" s="21" t="s">
        <v>78</v>
      </c>
      <c r="BK164" s="220">
        <f>ROUND(I164*H164,2)</f>
        <v>0</v>
      </c>
      <c r="BL164" s="21" t="s">
        <v>159</v>
      </c>
      <c r="BM164" s="21" t="s">
        <v>273</v>
      </c>
    </row>
    <row r="165" s="1" customFormat="1" ht="16.5" customHeight="1">
      <c r="B165" s="43"/>
      <c r="C165" s="209" t="s">
        <v>274</v>
      </c>
      <c r="D165" s="209" t="s">
        <v>155</v>
      </c>
      <c r="E165" s="210" t="s">
        <v>275</v>
      </c>
      <c r="F165" s="211" t="s">
        <v>276</v>
      </c>
      <c r="G165" s="212" t="s">
        <v>165</v>
      </c>
      <c r="H165" s="213">
        <v>1.8460000000000001</v>
      </c>
      <c r="I165" s="214"/>
      <c r="J165" s="215">
        <f>ROUND(I165*H165,2)</f>
        <v>0</v>
      </c>
      <c r="K165" s="211" t="s">
        <v>21</v>
      </c>
      <c r="L165" s="69"/>
      <c r="M165" s="216" t="s">
        <v>21</v>
      </c>
      <c r="N165" s="217" t="s">
        <v>41</v>
      </c>
      <c r="O165" s="44"/>
      <c r="P165" s="218">
        <f>O165*H165</f>
        <v>0</v>
      </c>
      <c r="Q165" s="218">
        <v>0</v>
      </c>
      <c r="R165" s="218">
        <f>Q165*H165</f>
        <v>0</v>
      </c>
      <c r="S165" s="218">
        <v>0</v>
      </c>
      <c r="T165" s="219">
        <f>S165*H165</f>
        <v>0</v>
      </c>
      <c r="AR165" s="21" t="s">
        <v>159</v>
      </c>
      <c r="AT165" s="21" t="s">
        <v>155</v>
      </c>
      <c r="AU165" s="21" t="s">
        <v>78</v>
      </c>
      <c r="AY165" s="21" t="s">
        <v>154</v>
      </c>
      <c r="BE165" s="220">
        <f>IF(N165="základní",J165,0)</f>
        <v>0</v>
      </c>
      <c r="BF165" s="220">
        <f>IF(N165="snížená",J165,0)</f>
        <v>0</v>
      </c>
      <c r="BG165" s="220">
        <f>IF(N165="zákl. přenesená",J165,0)</f>
        <v>0</v>
      </c>
      <c r="BH165" s="220">
        <f>IF(N165="sníž. přenesená",J165,0)</f>
        <v>0</v>
      </c>
      <c r="BI165" s="220">
        <f>IF(N165="nulová",J165,0)</f>
        <v>0</v>
      </c>
      <c r="BJ165" s="21" t="s">
        <v>78</v>
      </c>
      <c r="BK165" s="220">
        <f>ROUND(I165*H165,2)</f>
        <v>0</v>
      </c>
      <c r="BL165" s="21" t="s">
        <v>159</v>
      </c>
      <c r="BM165" s="21" t="s">
        <v>277</v>
      </c>
    </row>
    <row r="166" s="9" customFormat="1" ht="37.44" customHeight="1">
      <c r="B166" s="195"/>
      <c r="C166" s="196"/>
      <c r="D166" s="197" t="s">
        <v>69</v>
      </c>
      <c r="E166" s="198" t="s">
        <v>159</v>
      </c>
      <c r="F166" s="198" t="s">
        <v>278</v>
      </c>
      <c r="G166" s="196"/>
      <c r="H166" s="196"/>
      <c r="I166" s="199"/>
      <c r="J166" s="200">
        <f>BK166</f>
        <v>0</v>
      </c>
      <c r="K166" s="196"/>
      <c r="L166" s="201"/>
      <c r="M166" s="202"/>
      <c r="N166" s="203"/>
      <c r="O166" s="203"/>
      <c r="P166" s="204">
        <f>SUM(P167:P200)</f>
        <v>0</v>
      </c>
      <c r="Q166" s="203"/>
      <c r="R166" s="204">
        <f>SUM(R167:R200)</f>
        <v>0</v>
      </c>
      <c r="S166" s="203"/>
      <c r="T166" s="205">
        <f>SUM(T167:T200)</f>
        <v>0</v>
      </c>
      <c r="AR166" s="206" t="s">
        <v>78</v>
      </c>
      <c r="AT166" s="207" t="s">
        <v>69</v>
      </c>
      <c r="AU166" s="207" t="s">
        <v>70</v>
      </c>
      <c r="AY166" s="206" t="s">
        <v>154</v>
      </c>
      <c r="BK166" s="208">
        <f>SUM(BK167:BK200)</f>
        <v>0</v>
      </c>
    </row>
    <row r="167" s="1" customFormat="1" ht="16.5" customHeight="1">
      <c r="B167" s="43"/>
      <c r="C167" s="209" t="s">
        <v>222</v>
      </c>
      <c r="D167" s="209" t="s">
        <v>155</v>
      </c>
      <c r="E167" s="210" t="s">
        <v>279</v>
      </c>
      <c r="F167" s="211" t="s">
        <v>280</v>
      </c>
      <c r="G167" s="212" t="s">
        <v>165</v>
      </c>
      <c r="H167" s="213">
        <v>0.19600000000000001</v>
      </c>
      <c r="I167" s="214"/>
      <c r="J167" s="215">
        <f>ROUND(I167*H167,2)</f>
        <v>0</v>
      </c>
      <c r="K167" s="211" t="s">
        <v>21</v>
      </c>
      <c r="L167" s="69"/>
      <c r="M167" s="216" t="s">
        <v>21</v>
      </c>
      <c r="N167" s="217" t="s">
        <v>41</v>
      </c>
      <c r="O167" s="44"/>
      <c r="P167" s="218">
        <f>O167*H167</f>
        <v>0</v>
      </c>
      <c r="Q167" s="218">
        <v>0</v>
      </c>
      <c r="R167" s="218">
        <f>Q167*H167</f>
        <v>0</v>
      </c>
      <c r="S167" s="218">
        <v>0</v>
      </c>
      <c r="T167" s="219">
        <f>S167*H167</f>
        <v>0</v>
      </c>
      <c r="AR167" s="21" t="s">
        <v>159</v>
      </c>
      <c r="AT167" s="21" t="s">
        <v>155</v>
      </c>
      <c r="AU167" s="21" t="s">
        <v>78</v>
      </c>
      <c r="AY167" s="21" t="s">
        <v>154</v>
      </c>
      <c r="BE167" s="220">
        <f>IF(N167="základní",J167,0)</f>
        <v>0</v>
      </c>
      <c r="BF167" s="220">
        <f>IF(N167="snížená",J167,0)</f>
        <v>0</v>
      </c>
      <c r="BG167" s="220">
        <f>IF(N167="zákl. přenesená",J167,0)</f>
        <v>0</v>
      </c>
      <c r="BH167" s="220">
        <f>IF(N167="sníž. přenesená",J167,0)</f>
        <v>0</v>
      </c>
      <c r="BI167" s="220">
        <f>IF(N167="nulová",J167,0)</f>
        <v>0</v>
      </c>
      <c r="BJ167" s="21" t="s">
        <v>78</v>
      </c>
      <c r="BK167" s="220">
        <f>ROUND(I167*H167,2)</f>
        <v>0</v>
      </c>
      <c r="BL167" s="21" t="s">
        <v>159</v>
      </c>
      <c r="BM167" s="21" t="s">
        <v>281</v>
      </c>
    </row>
    <row r="168" s="1" customFormat="1" ht="25.5" customHeight="1">
      <c r="B168" s="43"/>
      <c r="C168" s="209" t="s">
        <v>282</v>
      </c>
      <c r="D168" s="209" t="s">
        <v>155</v>
      </c>
      <c r="E168" s="210" t="s">
        <v>283</v>
      </c>
      <c r="F168" s="211" t="s">
        <v>284</v>
      </c>
      <c r="G168" s="212" t="s">
        <v>158</v>
      </c>
      <c r="H168" s="213">
        <v>1.704</v>
      </c>
      <c r="I168" s="214"/>
      <c r="J168" s="215">
        <f>ROUND(I168*H168,2)</f>
        <v>0</v>
      </c>
      <c r="K168" s="211" t="s">
        <v>21</v>
      </c>
      <c r="L168" s="69"/>
      <c r="M168" s="216" t="s">
        <v>21</v>
      </c>
      <c r="N168" s="217" t="s">
        <v>41</v>
      </c>
      <c r="O168" s="44"/>
      <c r="P168" s="218">
        <f>O168*H168</f>
        <v>0</v>
      </c>
      <c r="Q168" s="218">
        <v>0</v>
      </c>
      <c r="R168" s="218">
        <f>Q168*H168</f>
        <v>0</v>
      </c>
      <c r="S168" s="218">
        <v>0</v>
      </c>
      <c r="T168" s="219">
        <f>S168*H168</f>
        <v>0</v>
      </c>
      <c r="AR168" s="21" t="s">
        <v>159</v>
      </c>
      <c r="AT168" s="21" t="s">
        <v>155</v>
      </c>
      <c r="AU168" s="21" t="s">
        <v>78</v>
      </c>
      <c r="AY168" s="21" t="s">
        <v>154</v>
      </c>
      <c r="BE168" s="220">
        <f>IF(N168="základní",J168,0)</f>
        <v>0</v>
      </c>
      <c r="BF168" s="220">
        <f>IF(N168="snížená",J168,0)</f>
        <v>0</v>
      </c>
      <c r="BG168" s="220">
        <f>IF(N168="zákl. přenesená",J168,0)</f>
        <v>0</v>
      </c>
      <c r="BH168" s="220">
        <f>IF(N168="sníž. přenesená",J168,0)</f>
        <v>0</v>
      </c>
      <c r="BI168" s="220">
        <f>IF(N168="nulová",J168,0)</f>
        <v>0</v>
      </c>
      <c r="BJ168" s="21" t="s">
        <v>78</v>
      </c>
      <c r="BK168" s="220">
        <f>ROUND(I168*H168,2)</f>
        <v>0</v>
      </c>
      <c r="BL168" s="21" t="s">
        <v>159</v>
      </c>
      <c r="BM168" s="21" t="s">
        <v>285</v>
      </c>
    </row>
    <row r="169" s="1" customFormat="1" ht="16.5" customHeight="1">
      <c r="B169" s="43"/>
      <c r="C169" s="209" t="s">
        <v>226</v>
      </c>
      <c r="D169" s="209" t="s">
        <v>155</v>
      </c>
      <c r="E169" s="210" t="s">
        <v>286</v>
      </c>
      <c r="F169" s="211" t="s">
        <v>287</v>
      </c>
      <c r="G169" s="212" t="s">
        <v>158</v>
      </c>
      <c r="H169" s="213">
        <v>1.72</v>
      </c>
      <c r="I169" s="214"/>
      <c r="J169" s="215">
        <f>ROUND(I169*H169,2)</f>
        <v>0</v>
      </c>
      <c r="K169" s="211" t="s">
        <v>21</v>
      </c>
      <c r="L169" s="69"/>
      <c r="M169" s="216" t="s">
        <v>21</v>
      </c>
      <c r="N169" s="217" t="s">
        <v>41</v>
      </c>
      <c r="O169" s="44"/>
      <c r="P169" s="218">
        <f>O169*H169</f>
        <v>0</v>
      </c>
      <c r="Q169" s="218">
        <v>0</v>
      </c>
      <c r="R169" s="218">
        <f>Q169*H169</f>
        <v>0</v>
      </c>
      <c r="S169" s="218">
        <v>0</v>
      </c>
      <c r="T169" s="219">
        <f>S169*H169</f>
        <v>0</v>
      </c>
      <c r="AR169" s="21" t="s">
        <v>159</v>
      </c>
      <c r="AT169" s="21" t="s">
        <v>155</v>
      </c>
      <c r="AU169" s="21" t="s">
        <v>78</v>
      </c>
      <c r="AY169" s="21" t="s">
        <v>154</v>
      </c>
      <c r="BE169" s="220">
        <f>IF(N169="základní",J169,0)</f>
        <v>0</v>
      </c>
      <c r="BF169" s="220">
        <f>IF(N169="snížená",J169,0)</f>
        <v>0</v>
      </c>
      <c r="BG169" s="220">
        <f>IF(N169="zákl. přenesená",J169,0)</f>
        <v>0</v>
      </c>
      <c r="BH169" s="220">
        <f>IF(N169="sníž. přenesená",J169,0)</f>
        <v>0</v>
      </c>
      <c r="BI169" s="220">
        <f>IF(N169="nulová",J169,0)</f>
        <v>0</v>
      </c>
      <c r="BJ169" s="21" t="s">
        <v>78</v>
      </c>
      <c r="BK169" s="220">
        <f>ROUND(I169*H169,2)</f>
        <v>0</v>
      </c>
      <c r="BL169" s="21" t="s">
        <v>159</v>
      </c>
      <c r="BM169" s="21" t="s">
        <v>288</v>
      </c>
    </row>
    <row r="170" s="10" customFormat="1">
      <c r="B170" s="221"/>
      <c r="C170" s="222"/>
      <c r="D170" s="223" t="s">
        <v>160</v>
      </c>
      <c r="E170" s="224" t="s">
        <v>21</v>
      </c>
      <c r="F170" s="225" t="s">
        <v>289</v>
      </c>
      <c r="G170" s="222"/>
      <c r="H170" s="226">
        <v>0.35999999999999999</v>
      </c>
      <c r="I170" s="227"/>
      <c r="J170" s="222"/>
      <c r="K170" s="222"/>
      <c r="L170" s="228"/>
      <c r="M170" s="229"/>
      <c r="N170" s="230"/>
      <c r="O170" s="230"/>
      <c r="P170" s="230"/>
      <c r="Q170" s="230"/>
      <c r="R170" s="230"/>
      <c r="S170" s="230"/>
      <c r="T170" s="231"/>
      <c r="AT170" s="232" t="s">
        <v>160</v>
      </c>
      <c r="AU170" s="232" t="s">
        <v>78</v>
      </c>
      <c r="AV170" s="10" t="s">
        <v>80</v>
      </c>
      <c r="AW170" s="10" t="s">
        <v>33</v>
      </c>
      <c r="AX170" s="10" t="s">
        <v>70</v>
      </c>
      <c r="AY170" s="232" t="s">
        <v>154</v>
      </c>
    </row>
    <row r="171" s="10" customFormat="1">
      <c r="B171" s="221"/>
      <c r="C171" s="222"/>
      <c r="D171" s="223" t="s">
        <v>160</v>
      </c>
      <c r="E171" s="224" t="s">
        <v>21</v>
      </c>
      <c r="F171" s="225" t="s">
        <v>290</v>
      </c>
      <c r="G171" s="222"/>
      <c r="H171" s="226">
        <v>1.3600000000000001</v>
      </c>
      <c r="I171" s="227"/>
      <c r="J171" s="222"/>
      <c r="K171" s="222"/>
      <c r="L171" s="228"/>
      <c r="M171" s="229"/>
      <c r="N171" s="230"/>
      <c r="O171" s="230"/>
      <c r="P171" s="230"/>
      <c r="Q171" s="230"/>
      <c r="R171" s="230"/>
      <c r="S171" s="230"/>
      <c r="T171" s="231"/>
      <c r="AT171" s="232" t="s">
        <v>160</v>
      </c>
      <c r="AU171" s="232" t="s">
        <v>78</v>
      </c>
      <c r="AV171" s="10" t="s">
        <v>80</v>
      </c>
      <c r="AW171" s="10" t="s">
        <v>33</v>
      </c>
      <c r="AX171" s="10" t="s">
        <v>70</v>
      </c>
      <c r="AY171" s="232" t="s">
        <v>154</v>
      </c>
    </row>
    <row r="172" s="11" customFormat="1">
      <c r="B172" s="233"/>
      <c r="C172" s="234"/>
      <c r="D172" s="223" t="s">
        <v>160</v>
      </c>
      <c r="E172" s="235" t="s">
        <v>21</v>
      </c>
      <c r="F172" s="236" t="s">
        <v>162</v>
      </c>
      <c r="G172" s="234"/>
      <c r="H172" s="237">
        <v>1.72</v>
      </c>
      <c r="I172" s="238"/>
      <c r="J172" s="234"/>
      <c r="K172" s="234"/>
      <c r="L172" s="239"/>
      <c r="M172" s="240"/>
      <c r="N172" s="241"/>
      <c r="O172" s="241"/>
      <c r="P172" s="241"/>
      <c r="Q172" s="241"/>
      <c r="R172" s="241"/>
      <c r="S172" s="241"/>
      <c r="T172" s="242"/>
      <c r="AT172" s="243" t="s">
        <v>160</v>
      </c>
      <c r="AU172" s="243" t="s">
        <v>78</v>
      </c>
      <c r="AV172" s="11" t="s">
        <v>159</v>
      </c>
      <c r="AW172" s="11" t="s">
        <v>33</v>
      </c>
      <c r="AX172" s="11" t="s">
        <v>78</v>
      </c>
      <c r="AY172" s="243" t="s">
        <v>154</v>
      </c>
    </row>
    <row r="173" s="1" customFormat="1" ht="16.5" customHeight="1">
      <c r="B173" s="43"/>
      <c r="C173" s="209" t="s">
        <v>291</v>
      </c>
      <c r="D173" s="209" t="s">
        <v>155</v>
      </c>
      <c r="E173" s="210" t="s">
        <v>292</v>
      </c>
      <c r="F173" s="211" t="s">
        <v>293</v>
      </c>
      <c r="G173" s="212" t="s">
        <v>195</v>
      </c>
      <c r="H173" s="213">
        <v>0.002</v>
      </c>
      <c r="I173" s="214"/>
      <c r="J173" s="215">
        <f>ROUND(I173*H173,2)</f>
        <v>0</v>
      </c>
      <c r="K173" s="211" t="s">
        <v>21</v>
      </c>
      <c r="L173" s="69"/>
      <c r="M173" s="216" t="s">
        <v>21</v>
      </c>
      <c r="N173" s="217" t="s">
        <v>41</v>
      </c>
      <c r="O173" s="44"/>
      <c r="P173" s="218">
        <f>O173*H173</f>
        <v>0</v>
      </c>
      <c r="Q173" s="218">
        <v>0</v>
      </c>
      <c r="R173" s="218">
        <f>Q173*H173</f>
        <v>0</v>
      </c>
      <c r="S173" s="218">
        <v>0</v>
      </c>
      <c r="T173" s="219">
        <f>S173*H173</f>
        <v>0</v>
      </c>
      <c r="AR173" s="21" t="s">
        <v>159</v>
      </c>
      <c r="AT173" s="21" t="s">
        <v>155</v>
      </c>
      <c r="AU173" s="21" t="s">
        <v>78</v>
      </c>
      <c r="AY173" s="21" t="s">
        <v>154</v>
      </c>
      <c r="BE173" s="220">
        <f>IF(N173="základní",J173,0)</f>
        <v>0</v>
      </c>
      <c r="BF173" s="220">
        <f>IF(N173="snížená",J173,0)</f>
        <v>0</v>
      </c>
      <c r="BG173" s="220">
        <f>IF(N173="zákl. přenesená",J173,0)</f>
        <v>0</v>
      </c>
      <c r="BH173" s="220">
        <f>IF(N173="sníž. přenesená",J173,0)</f>
        <v>0</v>
      </c>
      <c r="BI173" s="220">
        <f>IF(N173="nulová",J173,0)</f>
        <v>0</v>
      </c>
      <c r="BJ173" s="21" t="s">
        <v>78</v>
      </c>
      <c r="BK173" s="220">
        <f>ROUND(I173*H173,2)</f>
        <v>0</v>
      </c>
      <c r="BL173" s="21" t="s">
        <v>159</v>
      </c>
      <c r="BM173" s="21" t="s">
        <v>294</v>
      </c>
    </row>
    <row r="174" s="1" customFormat="1" ht="16.5" customHeight="1">
      <c r="B174" s="43"/>
      <c r="C174" s="209" t="s">
        <v>229</v>
      </c>
      <c r="D174" s="209" t="s">
        <v>155</v>
      </c>
      <c r="E174" s="210" t="s">
        <v>295</v>
      </c>
      <c r="F174" s="211" t="s">
        <v>296</v>
      </c>
      <c r="G174" s="212" t="s">
        <v>195</v>
      </c>
      <c r="H174" s="213">
        <v>0.0060000000000000001</v>
      </c>
      <c r="I174" s="214"/>
      <c r="J174" s="215">
        <f>ROUND(I174*H174,2)</f>
        <v>0</v>
      </c>
      <c r="K174" s="211" t="s">
        <v>21</v>
      </c>
      <c r="L174" s="69"/>
      <c r="M174" s="216" t="s">
        <v>21</v>
      </c>
      <c r="N174" s="217" t="s">
        <v>41</v>
      </c>
      <c r="O174" s="44"/>
      <c r="P174" s="218">
        <f>O174*H174</f>
        <v>0</v>
      </c>
      <c r="Q174" s="218">
        <v>0</v>
      </c>
      <c r="R174" s="218">
        <f>Q174*H174</f>
        <v>0</v>
      </c>
      <c r="S174" s="218">
        <v>0</v>
      </c>
      <c r="T174" s="219">
        <f>S174*H174</f>
        <v>0</v>
      </c>
      <c r="AR174" s="21" t="s">
        <v>159</v>
      </c>
      <c r="AT174" s="21" t="s">
        <v>155</v>
      </c>
      <c r="AU174" s="21" t="s">
        <v>78</v>
      </c>
      <c r="AY174" s="21" t="s">
        <v>154</v>
      </c>
      <c r="BE174" s="220">
        <f>IF(N174="základní",J174,0)</f>
        <v>0</v>
      </c>
      <c r="BF174" s="220">
        <f>IF(N174="snížená",J174,0)</f>
        <v>0</v>
      </c>
      <c r="BG174" s="220">
        <f>IF(N174="zákl. přenesená",J174,0)</f>
        <v>0</v>
      </c>
      <c r="BH174" s="220">
        <f>IF(N174="sníž. přenesená",J174,0)</f>
        <v>0</v>
      </c>
      <c r="BI174" s="220">
        <f>IF(N174="nulová",J174,0)</f>
        <v>0</v>
      </c>
      <c r="BJ174" s="21" t="s">
        <v>78</v>
      </c>
      <c r="BK174" s="220">
        <f>ROUND(I174*H174,2)</f>
        <v>0</v>
      </c>
      <c r="BL174" s="21" t="s">
        <v>159</v>
      </c>
      <c r="BM174" s="21" t="s">
        <v>297</v>
      </c>
    </row>
    <row r="175" s="10" customFormat="1">
      <c r="B175" s="221"/>
      <c r="C175" s="222"/>
      <c r="D175" s="223" t="s">
        <v>160</v>
      </c>
      <c r="E175" s="224" t="s">
        <v>21</v>
      </c>
      <c r="F175" s="225" t="s">
        <v>298</v>
      </c>
      <c r="G175" s="222"/>
      <c r="H175" s="226">
        <v>0.0060000000000000001</v>
      </c>
      <c r="I175" s="227"/>
      <c r="J175" s="222"/>
      <c r="K175" s="222"/>
      <c r="L175" s="228"/>
      <c r="M175" s="229"/>
      <c r="N175" s="230"/>
      <c r="O175" s="230"/>
      <c r="P175" s="230"/>
      <c r="Q175" s="230"/>
      <c r="R175" s="230"/>
      <c r="S175" s="230"/>
      <c r="T175" s="231"/>
      <c r="AT175" s="232" t="s">
        <v>160</v>
      </c>
      <c r="AU175" s="232" t="s">
        <v>78</v>
      </c>
      <c r="AV175" s="10" t="s">
        <v>80</v>
      </c>
      <c r="AW175" s="10" t="s">
        <v>33</v>
      </c>
      <c r="AX175" s="10" t="s">
        <v>70</v>
      </c>
      <c r="AY175" s="232" t="s">
        <v>154</v>
      </c>
    </row>
    <row r="176" s="11" customFormat="1">
      <c r="B176" s="233"/>
      <c r="C176" s="234"/>
      <c r="D176" s="223" t="s">
        <v>160</v>
      </c>
      <c r="E176" s="235" t="s">
        <v>21</v>
      </c>
      <c r="F176" s="236" t="s">
        <v>162</v>
      </c>
      <c r="G176" s="234"/>
      <c r="H176" s="237">
        <v>0.0060000000000000001</v>
      </c>
      <c r="I176" s="238"/>
      <c r="J176" s="234"/>
      <c r="K176" s="234"/>
      <c r="L176" s="239"/>
      <c r="M176" s="240"/>
      <c r="N176" s="241"/>
      <c r="O176" s="241"/>
      <c r="P176" s="241"/>
      <c r="Q176" s="241"/>
      <c r="R176" s="241"/>
      <c r="S176" s="241"/>
      <c r="T176" s="242"/>
      <c r="AT176" s="243" t="s">
        <v>160</v>
      </c>
      <c r="AU176" s="243" t="s">
        <v>78</v>
      </c>
      <c r="AV176" s="11" t="s">
        <v>159</v>
      </c>
      <c r="AW176" s="11" t="s">
        <v>33</v>
      </c>
      <c r="AX176" s="11" t="s">
        <v>78</v>
      </c>
      <c r="AY176" s="243" t="s">
        <v>154</v>
      </c>
    </row>
    <row r="177" s="1" customFormat="1" ht="16.5" customHeight="1">
      <c r="B177" s="43"/>
      <c r="C177" s="209" t="s">
        <v>299</v>
      </c>
      <c r="D177" s="209" t="s">
        <v>155</v>
      </c>
      <c r="E177" s="210" t="s">
        <v>300</v>
      </c>
      <c r="F177" s="211" t="s">
        <v>301</v>
      </c>
      <c r="G177" s="212" t="s">
        <v>205</v>
      </c>
      <c r="H177" s="213">
        <v>3.6499999999999999</v>
      </c>
      <c r="I177" s="214"/>
      <c r="J177" s="215">
        <f>ROUND(I177*H177,2)</f>
        <v>0</v>
      </c>
      <c r="K177" s="211" t="s">
        <v>21</v>
      </c>
      <c r="L177" s="69"/>
      <c r="M177" s="216" t="s">
        <v>21</v>
      </c>
      <c r="N177" s="217" t="s">
        <v>41</v>
      </c>
      <c r="O177" s="44"/>
      <c r="P177" s="218">
        <f>O177*H177</f>
        <v>0</v>
      </c>
      <c r="Q177" s="218">
        <v>0</v>
      </c>
      <c r="R177" s="218">
        <f>Q177*H177</f>
        <v>0</v>
      </c>
      <c r="S177" s="218">
        <v>0</v>
      </c>
      <c r="T177" s="219">
        <f>S177*H177</f>
        <v>0</v>
      </c>
      <c r="AR177" s="21" t="s">
        <v>159</v>
      </c>
      <c r="AT177" s="21" t="s">
        <v>155</v>
      </c>
      <c r="AU177" s="21" t="s">
        <v>78</v>
      </c>
      <c r="AY177" s="21" t="s">
        <v>154</v>
      </c>
      <c r="BE177" s="220">
        <f>IF(N177="základní",J177,0)</f>
        <v>0</v>
      </c>
      <c r="BF177" s="220">
        <f>IF(N177="snížená",J177,0)</f>
        <v>0</v>
      </c>
      <c r="BG177" s="220">
        <f>IF(N177="zákl. přenesená",J177,0)</f>
        <v>0</v>
      </c>
      <c r="BH177" s="220">
        <f>IF(N177="sníž. přenesená",J177,0)</f>
        <v>0</v>
      </c>
      <c r="BI177" s="220">
        <f>IF(N177="nulová",J177,0)</f>
        <v>0</v>
      </c>
      <c r="BJ177" s="21" t="s">
        <v>78</v>
      </c>
      <c r="BK177" s="220">
        <f>ROUND(I177*H177,2)</f>
        <v>0</v>
      </c>
      <c r="BL177" s="21" t="s">
        <v>159</v>
      </c>
      <c r="BM177" s="21" t="s">
        <v>302</v>
      </c>
    </row>
    <row r="178" s="1" customFormat="1" ht="16.5" customHeight="1">
      <c r="B178" s="43"/>
      <c r="C178" s="209" t="s">
        <v>234</v>
      </c>
      <c r="D178" s="209" t="s">
        <v>155</v>
      </c>
      <c r="E178" s="210" t="s">
        <v>303</v>
      </c>
      <c r="F178" s="211" t="s">
        <v>304</v>
      </c>
      <c r="G178" s="212" t="s">
        <v>205</v>
      </c>
      <c r="H178" s="213">
        <v>12</v>
      </c>
      <c r="I178" s="214"/>
      <c r="J178" s="215">
        <f>ROUND(I178*H178,2)</f>
        <v>0</v>
      </c>
      <c r="K178" s="211" t="s">
        <v>21</v>
      </c>
      <c r="L178" s="69"/>
      <c r="M178" s="216" t="s">
        <v>21</v>
      </c>
      <c r="N178" s="217" t="s">
        <v>41</v>
      </c>
      <c r="O178" s="44"/>
      <c r="P178" s="218">
        <f>O178*H178</f>
        <v>0</v>
      </c>
      <c r="Q178" s="218">
        <v>0</v>
      </c>
      <c r="R178" s="218">
        <f>Q178*H178</f>
        <v>0</v>
      </c>
      <c r="S178" s="218">
        <v>0</v>
      </c>
      <c r="T178" s="219">
        <f>S178*H178</f>
        <v>0</v>
      </c>
      <c r="AR178" s="21" t="s">
        <v>159</v>
      </c>
      <c r="AT178" s="21" t="s">
        <v>155</v>
      </c>
      <c r="AU178" s="21" t="s">
        <v>78</v>
      </c>
      <c r="AY178" s="21" t="s">
        <v>154</v>
      </c>
      <c r="BE178" s="220">
        <f>IF(N178="základní",J178,0)</f>
        <v>0</v>
      </c>
      <c r="BF178" s="220">
        <f>IF(N178="snížená",J178,0)</f>
        <v>0</v>
      </c>
      <c r="BG178" s="220">
        <f>IF(N178="zákl. přenesená",J178,0)</f>
        <v>0</v>
      </c>
      <c r="BH178" s="220">
        <f>IF(N178="sníž. přenesená",J178,0)</f>
        <v>0</v>
      </c>
      <c r="BI178" s="220">
        <f>IF(N178="nulová",J178,0)</f>
        <v>0</v>
      </c>
      <c r="BJ178" s="21" t="s">
        <v>78</v>
      </c>
      <c r="BK178" s="220">
        <f>ROUND(I178*H178,2)</f>
        <v>0</v>
      </c>
      <c r="BL178" s="21" t="s">
        <v>159</v>
      </c>
      <c r="BM178" s="21" t="s">
        <v>305</v>
      </c>
    </row>
    <row r="179" s="10" customFormat="1">
      <c r="B179" s="221"/>
      <c r="C179" s="222"/>
      <c r="D179" s="223" t="s">
        <v>160</v>
      </c>
      <c r="E179" s="224" t="s">
        <v>21</v>
      </c>
      <c r="F179" s="225" t="s">
        <v>306</v>
      </c>
      <c r="G179" s="222"/>
      <c r="H179" s="226">
        <v>12</v>
      </c>
      <c r="I179" s="227"/>
      <c r="J179" s="222"/>
      <c r="K179" s="222"/>
      <c r="L179" s="228"/>
      <c r="M179" s="229"/>
      <c r="N179" s="230"/>
      <c r="O179" s="230"/>
      <c r="P179" s="230"/>
      <c r="Q179" s="230"/>
      <c r="R179" s="230"/>
      <c r="S179" s="230"/>
      <c r="T179" s="231"/>
      <c r="AT179" s="232" t="s">
        <v>160</v>
      </c>
      <c r="AU179" s="232" t="s">
        <v>78</v>
      </c>
      <c r="AV179" s="10" t="s">
        <v>80</v>
      </c>
      <c r="AW179" s="10" t="s">
        <v>33</v>
      </c>
      <c r="AX179" s="10" t="s">
        <v>70</v>
      </c>
      <c r="AY179" s="232" t="s">
        <v>154</v>
      </c>
    </row>
    <row r="180" s="11" customFormat="1">
      <c r="B180" s="233"/>
      <c r="C180" s="234"/>
      <c r="D180" s="223" t="s">
        <v>160</v>
      </c>
      <c r="E180" s="235" t="s">
        <v>21</v>
      </c>
      <c r="F180" s="236" t="s">
        <v>162</v>
      </c>
      <c r="G180" s="234"/>
      <c r="H180" s="237">
        <v>12</v>
      </c>
      <c r="I180" s="238"/>
      <c r="J180" s="234"/>
      <c r="K180" s="234"/>
      <c r="L180" s="239"/>
      <c r="M180" s="240"/>
      <c r="N180" s="241"/>
      <c r="O180" s="241"/>
      <c r="P180" s="241"/>
      <c r="Q180" s="241"/>
      <c r="R180" s="241"/>
      <c r="S180" s="241"/>
      <c r="T180" s="242"/>
      <c r="AT180" s="243" t="s">
        <v>160</v>
      </c>
      <c r="AU180" s="243" t="s">
        <v>78</v>
      </c>
      <c r="AV180" s="11" t="s">
        <v>159</v>
      </c>
      <c r="AW180" s="11" t="s">
        <v>33</v>
      </c>
      <c r="AX180" s="11" t="s">
        <v>78</v>
      </c>
      <c r="AY180" s="243" t="s">
        <v>154</v>
      </c>
    </row>
    <row r="181" s="1" customFormat="1" ht="16.5" customHeight="1">
      <c r="B181" s="43"/>
      <c r="C181" s="209" t="s">
        <v>307</v>
      </c>
      <c r="D181" s="209" t="s">
        <v>155</v>
      </c>
      <c r="E181" s="210" t="s">
        <v>308</v>
      </c>
      <c r="F181" s="211" t="s">
        <v>309</v>
      </c>
      <c r="G181" s="212" t="s">
        <v>158</v>
      </c>
      <c r="H181" s="213">
        <v>2.2799999999999998</v>
      </c>
      <c r="I181" s="214"/>
      <c r="J181" s="215">
        <f>ROUND(I181*H181,2)</f>
        <v>0</v>
      </c>
      <c r="K181" s="211" t="s">
        <v>21</v>
      </c>
      <c r="L181" s="69"/>
      <c r="M181" s="216" t="s">
        <v>21</v>
      </c>
      <c r="N181" s="217" t="s">
        <v>41</v>
      </c>
      <c r="O181" s="44"/>
      <c r="P181" s="218">
        <f>O181*H181</f>
        <v>0</v>
      </c>
      <c r="Q181" s="218">
        <v>0</v>
      </c>
      <c r="R181" s="218">
        <f>Q181*H181</f>
        <v>0</v>
      </c>
      <c r="S181" s="218">
        <v>0</v>
      </c>
      <c r="T181" s="219">
        <f>S181*H181</f>
        <v>0</v>
      </c>
      <c r="AR181" s="21" t="s">
        <v>159</v>
      </c>
      <c r="AT181" s="21" t="s">
        <v>155</v>
      </c>
      <c r="AU181" s="21" t="s">
        <v>78</v>
      </c>
      <c r="AY181" s="21" t="s">
        <v>154</v>
      </c>
      <c r="BE181" s="220">
        <f>IF(N181="základní",J181,0)</f>
        <v>0</v>
      </c>
      <c r="BF181" s="220">
        <f>IF(N181="snížená",J181,0)</f>
        <v>0</v>
      </c>
      <c r="BG181" s="220">
        <f>IF(N181="zákl. přenesená",J181,0)</f>
        <v>0</v>
      </c>
      <c r="BH181" s="220">
        <f>IF(N181="sníž. přenesená",J181,0)</f>
        <v>0</v>
      </c>
      <c r="BI181" s="220">
        <f>IF(N181="nulová",J181,0)</f>
        <v>0</v>
      </c>
      <c r="BJ181" s="21" t="s">
        <v>78</v>
      </c>
      <c r="BK181" s="220">
        <f>ROUND(I181*H181,2)</f>
        <v>0</v>
      </c>
      <c r="BL181" s="21" t="s">
        <v>159</v>
      </c>
      <c r="BM181" s="21" t="s">
        <v>310</v>
      </c>
    </row>
    <row r="182" s="10" customFormat="1">
      <c r="B182" s="221"/>
      <c r="C182" s="222"/>
      <c r="D182" s="223" t="s">
        <v>160</v>
      </c>
      <c r="E182" s="224" t="s">
        <v>21</v>
      </c>
      <c r="F182" s="225" t="s">
        <v>311</v>
      </c>
      <c r="G182" s="222"/>
      <c r="H182" s="226">
        <v>2.2799999999999998</v>
      </c>
      <c r="I182" s="227"/>
      <c r="J182" s="222"/>
      <c r="K182" s="222"/>
      <c r="L182" s="228"/>
      <c r="M182" s="229"/>
      <c r="N182" s="230"/>
      <c r="O182" s="230"/>
      <c r="P182" s="230"/>
      <c r="Q182" s="230"/>
      <c r="R182" s="230"/>
      <c r="S182" s="230"/>
      <c r="T182" s="231"/>
      <c r="AT182" s="232" t="s">
        <v>160</v>
      </c>
      <c r="AU182" s="232" t="s">
        <v>78</v>
      </c>
      <c r="AV182" s="10" t="s">
        <v>80</v>
      </c>
      <c r="AW182" s="10" t="s">
        <v>33</v>
      </c>
      <c r="AX182" s="10" t="s">
        <v>70</v>
      </c>
      <c r="AY182" s="232" t="s">
        <v>154</v>
      </c>
    </row>
    <row r="183" s="11" customFormat="1">
      <c r="B183" s="233"/>
      <c r="C183" s="234"/>
      <c r="D183" s="223" t="s">
        <v>160</v>
      </c>
      <c r="E183" s="235" t="s">
        <v>21</v>
      </c>
      <c r="F183" s="236" t="s">
        <v>162</v>
      </c>
      <c r="G183" s="234"/>
      <c r="H183" s="237">
        <v>2.2799999999999998</v>
      </c>
      <c r="I183" s="238"/>
      <c r="J183" s="234"/>
      <c r="K183" s="234"/>
      <c r="L183" s="239"/>
      <c r="M183" s="240"/>
      <c r="N183" s="241"/>
      <c r="O183" s="241"/>
      <c r="P183" s="241"/>
      <c r="Q183" s="241"/>
      <c r="R183" s="241"/>
      <c r="S183" s="241"/>
      <c r="T183" s="242"/>
      <c r="AT183" s="243" t="s">
        <v>160</v>
      </c>
      <c r="AU183" s="243" t="s">
        <v>78</v>
      </c>
      <c r="AV183" s="11" t="s">
        <v>159</v>
      </c>
      <c r="AW183" s="11" t="s">
        <v>33</v>
      </c>
      <c r="AX183" s="11" t="s">
        <v>78</v>
      </c>
      <c r="AY183" s="243" t="s">
        <v>154</v>
      </c>
    </row>
    <row r="184" s="1" customFormat="1" ht="16.5" customHeight="1">
      <c r="B184" s="43"/>
      <c r="C184" s="209" t="s">
        <v>237</v>
      </c>
      <c r="D184" s="209" t="s">
        <v>155</v>
      </c>
      <c r="E184" s="210" t="s">
        <v>312</v>
      </c>
      <c r="F184" s="211" t="s">
        <v>313</v>
      </c>
      <c r="G184" s="212" t="s">
        <v>158</v>
      </c>
      <c r="H184" s="213">
        <v>2.2799999999999998</v>
      </c>
      <c r="I184" s="214"/>
      <c r="J184" s="215">
        <f>ROUND(I184*H184,2)</f>
        <v>0</v>
      </c>
      <c r="K184" s="211" t="s">
        <v>21</v>
      </c>
      <c r="L184" s="69"/>
      <c r="M184" s="216" t="s">
        <v>21</v>
      </c>
      <c r="N184" s="217" t="s">
        <v>41</v>
      </c>
      <c r="O184" s="44"/>
      <c r="P184" s="218">
        <f>O184*H184</f>
        <v>0</v>
      </c>
      <c r="Q184" s="218">
        <v>0</v>
      </c>
      <c r="R184" s="218">
        <f>Q184*H184</f>
        <v>0</v>
      </c>
      <c r="S184" s="218">
        <v>0</v>
      </c>
      <c r="T184" s="219">
        <f>S184*H184</f>
        <v>0</v>
      </c>
      <c r="AR184" s="21" t="s">
        <v>159</v>
      </c>
      <c r="AT184" s="21" t="s">
        <v>155</v>
      </c>
      <c r="AU184" s="21" t="s">
        <v>78</v>
      </c>
      <c r="AY184" s="21" t="s">
        <v>154</v>
      </c>
      <c r="BE184" s="220">
        <f>IF(N184="základní",J184,0)</f>
        <v>0</v>
      </c>
      <c r="BF184" s="220">
        <f>IF(N184="snížená",J184,0)</f>
        <v>0</v>
      </c>
      <c r="BG184" s="220">
        <f>IF(N184="zákl. přenesená",J184,0)</f>
        <v>0</v>
      </c>
      <c r="BH184" s="220">
        <f>IF(N184="sníž. přenesená",J184,0)</f>
        <v>0</v>
      </c>
      <c r="BI184" s="220">
        <f>IF(N184="nulová",J184,0)</f>
        <v>0</v>
      </c>
      <c r="BJ184" s="21" t="s">
        <v>78</v>
      </c>
      <c r="BK184" s="220">
        <f>ROUND(I184*H184,2)</f>
        <v>0</v>
      </c>
      <c r="BL184" s="21" t="s">
        <v>159</v>
      </c>
      <c r="BM184" s="21" t="s">
        <v>314</v>
      </c>
    </row>
    <row r="185" s="1" customFormat="1" ht="16.5" customHeight="1">
      <c r="B185" s="43"/>
      <c r="C185" s="209" t="s">
        <v>315</v>
      </c>
      <c r="D185" s="209" t="s">
        <v>155</v>
      </c>
      <c r="E185" s="210" t="s">
        <v>316</v>
      </c>
      <c r="F185" s="211" t="s">
        <v>317</v>
      </c>
      <c r="G185" s="212" t="s">
        <v>195</v>
      </c>
      <c r="H185" s="213">
        <v>0.028000000000000001</v>
      </c>
      <c r="I185" s="214"/>
      <c r="J185" s="215">
        <f>ROUND(I185*H185,2)</f>
        <v>0</v>
      </c>
      <c r="K185" s="211" t="s">
        <v>21</v>
      </c>
      <c r="L185" s="69"/>
      <c r="M185" s="216" t="s">
        <v>21</v>
      </c>
      <c r="N185" s="217" t="s">
        <v>41</v>
      </c>
      <c r="O185" s="44"/>
      <c r="P185" s="218">
        <f>O185*H185</f>
        <v>0</v>
      </c>
      <c r="Q185" s="218">
        <v>0</v>
      </c>
      <c r="R185" s="218">
        <f>Q185*H185</f>
        <v>0</v>
      </c>
      <c r="S185" s="218">
        <v>0</v>
      </c>
      <c r="T185" s="219">
        <f>S185*H185</f>
        <v>0</v>
      </c>
      <c r="AR185" s="21" t="s">
        <v>159</v>
      </c>
      <c r="AT185" s="21" t="s">
        <v>155</v>
      </c>
      <c r="AU185" s="21" t="s">
        <v>78</v>
      </c>
      <c r="AY185" s="21" t="s">
        <v>154</v>
      </c>
      <c r="BE185" s="220">
        <f>IF(N185="základní",J185,0)</f>
        <v>0</v>
      </c>
      <c r="BF185" s="220">
        <f>IF(N185="snížená",J185,0)</f>
        <v>0</v>
      </c>
      <c r="BG185" s="220">
        <f>IF(N185="zákl. přenesená",J185,0)</f>
        <v>0</v>
      </c>
      <c r="BH185" s="220">
        <f>IF(N185="sníž. přenesená",J185,0)</f>
        <v>0</v>
      </c>
      <c r="BI185" s="220">
        <f>IF(N185="nulová",J185,0)</f>
        <v>0</v>
      </c>
      <c r="BJ185" s="21" t="s">
        <v>78</v>
      </c>
      <c r="BK185" s="220">
        <f>ROUND(I185*H185,2)</f>
        <v>0</v>
      </c>
      <c r="BL185" s="21" t="s">
        <v>159</v>
      </c>
      <c r="BM185" s="21" t="s">
        <v>318</v>
      </c>
    </row>
    <row r="186" s="1" customFormat="1" ht="16.5" customHeight="1">
      <c r="B186" s="43"/>
      <c r="C186" s="209" t="s">
        <v>240</v>
      </c>
      <c r="D186" s="209" t="s">
        <v>155</v>
      </c>
      <c r="E186" s="210" t="s">
        <v>319</v>
      </c>
      <c r="F186" s="211" t="s">
        <v>320</v>
      </c>
      <c r="G186" s="212" t="s">
        <v>165</v>
      </c>
      <c r="H186" s="213">
        <v>0.63400000000000001</v>
      </c>
      <c r="I186" s="214"/>
      <c r="J186" s="215">
        <f>ROUND(I186*H186,2)</f>
        <v>0</v>
      </c>
      <c r="K186" s="211" t="s">
        <v>21</v>
      </c>
      <c r="L186" s="69"/>
      <c r="M186" s="216" t="s">
        <v>21</v>
      </c>
      <c r="N186" s="217" t="s">
        <v>41</v>
      </c>
      <c r="O186" s="44"/>
      <c r="P186" s="218">
        <f>O186*H186</f>
        <v>0</v>
      </c>
      <c r="Q186" s="218">
        <v>0</v>
      </c>
      <c r="R186" s="218">
        <f>Q186*H186</f>
        <v>0</v>
      </c>
      <c r="S186" s="218">
        <v>0</v>
      </c>
      <c r="T186" s="219">
        <f>S186*H186</f>
        <v>0</v>
      </c>
      <c r="AR186" s="21" t="s">
        <v>159</v>
      </c>
      <c r="AT186" s="21" t="s">
        <v>155</v>
      </c>
      <c r="AU186" s="21" t="s">
        <v>78</v>
      </c>
      <c r="AY186" s="21" t="s">
        <v>154</v>
      </c>
      <c r="BE186" s="220">
        <f>IF(N186="základní",J186,0)</f>
        <v>0</v>
      </c>
      <c r="BF186" s="220">
        <f>IF(N186="snížená",J186,0)</f>
        <v>0</v>
      </c>
      <c r="BG186" s="220">
        <f>IF(N186="zákl. přenesená",J186,0)</f>
        <v>0</v>
      </c>
      <c r="BH186" s="220">
        <f>IF(N186="sníž. přenesená",J186,0)</f>
        <v>0</v>
      </c>
      <c r="BI186" s="220">
        <f>IF(N186="nulová",J186,0)</f>
        <v>0</v>
      </c>
      <c r="BJ186" s="21" t="s">
        <v>78</v>
      </c>
      <c r="BK186" s="220">
        <f>ROUND(I186*H186,2)</f>
        <v>0</v>
      </c>
      <c r="BL186" s="21" t="s">
        <v>159</v>
      </c>
      <c r="BM186" s="21" t="s">
        <v>321</v>
      </c>
    </row>
    <row r="187" s="10" customFormat="1">
      <c r="B187" s="221"/>
      <c r="C187" s="222"/>
      <c r="D187" s="223" t="s">
        <v>160</v>
      </c>
      <c r="E187" s="224" t="s">
        <v>21</v>
      </c>
      <c r="F187" s="225" t="s">
        <v>322</v>
      </c>
      <c r="G187" s="222"/>
      <c r="H187" s="226">
        <v>0.63400000000000001</v>
      </c>
      <c r="I187" s="227"/>
      <c r="J187" s="222"/>
      <c r="K187" s="222"/>
      <c r="L187" s="228"/>
      <c r="M187" s="229"/>
      <c r="N187" s="230"/>
      <c r="O187" s="230"/>
      <c r="P187" s="230"/>
      <c r="Q187" s="230"/>
      <c r="R187" s="230"/>
      <c r="S187" s="230"/>
      <c r="T187" s="231"/>
      <c r="AT187" s="232" t="s">
        <v>160</v>
      </c>
      <c r="AU187" s="232" t="s">
        <v>78</v>
      </c>
      <c r="AV187" s="10" t="s">
        <v>80</v>
      </c>
      <c r="AW187" s="10" t="s">
        <v>33</v>
      </c>
      <c r="AX187" s="10" t="s">
        <v>70</v>
      </c>
      <c r="AY187" s="232" t="s">
        <v>154</v>
      </c>
    </row>
    <row r="188" s="11" customFormat="1">
      <c r="B188" s="233"/>
      <c r="C188" s="234"/>
      <c r="D188" s="223" t="s">
        <v>160</v>
      </c>
      <c r="E188" s="235" t="s">
        <v>21</v>
      </c>
      <c r="F188" s="236" t="s">
        <v>162</v>
      </c>
      <c r="G188" s="234"/>
      <c r="H188" s="237">
        <v>0.63400000000000001</v>
      </c>
      <c r="I188" s="238"/>
      <c r="J188" s="234"/>
      <c r="K188" s="234"/>
      <c r="L188" s="239"/>
      <c r="M188" s="240"/>
      <c r="N188" s="241"/>
      <c r="O188" s="241"/>
      <c r="P188" s="241"/>
      <c r="Q188" s="241"/>
      <c r="R188" s="241"/>
      <c r="S188" s="241"/>
      <c r="T188" s="242"/>
      <c r="AT188" s="243" t="s">
        <v>160</v>
      </c>
      <c r="AU188" s="243" t="s">
        <v>78</v>
      </c>
      <c r="AV188" s="11" t="s">
        <v>159</v>
      </c>
      <c r="AW188" s="11" t="s">
        <v>33</v>
      </c>
      <c r="AX188" s="11" t="s">
        <v>78</v>
      </c>
      <c r="AY188" s="243" t="s">
        <v>154</v>
      </c>
    </row>
    <row r="189" s="1" customFormat="1" ht="25.5" customHeight="1">
      <c r="B189" s="43"/>
      <c r="C189" s="209" t="s">
        <v>323</v>
      </c>
      <c r="D189" s="209" t="s">
        <v>155</v>
      </c>
      <c r="E189" s="210" t="s">
        <v>324</v>
      </c>
      <c r="F189" s="211" t="s">
        <v>325</v>
      </c>
      <c r="G189" s="212" t="s">
        <v>195</v>
      </c>
      <c r="H189" s="213">
        <v>0.029000000000000001</v>
      </c>
      <c r="I189" s="214"/>
      <c r="J189" s="215">
        <f>ROUND(I189*H189,2)</f>
        <v>0</v>
      </c>
      <c r="K189" s="211" t="s">
        <v>21</v>
      </c>
      <c r="L189" s="69"/>
      <c r="M189" s="216" t="s">
        <v>21</v>
      </c>
      <c r="N189" s="217" t="s">
        <v>41</v>
      </c>
      <c r="O189" s="44"/>
      <c r="P189" s="218">
        <f>O189*H189</f>
        <v>0</v>
      </c>
      <c r="Q189" s="218">
        <v>0</v>
      </c>
      <c r="R189" s="218">
        <f>Q189*H189</f>
        <v>0</v>
      </c>
      <c r="S189" s="218">
        <v>0</v>
      </c>
      <c r="T189" s="219">
        <f>S189*H189</f>
        <v>0</v>
      </c>
      <c r="AR189" s="21" t="s">
        <v>159</v>
      </c>
      <c r="AT189" s="21" t="s">
        <v>155</v>
      </c>
      <c r="AU189" s="21" t="s">
        <v>78</v>
      </c>
      <c r="AY189" s="21" t="s">
        <v>154</v>
      </c>
      <c r="BE189" s="220">
        <f>IF(N189="základní",J189,0)</f>
        <v>0</v>
      </c>
      <c r="BF189" s="220">
        <f>IF(N189="snížená",J189,0)</f>
        <v>0</v>
      </c>
      <c r="BG189" s="220">
        <f>IF(N189="zákl. přenesená",J189,0)</f>
        <v>0</v>
      </c>
      <c r="BH189" s="220">
        <f>IF(N189="sníž. přenesená",J189,0)</f>
        <v>0</v>
      </c>
      <c r="BI189" s="220">
        <f>IF(N189="nulová",J189,0)</f>
        <v>0</v>
      </c>
      <c r="BJ189" s="21" t="s">
        <v>78</v>
      </c>
      <c r="BK189" s="220">
        <f>ROUND(I189*H189,2)</f>
        <v>0</v>
      </c>
      <c r="BL189" s="21" t="s">
        <v>159</v>
      </c>
      <c r="BM189" s="21" t="s">
        <v>326</v>
      </c>
    </row>
    <row r="190" s="10" customFormat="1">
      <c r="B190" s="221"/>
      <c r="C190" s="222"/>
      <c r="D190" s="223" t="s">
        <v>160</v>
      </c>
      <c r="E190" s="224" t="s">
        <v>21</v>
      </c>
      <c r="F190" s="225" t="s">
        <v>327</v>
      </c>
      <c r="G190" s="222"/>
      <c r="H190" s="226">
        <v>0.029000000000000001</v>
      </c>
      <c r="I190" s="227"/>
      <c r="J190" s="222"/>
      <c r="K190" s="222"/>
      <c r="L190" s="228"/>
      <c r="M190" s="229"/>
      <c r="N190" s="230"/>
      <c r="O190" s="230"/>
      <c r="P190" s="230"/>
      <c r="Q190" s="230"/>
      <c r="R190" s="230"/>
      <c r="S190" s="230"/>
      <c r="T190" s="231"/>
      <c r="AT190" s="232" t="s">
        <v>160</v>
      </c>
      <c r="AU190" s="232" t="s">
        <v>78</v>
      </c>
      <c r="AV190" s="10" t="s">
        <v>80</v>
      </c>
      <c r="AW190" s="10" t="s">
        <v>33</v>
      </c>
      <c r="AX190" s="10" t="s">
        <v>70</v>
      </c>
      <c r="AY190" s="232" t="s">
        <v>154</v>
      </c>
    </row>
    <row r="191" s="11" customFormat="1">
      <c r="B191" s="233"/>
      <c r="C191" s="234"/>
      <c r="D191" s="223" t="s">
        <v>160</v>
      </c>
      <c r="E191" s="235" t="s">
        <v>21</v>
      </c>
      <c r="F191" s="236" t="s">
        <v>162</v>
      </c>
      <c r="G191" s="234"/>
      <c r="H191" s="237">
        <v>0.029000000000000001</v>
      </c>
      <c r="I191" s="238"/>
      <c r="J191" s="234"/>
      <c r="K191" s="234"/>
      <c r="L191" s="239"/>
      <c r="M191" s="240"/>
      <c r="N191" s="241"/>
      <c r="O191" s="241"/>
      <c r="P191" s="241"/>
      <c r="Q191" s="241"/>
      <c r="R191" s="241"/>
      <c r="S191" s="241"/>
      <c r="T191" s="242"/>
      <c r="AT191" s="243" t="s">
        <v>160</v>
      </c>
      <c r="AU191" s="243" t="s">
        <v>78</v>
      </c>
      <c r="AV191" s="11" t="s">
        <v>159</v>
      </c>
      <c r="AW191" s="11" t="s">
        <v>33</v>
      </c>
      <c r="AX191" s="11" t="s">
        <v>78</v>
      </c>
      <c r="AY191" s="243" t="s">
        <v>154</v>
      </c>
    </row>
    <row r="192" s="1" customFormat="1" ht="16.5" customHeight="1">
      <c r="B192" s="43"/>
      <c r="C192" s="209" t="s">
        <v>243</v>
      </c>
      <c r="D192" s="209" t="s">
        <v>155</v>
      </c>
      <c r="E192" s="210" t="s">
        <v>328</v>
      </c>
      <c r="F192" s="211" t="s">
        <v>329</v>
      </c>
      <c r="G192" s="212" t="s">
        <v>330</v>
      </c>
      <c r="H192" s="213">
        <v>40</v>
      </c>
      <c r="I192" s="214"/>
      <c r="J192" s="215">
        <f>ROUND(I192*H192,2)</f>
        <v>0</v>
      </c>
      <c r="K192" s="211" t="s">
        <v>21</v>
      </c>
      <c r="L192" s="69"/>
      <c r="M192" s="216" t="s">
        <v>21</v>
      </c>
      <c r="N192" s="217" t="s">
        <v>41</v>
      </c>
      <c r="O192" s="44"/>
      <c r="P192" s="218">
        <f>O192*H192</f>
        <v>0</v>
      </c>
      <c r="Q192" s="218">
        <v>0</v>
      </c>
      <c r="R192" s="218">
        <f>Q192*H192</f>
        <v>0</v>
      </c>
      <c r="S192" s="218">
        <v>0</v>
      </c>
      <c r="T192" s="219">
        <f>S192*H192</f>
        <v>0</v>
      </c>
      <c r="AR192" s="21" t="s">
        <v>159</v>
      </c>
      <c r="AT192" s="21" t="s">
        <v>155</v>
      </c>
      <c r="AU192" s="21" t="s">
        <v>78</v>
      </c>
      <c r="AY192" s="21" t="s">
        <v>154</v>
      </c>
      <c r="BE192" s="220">
        <f>IF(N192="základní",J192,0)</f>
        <v>0</v>
      </c>
      <c r="BF192" s="220">
        <f>IF(N192="snížená",J192,0)</f>
        <v>0</v>
      </c>
      <c r="BG192" s="220">
        <f>IF(N192="zákl. přenesená",J192,0)</f>
        <v>0</v>
      </c>
      <c r="BH192" s="220">
        <f>IF(N192="sníž. přenesená",J192,0)</f>
        <v>0</v>
      </c>
      <c r="BI192" s="220">
        <f>IF(N192="nulová",J192,0)</f>
        <v>0</v>
      </c>
      <c r="BJ192" s="21" t="s">
        <v>78</v>
      </c>
      <c r="BK192" s="220">
        <f>ROUND(I192*H192,2)</f>
        <v>0</v>
      </c>
      <c r="BL192" s="21" t="s">
        <v>159</v>
      </c>
      <c r="BM192" s="21" t="s">
        <v>331</v>
      </c>
    </row>
    <row r="193" s="1" customFormat="1" ht="16.5" customHeight="1">
      <c r="B193" s="43"/>
      <c r="C193" s="209" t="s">
        <v>332</v>
      </c>
      <c r="D193" s="209" t="s">
        <v>155</v>
      </c>
      <c r="E193" s="210" t="s">
        <v>333</v>
      </c>
      <c r="F193" s="211" t="s">
        <v>334</v>
      </c>
      <c r="G193" s="212" t="s">
        <v>165</v>
      </c>
      <c r="H193" s="213">
        <v>0.064000000000000001</v>
      </c>
      <c r="I193" s="214"/>
      <c r="J193" s="215">
        <f>ROUND(I193*H193,2)</f>
        <v>0</v>
      </c>
      <c r="K193" s="211" t="s">
        <v>21</v>
      </c>
      <c r="L193" s="69"/>
      <c r="M193" s="216" t="s">
        <v>21</v>
      </c>
      <c r="N193" s="217" t="s">
        <v>41</v>
      </c>
      <c r="O193" s="44"/>
      <c r="P193" s="218">
        <f>O193*H193</f>
        <v>0</v>
      </c>
      <c r="Q193" s="218">
        <v>0</v>
      </c>
      <c r="R193" s="218">
        <f>Q193*H193</f>
        <v>0</v>
      </c>
      <c r="S193" s="218">
        <v>0</v>
      </c>
      <c r="T193" s="219">
        <f>S193*H193</f>
        <v>0</v>
      </c>
      <c r="AR193" s="21" t="s">
        <v>159</v>
      </c>
      <c r="AT193" s="21" t="s">
        <v>155</v>
      </c>
      <c r="AU193" s="21" t="s">
        <v>78</v>
      </c>
      <c r="AY193" s="21" t="s">
        <v>154</v>
      </c>
      <c r="BE193" s="220">
        <f>IF(N193="základní",J193,0)</f>
        <v>0</v>
      </c>
      <c r="BF193" s="220">
        <f>IF(N193="snížená",J193,0)</f>
        <v>0</v>
      </c>
      <c r="BG193" s="220">
        <f>IF(N193="zákl. přenesená",J193,0)</f>
        <v>0</v>
      </c>
      <c r="BH193" s="220">
        <f>IF(N193="sníž. přenesená",J193,0)</f>
        <v>0</v>
      </c>
      <c r="BI193" s="220">
        <f>IF(N193="nulová",J193,0)</f>
        <v>0</v>
      </c>
      <c r="BJ193" s="21" t="s">
        <v>78</v>
      </c>
      <c r="BK193" s="220">
        <f>ROUND(I193*H193,2)</f>
        <v>0</v>
      </c>
      <c r="BL193" s="21" t="s">
        <v>159</v>
      </c>
      <c r="BM193" s="21" t="s">
        <v>335</v>
      </c>
    </row>
    <row r="194" s="1" customFormat="1" ht="16.5" customHeight="1">
      <c r="B194" s="43"/>
      <c r="C194" s="209" t="s">
        <v>247</v>
      </c>
      <c r="D194" s="209" t="s">
        <v>155</v>
      </c>
      <c r="E194" s="210" t="s">
        <v>336</v>
      </c>
      <c r="F194" s="211" t="s">
        <v>337</v>
      </c>
      <c r="G194" s="212" t="s">
        <v>205</v>
      </c>
      <c r="H194" s="213">
        <v>6.4000000000000004</v>
      </c>
      <c r="I194" s="214"/>
      <c r="J194" s="215">
        <f>ROUND(I194*H194,2)</f>
        <v>0</v>
      </c>
      <c r="K194" s="211" t="s">
        <v>21</v>
      </c>
      <c r="L194" s="69"/>
      <c r="M194" s="216" t="s">
        <v>21</v>
      </c>
      <c r="N194" s="217" t="s">
        <v>41</v>
      </c>
      <c r="O194" s="44"/>
      <c r="P194" s="218">
        <f>O194*H194</f>
        <v>0</v>
      </c>
      <c r="Q194" s="218">
        <v>0</v>
      </c>
      <c r="R194" s="218">
        <f>Q194*H194</f>
        <v>0</v>
      </c>
      <c r="S194" s="218">
        <v>0</v>
      </c>
      <c r="T194" s="219">
        <f>S194*H194</f>
        <v>0</v>
      </c>
      <c r="AR194" s="21" t="s">
        <v>159</v>
      </c>
      <c r="AT194" s="21" t="s">
        <v>155</v>
      </c>
      <c r="AU194" s="21" t="s">
        <v>78</v>
      </c>
      <c r="AY194" s="21" t="s">
        <v>154</v>
      </c>
      <c r="BE194" s="220">
        <f>IF(N194="základní",J194,0)</f>
        <v>0</v>
      </c>
      <c r="BF194" s="220">
        <f>IF(N194="snížená",J194,0)</f>
        <v>0</v>
      </c>
      <c r="BG194" s="220">
        <f>IF(N194="zákl. přenesená",J194,0)</f>
        <v>0</v>
      </c>
      <c r="BH194" s="220">
        <f>IF(N194="sníž. přenesená",J194,0)</f>
        <v>0</v>
      </c>
      <c r="BI194" s="220">
        <f>IF(N194="nulová",J194,0)</f>
        <v>0</v>
      </c>
      <c r="BJ194" s="21" t="s">
        <v>78</v>
      </c>
      <c r="BK194" s="220">
        <f>ROUND(I194*H194,2)</f>
        <v>0</v>
      </c>
      <c r="BL194" s="21" t="s">
        <v>159</v>
      </c>
      <c r="BM194" s="21" t="s">
        <v>338</v>
      </c>
    </row>
    <row r="195" s="1" customFormat="1" ht="16.5" customHeight="1">
      <c r="B195" s="43"/>
      <c r="C195" s="209" t="s">
        <v>339</v>
      </c>
      <c r="D195" s="209" t="s">
        <v>155</v>
      </c>
      <c r="E195" s="210" t="s">
        <v>340</v>
      </c>
      <c r="F195" s="211" t="s">
        <v>341</v>
      </c>
      <c r="G195" s="212" t="s">
        <v>205</v>
      </c>
      <c r="H195" s="213">
        <v>6.4000000000000004</v>
      </c>
      <c r="I195" s="214"/>
      <c r="J195" s="215">
        <f>ROUND(I195*H195,2)</f>
        <v>0</v>
      </c>
      <c r="K195" s="211" t="s">
        <v>21</v>
      </c>
      <c r="L195" s="69"/>
      <c r="M195" s="216" t="s">
        <v>21</v>
      </c>
      <c r="N195" s="217" t="s">
        <v>41</v>
      </c>
      <c r="O195" s="44"/>
      <c r="P195" s="218">
        <f>O195*H195</f>
        <v>0</v>
      </c>
      <c r="Q195" s="218">
        <v>0</v>
      </c>
      <c r="R195" s="218">
        <f>Q195*H195</f>
        <v>0</v>
      </c>
      <c r="S195" s="218">
        <v>0</v>
      </c>
      <c r="T195" s="219">
        <f>S195*H195</f>
        <v>0</v>
      </c>
      <c r="AR195" s="21" t="s">
        <v>159</v>
      </c>
      <c r="AT195" s="21" t="s">
        <v>155</v>
      </c>
      <c r="AU195" s="21" t="s">
        <v>78</v>
      </c>
      <c r="AY195" s="21" t="s">
        <v>154</v>
      </c>
      <c r="BE195" s="220">
        <f>IF(N195="základní",J195,0)</f>
        <v>0</v>
      </c>
      <c r="BF195" s="220">
        <f>IF(N195="snížená",J195,0)</f>
        <v>0</v>
      </c>
      <c r="BG195" s="220">
        <f>IF(N195="zákl. přenesená",J195,0)</f>
        <v>0</v>
      </c>
      <c r="BH195" s="220">
        <f>IF(N195="sníž. přenesená",J195,0)</f>
        <v>0</v>
      </c>
      <c r="BI195" s="220">
        <f>IF(N195="nulová",J195,0)</f>
        <v>0</v>
      </c>
      <c r="BJ195" s="21" t="s">
        <v>78</v>
      </c>
      <c r="BK195" s="220">
        <f>ROUND(I195*H195,2)</f>
        <v>0</v>
      </c>
      <c r="BL195" s="21" t="s">
        <v>159</v>
      </c>
      <c r="BM195" s="21" t="s">
        <v>342</v>
      </c>
    </row>
    <row r="196" s="1" customFormat="1" ht="16.5" customHeight="1">
      <c r="B196" s="43"/>
      <c r="C196" s="209" t="s">
        <v>250</v>
      </c>
      <c r="D196" s="209" t="s">
        <v>155</v>
      </c>
      <c r="E196" s="210" t="s">
        <v>343</v>
      </c>
      <c r="F196" s="211" t="s">
        <v>344</v>
      </c>
      <c r="G196" s="212" t="s">
        <v>195</v>
      </c>
      <c r="H196" s="213">
        <v>0.010999999999999999</v>
      </c>
      <c r="I196" s="214"/>
      <c r="J196" s="215">
        <f>ROUND(I196*H196,2)</f>
        <v>0</v>
      </c>
      <c r="K196" s="211" t="s">
        <v>21</v>
      </c>
      <c r="L196" s="69"/>
      <c r="M196" s="216" t="s">
        <v>21</v>
      </c>
      <c r="N196" s="217" t="s">
        <v>41</v>
      </c>
      <c r="O196" s="44"/>
      <c r="P196" s="218">
        <f>O196*H196</f>
        <v>0</v>
      </c>
      <c r="Q196" s="218">
        <v>0</v>
      </c>
      <c r="R196" s="218">
        <f>Q196*H196</f>
        <v>0</v>
      </c>
      <c r="S196" s="218">
        <v>0</v>
      </c>
      <c r="T196" s="219">
        <f>S196*H196</f>
        <v>0</v>
      </c>
      <c r="AR196" s="21" t="s">
        <v>159</v>
      </c>
      <c r="AT196" s="21" t="s">
        <v>155</v>
      </c>
      <c r="AU196" s="21" t="s">
        <v>78</v>
      </c>
      <c r="AY196" s="21" t="s">
        <v>154</v>
      </c>
      <c r="BE196" s="220">
        <f>IF(N196="základní",J196,0)</f>
        <v>0</v>
      </c>
      <c r="BF196" s="220">
        <f>IF(N196="snížená",J196,0)</f>
        <v>0</v>
      </c>
      <c r="BG196" s="220">
        <f>IF(N196="zákl. přenesená",J196,0)</f>
        <v>0</v>
      </c>
      <c r="BH196" s="220">
        <f>IF(N196="sníž. přenesená",J196,0)</f>
        <v>0</v>
      </c>
      <c r="BI196" s="220">
        <f>IF(N196="nulová",J196,0)</f>
        <v>0</v>
      </c>
      <c r="BJ196" s="21" t="s">
        <v>78</v>
      </c>
      <c r="BK196" s="220">
        <f>ROUND(I196*H196,2)</f>
        <v>0</v>
      </c>
      <c r="BL196" s="21" t="s">
        <v>159</v>
      </c>
      <c r="BM196" s="21" t="s">
        <v>345</v>
      </c>
    </row>
    <row r="197" s="1" customFormat="1" ht="16.5" customHeight="1">
      <c r="B197" s="43"/>
      <c r="C197" s="209" t="s">
        <v>346</v>
      </c>
      <c r="D197" s="209" t="s">
        <v>155</v>
      </c>
      <c r="E197" s="210" t="s">
        <v>347</v>
      </c>
      <c r="F197" s="211" t="s">
        <v>348</v>
      </c>
      <c r="G197" s="212" t="s">
        <v>158</v>
      </c>
      <c r="H197" s="213">
        <v>126.44</v>
      </c>
      <c r="I197" s="214"/>
      <c r="J197" s="215">
        <f>ROUND(I197*H197,2)</f>
        <v>0</v>
      </c>
      <c r="K197" s="211" t="s">
        <v>21</v>
      </c>
      <c r="L197" s="69"/>
      <c r="M197" s="216" t="s">
        <v>21</v>
      </c>
      <c r="N197" s="217" t="s">
        <v>41</v>
      </c>
      <c r="O197" s="44"/>
      <c r="P197" s="218">
        <f>O197*H197</f>
        <v>0</v>
      </c>
      <c r="Q197" s="218">
        <v>0</v>
      </c>
      <c r="R197" s="218">
        <f>Q197*H197</f>
        <v>0</v>
      </c>
      <c r="S197" s="218">
        <v>0</v>
      </c>
      <c r="T197" s="219">
        <f>S197*H197</f>
        <v>0</v>
      </c>
      <c r="AR197" s="21" t="s">
        <v>159</v>
      </c>
      <c r="AT197" s="21" t="s">
        <v>155</v>
      </c>
      <c r="AU197" s="21" t="s">
        <v>78</v>
      </c>
      <c r="AY197" s="21" t="s">
        <v>154</v>
      </c>
      <c r="BE197" s="220">
        <f>IF(N197="základní",J197,0)</f>
        <v>0</v>
      </c>
      <c r="BF197" s="220">
        <f>IF(N197="snížená",J197,0)</f>
        <v>0</v>
      </c>
      <c r="BG197" s="220">
        <f>IF(N197="zákl. přenesená",J197,0)</f>
        <v>0</v>
      </c>
      <c r="BH197" s="220">
        <f>IF(N197="sníž. přenesená",J197,0)</f>
        <v>0</v>
      </c>
      <c r="BI197" s="220">
        <f>IF(N197="nulová",J197,0)</f>
        <v>0</v>
      </c>
      <c r="BJ197" s="21" t="s">
        <v>78</v>
      </c>
      <c r="BK197" s="220">
        <f>ROUND(I197*H197,2)</f>
        <v>0</v>
      </c>
      <c r="BL197" s="21" t="s">
        <v>159</v>
      </c>
      <c r="BM197" s="21" t="s">
        <v>349</v>
      </c>
    </row>
    <row r="198" s="1" customFormat="1" ht="16.5" customHeight="1">
      <c r="B198" s="43"/>
      <c r="C198" s="209" t="s">
        <v>255</v>
      </c>
      <c r="D198" s="209" t="s">
        <v>155</v>
      </c>
      <c r="E198" s="210" t="s">
        <v>350</v>
      </c>
      <c r="F198" s="211" t="s">
        <v>351</v>
      </c>
      <c r="G198" s="212" t="s">
        <v>158</v>
      </c>
      <c r="H198" s="213">
        <v>9.1500000000000004</v>
      </c>
      <c r="I198" s="214"/>
      <c r="J198" s="215">
        <f>ROUND(I198*H198,2)</f>
        <v>0</v>
      </c>
      <c r="K198" s="211" t="s">
        <v>21</v>
      </c>
      <c r="L198" s="69"/>
      <c r="M198" s="216" t="s">
        <v>21</v>
      </c>
      <c r="N198" s="217" t="s">
        <v>41</v>
      </c>
      <c r="O198" s="44"/>
      <c r="P198" s="218">
        <f>O198*H198</f>
        <v>0</v>
      </c>
      <c r="Q198" s="218">
        <v>0</v>
      </c>
      <c r="R198" s="218">
        <f>Q198*H198</f>
        <v>0</v>
      </c>
      <c r="S198" s="218">
        <v>0</v>
      </c>
      <c r="T198" s="219">
        <f>S198*H198</f>
        <v>0</v>
      </c>
      <c r="AR198" s="21" t="s">
        <v>159</v>
      </c>
      <c r="AT198" s="21" t="s">
        <v>155</v>
      </c>
      <c r="AU198" s="21" t="s">
        <v>78</v>
      </c>
      <c r="AY198" s="21" t="s">
        <v>154</v>
      </c>
      <c r="BE198" s="220">
        <f>IF(N198="základní",J198,0)</f>
        <v>0</v>
      </c>
      <c r="BF198" s="220">
        <f>IF(N198="snížená",J198,0)</f>
        <v>0</v>
      </c>
      <c r="BG198" s="220">
        <f>IF(N198="zákl. přenesená",J198,0)</f>
        <v>0</v>
      </c>
      <c r="BH198" s="220">
        <f>IF(N198="sníž. přenesená",J198,0)</f>
        <v>0</v>
      </c>
      <c r="BI198" s="220">
        <f>IF(N198="nulová",J198,0)</f>
        <v>0</v>
      </c>
      <c r="BJ198" s="21" t="s">
        <v>78</v>
      </c>
      <c r="BK198" s="220">
        <f>ROUND(I198*H198,2)</f>
        <v>0</v>
      </c>
      <c r="BL198" s="21" t="s">
        <v>159</v>
      </c>
      <c r="BM198" s="21" t="s">
        <v>352</v>
      </c>
    </row>
    <row r="199" s="10" customFormat="1">
      <c r="B199" s="221"/>
      <c r="C199" s="222"/>
      <c r="D199" s="223" t="s">
        <v>160</v>
      </c>
      <c r="E199" s="224" t="s">
        <v>21</v>
      </c>
      <c r="F199" s="225" t="s">
        <v>353</v>
      </c>
      <c r="G199" s="222"/>
      <c r="H199" s="226">
        <v>9.1500000000000004</v>
      </c>
      <c r="I199" s="227"/>
      <c r="J199" s="222"/>
      <c r="K199" s="222"/>
      <c r="L199" s="228"/>
      <c r="M199" s="229"/>
      <c r="N199" s="230"/>
      <c r="O199" s="230"/>
      <c r="P199" s="230"/>
      <c r="Q199" s="230"/>
      <c r="R199" s="230"/>
      <c r="S199" s="230"/>
      <c r="T199" s="231"/>
      <c r="AT199" s="232" t="s">
        <v>160</v>
      </c>
      <c r="AU199" s="232" t="s">
        <v>78</v>
      </c>
      <c r="AV199" s="10" t="s">
        <v>80</v>
      </c>
      <c r="AW199" s="10" t="s">
        <v>33</v>
      </c>
      <c r="AX199" s="10" t="s">
        <v>70</v>
      </c>
      <c r="AY199" s="232" t="s">
        <v>154</v>
      </c>
    </row>
    <row r="200" s="11" customFormat="1">
      <c r="B200" s="233"/>
      <c r="C200" s="234"/>
      <c r="D200" s="223" t="s">
        <v>160</v>
      </c>
      <c r="E200" s="235" t="s">
        <v>21</v>
      </c>
      <c r="F200" s="236" t="s">
        <v>162</v>
      </c>
      <c r="G200" s="234"/>
      <c r="H200" s="237">
        <v>9.1500000000000004</v>
      </c>
      <c r="I200" s="238"/>
      <c r="J200" s="234"/>
      <c r="K200" s="234"/>
      <c r="L200" s="239"/>
      <c r="M200" s="240"/>
      <c r="N200" s="241"/>
      <c r="O200" s="241"/>
      <c r="P200" s="241"/>
      <c r="Q200" s="241"/>
      <c r="R200" s="241"/>
      <c r="S200" s="241"/>
      <c r="T200" s="242"/>
      <c r="AT200" s="243" t="s">
        <v>160</v>
      </c>
      <c r="AU200" s="243" t="s">
        <v>78</v>
      </c>
      <c r="AV200" s="11" t="s">
        <v>159</v>
      </c>
      <c r="AW200" s="11" t="s">
        <v>33</v>
      </c>
      <c r="AX200" s="11" t="s">
        <v>78</v>
      </c>
      <c r="AY200" s="243" t="s">
        <v>154</v>
      </c>
    </row>
    <row r="201" s="9" customFormat="1" ht="37.44" customHeight="1">
      <c r="B201" s="195"/>
      <c r="C201" s="196"/>
      <c r="D201" s="197" t="s">
        <v>69</v>
      </c>
      <c r="E201" s="198" t="s">
        <v>173</v>
      </c>
      <c r="F201" s="198" t="s">
        <v>354</v>
      </c>
      <c r="G201" s="196"/>
      <c r="H201" s="196"/>
      <c r="I201" s="199"/>
      <c r="J201" s="200">
        <f>BK201</f>
        <v>0</v>
      </c>
      <c r="K201" s="196"/>
      <c r="L201" s="201"/>
      <c r="M201" s="202"/>
      <c r="N201" s="203"/>
      <c r="O201" s="203"/>
      <c r="P201" s="204">
        <f>SUM(P202:P207)</f>
        <v>0</v>
      </c>
      <c r="Q201" s="203"/>
      <c r="R201" s="204">
        <f>SUM(R202:R207)</f>
        <v>0</v>
      </c>
      <c r="S201" s="203"/>
      <c r="T201" s="205">
        <f>SUM(T202:T207)</f>
        <v>0</v>
      </c>
      <c r="AR201" s="206" t="s">
        <v>78</v>
      </c>
      <c r="AT201" s="207" t="s">
        <v>69</v>
      </c>
      <c r="AU201" s="207" t="s">
        <v>70</v>
      </c>
      <c r="AY201" s="206" t="s">
        <v>154</v>
      </c>
      <c r="BK201" s="208">
        <f>SUM(BK202:BK207)</f>
        <v>0</v>
      </c>
    </row>
    <row r="202" s="1" customFormat="1" ht="16.5" customHeight="1">
      <c r="B202" s="43"/>
      <c r="C202" s="209" t="s">
        <v>355</v>
      </c>
      <c r="D202" s="209" t="s">
        <v>155</v>
      </c>
      <c r="E202" s="210" t="s">
        <v>356</v>
      </c>
      <c r="F202" s="211" t="s">
        <v>357</v>
      </c>
      <c r="G202" s="212" t="s">
        <v>158</v>
      </c>
      <c r="H202" s="213">
        <v>3.8180000000000001</v>
      </c>
      <c r="I202" s="214"/>
      <c r="J202" s="215">
        <f>ROUND(I202*H202,2)</f>
        <v>0</v>
      </c>
      <c r="K202" s="211" t="s">
        <v>21</v>
      </c>
      <c r="L202" s="69"/>
      <c r="M202" s="216" t="s">
        <v>21</v>
      </c>
      <c r="N202" s="217" t="s">
        <v>41</v>
      </c>
      <c r="O202" s="44"/>
      <c r="P202" s="218">
        <f>O202*H202</f>
        <v>0</v>
      </c>
      <c r="Q202" s="218">
        <v>0</v>
      </c>
      <c r="R202" s="218">
        <f>Q202*H202</f>
        <v>0</v>
      </c>
      <c r="S202" s="218">
        <v>0</v>
      </c>
      <c r="T202" s="219">
        <f>S202*H202</f>
        <v>0</v>
      </c>
      <c r="AR202" s="21" t="s">
        <v>159</v>
      </c>
      <c r="AT202" s="21" t="s">
        <v>155</v>
      </c>
      <c r="AU202" s="21" t="s">
        <v>78</v>
      </c>
      <c r="AY202" s="21" t="s">
        <v>154</v>
      </c>
      <c r="BE202" s="220">
        <f>IF(N202="základní",J202,0)</f>
        <v>0</v>
      </c>
      <c r="BF202" s="220">
        <f>IF(N202="snížená",J202,0)</f>
        <v>0</v>
      </c>
      <c r="BG202" s="220">
        <f>IF(N202="zákl. přenesená",J202,0)</f>
        <v>0</v>
      </c>
      <c r="BH202" s="220">
        <f>IF(N202="sníž. přenesená",J202,0)</f>
        <v>0</v>
      </c>
      <c r="BI202" s="220">
        <f>IF(N202="nulová",J202,0)</f>
        <v>0</v>
      </c>
      <c r="BJ202" s="21" t="s">
        <v>78</v>
      </c>
      <c r="BK202" s="220">
        <f>ROUND(I202*H202,2)</f>
        <v>0</v>
      </c>
      <c r="BL202" s="21" t="s">
        <v>159</v>
      </c>
      <c r="BM202" s="21" t="s">
        <v>358</v>
      </c>
    </row>
    <row r="203" s="10" customFormat="1">
      <c r="B203" s="221"/>
      <c r="C203" s="222"/>
      <c r="D203" s="223" t="s">
        <v>160</v>
      </c>
      <c r="E203" s="224" t="s">
        <v>21</v>
      </c>
      <c r="F203" s="225" t="s">
        <v>359</v>
      </c>
      <c r="G203" s="222"/>
      <c r="H203" s="226">
        <v>3.8180000000000001</v>
      </c>
      <c r="I203" s="227"/>
      <c r="J203" s="222"/>
      <c r="K203" s="222"/>
      <c r="L203" s="228"/>
      <c r="M203" s="229"/>
      <c r="N203" s="230"/>
      <c r="O203" s="230"/>
      <c r="P203" s="230"/>
      <c r="Q203" s="230"/>
      <c r="R203" s="230"/>
      <c r="S203" s="230"/>
      <c r="T203" s="231"/>
      <c r="AT203" s="232" t="s">
        <v>160</v>
      </c>
      <c r="AU203" s="232" t="s">
        <v>78</v>
      </c>
      <c r="AV203" s="10" t="s">
        <v>80</v>
      </c>
      <c r="AW203" s="10" t="s">
        <v>33</v>
      </c>
      <c r="AX203" s="10" t="s">
        <v>70</v>
      </c>
      <c r="AY203" s="232" t="s">
        <v>154</v>
      </c>
    </row>
    <row r="204" s="11" customFormat="1">
      <c r="B204" s="233"/>
      <c r="C204" s="234"/>
      <c r="D204" s="223" t="s">
        <v>160</v>
      </c>
      <c r="E204" s="235" t="s">
        <v>21</v>
      </c>
      <c r="F204" s="236" t="s">
        <v>162</v>
      </c>
      <c r="G204" s="234"/>
      <c r="H204" s="237">
        <v>3.8180000000000001</v>
      </c>
      <c r="I204" s="238"/>
      <c r="J204" s="234"/>
      <c r="K204" s="234"/>
      <c r="L204" s="239"/>
      <c r="M204" s="240"/>
      <c r="N204" s="241"/>
      <c r="O204" s="241"/>
      <c r="P204" s="241"/>
      <c r="Q204" s="241"/>
      <c r="R204" s="241"/>
      <c r="S204" s="241"/>
      <c r="T204" s="242"/>
      <c r="AT204" s="243" t="s">
        <v>160</v>
      </c>
      <c r="AU204" s="243" t="s">
        <v>78</v>
      </c>
      <c r="AV204" s="11" t="s">
        <v>159</v>
      </c>
      <c r="AW204" s="11" t="s">
        <v>33</v>
      </c>
      <c r="AX204" s="11" t="s">
        <v>78</v>
      </c>
      <c r="AY204" s="243" t="s">
        <v>154</v>
      </c>
    </row>
    <row r="205" s="1" customFormat="1" ht="16.5" customHeight="1">
      <c r="B205" s="43"/>
      <c r="C205" s="209" t="s">
        <v>258</v>
      </c>
      <c r="D205" s="209" t="s">
        <v>155</v>
      </c>
      <c r="E205" s="210" t="s">
        <v>360</v>
      </c>
      <c r="F205" s="211" t="s">
        <v>361</v>
      </c>
      <c r="G205" s="212" t="s">
        <v>158</v>
      </c>
      <c r="H205" s="213">
        <v>17.074999999999999</v>
      </c>
      <c r="I205" s="214"/>
      <c r="J205" s="215">
        <f>ROUND(I205*H205,2)</f>
        <v>0</v>
      </c>
      <c r="K205" s="211" t="s">
        <v>21</v>
      </c>
      <c r="L205" s="69"/>
      <c r="M205" s="216" t="s">
        <v>21</v>
      </c>
      <c r="N205" s="217" t="s">
        <v>41</v>
      </c>
      <c r="O205" s="44"/>
      <c r="P205" s="218">
        <f>O205*H205</f>
        <v>0</v>
      </c>
      <c r="Q205" s="218">
        <v>0</v>
      </c>
      <c r="R205" s="218">
        <f>Q205*H205</f>
        <v>0</v>
      </c>
      <c r="S205" s="218">
        <v>0</v>
      </c>
      <c r="T205" s="219">
        <f>S205*H205</f>
        <v>0</v>
      </c>
      <c r="AR205" s="21" t="s">
        <v>159</v>
      </c>
      <c r="AT205" s="21" t="s">
        <v>155</v>
      </c>
      <c r="AU205" s="21" t="s">
        <v>78</v>
      </c>
      <c r="AY205" s="21" t="s">
        <v>154</v>
      </c>
      <c r="BE205" s="220">
        <f>IF(N205="základní",J205,0)</f>
        <v>0</v>
      </c>
      <c r="BF205" s="220">
        <f>IF(N205="snížená",J205,0)</f>
        <v>0</v>
      </c>
      <c r="BG205" s="220">
        <f>IF(N205="zákl. přenesená",J205,0)</f>
        <v>0</v>
      </c>
      <c r="BH205" s="220">
        <f>IF(N205="sníž. přenesená",J205,0)</f>
        <v>0</v>
      </c>
      <c r="BI205" s="220">
        <f>IF(N205="nulová",J205,0)</f>
        <v>0</v>
      </c>
      <c r="BJ205" s="21" t="s">
        <v>78</v>
      </c>
      <c r="BK205" s="220">
        <f>ROUND(I205*H205,2)</f>
        <v>0</v>
      </c>
      <c r="BL205" s="21" t="s">
        <v>159</v>
      </c>
      <c r="BM205" s="21" t="s">
        <v>362</v>
      </c>
    </row>
    <row r="206" s="10" customFormat="1">
      <c r="B206" s="221"/>
      <c r="C206" s="222"/>
      <c r="D206" s="223" t="s">
        <v>160</v>
      </c>
      <c r="E206" s="224" t="s">
        <v>21</v>
      </c>
      <c r="F206" s="225" t="s">
        <v>363</v>
      </c>
      <c r="G206" s="222"/>
      <c r="H206" s="226">
        <v>17.074999999999999</v>
      </c>
      <c r="I206" s="227"/>
      <c r="J206" s="222"/>
      <c r="K206" s="222"/>
      <c r="L206" s="228"/>
      <c r="M206" s="229"/>
      <c r="N206" s="230"/>
      <c r="O206" s="230"/>
      <c r="P206" s="230"/>
      <c r="Q206" s="230"/>
      <c r="R206" s="230"/>
      <c r="S206" s="230"/>
      <c r="T206" s="231"/>
      <c r="AT206" s="232" t="s">
        <v>160</v>
      </c>
      <c r="AU206" s="232" t="s">
        <v>78</v>
      </c>
      <c r="AV206" s="10" t="s">
        <v>80</v>
      </c>
      <c r="AW206" s="10" t="s">
        <v>33</v>
      </c>
      <c r="AX206" s="10" t="s">
        <v>70</v>
      </c>
      <c r="AY206" s="232" t="s">
        <v>154</v>
      </c>
    </row>
    <row r="207" s="11" customFormat="1">
      <c r="B207" s="233"/>
      <c r="C207" s="234"/>
      <c r="D207" s="223" t="s">
        <v>160</v>
      </c>
      <c r="E207" s="235" t="s">
        <v>21</v>
      </c>
      <c r="F207" s="236" t="s">
        <v>162</v>
      </c>
      <c r="G207" s="234"/>
      <c r="H207" s="237">
        <v>17.074999999999999</v>
      </c>
      <c r="I207" s="238"/>
      <c r="J207" s="234"/>
      <c r="K207" s="234"/>
      <c r="L207" s="239"/>
      <c r="M207" s="240"/>
      <c r="N207" s="241"/>
      <c r="O207" s="241"/>
      <c r="P207" s="241"/>
      <c r="Q207" s="241"/>
      <c r="R207" s="241"/>
      <c r="S207" s="241"/>
      <c r="T207" s="242"/>
      <c r="AT207" s="243" t="s">
        <v>160</v>
      </c>
      <c r="AU207" s="243" t="s">
        <v>78</v>
      </c>
      <c r="AV207" s="11" t="s">
        <v>159</v>
      </c>
      <c r="AW207" s="11" t="s">
        <v>33</v>
      </c>
      <c r="AX207" s="11" t="s">
        <v>78</v>
      </c>
      <c r="AY207" s="243" t="s">
        <v>154</v>
      </c>
    </row>
    <row r="208" s="9" customFormat="1" ht="37.44" customHeight="1">
      <c r="B208" s="195"/>
      <c r="C208" s="196"/>
      <c r="D208" s="197" t="s">
        <v>69</v>
      </c>
      <c r="E208" s="198" t="s">
        <v>273</v>
      </c>
      <c r="F208" s="198" t="s">
        <v>364</v>
      </c>
      <c r="G208" s="196"/>
      <c r="H208" s="196"/>
      <c r="I208" s="199"/>
      <c r="J208" s="200">
        <f>BK208</f>
        <v>0</v>
      </c>
      <c r="K208" s="196"/>
      <c r="L208" s="201"/>
      <c r="M208" s="202"/>
      <c r="N208" s="203"/>
      <c r="O208" s="203"/>
      <c r="P208" s="204">
        <f>SUM(P209:P212)</f>
        <v>0</v>
      </c>
      <c r="Q208" s="203"/>
      <c r="R208" s="204">
        <f>SUM(R209:R212)</f>
        <v>0</v>
      </c>
      <c r="S208" s="203"/>
      <c r="T208" s="205">
        <f>SUM(T209:T212)</f>
        <v>0</v>
      </c>
      <c r="AR208" s="206" t="s">
        <v>78</v>
      </c>
      <c r="AT208" s="207" t="s">
        <v>69</v>
      </c>
      <c r="AU208" s="207" t="s">
        <v>70</v>
      </c>
      <c r="AY208" s="206" t="s">
        <v>154</v>
      </c>
      <c r="BK208" s="208">
        <f>SUM(BK209:BK212)</f>
        <v>0</v>
      </c>
    </row>
    <row r="209" s="1" customFormat="1" ht="16.5" customHeight="1">
      <c r="B209" s="43"/>
      <c r="C209" s="209" t="s">
        <v>365</v>
      </c>
      <c r="D209" s="209" t="s">
        <v>155</v>
      </c>
      <c r="E209" s="210" t="s">
        <v>366</v>
      </c>
      <c r="F209" s="211" t="s">
        <v>367</v>
      </c>
      <c r="G209" s="212" t="s">
        <v>158</v>
      </c>
      <c r="H209" s="213">
        <v>96.099000000000004</v>
      </c>
      <c r="I209" s="214"/>
      <c r="J209" s="215">
        <f>ROUND(I209*H209,2)</f>
        <v>0</v>
      </c>
      <c r="K209" s="211" t="s">
        <v>21</v>
      </c>
      <c r="L209" s="69"/>
      <c r="M209" s="216" t="s">
        <v>21</v>
      </c>
      <c r="N209" s="217" t="s">
        <v>41</v>
      </c>
      <c r="O209" s="44"/>
      <c r="P209" s="218">
        <f>O209*H209</f>
        <v>0</v>
      </c>
      <c r="Q209" s="218">
        <v>0</v>
      </c>
      <c r="R209" s="218">
        <f>Q209*H209</f>
        <v>0</v>
      </c>
      <c r="S209" s="218">
        <v>0</v>
      </c>
      <c r="T209" s="219">
        <f>S209*H209</f>
        <v>0</v>
      </c>
      <c r="AR209" s="21" t="s">
        <v>159</v>
      </c>
      <c r="AT209" s="21" t="s">
        <v>155</v>
      </c>
      <c r="AU209" s="21" t="s">
        <v>78</v>
      </c>
      <c r="AY209" s="21" t="s">
        <v>154</v>
      </c>
      <c r="BE209" s="220">
        <f>IF(N209="základní",J209,0)</f>
        <v>0</v>
      </c>
      <c r="BF209" s="220">
        <f>IF(N209="snížená",J209,0)</f>
        <v>0</v>
      </c>
      <c r="BG209" s="220">
        <f>IF(N209="zákl. přenesená",J209,0)</f>
        <v>0</v>
      </c>
      <c r="BH209" s="220">
        <f>IF(N209="sníž. přenesená",J209,0)</f>
        <v>0</v>
      </c>
      <c r="BI209" s="220">
        <f>IF(N209="nulová",J209,0)</f>
        <v>0</v>
      </c>
      <c r="BJ209" s="21" t="s">
        <v>78</v>
      </c>
      <c r="BK209" s="220">
        <f>ROUND(I209*H209,2)</f>
        <v>0</v>
      </c>
      <c r="BL209" s="21" t="s">
        <v>159</v>
      </c>
      <c r="BM209" s="21" t="s">
        <v>368</v>
      </c>
    </row>
    <row r="210" s="1" customFormat="1" ht="16.5" customHeight="1">
      <c r="B210" s="43"/>
      <c r="C210" s="209" t="s">
        <v>263</v>
      </c>
      <c r="D210" s="209" t="s">
        <v>155</v>
      </c>
      <c r="E210" s="210" t="s">
        <v>369</v>
      </c>
      <c r="F210" s="211" t="s">
        <v>370</v>
      </c>
      <c r="G210" s="212" t="s">
        <v>158</v>
      </c>
      <c r="H210" s="213">
        <v>3.23</v>
      </c>
      <c r="I210" s="214"/>
      <c r="J210" s="215">
        <f>ROUND(I210*H210,2)</f>
        <v>0</v>
      </c>
      <c r="K210" s="211" t="s">
        <v>21</v>
      </c>
      <c r="L210" s="69"/>
      <c r="M210" s="216" t="s">
        <v>21</v>
      </c>
      <c r="N210" s="217" t="s">
        <v>41</v>
      </c>
      <c r="O210" s="44"/>
      <c r="P210" s="218">
        <f>O210*H210</f>
        <v>0</v>
      </c>
      <c r="Q210" s="218">
        <v>0</v>
      </c>
      <c r="R210" s="218">
        <f>Q210*H210</f>
        <v>0</v>
      </c>
      <c r="S210" s="218">
        <v>0</v>
      </c>
      <c r="T210" s="219">
        <f>S210*H210</f>
        <v>0</v>
      </c>
      <c r="AR210" s="21" t="s">
        <v>159</v>
      </c>
      <c r="AT210" s="21" t="s">
        <v>155</v>
      </c>
      <c r="AU210" s="21" t="s">
        <v>78</v>
      </c>
      <c r="AY210" s="21" t="s">
        <v>154</v>
      </c>
      <c r="BE210" s="220">
        <f>IF(N210="základní",J210,0)</f>
        <v>0</v>
      </c>
      <c r="BF210" s="220">
        <f>IF(N210="snížená",J210,0)</f>
        <v>0</v>
      </c>
      <c r="BG210" s="220">
        <f>IF(N210="zákl. přenesená",J210,0)</f>
        <v>0</v>
      </c>
      <c r="BH210" s="220">
        <f>IF(N210="sníž. přenesená",J210,0)</f>
        <v>0</v>
      </c>
      <c r="BI210" s="220">
        <f>IF(N210="nulová",J210,0)</f>
        <v>0</v>
      </c>
      <c r="BJ210" s="21" t="s">
        <v>78</v>
      </c>
      <c r="BK210" s="220">
        <f>ROUND(I210*H210,2)</f>
        <v>0</v>
      </c>
      <c r="BL210" s="21" t="s">
        <v>159</v>
      </c>
      <c r="BM210" s="21" t="s">
        <v>371</v>
      </c>
    </row>
    <row r="211" s="10" customFormat="1">
      <c r="B211" s="221"/>
      <c r="C211" s="222"/>
      <c r="D211" s="223" t="s">
        <v>160</v>
      </c>
      <c r="E211" s="224" t="s">
        <v>21</v>
      </c>
      <c r="F211" s="225" t="s">
        <v>372</v>
      </c>
      <c r="G211" s="222"/>
      <c r="H211" s="226">
        <v>3.23</v>
      </c>
      <c r="I211" s="227"/>
      <c r="J211" s="222"/>
      <c r="K211" s="222"/>
      <c r="L211" s="228"/>
      <c r="M211" s="229"/>
      <c r="N211" s="230"/>
      <c r="O211" s="230"/>
      <c r="P211" s="230"/>
      <c r="Q211" s="230"/>
      <c r="R211" s="230"/>
      <c r="S211" s="230"/>
      <c r="T211" s="231"/>
      <c r="AT211" s="232" t="s">
        <v>160</v>
      </c>
      <c r="AU211" s="232" t="s">
        <v>78</v>
      </c>
      <c r="AV211" s="10" t="s">
        <v>80</v>
      </c>
      <c r="AW211" s="10" t="s">
        <v>33</v>
      </c>
      <c r="AX211" s="10" t="s">
        <v>70</v>
      </c>
      <c r="AY211" s="232" t="s">
        <v>154</v>
      </c>
    </row>
    <row r="212" s="11" customFormat="1">
      <c r="B212" s="233"/>
      <c r="C212" s="234"/>
      <c r="D212" s="223" t="s">
        <v>160</v>
      </c>
      <c r="E212" s="235" t="s">
        <v>21</v>
      </c>
      <c r="F212" s="236" t="s">
        <v>162</v>
      </c>
      <c r="G212" s="234"/>
      <c r="H212" s="237">
        <v>3.23</v>
      </c>
      <c r="I212" s="238"/>
      <c r="J212" s="234"/>
      <c r="K212" s="234"/>
      <c r="L212" s="239"/>
      <c r="M212" s="240"/>
      <c r="N212" s="241"/>
      <c r="O212" s="241"/>
      <c r="P212" s="241"/>
      <c r="Q212" s="241"/>
      <c r="R212" s="241"/>
      <c r="S212" s="241"/>
      <c r="T212" s="242"/>
      <c r="AT212" s="243" t="s">
        <v>160</v>
      </c>
      <c r="AU212" s="243" t="s">
        <v>78</v>
      </c>
      <c r="AV212" s="11" t="s">
        <v>159</v>
      </c>
      <c r="AW212" s="11" t="s">
        <v>33</v>
      </c>
      <c r="AX212" s="11" t="s">
        <v>78</v>
      </c>
      <c r="AY212" s="243" t="s">
        <v>154</v>
      </c>
    </row>
    <row r="213" s="9" customFormat="1" ht="37.44" customHeight="1">
      <c r="B213" s="195"/>
      <c r="C213" s="196"/>
      <c r="D213" s="197" t="s">
        <v>69</v>
      </c>
      <c r="E213" s="198" t="s">
        <v>373</v>
      </c>
      <c r="F213" s="198" t="s">
        <v>374</v>
      </c>
      <c r="G213" s="196"/>
      <c r="H213" s="196"/>
      <c r="I213" s="199"/>
      <c r="J213" s="200">
        <f>BK213</f>
        <v>0</v>
      </c>
      <c r="K213" s="196"/>
      <c r="L213" s="201"/>
      <c r="M213" s="202"/>
      <c r="N213" s="203"/>
      <c r="O213" s="203"/>
      <c r="P213" s="204">
        <f>SUM(P214:P228)</f>
        <v>0</v>
      </c>
      <c r="Q213" s="203"/>
      <c r="R213" s="204">
        <f>SUM(R214:R228)</f>
        <v>0</v>
      </c>
      <c r="S213" s="203"/>
      <c r="T213" s="205">
        <f>SUM(T214:T228)</f>
        <v>0</v>
      </c>
      <c r="AR213" s="206" t="s">
        <v>78</v>
      </c>
      <c r="AT213" s="207" t="s">
        <v>69</v>
      </c>
      <c r="AU213" s="207" t="s">
        <v>70</v>
      </c>
      <c r="AY213" s="206" t="s">
        <v>154</v>
      </c>
      <c r="BK213" s="208">
        <f>SUM(BK214:BK228)</f>
        <v>0</v>
      </c>
    </row>
    <row r="214" s="1" customFormat="1" ht="16.5" customHeight="1">
      <c r="B214" s="43"/>
      <c r="C214" s="209" t="s">
        <v>375</v>
      </c>
      <c r="D214" s="209" t="s">
        <v>155</v>
      </c>
      <c r="E214" s="210" t="s">
        <v>376</v>
      </c>
      <c r="F214" s="211" t="s">
        <v>377</v>
      </c>
      <c r="G214" s="212" t="s">
        <v>158</v>
      </c>
      <c r="H214" s="213">
        <v>107.44199999999999</v>
      </c>
      <c r="I214" s="214"/>
      <c r="J214" s="215">
        <f>ROUND(I214*H214,2)</f>
        <v>0</v>
      </c>
      <c r="K214" s="211" t="s">
        <v>21</v>
      </c>
      <c r="L214" s="69"/>
      <c r="M214" s="216" t="s">
        <v>21</v>
      </c>
      <c r="N214" s="217" t="s">
        <v>41</v>
      </c>
      <c r="O214" s="44"/>
      <c r="P214" s="218">
        <f>O214*H214</f>
        <v>0</v>
      </c>
      <c r="Q214" s="218">
        <v>0</v>
      </c>
      <c r="R214" s="218">
        <f>Q214*H214</f>
        <v>0</v>
      </c>
      <c r="S214" s="218">
        <v>0</v>
      </c>
      <c r="T214" s="219">
        <f>S214*H214</f>
        <v>0</v>
      </c>
      <c r="AR214" s="21" t="s">
        <v>159</v>
      </c>
      <c r="AT214" s="21" t="s">
        <v>155</v>
      </c>
      <c r="AU214" s="21" t="s">
        <v>78</v>
      </c>
      <c r="AY214" s="21" t="s">
        <v>154</v>
      </c>
      <c r="BE214" s="220">
        <f>IF(N214="základní",J214,0)</f>
        <v>0</v>
      </c>
      <c r="BF214" s="220">
        <f>IF(N214="snížená",J214,0)</f>
        <v>0</v>
      </c>
      <c r="BG214" s="220">
        <f>IF(N214="zákl. přenesená",J214,0)</f>
        <v>0</v>
      </c>
      <c r="BH214" s="220">
        <f>IF(N214="sníž. přenesená",J214,0)</f>
        <v>0</v>
      </c>
      <c r="BI214" s="220">
        <f>IF(N214="nulová",J214,0)</f>
        <v>0</v>
      </c>
      <c r="BJ214" s="21" t="s">
        <v>78</v>
      </c>
      <c r="BK214" s="220">
        <f>ROUND(I214*H214,2)</f>
        <v>0</v>
      </c>
      <c r="BL214" s="21" t="s">
        <v>159</v>
      </c>
      <c r="BM214" s="21" t="s">
        <v>378</v>
      </c>
    </row>
    <row r="215" s="1" customFormat="1" ht="16.5" customHeight="1">
      <c r="B215" s="43"/>
      <c r="C215" s="209" t="s">
        <v>266</v>
      </c>
      <c r="D215" s="209" t="s">
        <v>155</v>
      </c>
      <c r="E215" s="210" t="s">
        <v>379</v>
      </c>
      <c r="F215" s="211" t="s">
        <v>380</v>
      </c>
      <c r="G215" s="212" t="s">
        <v>158</v>
      </c>
      <c r="H215" s="213">
        <v>191.29400000000001</v>
      </c>
      <c r="I215" s="214"/>
      <c r="J215" s="215">
        <f>ROUND(I215*H215,2)</f>
        <v>0</v>
      </c>
      <c r="K215" s="211" t="s">
        <v>21</v>
      </c>
      <c r="L215" s="69"/>
      <c r="M215" s="216" t="s">
        <v>21</v>
      </c>
      <c r="N215" s="217" t="s">
        <v>41</v>
      </c>
      <c r="O215" s="44"/>
      <c r="P215" s="218">
        <f>O215*H215</f>
        <v>0</v>
      </c>
      <c r="Q215" s="218">
        <v>0</v>
      </c>
      <c r="R215" s="218">
        <f>Q215*H215</f>
        <v>0</v>
      </c>
      <c r="S215" s="218">
        <v>0</v>
      </c>
      <c r="T215" s="219">
        <f>S215*H215</f>
        <v>0</v>
      </c>
      <c r="AR215" s="21" t="s">
        <v>159</v>
      </c>
      <c r="AT215" s="21" t="s">
        <v>155</v>
      </c>
      <c r="AU215" s="21" t="s">
        <v>78</v>
      </c>
      <c r="AY215" s="21" t="s">
        <v>154</v>
      </c>
      <c r="BE215" s="220">
        <f>IF(N215="základní",J215,0)</f>
        <v>0</v>
      </c>
      <c r="BF215" s="220">
        <f>IF(N215="snížená",J215,0)</f>
        <v>0</v>
      </c>
      <c r="BG215" s="220">
        <f>IF(N215="zákl. přenesená",J215,0)</f>
        <v>0</v>
      </c>
      <c r="BH215" s="220">
        <f>IF(N215="sníž. přenesená",J215,0)</f>
        <v>0</v>
      </c>
      <c r="BI215" s="220">
        <f>IF(N215="nulová",J215,0)</f>
        <v>0</v>
      </c>
      <c r="BJ215" s="21" t="s">
        <v>78</v>
      </c>
      <c r="BK215" s="220">
        <f>ROUND(I215*H215,2)</f>
        <v>0</v>
      </c>
      <c r="BL215" s="21" t="s">
        <v>159</v>
      </c>
      <c r="BM215" s="21" t="s">
        <v>381</v>
      </c>
    </row>
    <row r="216" s="1" customFormat="1" ht="16.5" customHeight="1">
      <c r="B216" s="43"/>
      <c r="C216" s="209" t="s">
        <v>382</v>
      </c>
      <c r="D216" s="209" t="s">
        <v>155</v>
      </c>
      <c r="E216" s="210" t="s">
        <v>383</v>
      </c>
      <c r="F216" s="211" t="s">
        <v>384</v>
      </c>
      <c r="G216" s="212" t="s">
        <v>158</v>
      </c>
      <c r="H216" s="213">
        <v>751.16700000000003</v>
      </c>
      <c r="I216" s="214"/>
      <c r="J216" s="215">
        <f>ROUND(I216*H216,2)</f>
        <v>0</v>
      </c>
      <c r="K216" s="211" t="s">
        <v>21</v>
      </c>
      <c r="L216" s="69"/>
      <c r="M216" s="216" t="s">
        <v>21</v>
      </c>
      <c r="N216" s="217" t="s">
        <v>41</v>
      </c>
      <c r="O216" s="44"/>
      <c r="P216" s="218">
        <f>O216*H216</f>
        <v>0</v>
      </c>
      <c r="Q216" s="218">
        <v>0</v>
      </c>
      <c r="R216" s="218">
        <f>Q216*H216</f>
        <v>0</v>
      </c>
      <c r="S216" s="218">
        <v>0</v>
      </c>
      <c r="T216" s="219">
        <f>S216*H216</f>
        <v>0</v>
      </c>
      <c r="AR216" s="21" t="s">
        <v>159</v>
      </c>
      <c r="AT216" s="21" t="s">
        <v>155</v>
      </c>
      <c r="AU216" s="21" t="s">
        <v>78</v>
      </c>
      <c r="AY216" s="21" t="s">
        <v>154</v>
      </c>
      <c r="BE216" s="220">
        <f>IF(N216="základní",J216,0)</f>
        <v>0</v>
      </c>
      <c r="BF216" s="220">
        <f>IF(N216="snížená",J216,0)</f>
        <v>0</v>
      </c>
      <c r="BG216" s="220">
        <f>IF(N216="zákl. přenesená",J216,0)</f>
        <v>0</v>
      </c>
      <c r="BH216" s="220">
        <f>IF(N216="sníž. přenesená",J216,0)</f>
        <v>0</v>
      </c>
      <c r="BI216" s="220">
        <f>IF(N216="nulová",J216,0)</f>
        <v>0</v>
      </c>
      <c r="BJ216" s="21" t="s">
        <v>78</v>
      </c>
      <c r="BK216" s="220">
        <f>ROUND(I216*H216,2)</f>
        <v>0</v>
      </c>
      <c r="BL216" s="21" t="s">
        <v>159</v>
      </c>
      <c r="BM216" s="21" t="s">
        <v>385</v>
      </c>
    </row>
    <row r="217" s="1" customFormat="1" ht="16.5" customHeight="1">
      <c r="B217" s="43"/>
      <c r="C217" s="209" t="s">
        <v>270</v>
      </c>
      <c r="D217" s="209" t="s">
        <v>155</v>
      </c>
      <c r="E217" s="210" t="s">
        <v>386</v>
      </c>
      <c r="F217" s="211" t="s">
        <v>387</v>
      </c>
      <c r="G217" s="212" t="s">
        <v>158</v>
      </c>
      <c r="H217" s="213">
        <v>116.919</v>
      </c>
      <c r="I217" s="214"/>
      <c r="J217" s="215">
        <f>ROUND(I217*H217,2)</f>
        <v>0</v>
      </c>
      <c r="K217" s="211" t="s">
        <v>21</v>
      </c>
      <c r="L217" s="69"/>
      <c r="M217" s="216" t="s">
        <v>21</v>
      </c>
      <c r="N217" s="217" t="s">
        <v>41</v>
      </c>
      <c r="O217" s="44"/>
      <c r="P217" s="218">
        <f>O217*H217</f>
        <v>0</v>
      </c>
      <c r="Q217" s="218">
        <v>0</v>
      </c>
      <c r="R217" s="218">
        <f>Q217*H217</f>
        <v>0</v>
      </c>
      <c r="S217" s="218">
        <v>0</v>
      </c>
      <c r="T217" s="219">
        <f>S217*H217</f>
        <v>0</v>
      </c>
      <c r="AR217" s="21" t="s">
        <v>159</v>
      </c>
      <c r="AT217" s="21" t="s">
        <v>155</v>
      </c>
      <c r="AU217" s="21" t="s">
        <v>78</v>
      </c>
      <c r="AY217" s="21" t="s">
        <v>154</v>
      </c>
      <c r="BE217" s="220">
        <f>IF(N217="základní",J217,0)</f>
        <v>0</v>
      </c>
      <c r="BF217" s="220">
        <f>IF(N217="snížená",J217,0)</f>
        <v>0</v>
      </c>
      <c r="BG217" s="220">
        <f>IF(N217="zákl. přenesená",J217,0)</f>
        <v>0</v>
      </c>
      <c r="BH217" s="220">
        <f>IF(N217="sníž. přenesená",J217,0)</f>
        <v>0</v>
      </c>
      <c r="BI217" s="220">
        <f>IF(N217="nulová",J217,0)</f>
        <v>0</v>
      </c>
      <c r="BJ217" s="21" t="s">
        <v>78</v>
      </c>
      <c r="BK217" s="220">
        <f>ROUND(I217*H217,2)</f>
        <v>0</v>
      </c>
      <c r="BL217" s="21" t="s">
        <v>159</v>
      </c>
      <c r="BM217" s="21" t="s">
        <v>388</v>
      </c>
    </row>
    <row r="218" s="1" customFormat="1" ht="16.5" customHeight="1">
      <c r="B218" s="43"/>
      <c r="C218" s="209" t="s">
        <v>389</v>
      </c>
      <c r="D218" s="209" t="s">
        <v>155</v>
      </c>
      <c r="E218" s="210" t="s">
        <v>390</v>
      </c>
      <c r="F218" s="211" t="s">
        <v>391</v>
      </c>
      <c r="G218" s="212" t="s">
        <v>158</v>
      </c>
      <c r="H218" s="213">
        <v>183.53299999999999</v>
      </c>
      <c r="I218" s="214"/>
      <c r="J218" s="215">
        <f>ROUND(I218*H218,2)</f>
        <v>0</v>
      </c>
      <c r="K218" s="211" t="s">
        <v>21</v>
      </c>
      <c r="L218" s="69"/>
      <c r="M218" s="216" t="s">
        <v>21</v>
      </c>
      <c r="N218" s="217" t="s">
        <v>41</v>
      </c>
      <c r="O218" s="44"/>
      <c r="P218" s="218">
        <f>O218*H218</f>
        <v>0</v>
      </c>
      <c r="Q218" s="218">
        <v>0</v>
      </c>
      <c r="R218" s="218">
        <f>Q218*H218</f>
        <v>0</v>
      </c>
      <c r="S218" s="218">
        <v>0</v>
      </c>
      <c r="T218" s="219">
        <f>S218*H218</f>
        <v>0</v>
      </c>
      <c r="AR218" s="21" t="s">
        <v>159</v>
      </c>
      <c r="AT218" s="21" t="s">
        <v>155</v>
      </c>
      <c r="AU218" s="21" t="s">
        <v>78</v>
      </c>
      <c r="AY218" s="21" t="s">
        <v>154</v>
      </c>
      <c r="BE218" s="220">
        <f>IF(N218="základní",J218,0)</f>
        <v>0</v>
      </c>
      <c r="BF218" s="220">
        <f>IF(N218="snížená",J218,0)</f>
        <v>0</v>
      </c>
      <c r="BG218" s="220">
        <f>IF(N218="zákl. přenesená",J218,0)</f>
        <v>0</v>
      </c>
      <c r="BH218" s="220">
        <f>IF(N218="sníž. přenesená",J218,0)</f>
        <v>0</v>
      </c>
      <c r="BI218" s="220">
        <f>IF(N218="nulová",J218,0)</f>
        <v>0</v>
      </c>
      <c r="BJ218" s="21" t="s">
        <v>78</v>
      </c>
      <c r="BK218" s="220">
        <f>ROUND(I218*H218,2)</f>
        <v>0</v>
      </c>
      <c r="BL218" s="21" t="s">
        <v>159</v>
      </c>
      <c r="BM218" s="21" t="s">
        <v>392</v>
      </c>
    </row>
    <row r="219" s="1" customFormat="1" ht="16.5" customHeight="1">
      <c r="B219" s="43"/>
      <c r="C219" s="209" t="s">
        <v>273</v>
      </c>
      <c r="D219" s="209" t="s">
        <v>155</v>
      </c>
      <c r="E219" s="210" t="s">
        <v>393</v>
      </c>
      <c r="F219" s="211" t="s">
        <v>394</v>
      </c>
      <c r="G219" s="212" t="s">
        <v>158</v>
      </c>
      <c r="H219" s="213">
        <v>56.026000000000003</v>
      </c>
      <c r="I219" s="214"/>
      <c r="J219" s="215">
        <f>ROUND(I219*H219,2)</f>
        <v>0</v>
      </c>
      <c r="K219" s="211" t="s">
        <v>21</v>
      </c>
      <c r="L219" s="69"/>
      <c r="M219" s="216" t="s">
        <v>21</v>
      </c>
      <c r="N219" s="217" t="s">
        <v>41</v>
      </c>
      <c r="O219" s="44"/>
      <c r="P219" s="218">
        <f>O219*H219</f>
        <v>0</v>
      </c>
      <c r="Q219" s="218">
        <v>0</v>
      </c>
      <c r="R219" s="218">
        <f>Q219*H219</f>
        <v>0</v>
      </c>
      <c r="S219" s="218">
        <v>0</v>
      </c>
      <c r="T219" s="219">
        <f>S219*H219</f>
        <v>0</v>
      </c>
      <c r="AR219" s="21" t="s">
        <v>159</v>
      </c>
      <c r="AT219" s="21" t="s">
        <v>155</v>
      </c>
      <c r="AU219" s="21" t="s">
        <v>78</v>
      </c>
      <c r="AY219" s="21" t="s">
        <v>154</v>
      </c>
      <c r="BE219" s="220">
        <f>IF(N219="základní",J219,0)</f>
        <v>0</v>
      </c>
      <c r="BF219" s="220">
        <f>IF(N219="snížená",J219,0)</f>
        <v>0</v>
      </c>
      <c r="BG219" s="220">
        <f>IF(N219="zákl. přenesená",J219,0)</f>
        <v>0</v>
      </c>
      <c r="BH219" s="220">
        <f>IF(N219="sníž. přenesená",J219,0)</f>
        <v>0</v>
      </c>
      <c r="BI219" s="220">
        <f>IF(N219="nulová",J219,0)</f>
        <v>0</v>
      </c>
      <c r="BJ219" s="21" t="s">
        <v>78</v>
      </c>
      <c r="BK219" s="220">
        <f>ROUND(I219*H219,2)</f>
        <v>0</v>
      </c>
      <c r="BL219" s="21" t="s">
        <v>159</v>
      </c>
      <c r="BM219" s="21" t="s">
        <v>395</v>
      </c>
    </row>
    <row r="220" s="1" customFormat="1" ht="16.5" customHeight="1">
      <c r="B220" s="43"/>
      <c r="C220" s="209" t="s">
        <v>373</v>
      </c>
      <c r="D220" s="209" t="s">
        <v>155</v>
      </c>
      <c r="E220" s="210" t="s">
        <v>396</v>
      </c>
      <c r="F220" s="211" t="s">
        <v>397</v>
      </c>
      <c r="G220" s="212" t="s">
        <v>158</v>
      </c>
      <c r="H220" s="213">
        <v>127.078</v>
      </c>
      <c r="I220" s="214"/>
      <c r="J220" s="215">
        <f>ROUND(I220*H220,2)</f>
        <v>0</v>
      </c>
      <c r="K220" s="211" t="s">
        <v>21</v>
      </c>
      <c r="L220" s="69"/>
      <c r="M220" s="216" t="s">
        <v>21</v>
      </c>
      <c r="N220" s="217" t="s">
        <v>41</v>
      </c>
      <c r="O220" s="44"/>
      <c r="P220" s="218">
        <f>O220*H220</f>
        <v>0</v>
      </c>
      <c r="Q220" s="218">
        <v>0</v>
      </c>
      <c r="R220" s="218">
        <f>Q220*H220</f>
        <v>0</v>
      </c>
      <c r="S220" s="218">
        <v>0</v>
      </c>
      <c r="T220" s="219">
        <f>S220*H220</f>
        <v>0</v>
      </c>
      <c r="AR220" s="21" t="s">
        <v>159</v>
      </c>
      <c r="AT220" s="21" t="s">
        <v>155</v>
      </c>
      <c r="AU220" s="21" t="s">
        <v>78</v>
      </c>
      <c r="AY220" s="21" t="s">
        <v>154</v>
      </c>
      <c r="BE220" s="220">
        <f>IF(N220="základní",J220,0)</f>
        <v>0</v>
      </c>
      <c r="BF220" s="220">
        <f>IF(N220="snížená",J220,0)</f>
        <v>0</v>
      </c>
      <c r="BG220" s="220">
        <f>IF(N220="zákl. přenesená",J220,0)</f>
        <v>0</v>
      </c>
      <c r="BH220" s="220">
        <f>IF(N220="sníž. přenesená",J220,0)</f>
        <v>0</v>
      </c>
      <c r="BI220" s="220">
        <f>IF(N220="nulová",J220,0)</f>
        <v>0</v>
      </c>
      <c r="BJ220" s="21" t="s">
        <v>78</v>
      </c>
      <c r="BK220" s="220">
        <f>ROUND(I220*H220,2)</f>
        <v>0</v>
      </c>
      <c r="BL220" s="21" t="s">
        <v>159</v>
      </c>
      <c r="BM220" s="21" t="s">
        <v>398</v>
      </c>
    </row>
    <row r="221" s="1" customFormat="1" ht="16.5" customHeight="1">
      <c r="B221" s="43"/>
      <c r="C221" s="209" t="s">
        <v>277</v>
      </c>
      <c r="D221" s="209" t="s">
        <v>155</v>
      </c>
      <c r="E221" s="210" t="s">
        <v>399</v>
      </c>
      <c r="F221" s="211" t="s">
        <v>400</v>
      </c>
      <c r="G221" s="212" t="s">
        <v>158</v>
      </c>
      <c r="H221" s="213">
        <v>183.54300000000001</v>
      </c>
      <c r="I221" s="214"/>
      <c r="J221" s="215">
        <f>ROUND(I221*H221,2)</f>
        <v>0</v>
      </c>
      <c r="K221" s="211" t="s">
        <v>21</v>
      </c>
      <c r="L221" s="69"/>
      <c r="M221" s="216" t="s">
        <v>21</v>
      </c>
      <c r="N221" s="217" t="s">
        <v>41</v>
      </c>
      <c r="O221" s="44"/>
      <c r="P221" s="218">
        <f>O221*H221</f>
        <v>0</v>
      </c>
      <c r="Q221" s="218">
        <v>0</v>
      </c>
      <c r="R221" s="218">
        <f>Q221*H221</f>
        <v>0</v>
      </c>
      <c r="S221" s="218">
        <v>0</v>
      </c>
      <c r="T221" s="219">
        <f>S221*H221</f>
        <v>0</v>
      </c>
      <c r="AR221" s="21" t="s">
        <v>159</v>
      </c>
      <c r="AT221" s="21" t="s">
        <v>155</v>
      </c>
      <c r="AU221" s="21" t="s">
        <v>78</v>
      </c>
      <c r="AY221" s="21" t="s">
        <v>154</v>
      </c>
      <c r="BE221" s="220">
        <f>IF(N221="základní",J221,0)</f>
        <v>0</v>
      </c>
      <c r="BF221" s="220">
        <f>IF(N221="snížená",J221,0)</f>
        <v>0</v>
      </c>
      <c r="BG221" s="220">
        <f>IF(N221="zákl. přenesená",J221,0)</f>
        <v>0</v>
      </c>
      <c r="BH221" s="220">
        <f>IF(N221="sníž. přenesená",J221,0)</f>
        <v>0</v>
      </c>
      <c r="BI221" s="220">
        <f>IF(N221="nulová",J221,0)</f>
        <v>0</v>
      </c>
      <c r="BJ221" s="21" t="s">
        <v>78</v>
      </c>
      <c r="BK221" s="220">
        <f>ROUND(I221*H221,2)</f>
        <v>0</v>
      </c>
      <c r="BL221" s="21" t="s">
        <v>159</v>
      </c>
      <c r="BM221" s="21" t="s">
        <v>401</v>
      </c>
    </row>
    <row r="222" s="1" customFormat="1" ht="16.5" customHeight="1">
      <c r="B222" s="43"/>
      <c r="C222" s="209" t="s">
        <v>402</v>
      </c>
      <c r="D222" s="209" t="s">
        <v>155</v>
      </c>
      <c r="E222" s="210" t="s">
        <v>403</v>
      </c>
      <c r="F222" s="211" t="s">
        <v>404</v>
      </c>
      <c r="G222" s="212" t="s">
        <v>158</v>
      </c>
      <c r="H222" s="213">
        <v>1003.556</v>
      </c>
      <c r="I222" s="214"/>
      <c r="J222" s="215">
        <f>ROUND(I222*H222,2)</f>
        <v>0</v>
      </c>
      <c r="K222" s="211" t="s">
        <v>21</v>
      </c>
      <c r="L222" s="69"/>
      <c r="M222" s="216" t="s">
        <v>21</v>
      </c>
      <c r="N222" s="217" t="s">
        <v>41</v>
      </c>
      <c r="O222" s="44"/>
      <c r="P222" s="218">
        <f>O222*H222</f>
        <v>0</v>
      </c>
      <c r="Q222" s="218">
        <v>0</v>
      </c>
      <c r="R222" s="218">
        <f>Q222*H222</f>
        <v>0</v>
      </c>
      <c r="S222" s="218">
        <v>0</v>
      </c>
      <c r="T222" s="219">
        <f>S222*H222</f>
        <v>0</v>
      </c>
      <c r="AR222" s="21" t="s">
        <v>159</v>
      </c>
      <c r="AT222" s="21" t="s">
        <v>155</v>
      </c>
      <c r="AU222" s="21" t="s">
        <v>78</v>
      </c>
      <c r="AY222" s="21" t="s">
        <v>154</v>
      </c>
      <c r="BE222" s="220">
        <f>IF(N222="základní",J222,0)</f>
        <v>0</v>
      </c>
      <c r="BF222" s="220">
        <f>IF(N222="snížená",J222,0)</f>
        <v>0</v>
      </c>
      <c r="BG222" s="220">
        <f>IF(N222="zákl. přenesená",J222,0)</f>
        <v>0</v>
      </c>
      <c r="BH222" s="220">
        <f>IF(N222="sníž. přenesená",J222,0)</f>
        <v>0</v>
      </c>
      <c r="BI222" s="220">
        <f>IF(N222="nulová",J222,0)</f>
        <v>0</v>
      </c>
      <c r="BJ222" s="21" t="s">
        <v>78</v>
      </c>
      <c r="BK222" s="220">
        <f>ROUND(I222*H222,2)</f>
        <v>0</v>
      </c>
      <c r="BL222" s="21" t="s">
        <v>159</v>
      </c>
      <c r="BM222" s="21" t="s">
        <v>405</v>
      </c>
    </row>
    <row r="223" s="1" customFormat="1" ht="25.5" customHeight="1">
      <c r="B223" s="43"/>
      <c r="C223" s="209" t="s">
        <v>281</v>
      </c>
      <c r="D223" s="209" t="s">
        <v>155</v>
      </c>
      <c r="E223" s="210" t="s">
        <v>406</v>
      </c>
      <c r="F223" s="211" t="s">
        <v>407</v>
      </c>
      <c r="G223" s="212" t="s">
        <v>158</v>
      </c>
      <c r="H223" s="213">
        <v>0.25</v>
      </c>
      <c r="I223" s="214"/>
      <c r="J223" s="215">
        <f>ROUND(I223*H223,2)</f>
        <v>0</v>
      </c>
      <c r="K223" s="211" t="s">
        <v>21</v>
      </c>
      <c r="L223" s="69"/>
      <c r="M223" s="216" t="s">
        <v>21</v>
      </c>
      <c r="N223" s="217" t="s">
        <v>41</v>
      </c>
      <c r="O223" s="44"/>
      <c r="P223" s="218">
        <f>O223*H223</f>
        <v>0</v>
      </c>
      <c r="Q223" s="218">
        <v>0</v>
      </c>
      <c r="R223" s="218">
        <f>Q223*H223</f>
        <v>0</v>
      </c>
      <c r="S223" s="218">
        <v>0</v>
      </c>
      <c r="T223" s="219">
        <f>S223*H223</f>
        <v>0</v>
      </c>
      <c r="AR223" s="21" t="s">
        <v>159</v>
      </c>
      <c r="AT223" s="21" t="s">
        <v>155</v>
      </c>
      <c r="AU223" s="21" t="s">
        <v>78</v>
      </c>
      <c r="AY223" s="21" t="s">
        <v>154</v>
      </c>
      <c r="BE223" s="220">
        <f>IF(N223="základní",J223,0)</f>
        <v>0</v>
      </c>
      <c r="BF223" s="220">
        <f>IF(N223="snížená",J223,0)</f>
        <v>0</v>
      </c>
      <c r="BG223" s="220">
        <f>IF(N223="zákl. přenesená",J223,0)</f>
        <v>0</v>
      </c>
      <c r="BH223" s="220">
        <f>IF(N223="sníž. přenesená",J223,0)</f>
        <v>0</v>
      </c>
      <c r="BI223" s="220">
        <f>IF(N223="nulová",J223,0)</f>
        <v>0</v>
      </c>
      <c r="BJ223" s="21" t="s">
        <v>78</v>
      </c>
      <c r="BK223" s="220">
        <f>ROUND(I223*H223,2)</f>
        <v>0</v>
      </c>
      <c r="BL223" s="21" t="s">
        <v>159</v>
      </c>
      <c r="BM223" s="21" t="s">
        <v>408</v>
      </c>
    </row>
    <row r="224" s="10" customFormat="1">
      <c r="B224" s="221"/>
      <c r="C224" s="222"/>
      <c r="D224" s="223" t="s">
        <v>160</v>
      </c>
      <c r="E224" s="224" t="s">
        <v>21</v>
      </c>
      <c r="F224" s="225" t="s">
        <v>409</v>
      </c>
      <c r="G224" s="222"/>
      <c r="H224" s="226">
        <v>0.25</v>
      </c>
      <c r="I224" s="227"/>
      <c r="J224" s="222"/>
      <c r="K224" s="222"/>
      <c r="L224" s="228"/>
      <c r="M224" s="229"/>
      <c r="N224" s="230"/>
      <c r="O224" s="230"/>
      <c r="P224" s="230"/>
      <c r="Q224" s="230"/>
      <c r="R224" s="230"/>
      <c r="S224" s="230"/>
      <c r="T224" s="231"/>
      <c r="AT224" s="232" t="s">
        <v>160</v>
      </c>
      <c r="AU224" s="232" t="s">
        <v>78</v>
      </c>
      <c r="AV224" s="10" t="s">
        <v>80</v>
      </c>
      <c r="AW224" s="10" t="s">
        <v>33</v>
      </c>
      <c r="AX224" s="10" t="s">
        <v>70</v>
      </c>
      <c r="AY224" s="232" t="s">
        <v>154</v>
      </c>
    </row>
    <row r="225" s="11" customFormat="1">
      <c r="B225" s="233"/>
      <c r="C225" s="234"/>
      <c r="D225" s="223" t="s">
        <v>160</v>
      </c>
      <c r="E225" s="235" t="s">
        <v>21</v>
      </c>
      <c r="F225" s="236" t="s">
        <v>162</v>
      </c>
      <c r="G225" s="234"/>
      <c r="H225" s="237">
        <v>0.25</v>
      </c>
      <c r="I225" s="238"/>
      <c r="J225" s="234"/>
      <c r="K225" s="234"/>
      <c r="L225" s="239"/>
      <c r="M225" s="240"/>
      <c r="N225" s="241"/>
      <c r="O225" s="241"/>
      <c r="P225" s="241"/>
      <c r="Q225" s="241"/>
      <c r="R225" s="241"/>
      <c r="S225" s="241"/>
      <c r="T225" s="242"/>
      <c r="AT225" s="243" t="s">
        <v>160</v>
      </c>
      <c r="AU225" s="243" t="s">
        <v>78</v>
      </c>
      <c r="AV225" s="11" t="s">
        <v>159</v>
      </c>
      <c r="AW225" s="11" t="s">
        <v>33</v>
      </c>
      <c r="AX225" s="11" t="s">
        <v>78</v>
      </c>
      <c r="AY225" s="243" t="s">
        <v>154</v>
      </c>
    </row>
    <row r="226" s="1" customFormat="1" ht="16.5" customHeight="1">
      <c r="B226" s="43"/>
      <c r="C226" s="209" t="s">
        <v>410</v>
      </c>
      <c r="D226" s="209" t="s">
        <v>155</v>
      </c>
      <c r="E226" s="210" t="s">
        <v>411</v>
      </c>
      <c r="F226" s="211" t="s">
        <v>412</v>
      </c>
      <c r="G226" s="212" t="s">
        <v>205</v>
      </c>
      <c r="H226" s="213">
        <v>5.7199999999999998</v>
      </c>
      <c r="I226" s="214"/>
      <c r="J226" s="215">
        <f>ROUND(I226*H226,2)</f>
        <v>0</v>
      </c>
      <c r="K226" s="211" t="s">
        <v>21</v>
      </c>
      <c r="L226" s="69"/>
      <c r="M226" s="216" t="s">
        <v>21</v>
      </c>
      <c r="N226" s="217" t="s">
        <v>41</v>
      </c>
      <c r="O226" s="44"/>
      <c r="P226" s="218">
        <f>O226*H226</f>
        <v>0</v>
      </c>
      <c r="Q226" s="218">
        <v>0</v>
      </c>
      <c r="R226" s="218">
        <f>Q226*H226</f>
        <v>0</v>
      </c>
      <c r="S226" s="218">
        <v>0</v>
      </c>
      <c r="T226" s="219">
        <f>S226*H226</f>
        <v>0</v>
      </c>
      <c r="AR226" s="21" t="s">
        <v>159</v>
      </c>
      <c r="AT226" s="21" t="s">
        <v>155</v>
      </c>
      <c r="AU226" s="21" t="s">
        <v>78</v>
      </c>
      <c r="AY226" s="21" t="s">
        <v>154</v>
      </c>
      <c r="BE226" s="220">
        <f>IF(N226="základní",J226,0)</f>
        <v>0</v>
      </c>
      <c r="BF226" s="220">
        <f>IF(N226="snížená",J226,0)</f>
        <v>0</v>
      </c>
      <c r="BG226" s="220">
        <f>IF(N226="zákl. přenesená",J226,0)</f>
        <v>0</v>
      </c>
      <c r="BH226" s="220">
        <f>IF(N226="sníž. přenesená",J226,0)</f>
        <v>0</v>
      </c>
      <c r="BI226" s="220">
        <f>IF(N226="nulová",J226,0)</f>
        <v>0</v>
      </c>
      <c r="BJ226" s="21" t="s">
        <v>78</v>
      </c>
      <c r="BK226" s="220">
        <f>ROUND(I226*H226,2)</f>
        <v>0</v>
      </c>
      <c r="BL226" s="21" t="s">
        <v>159</v>
      </c>
      <c r="BM226" s="21" t="s">
        <v>413</v>
      </c>
    </row>
    <row r="227" s="1" customFormat="1" ht="16.5" customHeight="1">
      <c r="B227" s="43"/>
      <c r="C227" s="209" t="s">
        <v>285</v>
      </c>
      <c r="D227" s="209" t="s">
        <v>155</v>
      </c>
      <c r="E227" s="210" t="s">
        <v>414</v>
      </c>
      <c r="F227" s="211" t="s">
        <v>415</v>
      </c>
      <c r="G227" s="212" t="s">
        <v>158</v>
      </c>
      <c r="H227" s="213">
        <v>22.518000000000001</v>
      </c>
      <c r="I227" s="214"/>
      <c r="J227" s="215">
        <f>ROUND(I227*H227,2)</f>
        <v>0</v>
      </c>
      <c r="K227" s="211" t="s">
        <v>21</v>
      </c>
      <c r="L227" s="69"/>
      <c r="M227" s="216" t="s">
        <v>21</v>
      </c>
      <c r="N227" s="217" t="s">
        <v>41</v>
      </c>
      <c r="O227" s="44"/>
      <c r="P227" s="218">
        <f>O227*H227</f>
        <v>0</v>
      </c>
      <c r="Q227" s="218">
        <v>0</v>
      </c>
      <c r="R227" s="218">
        <f>Q227*H227</f>
        <v>0</v>
      </c>
      <c r="S227" s="218">
        <v>0</v>
      </c>
      <c r="T227" s="219">
        <f>S227*H227</f>
        <v>0</v>
      </c>
      <c r="AR227" s="21" t="s">
        <v>159</v>
      </c>
      <c r="AT227" s="21" t="s">
        <v>155</v>
      </c>
      <c r="AU227" s="21" t="s">
        <v>78</v>
      </c>
      <c r="AY227" s="21" t="s">
        <v>154</v>
      </c>
      <c r="BE227" s="220">
        <f>IF(N227="základní",J227,0)</f>
        <v>0</v>
      </c>
      <c r="BF227" s="220">
        <f>IF(N227="snížená",J227,0)</f>
        <v>0</v>
      </c>
      <c r="BG227" s="220">
        <f>IF(N227="zákl. přenesená",J227,0)</f>
        <v>0</v>
      </c>
      <c r="BH227" s="220">
        <f>IF(N227="sníž. přenesená",J227,0)</f>
        <v>0</v>
      </c>
      <c r="BI227" s="220">
        <f>IF(N227="nulová",J227,0)</f>
        <v>0</v>
      </c>
      <c r="BJ227" s="21" t="s">
        <v>78</v>
      </c>
      <c r="BK227" s="220">
        <f>ROUND(I227*H227,2)</f>
        <v>0</v>
      </c>
      <c r="BL227" s="21" t="s">
        <v>159</v>
      </c>
      <c r="BM227" s="21" t="s">
        <v>416</v>
      </c>
    </row>
    <row r="228" s="1" customFormat="1" ht="16.5" customHeight="1">
      <c r="B228" s="43"/>
      <c r="C228" s="209" t="s">
        <v>417</v>
      </c>
      <c r="D228" s="209" t="s">
        <v>155</v>
      </c>
      <c r="E228" s="210" t="s">
        <v>418</v>
      </c>
      <c r="F228" s="211" t="s">
        <v>419</v>
      </c>
      <c r="G228" s="212" t="s">
        <v>158</v>
      </c>
      <c r="H228" s="213">
        <v>22.516999999999999</v>
      </c>
      <c r="I228" s="214"/>
      <c r="J228" s="215">
        <f>ROUND(I228*H228,2)</f>
        <v>0</v>
      </c>
      <c r="K228" s="211" t="s">
        <v>21</v>
      </c>
      <c r="L228" s="69"/>
      <c r="M228" s="216" t="s">
        <v>21</v>
      </c>
      <c r="N228" s="217" t="s">
        <v>41</v>
      </c>
      <c r="O228" s="44"/>
      <c r="P228" s="218">
        <f>O228*H228</f>
        <v>0</v>
      </c>
      <c r="Q228" s="218">
        <v>0</v>
      </c>
      <c r="R228" s="218">
        <f>Q228*H228</f>
        <v>0</v>
      </c>
      <c r="S228" s="218">
        <v>0</v>
      </c>
      <c r="T228" s="219">
        <f>S228*H228</f>
        <v>0</v>
      </c>
      <c r="AR228" s="21" t="s">
        <v>159</v>
      </c>
      <c r="AT228" s="21" t="s">
        <v>155</v>
      </c>
      <c r="AU228" s="21" t="s">
        <v>78</v>
      </c>
      <c r="AY228" s="21" t="s">
        <v>154</v>
      </c>
      <c r="BE228" s="220">
        <f>IF(N228="základní",J228,0)</f>
        <v>0</v>
      </c>
      <c r="BF228" s="220">
        <f>IF(N228="snížená",J228,0)</f>
        <v>0</v>
      </c>
      <c r="BG228" s="220">
        <f>IF(N228="zákl. přenesená",J228,0)</f>
        <v>0</v>
      </c>
      <c r="BH228" s="220">
        <f>IF(N228="sníž. přenesená",J228,0)</f>
        <v>0</v>
      </c>
      <c r="BI228" s="220">
        <f>IF(N228="nulová",J228,0)</f>
        <v>0</v>
      </c>
      <c r="BJ228" s="21" t="s">
        <v>78</v>
      </c>
      <c r="BK228" s="220">
        <f>ROUND(I228*H228,2)</f>
        <v>0</v>
      </c>
      <c r="BL228" s="21" t="s">
        <v>159</v>
      </c>
      <c r="BM228" s="21" t="s">
        <v>420</v>
      </c>
    </row>
    <row r="229" s="9" customFormat="1" ht="37.44" customHeight="1">
      <c r="B229" s="195"/>
      <c r="C229" s="196"/>
      <c r="D229" s="197" t="s">
        <v>69</v>
      </c>
      <c r="E229" s="198" t="s">
        <v>277</v>
      </c>
      <c r="F229" s="198" t="s">
        <v>421</v>
      </c>
      <c r="G229" s="196"/>
      <c r="H229" s="196"/>
      <c r="I229" s="199"/>
      <c r="J229" s="200">
        <f>BK229</f>
        <v>0</v>
      </c>
      <c r="K229" s="196"/>
      <c r="L229" s="201"/>
      <c r="M229" s="202"/>
      <c r="N229" s="203"/>
      <c r="O229" s="203"/>
      <c r="P229" s="204">
        <f>SUM(P230:P239)</f>
        <v>0</v>
      </c>
      <c r="Q229" s="203"/>
      <c r="R229" s="204">
        <f>SUM(R230:R239)</f>
        <v>0</v>
      </c>
      <c r="S229" s="203"/>
      <c r="T229" s="205">
        <f>SUM(T230:T239)</f>
        <v>0</v>
      </c>
      <c r="AR229" s="206" t="s">
        <v>78</v>
      </c>
      <c r="AT229" s="207" t="s">
        <v>69</v>
      </c>
      <c r="AU229" s="207" t="s">
        <v>70</v>
      </c>
      <c r="AY229" s="206" t="s">
        <v>154</v>
      </c>
      <c r="BK229" s="208">
        <f>SUM(BK230:BK239)</f>
        <v>0</v>
      </c>
    </row>
    <row r="230" s="1" customFormat="1" ht="16.5" customHeight="1">
      <c r="B230" s="43"/>
      <c r="C230" s="209" t="s">
        <v>288</v>
      </c>
      <c r="D230" s="209" t="s">
        <v>155</v>
      </c>
      <c r="E230" s="210" t="s">
        <v>422</v>
      </c>
      <c r="F230" s="211" t="s">
        <v>423</v>
      </c>
      <c r="G230" s="212" t="s">
        <v>158</v>
      </c>
      <c r="H230" s="213">
        <v>604.96600000000001</v>
      </c>
      <c r="I230" s="214"/>
      <c r="J230" s="215">
        <f>ROUND(I230*H230,2)</f>
        <v>0</v>
      </c>
      <c r="K230" s="211" t="s">
        <v>21</v>
      </c>
      <c r="L230" s="69"/>
      <c r="M230" s="216" t="s">
        <v>21</v>
      </c>
      <c r="N230" s="217" t="s">
        <v>41</v>
      </c>
      <c r="O230" s="44"/>
      <c r="P230" s="218">
        <f>O230*H230</f>
        <v>0</v>
      </c>
      <c r="Q230" s="218">
        <v>0</v>
      </c>
      <c r="R230" s="218">
        <f>Q230*H230</f>
        <v>0</v>
      </c>
      <c r="S230" s="218">
        <v>0</v>
      </c>
      <c r="T230" s="219">
        <f>S230*H230</f>
        <v>0</v>
      </c>
      <c r="AR230" s="21" t="s">
        <v>159</v>
      </c>
      <c r="AT230" s="21" t="s">
        <v>155</v>
      </c>
      <c r="AU230" s="21" t="s">
        <v>78</v>
      </c>
      <c r="AY230" s="21" t="s">
        <v>154</v>
      </c>
      <c r="BE230" s="220">
        <f>IF(N230="základní",J230,0)</f>
        <v>0</v>
      </c>
      <c r="BF230" s="220">
        <f>IF(N230="snížená",J230,0)</f>
        <v>0</v>
      </c>
      <c r="BG230" s="220">
        <f>IF(N230="zákl. přenesená",J230,0)</f>
        <v>0</v>
      </c>
      <c r="BH230" s="220">
        <f>IF(N230="sníž. přenesená",J230,0)</f>
        <v>0</v>
      </c>
      <c r="BI230" s="220">
        <f>IF(N230="nulová",J230,0)</f>
        <v>0</v>
      </c>
      <c r="BJ230" s="21" t="s">
        <v>78</v>
      </c>
      <c r="BK230" s="220">
        <f>ROUND(I230*H230,2)</f>
        <v>0</v>
      </c>
      <c r="BL230" s="21" t="s">
        <v>159</v>
      </c>
      <c r="BM230" s="21" t="s">
        <v>424</v>
      </c>
    </row>
    <row r="231" s="10" customFormat="1">
      <c r="B231" s="221"/>
      <c r="C231" s="222"/>
      <c r="D231" s="223" t="s">
        <v>160</v>
      </c>
      <c r="E231" s="224" t="s">
        <v>21</v>
      </c>
      <c r="F231" s="225" t="s">
        <v>425</v>
      </c>
      <c r="G231" s="222"/>
      <c r="H231" s="226">
        <v>249.90299999999999</v>
      </c>
      <c r="I231" s="227"/>
      <c r="J231" s="222"/>
      <c r="K231" s="222"/>
      <c r="L231" s="228"/>
      <c r="M231" s="229"/>
      <c r="N231" s="230"/>
      <c r="O231" s="230"/>
      <c r="P231" s="230"/>
      <c r="Q231" s="230"/>
      <c r="R231" s="230"/>
      <c r="S231" s="230"/>
      <c r="T231" s="231"/>
      <c r="AT231" s="232" t="s">
        <v>160</v>
      </c>
      <c r="AU231" s="232" t="s">
        <v>78</v>
      </c>
      <c r="AV231" s="10" t="s">
        <v>80</v>
      </c>
      <c r="AW231" s="10" t="s">
        <v>33</v>
      </c>
      <c r="AX231" s="10" t="s">
        <v>70</v>
      </c>
      <c r="AY231" s="232" t="s">
        <v>154</v>
      </c>
    </row>
    <row r="232" s="10" customFormat="1">
      <c r="B232" s="221"/>
      <c r="C232" s="222"/>
      <c r="D232" s="223" t="s">
        <v>160</v>
      </c>
      <c r="E232" s="224" t="s">
        <v>21</v>
      </c>
      <c r="F232" s="225" t="s">
        <v>426</v>
      </c>
      <c r="G232" s="222"/>
      <c r="H232" s="226">
        <v>355.06299999999999</v>
      </c>
      <c r="I232" s="227"/>
      <c r="J232" s="222"/>
      <c r="K232" s="222"/>
      <c r="L232" s="228"/>
      <c r="M232" s="229"/>
      <c r="N232" s="230"/>
      <c r="O232" s="230"/>
      <c r="P232" s="230"/>
      <c r="Q232" s="230"/>
      <c r="R232" s="230"/>
      <c r="S232" s="230"/>
      <c r="T232" s="231"/>
      <c r="AT232" s="232" t="s">
        <v>160</v>
      </c>
      <c r="AU232" s="232" t="s">
        <v>78</v>
      </c>
      <c r="AV232" s="10" t="s">
        <v>80</v>
      </c>
      <c r="AW232" s="10" t="s">
        <v>33</v>
      </c>
      <c r="AX232" s="10" t="s">
        <v>70</v>
      </c>
      <c r="AY232" s="232" t="s">
        <v>154</v>
      </c>
    </row>
    <row r="233" s="11" customFormat="1">
      <c r="B233" s="233"/>
      <c r="C233" s="234"/>
      <c r="D233" s="223" t="s">
        <v>160</v>
      </c>
      <c r="E233" s="235" t="s">
        <v>21</v>
      </c>
      <c r="F233" s="236" t="s">
        <v>162</v>
      </c>
      <c r="G233" s="234"/>
      <c r="H233" s="237">
        <v>604.96600000000001</v>
      </c>
      <c r="I233" s="238"/>
      <c r="J233" s="234"/>
      <c r="K233" s="234"/>
      <c r="L233" s="239"/>
      <c r="M233" s="240"/>
      <c r="N233" s="241"/>
      <c r="O233" s="241"/>
      <c r="P233" s="241"/>
      <c r="Q233" s="241"/>
      <c r="R233" s="241"/>
      <c r="S233" s="241"/>
      <c r="T233" s="242"/>
      <c r="AT233" s="243" t="s">
        <v>160</v>
      </c>
      <c r="AU233" s="243" t="s">
        <v>78</v>
      </c>
      <c r="AV233" s="11" t="s">
        <v>159</v>
      </c>
      <c r="AW233" s="11" t="s">
        <v>33</v>
      </c>
      <c r="AX233" s="11" t="s">
        <v>78</v>
      </c>
      <c r="AY233" s="243" t="s">
        <v>154</v>
      </c>
    </row>
    <row r="234" s="1" customFormat="1" ht="16.5" customHeight="1">
      <c r="B234" s="43"/>
      <c r="C234" s="209" t="s">
        <v>427</v>
      </c>
      <c r="D234" s="209" t="s">
        <v>155</v>
      </c>
      <c r="E234" s="210" t="s">
        <v>428</v>
      </c>
      <c r="F234" s="211" t="s">
        <v>429</v>
      </c>
      <c r="G234" s="212" t="s">
        <v>158</v>
      </c>
      <c r="H234" s="213">
        <v>69.099999999999994</v>
      </c>
      <c r="I234" s="214"/>
      <c r="J234" s="215">
        <f>ROUND(I234*H234,2)</f>
        <v>0</v>
      </c>
      <c r="K234" s="211" t="s">
        <v>21</v>
      </c>
      <c r="L234" s="69"/>
      <c r="M234" s="216" t="s">
        <v>21</v>
      </c>
      <c r="N234" s="217" t="s">
        <v>41</v>
      </c>
      <c r="O234" s="44"/>
      <c r="P234" s="218">
        <f>O234*H234</f>
        <v>0</v>
      </c>
      <c r="Q234" s="218">
        <v>0</v>
      </c>
      <c r="R234" s="218">
        <f>Q234*H234</f>
        <v>0</v>
      </c>
      <c r="S234" s="218">
        <v>0</v>
      </c>
      <c r="T234" s="219">
        <f>S234*H234</f>
        <v>0</v>
      </c>
      <c r="AR234" s="21" t="s">
        <v>159</v>
      </c>
      <c r="AT234" s="21" t="s">
        <v>155</v>
      </c>
      <c r="AU234" s="21" t="s">
        <v>78</v>
      </c>
      <c r="AY234" s="21" t="s">
        <v>154</v>
      </c>
      <c r="BE234" s="220">
        <f>IF(N234="základní",J234,0)</f>
        <v>0</v>
      </c>
      <c r="BF234" s="220">
        <f>IF(N234="snížená",J234,0)</f>
        <v>0</v>
      </c>
      <c r="BG234" s="220">
        <f>IF(N234="zákl. přenesená",J234,0)</f>
        <v>0</v>
      </c>
      <c r="BH234" s="220">
        <f>IF(N234="sníž. přenesená",J234,0)</f>
        <v>0</v>
      </c>
      <c r="BI234" s="220">
        <f>IF(N234="nulová",J234,0)</f>
        <v>0</v>
      </c>
      <c r="BJ234" s="21" t="s">
        <v>78</v>
      </c>
      <c r="BK234" s="220">
        <f>ROUND(I234*H234,2)</f>
        <v>0</v>
      </c>
      <c r="BL234" s="21" t="s">
        <v>159</v>
      </c>
      <c r="BM234" s="21" t="s">
        <v>430</v>
      </c>
    </row>
    <row r="235" s="1" customFormat="1" ht="16.5" customHeight="1">
      <c r="B235" s="43"/>
      <c r="C235" s="209" t="s">
        <v>294</v>
      </c>
      <c r="D235" s="209" t="s">
        <v>155</v>
      </c>
      <c r="E235" s="210" t="s">
        <v>431</v>
      </c>
      <c r="F235" s="211" t="s">
        <v>432</v>
      </c>
      <c r="G235" s="212" t="s">
        <v>158</v>
      </c>
      <c r="H235" s="213">
        <v>604.96600000000001</v>
      </c>
      <c r="I235" s="214"/>
      <c r="J235" s="215">
        <f>ROUND(I235*H235,2)</f>
        <v>0</v>
      </c>
      <c r="K235" s="211" t="s">
        <v>21</v>
      </c>
      <c r="L235" s="69"/>
      <c r="M235" s="216" t="s">
        <v>21</v>
      </c>
      <c r="N235" s="217" t="s">
        <v>41</v>
      </c>
      <c r="O235" s="44"/>
      <c r="P235" s="218">
        <f>O235*H235</f>
        <v>0</v>
      </c>
      <c r="Q235" s="218">
        <v>0</v>
      </c>
      <c r="R235" s="218">
        <f>Q235*H235</f>
        <v>0</v>
      </c>
      <c r="S235" s="218">
        <v>0</v>
      </c>
      <c r="T235" s="219">
        <f>S235*H235</f>
        <v>0</v>
      </c>
      <c r="AR235" s="21" t="s">
        <v>159</v>
      </c>
      <c r="AT235" s="21" t="s">
        <v>155</v>
      </c>
      <c r="AU235" s="21" t="s">
        <v>78</v>
      </c>
      <c r="AY235" s="21" t="s">
        <v>154</v>
      </c>
      <c r="BE235" s="220">
        <f>IF(N235="základní",J235,0)</f>
        <v>0</v>
      </c>
      <c r="BF235" s="220">
        <f>IF(N235="snížená",J235,0)</f>
        <v>0</v>
      </c>
      <c r="BG235" s="220">
        <f>IF(N235="zákl. přenesená",J235,0)</f>
        <v>0</v>
      </c>
      <c r="BH235" s="220">
        <f>IF(N235="sníž. přenesená",J235,0)</f>
        <v>0</v>
      </c>
      <c r="BI235" s="220">
        <f>IF(N235="nulová",J235,0)</f>
        <v>0</v>
      </c>
      <c r="BJ235" s="21" t="s">
        <v>78</v>
      </c>
      <c r="BK235" s="220">
        <f>ROUND(I235*H235,2)</f>
        <v>0</v>
      </c>
      <c r="BL235" s="21" t="s">
        <v>159</v>
      </c>
      <c r="BM235" s="21" t="s">
        <v>433</v>
      </c>
    </row>
    <row r="236" s="1" customFormat="1" ht="16.5" customHeight="1">
      <c r="B236" s="43"/>
      <c r="C236" s="209" t="s">
        <v>434</v>
      </c>
      <c r="D236" s="209" t="s">
        <v>155</v>
      </c>
      <c r="E236" s="210" t="s">
        <v>435</v>
      </c>
      <c r="F236" s="211" t="s">
        <v>436</v>
      </c>
      <c r="G236" s="212" t="s">
        <v>158</v>
      </c>
      <c r="H236" s="213">
        <v>604.96600000000001</v>
      </c>
      <c r="I236" s="214"/>
      <c r="J236" s="215">
        <f>ROUND(I236*H236,2)</f>
        <v>0</v>
      </c>
      <c r="K236" s="211" t="s">
        <v>21</v>
      </c>
      <c r="L236" s="69"/>
      <c r="M236" s="216" t="s">
        <v>21</v>
      </c>
      <c r="N236" s="217" t="s">
        <v>41</v>
      </c>
      <c r="O236" s="44"/>
      <c r="P236" s="218">
        <f>O236*H236</f>
        <v>0</v>
      </c>
      <c r="Q236" s="218">
        <v>0</v>
      </c>
      <c r="R236" s="218">
        <f>Q236*H236</f>
        <v>0</v>
      </c>
      <c r="S236" s="218">
        <v>0</v>
      </c>
      <c r="T236" s="219">
        <f>S236*H236</f>
        <v>0</v>
      </c>
      <c r="AR236" s="21" t="s">
        <v>159</v>
      </c>
      <c r="AT236" s="21" t="s">
        <v>155</v>
      </c>
      <c r="AU236" s="21" t="s">
        <v>78</v>
      </c>
      <c r="AY236" s="21" t="s">
        <v>154</v>
      </c>
      <c r="BE236" s="220">
        <f>IF(N236="základní",J236,0)</f>
        <v>0</v>
      </c>
      <c r="BF236" s="220">
        <f>IF(N236="snížená",J236,0)</f>
        <v>0</v>
      </c>
      <c r="BG236" s="220">
        <f>IF(N236="zákl. přenesená",J236,0)</f>
        <v>0</v>
      </c>
      <c r="BH236" s="220">
        <f>IF(N236="sníž. přenesená",J236,0)</f>
        <v>0</v>
      </c>
      <c r="BI236" s="220">
        <f>IF(N236="nulová",J236,0)</f>
        <v>0</v>
      </c>
      <c r="BJ236" s="21" t="s">
        <v>78</v>
      </c>
      <c r="BK236" s="220">
        <f>ROUND(I236*H236,2)</f>
        <v>0</v>
      </c>
      <c r="BL236" s="21" t="s">
        <v>159</v>
      </c>
      <c r="BM236" s="21" t="s">
        <v>437</v>
      </c>
    </row>
    <row r="237" s="1" customFormat="1" ht="16.5" customHeight="1">
      <c r="B237" s="43"/>
      <c r="C237" s="209" t="s">
        <v>297</v>
      </c>
      <c r="D237" s="209" t="s">
        <v>155</v>
      </c>
      <c r="E237" s="210" t="s">
        <v>438</v>
      </c>
      <c r="F237" s="211" t="s">
        <v>439</v>
      </c>
      <c r="G237" s="212" t="s">
        <v>158</v>
      </c>
      <c r="H237" s="213">
        <v>2.2749999999999999</v>
      </c>
      <c r="I237" s="214"/>
      <c r="J237" s="215">
        <f>ROUND(I237*H237,2)</f>
        <v>0</v>
      </c>
      <c r="K237" s="211" t="s">
        <v>21</v>
      </c>
      <c r="L237" s="69"/>
      <c r="M237" s="216" t="s">
        <v>21</v>
      </c>
      <c r="N237" s="217" t="s">
        <v>41</v>
      </c>
      <c r="O237" s="44"/>
      <c r="P237" s="218">
        <f>O237*H237</f>
        <v>0</v>
      </c>
      <c r="Q237" s="218">
        <v>0</v>
      </c>
      <c r="R237" s="218">
        <f>Q237*H237</f>
        <v>0</v>
      </c>
      <c r="S237" s="218">
        <v>0</v>
      </c>
      <c r="T237" s="219">
        <f>S237*H237</f>
        <v>0</v>
      </c>
      <c r="AR237" s="21" t="s">
        <v>159</v>
      </c>
      <c r="AT237" s="21" t="s">
        <v>155</v>
      </c>
      <c r="AU237" s="21" t="s">
        <v>78</v>
      </c>
      <c r="AY237" s="21" t="s">
        <v>154</v>
      </c>
      <c r="BE237" s="220">
        <f>IF(N237="základní",J237,0)</f>
        <v>0</v>
      </c>
      <c r="BF237" s="220">
        <f>IF(N237="snížená",J237,0)</f>
        <v>0</v>
      </c>
      <c r="BG237" s="220">
        <f>IF(N237="zákl. přenesená",J237,0)</f>
        <v>0</v>
      </c>
      <c r="BH237" s="220">
        <f>IF(N237="sníž. přenesená",J237,0)</f>
        <v>0</v>
      </c>
      <c r="BI237" s="220">
        <f>IF(N237="nulová",J237,0)</f>
        <v>0</v>
      </c>
      <c r="BJ237" s="21" t="s">
        <v>78</v>
      </c>
      <c r="BK237" s="220">
        <f>ROUND(I237*H237,2)</f>
        <v>0</v>
      </c>
      <c r="BL237" s="21" t="s">
        <v>159</v>
      </c>
      <c r="BM237" s="21" t="s">
        <v>440</v>
      </c>
    </row>
    <row r="238" s="10" customFormat="1">
      <c r="B238" s="221"/>
      <c r="C238" s="222"/>
      <c r="D238" s="223" t="s">
        <v>160</v>
      </c>
      <c r="E238" s="224" t="s">
        <v>21</v>
      </c>
      <c r="F238" s="225" t="s">
        <v>441</v>
      </c>
      <c r="G238" s="222"/>
      <c r="H238" s="226">
        <v>2.2749999999999999</v>
      </c>
      <c r="I238" s="227"/>
      <c r="J238" s="222"/>
      <c r="K238" s="222"/>
      <c r="L238" s="228"/>
      <c r="M238" s="229"/>
      <c r="N238" s="230"/>
      <c r="O238" s="230"/>
      <c r="P238" s="230"/>
      <c r="Q238" s="230"/>
      <c r="R238" s="230"/>
      <c r="S238" s="230"/>
      <c r="T238" s="231"/>
      <c r="AT238" s="232" t="s">
        <v>160</v>
      </c>
      <c r="AU238" s="232" t="s">
        <v>78</v>
      </c>
      <c r="AV238" s="10" t="s">
        <v>80</v>
      </c>
      <c r="AW238" s="10" t="s">
        <v>33</v>
      </c>
      <c r="AX238" s="10" t="s">
        <v>70</v>
      </c>
      <c r="AY238" s="232" t="s">
        <v>154</v>
      </c>
    </row>
    <row r="239" s="11" customFormat="1">
      <c r="B239" s="233"/>
      <c r="C239" s="234"/>
      <c r="D239" s="223" t="s">
        <v>160</v>
      </c>
      <c r="E239" s="235" t="s">
        <v>21</v>
      </c>
      <c r="F239" s="236" t="s">
        <v>162</v>
      </c>
      <c r="G239" s="234"/>
      <c r="H239" s="237">
        <v>2.2749999999999999</v>
      </c>
      <c r="I239" s="238"/>
      <c r="J239" s="234"/>
      <c r="K239" s="234"/>
      <c r="L239" s="239"/>
      <c r="M239" s="240"/>
      <c r="N239" s="241"/>
      <c r="O239" s="241"/>
      <c r="P239" s="241"/>
      <c r="Q239" s="241"/>
      <c r="R239" s="241"/>
      <c r="S239" s="241"/>
      <c r="T239" s="242"/>
      <c r="AT239" s="243" t="s">
        <v>160</v>
      </c>
      <c r="AU239" s="243" t="s">
        <v>78</v>
      </c>
      <c r="AV239" s="11" t="s">
        <v>159</v>
      </c>
      <c r="AW239" s="11" t="s">
        <v>33</v>
      </c>
      <c r="AX239" s="11" t="s">
        <v>78</v>
      </c>
      <c r="AY239" s="243" t="s">
        <v>154</v>
      </c>
    </row>
    <row r="240" s="9" customFormat="1" ht="37.44" customHeight="1">
      <c r="B240" s="195"/>
      <c r="C240" s="196"/>
      <c r="D240" s="197" t="s">
        <v>69</v>
      </c>
      <c r="E240" s="198" t="s">
        <v>402</v>
      </c>
      <c r="F240" s="198" t="s">
        <v>442</v>
      </c>
      <c r="G240" s="196"/>
      <c r="H240" s="196"/>
      <c r="I240" s="199"/>
      <c r="J240" s="200">
        <f>BK240</f>
        <v>0</v>
      </c>
      <c r="K240" s="196"/>
      <c r="L240" s="201"/>
      <c r="M240" s="202"/>
      <c r="N240" s="203"/>
      <c r="O240" s="203"/>
      <c r="P240" s="204">
        <f>SUM(P241:P247)</f>
        <v>0</v>
      </c>
      <c r="Q240" s="203"/>
      <c r="R240" s="204">
        <f>SUM(R241:R247)</f>
        <v>0</v>
      </c>
      <c r="S240" s="203"/>
      <c r="T240" s="205">
        <f>SUM(T241:T247)</f>
        <v>0</v>
      </c>
      <c r="AR240" s="206" t="s">
        <v>78</v>
      </c>
      <c r="AT240" s="207" t="s">
        <v>69</v>
      </c>
      <c r="AU240" s="207" t="s">
        <v>70</v>
      </c>
      <c r="AY240" s="206" t="s">
        <v>154</v>
      </c>
      <c r="BK240" s="208">
        <f>SUM(BK241:BK247)</f>
        <v>0</v>
      </c>
    </row>
    <row r="241" s="1" customFormat="1" ht="16.5" customHeight="1">
      <c r="B241" s="43"/>
      <c r="C241" s="209" t="s">
        <v>443</v>
      </c>
      <c r="D241" s="209" t="s">
        <v>155</v>
      </c>
      <c r="E241" s="210" t="s">
        <v>444</v>
      </c>
      <c r="F241" s="211" t="s">
        <v>445</v>
      </c>
      <c r="G241" s="212" t="s">
        <v>165</v>
      </c>
      <c r="H241" s="213">
        <v>14.651999999999999</v>
      </c>
      <c r="I241" s="214"/>
      <c r="J241" s="215">
        <f>ROUND(I241*H241,2)</f>
        <v>0</v>
      </c>
      <c r="K241" s="211" t="s">
        <v>21</v>
      </c>
      <c r="L241" s="69"/>
      <c r="M241" s="216" t="s">
        <v>21</v>
      </c>
      <c r="N241" s="217" t="s">
        <v>41</v>
      </c>
      <c r="O241" s="44"/>
      <c r="P241" s="218">
        <f>O241*H241</f>
        <v>0</v>
      </c>
      <c r="Q241" s="218">
        <v>0</v>
      </c>
      <c r="R241" s="218">
        <f>Q241*H241</f>
        <v>0</v>
      </c>
      <c r="S241" s="218">
        <v>0</v>
      </c>
      <c r="T241" s="219">
        <f>S241*H241</f>
        <v>0</v>
      </c>
      <c r="AR241" s="21" t="s">
        <v>159</v>
      </c>
      <c r="AT241" s="21" t="s">
        <v>155</v>
      </c>
      <c r="AU241" s="21" t="s">
        <v>78</v>
      </c>
      <c r="AY241" s="21" t="s">
        <v>154</v>
      </c>
      <c r="BE241" s="220">
        <f>IF(N241="základní",J241,0)</f>
        <v>0</v>
      </c>
      <c r="BF241" s="220">
        <f>IF(N241="snížená",J241,0)</f>
        <v>0</v>
      </c>
      <c r="BG241" s="220">
        <f>IF(N241="zákl. přenesená",J241,0)</f>
        <v>0</v>
      </c>
      <c r="BH241" s="220">
        <f>IF(N241="sníž. přenesená",J241,0)</f>
        <v>0</v>
      </c>
      <c r="BI241" s="220">
        <f>IF(N241="nulová",J241,0)</f>
        <v>0</v>
      </c>
      <c r="BJ241" s="21" t="s">
        <v>78</v>
      </c>
      <c r="BK241" s="220">
        <f>ROUND(I241*H241,2)</f>
        <v>0</v>
      </c>
      <c r="BL241" s="21" t="s">
        <v>159</v>
      </c>
      <c r="BM241" s="21" t="s">
        <v>446</v>
      </c>
    </row>
    <row r="242" s="1" customFormat="1" ht="16.5" customHeight="1">
      <c r="B242" s="43"/>
      <c r="C242" s="209" t="s">
        <v>302</v>
      </c>
      <c r="D242" s="209" t="s">
        <v>155</v>
      </c>
      <c r="E242" s="210" t="s">
        <v>447</v>
      </c>
      <c r="F242" s="211" t="s">
        <v>448</v>
      </c>
      <c r="G242" s="212" t="s">
        <v>165</v>
      </c>
      <c r="H242" s="213">
        <v>3.1859999999999999</v>
      </c>
      <c r="I242" s="214"/>
      <c r="J242" s="215">
        <f>ROUND(I242*H242,2)</f>
        <v>0</v>
      </c>
      <c r="K242" s="211" t="s">
        <v>21</v>
      </c>
      <c r="L242" s="69"/>
      <c r="M242" s="216" t="s">
        <v>21</v>
      </c>
      <c r="N242" s="217" t="s">
        <v>41</v>
      </c>
      <c r="O242" s="44"/>
      <c r="P242" s="218">
        <f>O242*H242</f>
        <v>0</v>
      </c>
      <c r="Q242" s="218">
        <v>0</v>
      </c>
      <c r="R242" s="218">
        <f>Q242*H242</f>
        <v>0</v>
      </c>
      <c r="S242" s="218">
        <v>0</v>
      </c>
      <c r="T242" s="219">
        <f>S242*H242</f>
        <v>0</v>
      </c>
      <c r="AR242" s="21" t="s">
        <v>159</v>
      </c>
      <c r="AT242" s="21" t="s">
        <v>155</v>
      </c>
      <c r="AU242" s="21" t="s">
        <v>78</v>
      </c>
      <c r="AY242" s="21" t="s">
        <v>154</v>
      </c>
      <c r="BE242" s="220">
        <f>IF(N242="základní",J242,0)</f>
        <v>0</v>
      </c>
      <c r="BF242" s="220">
        <f>IF(N242="snížená",J242,0)</f>
        <v>0</v>
      </c>
      <c r="BG242" s="220">
        <f>IF(N242="zákl. přenesená",J242,0)</f>
        <v>0</v>
      </c>
      <c r="BH242" s="220">
        <f>IF(N242="sníž. přenesená",J242,0)</f>
        <v>0</v>
      </c>
      <c r="BI242" s="220">
        <f>IF(N242="nulová",J242,0)</f>
        <v>0</v>
      </c>
      <c r="BJ242" s="21" t="s">
        <v>78</v>
      </c>
      <c r="BK242" s="220">
        <f>ROUND(I242*H242,2)</f>
        <v>0</v>
      </c>
      <c r="BL242" s="21" t="s">
        <v>159</v>
      </c>
      <c r="BM242" s="21" t="s">
        <v>449</v>
      </c>
    </row>
    <row r="243" s="1" customFormat="1" ht="16.5" customHeight="1">
      <c r="B243" s="43"/>
      <c r="C243" s="209" t="s">
        <v>450</v>
      </c>
      <c r="D243" s="209" t="s">
        <v>155</v>
      </c>
      <c r="E243" s="210" t="s">
        <v>451</v>
      </c>
      <c r="F243" s="211" t="s">
        <v>452</v>
      </c>
      <c r="G243" s="212" t="s">
        <v>165</v>
      </c>
      <c r="H243" s="213">
        <v>12.297000000000001</v>
      </c>
      <c r="I243" s="214"/>
      <c r="J243" s="215">
        <f>ROUND(I243*H243,2)</f>
        <v>0</v>
      </c>
      <c r="K243" s="211" t="s">
        <v>21</v>
      </c>
      <c r="L243" s="69"/>
      <c r="M243" s="216" t="s">
        <v>21</v>
      </c>
      <c r="N243" s="217" t="s">
        <v>41</v>
      </c>
      <c r="O243" s="44"/>
      <c r="P243" s="218">
        <f>O243*H243</f>
        <v>0</v>
      </c>
      <c r="Q243" s="218">
        <v>0</v>
      </c>
      <c r="R243" s="218">
        <f>Q243*H243</f>
        <v>0</v>
      </c>
      <c r="S243" s="218">
        <v>0</v>
      </c>
      <c r="T243" s="219">
        <f>S243*H243</f>
        <v>0</v>
      </c>
      <c r="AR243" s="21" t="s">
        <v>159</v>
      </c>
      <c r="AT243" s="21" t="s">
        <v>155</v>
      </c>
      <c r="AU243" s="21" t="s">
        <v>78</v>
      </c>
      <c r="AY243" s="21" t="s">
        <v>154</v>
      </c>
      <c r="BE243" s="220">
        <f>IF(N243="základní",J243,0)</f>
        <v>0</v>
      </c>
      <c r="BF243" s="220">
        <f>IF(N243="snížená",J243,0)</f>
        <v>0</v>
      </c>
      <c r="BG243" s="220">
        <f>IF(N243="zákl. přenesená",J243,0)</f>
        <v>0</v>
      </c>
      <c r="BH243" s="220">
        <f>IF(N243="sníž. přenesená",J243,0)</f>
        <v>0</v>
      </c>
      <c r="BI243" s="220">
        <f>IF(N243="nulová",J243,0)</f>
        <v>0</v>
      </c>
      <c r="BJ243" s="21" t="s">
        <v>78</v>
      </c>
      <c r="BK243" s="220">
        <f>ROUND(I243*H243,2)</f>
        <v>0</v>
      </c>
      <c r="BL243" s="21" t="s">
        <v>159</v>
      </c>
      <c r="BM243" s="21" t="s">
        <v>453</v>
      </c>
    </row>
    <row r="244" s="1" customFormat="1" ht="16.5" customHeight="1">
      <c r="B244" s="43"/>
      <c r="C244" s="209" t="s">
        <v>305</v>
      </c>
      <c r="D244" s="209" t="s">
        <v>155</v>
      </c>
      <c r="E244" s="210" t="s">
        <v>454</v>
      </c>
      <c r="F244" s="211" t="s">
        <v>455</v>
      </c>
      <c r="G244" s="212" t="s">
        <v>165</v>
      </c>
      <c r="H244" s="213">
        <v>7.7709999999999999</v>
      </c>
      <c r="I244" s="214"/>
      <c r="J244" s="215">
        <f>ROUND(I244*H244,2)</f>
        <v>0</v>
      </c>
      <c r="K244" s="211" t="s">
        <v>21</v>
      </c>
      <c r="L244" s="69"/>
      <c r="M244" s="216" t="s">
        <v>21</v>
      </c>
      <c r="N244" s="217" t="s">
        <v>41</v>
      </c>
      <c r="O244" s="44"/>
      <c r="P244" s="218">
        <f>O244*H244</f>
        <v>0</v>
      </c>
      <c r="Q244" s="218">
        <v>0</v>
      </c>
      <c r="R244" s="218">
        <f>Q244*H244</f>
        <v>0</v>
      </c>
      <c r="S244" s="218">
        <v>0</v>
      </c>
      <c r="T244" s="219">
        <f>S244*H244</f>
        <v>0</v>
      </c>
      <c r="AR244" s="21" t="s">
        <v>159</v>
      </c>
      <c r="AT244" s="21" t="s">
        <v>155</v>
      </c>
      <c r="AU244" s="21" t="s">
        <v>78</v>
      </c>
      <c r="AY244" s="21" t="s">
        <v>154</v>
      </c>
      <c r="BE244" s="220">
        <f>IF(N244="základní",J244,0)</f>
        <v>0</v>
      </c>
      <c r="BF244" s="220">
        <f>IF(N244="snížená",J244,0)</f>
        <v>0</v>
      </c>
      <c r="BG244" s="220">
        <f>IF(N244="zákl. přenesená",J244,0)</f>
        <v>0</v>
      </c>
      <c r="BH244" s="220">
        <f>IF(N244="sníž. přenesená",J244,0)</f>
        <v>0</v>
      </c>
      <c r="BI244" s="220">
        <f>IF(N244="nulová",J244,0)</f>
        <v>0</v>
      </c>
      <c r="BJ244" s="21" t="s">
        <v>78</v>
      </c>
      <c r="BK244" s="220">
        <f>ROUND(I244*H244,2)</f>
        <v>0</v>
      </c>
      <c r="BL244" s="21" t="s">
        <v>159</v>
      </c>
      <c r="BM244" s="21" t="s">
        <v>456</v>
      </c>
    </row>
    <row r="245" s="1" customFormat="1" ht="16.5" customHeight="1">
      <c r="B245" s="43"/>
      <c r="C245" s="209" t="s">
        <v>457</v>
      </c>
      <c r="D245" s="209" t="s">
        <v>155</v>
      </c>
      <c r="E245" s="210" t="s">
        <v>458</v>
      </c>
      <c r="F245" s="211" t="s">
        <v>459</v>
      </c>
      <c r="G245" s="212" t="s">
        <v>195</v>
      </c>
      <c r="H245" s="213">
        <v>0.23300000000000001</v>
      </c>
      <c r="I245" s="214"/>
      <c r="J245" s="215">
        <f>ROUND(I245*H245,2)</f>
        <v>0</v>
      </c>
      <c r="K245" s="211" t="s">
        <v>21</v>
      </c>
      <c r="L245" s="69"/>
      <c r="M245" s="216" t="s">
        <v>21</v>
      </c>
      <c r="N245" s="217" t="s">
        <v>41</v>
      </c>
      <c r="O245" s="44"/>
      <c r="P245" s="218">
        <f>O245*H245</f>
        <v>0</v>
      </c>
      <c r="Q245" s="218">
        <v>0</v>
      </c>
      <c r="R245" s="218">
        <f>Q245*H245</f>
        <v>0</v>
      </c>
      <c r="S245" s="218">
        <v>0</v>
      </c>
      <c r="T245" s="219">
        <f>S245*H245</f>
        <v>0</v>
      </c>
      <c r="AR245" s="21" t="s">
        <v>159</v>
      </c>
      <c r="AT245" s="21" t="s">
        <v>155</v>
      </c>
      <c r="AU245" s="21" t="s">
        <v>78</v>
      </c>
      <c r="AY245" s="21" t="s">
        <v>154</v>
      </c>
      <c r="BE245" s="220">
        <f>IF(N245="základní",J245,0)</f>
        <v>0</v>
      </c>
      <c r="BF245" s="220">
        <f>IF(N245="snížená",J245,0)</f>
        <v>0</v>
      </c>
      <c r="BG245" s="220">
        <f>IF(N245="zákl. přenesená",J245,0)</f>
        <v>0</v>
      </c>
      <c r="BH245" s="220">
        <f>IF(N245="sníž. přenesená",J245,0)</f>
        <v>0</v>
      </c>
      <c r="BI245" s="220">
        <f>IF(N245="nulová",J245,0)</f>
        <v>0</v>
      </c>
      <c r="BJ245" s="21" t="s">
        <v>78</v>
      </c>
      <c r="BK245" s="220">
        <f>ROUND(I245*H245,2)</f>
        <v>0</v>
      </c>
      <c r="BL245" s="21" t="s">
        <v>159</v>
      </c>
      <c r="BM245" s="21" t="s">
        <v>460</v>
      </c>
    </row>
    <row r="246" s="1" customFormat="1" ht="16.5" customHeight="1">
      <c r="B246" s="43"/>
      <c r="C246" s="209" t="s">
        <v>310</v>
      </c>
      <c r="D246" s="209" t="s">
        <v>155</v>
      </c>
      <c r="E246" s="210" t="s">
        <v>461</v>
      </c>
      <c r="F246" s="211" t="s">
        <v>462</v>
      </c>
      <c r="G246" s="212" t="s">
        <v>165</v>
      </c>
      <c r="H246" s="213">
        <v>0.027</v>
      </c>
      <c r="I246" s="214"/>
      <c r="J246" s="215">
        <f>ROUND(I246*H246,2)</f>
        <v>0</v>
      </c>
      <c r="K246" s="211" t="s">
        <v>21</v>
      </c>
      <c r="L246" s="69"/>
      <c r="M246" s="216" t="s">
        <v>21</v>
      </c>
      <c r="N246" s="217" t="s">
        <v>41</v>
      </c>
      <c r="O246" s="44"/>
      <c r="P246" s="218">
        <f>O246*H246</f>
        <v>0</v>
      </c>
      <c r="Q246" s="218">
        <v>0</v>
      </c>
      <c r="R246" s="218">
        <f>Q246*H246</f>
        <v>0</v>
      </c>
      <c r="S246" s="218">
        <v>0</v>
      </c>
      <c r="T246" s="219">
        <f>S246*H246</f>
        <v>0</v>
      </c>
      <c r="AR246" s="21" t="s">
        <v>159</v>
      </c>
      <c r="AT246" s="21" t="s">
        <v>155</v>
      </c>
      <c r="AU246" s="21" t="s">
        <v>78</v>
      </c>
      <c r="AY246" s="21" t="s">
        <v>154</v>
      </c>
      <c r="BE246" s="220">
        <f>IF(N246="základní",J246,0)</f>
        <v>0</v>
      </c>
      <c r="BF246" s="220">
        <f>IF(N246="snížená",J246,0)</f>
        <v>0</v>
      </c>
      <c r="BG246" s="220">
        <f>IF(N246="zákl. přenesená",J246,0)</f>
        <v>0</v>
      </c>
      <c r="BH246" s="220">
        <f>IF(N246="sníž. přenesená",J246,0)</f>
        <v>0</v>
      </c>
      <c r="BI246" s="220">
        <f>IF(N246="nulová",J246,0)</f>
        <v>0</v>
      </c>
      <c r="BJ246" s="21" t="s">
        <v>78</v>
      </c>
      <c r="BK246" s="220">
        <f>ROUND(I246*H246,2)</f>
        <v>0</v>
      </c>
      <c r="BL246" s="21" t="s">
        <v>159</v>
      </c>
      <c r="BM246" s="21" t="s">
        <v>463</v>
      </c>
    </row>
    <row r="247" s="1" customFormat="1" ht="16.5" customHeight="1">
      <c r="B247" s="43"/>
      <c r="C247" s="209" t="s">
        <v>464</v>
      </c>
      <c r="D247" s="209" t="s">
        <v>155</v>
      </c>
      <c r="E247" s="210" t="s">
        <v>465</v>
      </c>
      <c r="F247" s="211" t="s">
        <v>466</v>
      </c>
      <c r="G247" s="212" t="s">
        <v>158</v>
      </c>
      <c r="H247" s="213">
        <v>91.950000000000003</v>
      </c>
      <c r="I247" s="214"/>
      <c r="J247" s="215">
        <f>ROUND(I247*H247,2)</f>
        <v>0</v>
      </c>
      <c r="K247" s="211" t="s">
        <v>21</v>
      </c>
      <c r="L247" s="69"/>
      <c r="M247" s="216" t="s">
        <v>21</v>
      </c>
      <c r="N247" s="217" t="s">
        <v>41</v>
      </c>
      <c r="O247" s="44"/>
      <c r="P247" s="218">
        <f>O247*H247</f>
        <v>0</v>
      </c>
      <c r="Q247" s="218">
        <v>0</v>
      </c>
      <c r="R247" s="218">
        <f>Q247*H247</f>
        <v>0</v>
      </c>
      <c r="S247" s="218">
        <v>0</v>
      </c>
      <c r="T247" s="219">
        <f>S247*H247</f>
        <v>0</v>
      </c>
      <c r="AR247" s="21" t="s">
        <v>159</v>
      </c>
      <c r="AT247" s="21" t="s">
        <v>155</v>
      </c>
      <c r="AU247" s="21" t="s">
        <v>78</v>
      </c>
      <c r="AY247" s="21" t="s">
        <v>154</v>
      </c>
      <c r="BE247" s="220">
        <f>IF(N247="základní",J247,0)</f>
        <v>0</v>
      </c>
      <c r="BF247" s="220">
        <f>IF(N247="snížená",J247,0)</f>
        <v>0</v>
      </c>
      <c r="BG247" s="220">
        <f>IF(N247="zákl. přenesená",J247,0)</f>
        <v>0</v>
      </c>
      <c r="BH247" s="220">
        <f>IF(N247="sníž. přenesená",J247,0)</f>
        <v>0</v>
      </c>
      <c r="BI247" s="220">
        <f>IF(N247="nulová",J247,0)</f>
        <v>0</v>
      </c>
      <c r="BJ247" s="21" t="s">
        <v>78</v>
      </c>
      <c r="BK247" s="220">
        <f>ROUND(I247*H247,2)</f>
        <v>0</v>
      </c>
      <c r="BL247" s="21" t="s">
        <v>159</v>
      </c>
      <c r="BM247" s="21" t="s">
        <v>467</v>
      </c>
    </row>
    <row r="248" s="9" customFormat="1" ht="37.44" customHeight="1">
      <c r="B248" s="195"/>
      <c r="C248" s="196"/>
      <c r="D248" s="197" t="s">
        <v>69</v>
      </c>
      <c r="E248" s="198" t="s">
        <v>281</v>
      </c>
      <c r="F248" s="198" t="s">
        <v>468</v>
      </c>
      <c r="G248" s="196"/>
      <c r="H248" s="196"/>
      <c r="I248" s="199"/>
      <c r="J248" s="200">
        <f>BK248</f>
        <v>0</v>
      </c>
      <c r="K248" s="196"/>
      <c r="L248" s="201"/>
      <c r="M248" s="202"/>
      <c r="N248" s="203"/>
      <c r="O248" s="203"/>
      <c r="P248" s="204">
        <f>SUM(P249:P255)</f>
        <v>0</v>
      </c>
      <c r="Q248" s="203"/>
      <c r="R248" s="204">
        <f>SUM(R249:R255)</f>
        <v>0</v>
      </c>
      <c r="S248" s="203"/>
      <c r="T248" s="205">
        <f>SUM(T249:T255)</f>
        <v>0</v>
      </c>
      <c r="AR248" s="206" t="s">
        <v>78</v>
      </c>
      <c r="AT248" s="207" t="s">
        <v>69</v>
      </c>
      <c r="AU248" s="207" t="s">
        <v>70</v>
      </c>
      <c r="AY248" s="206" t="s">
        <v>154</v>
      </c>
      <c r="BK248" s="208">
        <f>SUM(BK249:BK255)</f>
        <v>0</v>
      </c>
    </row>
    <row r="249" s="1" customFormat="1" ht="16.5" customHeight="1">
      <c r="B249" s="43"/>
      <c r="C249" s="209" t="s">
        <v>314</v>
      </c>
      <c r="D249" s="209" t="s">
        <v>155</v>
      </c>
      <c r="E249" s="210" t="s">
        <v>469</v>
      </c>
      <c r="F249" s="211" t="s">
        <v>470</v>
      </c>
      <c r="G249" s="212" t="s">
        <v>262</v>
      </c>
      <c r="H249" s="213">
        <v>1</v>
      </c>
      <c r="I249" s="214"/>
      <c r="J249" s="215">
        <f>ROUND(I249*H249,2)</f>
        <v>0</v>
      </c>
      <c r="K249" s="211" t="s">
        <v>21</v>
      </c>
      <c r="L249" s="69"/>
      <c r="M249" s="216" t="s">
        <v>21</v>
      </c>
      <c r="N249" s="217" t="s">
        <v>41</v>
      </c>
      <c r="O249" s="44"/>
      <c r="P249" s="218">
        <f>O249*H249</f>
        <v>0</v>
      </c>
      <c r="Q249" s="218">
        <v>0</v>
      </c>
      <c r="R249" s="218">
        <f>Q249*H249</f>
        <v>0</v>
      </c>
      <c r="S249" s="218">
        <v>0</v>
      </c>
      <c r="T249" s="219">
        <f>S249*H249</f>
        <v>0</v>
      </c>
      <c r="AR249" s="21" t="s">
        <v>159</v>
      </c>
      <c r="AT249" s="21" t="s">
        <v>155</v>
      </c>
      <c r="AU249" s="21" t="s">
        <v>78</v>
      </c>
      <c r="AY249" s="21" t="s">
        <v>154</v>
      </c>
      <c r="BE249" s="220">
        <f>IF(N249="základní",J249,0)</f>
        <v>0</v>
      </c>
      <c r="BF249" s="220">
        <f>IF(N249="snížená",J249,0)</f>
        <v>0</v>
      </c>
      <c r="BG249" s="220">
        <f>IF(N249="zákl. přenesená",J249,0)</f>
        <v>0</v>
      </c>
      <c r="BH249" s="220">
        <f>IF(N249="sníž. přenesená",J249,0)</f>
        <v>0</v>
      </c>
      <c r="BI249" s="220">
        <f>IF(N249="nulová",J249,0)</f>
        <v>0</v>
      </c>
      <c r="BJ249" s="21" t="s">
        <v>78</v>
      </c>
      <c r="BK249" s="220">
        <f>ROUND(I249*H249,2)</f>
        <v>0</v>
      </c>
      <c r="BL249" s="21" t="s">
        <v>159</v>
      </c>
      <c r="BM249" s="21" t="s">
        <v>471</v>
      </c>
    </row>
    <row r="250" s="1" customFormat="1" ht="25.5" customHeight="1">
      <c r="B250" s="43"/>
      <c r="C250" s="209" t="s">
        <v>472</v>
      </c>
      <c r="D250" s="209" t="s">
        <v>155</v>
      </c>
      <c r="E250" s="210" t="s">
        <v>473</v>
      </c>
      <c r="F250" s="211" t="s">
        <v>474</v>
      </c>
      <c r="G250" s="212" t="s">
        <v>262</v>
      </c>
      <c r="H250" s="213">
        <v>9</v>
      </c>
      <c r="I250" s="214"/>
      <c r="J250" s="215">
        <f>ROUND(I250*H250,2)</f>
        <v>0</v>
      </c>
      <c r="K250" s="211" t="s">
        <v>21</v>
      </c>
      <c r="L250" s="69"/>
      <c r="M250" s="216" t="s">
        <v>21</v>
      </c>
      <c r="N250" s="217" t="s">
        <v>41</v>
      </c>
      <c r="O250" s="44"/>
      <c r="P250" s="218">
        <f>O250*H250</f>
        <v>0</v>
      </c>
      <c r="Q250" s="218">
        <v>0</v>
      </c>
      <c r="R250" s="218">
        <f>Q250*H250</f>
        <v>0</v>
      </c>
      <c r="S250" s="218">
        <v>0</v>
      </c>
      <c r="T250" s="219">
        <f>S250*H250</f>
        <v>0</v>
      </c>
      <c r="AR250" s="21" t="s">
        <v>159</v>
      </c>
      <c r="AT250" s="21" t="s">
        <v>155</v>
      </c>
      <c r="AU250" s="21" t="s">
        <v>78</v>
      </c>
      <c r="AY250" s="21" t="s">
        <v>154</v>
      </c>
      <c r="BE250" s="220">
        <f>IF(N250="základní",J250,0)</f>
        <v>0</v>
      </c>
      <c r="BF250" s="220">
        <f>IF(N250="snížená",J250,0)</f>
        <v>0</v>
      </c>
      <c r="BG250" s="220">
        <f>IF(N250="zákl. přenesená",J250,0)</f>
        <v>0</v>
      </c>
      <c r="BH250" s="220">
        <f>IF(N250="sníž. přenesená",J250,0)</f>
        <v>0</v>
      </c>
      <c r="BI250" s="220">
        <f>IF(N250="nulová",J250,0)</f>
        <v>0</v>
      </c>
      <c r="BJ250" s="21" t="s">
        <v>78</v>
      </c>
      <c r="BK250" s="220">
        <f>ROUND(I250*H250,2)</f>
        <v>0</v>
      </c>
      <c r="BL250" s="21" t="s">
        <v>159</v>
      </c>
      <c r="BM250" s="21" t="s">
        <v>475</v>
      </c>
    </row>
    <row r="251" s="1" customFormat="1" ht="25.5" customHeight="1">
      <c r="B251" s="43"/>
      <c r="C251" s="209" t="s">
        <v>318</v>
      </c>
      <c r="D251" s="209" t="s">
        <v>155</v>
      </c>
      <c r="E251" s="210" t="s">
        <v>476</v>
      </c>
      <c r="F251" s="211" t="s">
        <v>477</v>
      </c>
      <c r="G251" s="212" t="s">
        <v>262</v>
      </c>
      <c r="H251" s="213">
        <v>3</v>
      </c>
      <c r="I251" s="214"/>
      <c r="J251" s="215">
        <f>ROUND(I251*H251,2)</f>
        <v>0</v>
      </c>
      <c r="K251" s="211" t="s">
        <v>21</v>
      </c>
      <c r="L251" s="69"/>
      <c r="M251" s="216" t="s">
        <v>21</v>
      </c>
      <c r="N251" s="217" t="s">
        <v>41</v>
      </c>
      <c r="O251" s="44"/>
      <c r="P251" s="218">
        <f>O251*H251</f>
        <v>0</v>
      </c>
      <c r="Q251" s="218">
        <v>0</v>
      </c>
      <c r="R251" s="218">
        <f>Q251*H251</f>
        <v>0</v>
      </c>
      <c r="S251" s="218">
        <v>0</v>
      </c>
      <c r="T251" s="219">
        <f>S251*H251</f>
        <v>0</v>
      </c>
      <c r="AR251" s="21" t="s">
        <v>159</v>
      </c>
      <c r="AT251" s="21" t="s">
        <v>155</v>
      </c>
      <c r="AU251" s="21" t="s">
        <v>78</v>
      </c>
      <c r="AY251" s="21" t="s">
        <v>154</v>
      </c>
      <c r="BE251" s="220">
        <f>IF(N251="základní",J251,0)</f>
        <v>0</v>
      </c>
      <c r="BF251" s="220">
        <f>IF(N251="snížená",J251,0)</f>
        <v>0</v>
      </c>
      <c r="BG251" s="220">
        <f>IF(N251="zákl. přenesená",J251,0)</f>
        <v>0</v>
      </c>
      <c r="BH251" s="220">
        <f>IF(N251="sníž. přenesená",J251,0)</f>
        <v>0</v>
      </c>
      <c r="BI251" s="220">
        <f>IF(N251="nulová",J251,0)</f>
        <v>0</v>
      </c>
      <c r="BJ251" s="21" t="s">
        <v>78</v>
      </c>
      <c r="BK251" s="220">
        <f>ROUND(I251*H251,2)</f>
        <v>0</v>
      </c>
      <c r="BL251" s="21" t="s">
        <v>159</v>
      </c>
      <c r="BM251" s="21" t="s">
        <v>478</v>
      </c>
    </row>
    <row r="252" s="1" customFormat="1" ht="25.5" customHeight="1">
      <c r="B252" s="43"/>
      <c r="C252" s="209" t="s">
        <v>479</v>
      </c>
      <c r="D252" s="209" t="s">
        <v>155</v>
      </c>
      <c r="E252" s="210" t="s">
        <v>480</v>
      </c>
      <c r="F252" s="211" t="s">
        <v>481</v>
      </c>
      <c r="G252" s="212" t="s">
        <v>262</v>
      </c>
      <c r="H252" s="213">
        <v>7</v>
      </c>
      <c r="I252" s="214"/>
      <c r="J252" s="215">
        <f>ROUND(I252*H252,2)</f>
        <v>0</v>
      </c>
      <c r="K252" s="211" t="s">
        <v>21</v>
      </c>
      <c r="L252" s="69"/>
      <c r="M252" s="216" t="s">
        <v>21</v>
      </c>
      <c r="N252" s="217" t="s">
        <v>41</v>
      </c>
      <c r="O252" s="44"/>
      <c r="P252" s="218">
        <f>O252*H252</f>
        <v>0</v>
      </c>
      <c r="Q252" s="218">
        <v>0</v>
      </c>
      <c r="R252" s="218">
        <f>Q252*H252</f>
        <v>0</v>
      </c>
      <c r="S252" s="218">
        <v>0</v>
      </c>
      <c r="T252" s="219">
        <f>S252*H252</f>
        <v>0</v>
      </c>
      <c r="AR252" s="21" t="s">
        <v>159</v>
      </c>
      <c r="AT252" s="21" t="s">
        <v>155</v>
      </c>
      <c r="AU252" s="21" t="s">
        <v>78</v>
      </c>
      <c r="AY252" s="21" t="s">
        <v>154</v>
      </c>
      <c r="BE252" s="220">
        <f>IF(N252="základní",J252,0)</f>
        <v>0</v>
      </c>
      <c r="BF252" s="220">
        <f>IF(N252="snížená",J252,0)</f>
        <v>0</v>
      </c>
      <c r="BG252" s="220">
        <f>IF(N252="zákl. přenesená",J252,0)</f>
        <v>0</v>
      </c>
      <c r="BH252" s="220">
        <f>IF(N252="sníž. přenesená",J252,0)</f>
        <v>0</v>
      </c>
      <c r="BI252" s="220">
        <f>IF(N252="nulová",J252,0)</f>
        <v>0</v>
      </c>
      <c r="BJ252" s="21" t="s">
        <v>78</v>
      </c>
      <c r="BK252" s="220">
        <f>ROUND(I252*H252,2)</f>
        <v>0</v>
      </c>
      <c r="BL252" s="21" t="s">
        <v>159</v>
      </c>
      <c r="BM252" s="21" t="s">
        <v>482</v>
      </c>
    </row>
    <row r="253" s="1" customFormat="1" ht="25.5" customHeight="1">
      <c r="B253" s="43"/>
      <c r="C253" s="209" t="s">
        <v>321</v>
      </c>
      <c r="D253" s="209" t="s">
        <v>155</v>
      </c>
      <c r="E253" s="210" t="s">
        <v>483</v>
      </c>
      <c r="F253" s="211" t="s">
        <v>484</v>
      </c>
      <c r="G253" s="212" t="s">
        <v>205</v>
      </c>
      <c r="H253" s="213">
        <v>38.380000000000003</v>
      </c>
      <c r="I253" s="214"/>
      <c r="J253" s="215">
        <f>ROUND(I253*H253,2)</f>
        <v>0</v>
      </c>
      <c r="K253" s="211" t="s">
        <v>21</v>
      </c>
      <c r="L253" s="69"/>
      <c r="M253" s="216" t="s">
        <v>21</v>
      </c>
      <c r="N253" s="217" t="s">
        <v>41</v>
      </c>
      <c r="O253" s="44"/>
      <c r="P253" s="218">
        <f>O253*H253</f>
        <v>0</v>
      </c>
      <c r="Q253" s="218">
        <v>0</v>
      </c>
      <c r="R253" s="218">
        <f>Q253*H253</f>
        <v>0</v>
      </c>
      <c r="S253" s="218">
        <v>0</v>
      </c>
      <c r="T253" s="219">
        <f>S253*H253</f>
        <v>0</v>
      </c>
      <c r="AR253" s="21" t="s">
        <v>159</v>
      </c>
      <c r="AT253" s="21" t="s">
        <v>155</v>
      </c>
      <c r="AU253" s="21" t="s">
        <v>78</v>
      </c>
      <c r="AY253" s="21" t="s">
        <v>154</v>
      </c>
      <c r="BE253" s="220">
        <f>IF(N253="základní",J253,0)</f>
        <v>0</v>
      </c>
      <c r="BF253" s="220">
        <f>IF(N253="snížená",J253,0)</f>
        <v>0</v>
      </c>
      <c r="BG253" s="220">
        <f>IF(N253="zákl. přenesená",J253,0)</f>
        <v>0</v>
      </c>
      <c r="BH253" s="220">
        <f>IF(N253="sníž. přenesená",J253,0)</f>
        <v>0</v>
      </c>
      <c r="BI253" s="220">
        <f>IF(N253="nulová",J253,0)</f>
        <v>0</v>
      </c>
      <c r="BJ253" s="21" t="s">
        <v>78</v>
      </c>
      <c r="BK253" s="220">
        <f>ROUND(I253*H253,2)</f>
        <v>0</v>
      </c>
      <c r="BL253" s="21" t="s">
        <v>159</v>
      </c>
      <c r="BM253" s="21" t="s">
        <v>485</v>
      </c>
    </row>
    <row r="254" s="10" customFormat="1">
      <c r="B254" s="221"/>
      <c r="C254" s="222"/>
      <c r="D254" s="223" t="s">
        <v>160</v>
      </c>
      <c r="E254" s="224" t="s">
        <v>21</v>
      </c>
      <c r="F254" s="225" t="s">
        <v>486</v>
      </c>
      <c r="G254" s="222"/>
      <c r="H254" s="226">
        <v>38.380000000000003</v>
      </c>
      <c r="I254" s="227"/>
      <c r="J254" s="222"/>
      <c r="K254" s="222"/>
      <c r="L254" s="228"/>
      <c r="M254" s="229"/>
      <c r="N254" s="230"/>
      <c r="O254" s="230"/>
      <c r="P254" s="230"/>
      <c r="Q254" s="230"/>
      <c r="R254" s="230"/>
      <c r="S254" s="230"/>
      <c r="T254" s="231"/>
      <c r="AT254" s="232" t="s">
        <v>160</v>
      </c>
      <c r="AU254" s="232" t="s">
        <v>78</v>
      </c>
      <c r="AV254" s="10" t="s">
        <v>80</v>
      </c>
      <c r="AW254" s="10" t="s">
        <v>33</v>
      </c>
      <c r="AX254" s="10" t="s">
        <v>70</v>
      </c>
      <c r="AY254" s="232" t="s">
        <v>154</v>
      </c>
    </row>
    <row r="255" s="11" customFormat="1">
      <c r="B255" s="233"/>
      <c r="C255" s="234"/>
      <c r="D255" s="223" t="s">
        <v>160</v>
      </c>
      <c r="E255" s="235" t="s">
        <v>21</v>
      </c>
      <c r="F255" s="236" t="s">
        <v>162</v>
      </c>
      <c r="G255" s="234"/>
      <c r="H255" s="237">
        <v>38.380000000000003</v>
      </c>
      <c r="I255" s="238"/>
      <c r="J255" s="234"/>
      <c r="K255" s="234"/>
      <c r="L255" s="239"/>
      <c r="M255" s="240"/>
      <c r="N255" s="241"/>
      <c r="O255" s="241"/>
      <c r="P255" s="241"/>
      <c r="Q255" s="241"/>
      <c r="R255" s="241"/>
      <c r="S255" s="241"/>
      <c r="T255" s="242"/>
      <c r="AT255" s="243" t="s">
        <v>160</v>
      </c>
      <c r="AU255" s="243" t="s">
        <v>78</v>
      </c>
      <c r="AV255" s="11" t="s">
        <v>159</v>
      </c>
      <c r="AW255" s="11" t="s">
        <v>33</v>
      </c>
      <c r="AX255" s="11" t="s">
        <v>78</v>
      </c>
      <c r="AY255" s="243" t="s">
        <v>154</v>
      </c>
    </row>
    <row r="256" s="9" customFormat="1" ht="37.44" customHeight="1">
      <c r="B256" s="195"/>
      <c r="C256" s="196"/>
      <c r="D256" s="197" t="s">
        <v>69</v>
      </c>
      <c r="E256" s="198" t="s">
        <v>172</v>
      </c>
      <c r="F256" s="198" t="s">
        <v>487</v>
      </c>
      <c r="G256" s="196"/>
      <c r="H256" s="196"/>
      <c r="I256" s="199"/>
      <c r="J256" s="200">
        <f>BK256</f>
        <v>0</v>
      </c>
      <c r="K256" s="196"/>
      <c r="L256" s="201"/>
      <c r="M256" s="202"/>
      <c r="N256" s="203"/>
      <c r="O256" s="203"/>
      <c r="P256" s="204">
        <f>SUM(P257:P259)</f>
        <v>0</v>
      </c>
      <c r="Q256" s="203"/>
      <c r="R256" s="204">
        <f>SUM(R257:R259)</f>
        <v>0</v>
      </c>
      <c r="S256" s="203"/>
      <c r="T256" s="205">
        <f>SUM(T257:T259)</f>
        <v>0</v>
      </c>
      <c r="AR256" s="206" t="s">
        <v>78</v>
      </c>
      <c r="AT256" s="207" t="s">
        <v>69</v>
      </c>
      <c r="AU256" s="207" t="s">
        <v>70</v>
      </c>
      <c r="AY256" s="206" t="s">
        <v>154</v>
      </c>
      <c r="BK256" s="208">
        <f>SUM(BK257:BK259)</f>
        <v>0</v>
      </c>
    </row>
    <row r="257" s="1" customFormat="1" ht="16.5" customHeight="1">
      <c r="B257" s="43"/>
      <c r="C257" s="209" t="s">
        <v>488</v>
      </c>
      <c r="D257" s="209" t="s">
        <v>155</v>
      </c>
      <c r="E257" s="210" t="s">
        <v>489</v>
      </c>
      <c r="F257" s="211" t="s">
        <v>490</v>
      </c>
      <c r="G257" s="212" t="s">
        <v>205</v>
      </c>
      <c r="H257" s="213">
        <v>10.5</v>
      </c>
      <c r="I257" s="214"/>
      <c r="J257" s="215">
        <f>ROUND(I257*H257,2)</f>
        <v>0</v>
      </c>
      <c r="K257" s="211" t="s">
        <v>21</v>
      </c>
      <c r="L257" s="69"/>
      <c r="M257" s="216" t="s">
        <v>21</v>
      </c>
      <c r="N257" s="217" t="s">
        <v>41</v>
      </c>
      <c r="O257" s="44"/>
      <c r="P257" s="218">
        <f>O257*H257</f>
        <v>0</v>
      </c>
      <c r="Q257" s="218">
        <v>0</v>
      </c>
      <c r="R257" s="218">
        <f>Q257*H257</f>
        <v>0</v>
      </c>
      <c r="S257" s="218">
        <v>0</v>
      </c>
      <c r="T257" s="219">
        <f>S257*H257</f>
        <v>0</v>
      </c>
      <c r="AR257" s="21" t="s">
        <v>159</v>
      </c>
      <c r="AT257" s="21" t="s">
        <v>155</v>
      </c>
      <c r="AU257" s="21" t="s">
        <v>78</v>
      </c>
      <c r="AY257" s="21" t="s">
        <v>154</v>
      </c>
      <c r="BE257" s="220">
        <f>IF(N257="základní",J257,0)</f>
        <v>0</v>
      </c>
      <c r="BF257" s="220">
        <f>IF(N257="snížená",J257,0)</f>
        <v>0</v>
      </c>
      <c r="BG257" s="220">
        <f>IF(N257="zákl. přenesená",J257,0)</f>
        <v>0</v>
      </c>
      <c r="BH257" s="220">
        <f>IF(N257="sníž. přenesená",J257,0)</f>
        <v>0</v>
      </c>
      <c r="BI257" s="220">
        <f>IF(N257="nulová",J257,0)</f>
        <v>0</v>
      </c>
      <c r="BJ257" s="21" t="s">
        <v>78</v>
      </c>
      <c r="BK257" s="220">
        <f>ROUND(I257*H257,2)</f>
        <v>0</v>
      </c>
      <c r="BL257" s="21" t="s">
        <v>159</v>
      </c>
      <c r="BM257" s="21" t="s">
        <v>491</v>
      </c>
    </row>
    <row r="258" s="10" customFormat="1">
      <c r="B258" s="221"/>
      <c r="C258" s="222"/>
      <c r="D258" s="223" t="s">
        <v>160</v>
      </c>
      <c r="E258" s="224" t="s">
        <v>21</v>
      </c>
      <c r="F258" s="225" t="s">
        <v>492</v>
      </c>
      <c r="G258" s="222"/>
      <c r="H258" s="226">
        <v>10.5</v>
      </c>
      <c r="I258" s="227"/>
      <c r="J258" s="222"/>
      <c r="K258" s="222"/>
      <c r="L258" s="228"/>
      <c r="M258" s="229"/>
      <c r="N258" s="230"/>
      <c r="O258" s="230"/>
      <c r="P258" s="230"/>
      <c r="Q258" s="230"/>
      <c r="R258" s="230"/>
      <c r="S258" s="230"/>
      <c r="T258" s="231"/>
      <c r="AT258" s="232" t="s">
        <v>160</v>
      </c>
      <c r="AU258" s="232" t="s">
        <v>78</v>
      </c>
      <c r="AV258" s="10" t="s">
        <v>80</v>
      </c>
      <c r="AW258" s="10" t="s">
        <v>33</v>
      </c>
      <c r="AX258" s="10" t="s">
        <v>70</v>
      </c>
      <c r="AY258" s="232" t="s">
        <v>154</v>
      </c>
    </row>
    <row r="259" s="11" customFormat="1">
      <c r="B259" s="233"/>
      <c r="C259" s="234"/>
      <c r="D259" s="223" t="s">
        <v>160</v>
      </c>
      <c r="E259" s="235" t="s">
        <v>21</v>
      </c>
      <c r="F259" s="236" t="s">
        <v>162</v>
      </c>
      <c r="G259" s="234"/>
      <c r="H259" s="237">
        <v>10.5</v>
      </c>
      <c r="I259" s="238"/>
      <c r="J259" s="234"/>
      <c r="K259" s="234"/>
      <c r="L259" s="239"/>
      <c r="M259" s="240"/>
      <c r="N259" s="241"/>
      <c r="O259" s="241"/>
      <c r="P259" s="241"/>
      <c r="Q259" s="241"/>
      <c r="R259" s="241"/>
      <c r="S259" s="241"/>
      <c r="T259" s="242"/>
      <c r="AT259" s="243" t="s">
        <v>160</v>
      </c>
      <c r="AU259" s="243" t="s">
        <v>78</v>
      </c>
      <c r="AV259" s="11" t="s">
        <v>159</v>
      </c>
      <c r="AW259" s="11" t="s">
        <v>33</v>
      </c>
      <c r="AX259" s="11" t="s">
        <v>78</v>
      </c>
      <c r="AY259" s="243" t="s">
        <v>154</v>
      </c>
    </row>
    <row r="260" s="9" customFormat="1" ht="37.44" customHeight="1">
      <c r="B260" s="195"/>
      <c r="C260" s="196"/>
      <c r="D260" s="197" t="s">
        <v>69</v>
      </c>
      <c r="E260" s="198" t="s">
        <v>335</v>
      </c>
      <c r="F260" s="198" t="s">
        <v>493</v>
      </c>
      <c r="G260" s="196"/>
      <c r="H260" s="196"/>
      <c r="I260" s="199"/>
      <c r="J260" s="200">
        <f>BK260</f>
        <v>0</v>
      </c>
      <c r="K260" s="196"/>
      <c r="L260" s="201"/>
      <c r="M260" s="202"/>
      <c r="N260" s="203"/>
      <c r="O260" s="203"/>
      <c r="P260" s="204">
        <f>P261</f>
        <v>0</v>
      </c>
      <c r="Q260" s="203"/>
      <c r="R260" s="204">
        <f>R261</f>
        <v>0</v>
      </c>
      <c r="S260" s="203"/>
      <c r="T260" s="205">
        <f>T261</f>
        <v>0</v>
      </c>
      <c r="AR260" s="206" t="s">
        <v>78</v>
      </c>
      <c r="AT260" s="207" t="s">
        <v>69</v>
      </c>
      <c r="AU260" s="207" t="s">
        <v>70</v>
      </c>
      <c r="AY260" s="206" t="s">
        <v>154</v>
      </c>
      <c r="BK260" s="208">
        <f>BK261</f>
        <v>0</v>
      </c>
    </row>
    <row r="261" s="1" customFormat="1" ht="16.5" customHeight="1">
      <c r="B261" s="43"/>
      <c r="C261" s="209" t="s">
        <v>326</v>
      </c>
      <c r="D261" s="209" t="s">
        <v>155</v>
      </c>
      <c r="E261" s="210" t="s">
        <v>494</v>
      </c>
      <c r="F261" s="211" t="s">
        <v>495</v>
      </c>
      <c r="G261" s="212" t="s">
        <v>496</v>
      </c>
      <c r="H261" s="213">
        <v>0.087999999999999995</v>
      </c>
      <c r="I261" s="214"/>
      <c r="J261" s="215">
        <f>ROUND(I261*H261,2)</f>
        <v>0</v>
      </c>
      <c r="K261" s="211" t="s">
        <v>21</v>
      </c>
      <c r="L261" s="69"/>
      <c r="M261" s="216" t="s">
        <v>21</v>
      </c>
      <c r="N261" s="217" t="s">
        <v>41</v>
      </c>
      <c r="O261" s="44"/>
      <c r="P261" s="218">
        <f>O261*H261</f>
        <v>0</v>
      </c>
      <c r="Q261" s="218">
        <v>0</v>
      </c>
      <c r="R261" s="218">
        <f>Q261*H261</f>
        <v>0</v>
      </c>
      <c r="S261" s="218">
        <v>0</v>
      </c>
      <c r="T261" s="219">
        <f>S261*H261</f>
        <v>0</v>
      </c>
      <c r="AR261" s="21" t="s">
        <v>159</v>
      </c>
      <c r="AT261" s="21" t="s">
        <v>155</v>
      </c>
      <c r="AU261" s="21" t="s">
        <v>78</v>
      </c>
      <c r="AY261" s="21" t="s">
        <v>154</v>
      </c>
      <c r="BE261" s="220">
        <f>IF(N261="základní",J261,0)</f>
        <v>0</v>
      </c>
      <c r="BF261" s="220">
        <f>IF(N261="snížená",J261,0)</f>
        <v>0</v>
      </c>
      <c r="BG261" s="220">
        <f>IF(N261="zákl. přenesená",J261,0)</f>
        <v>0</v>
      </c>
      <c r="BH261" s="220">
        <f>IF(N261="sníž. přenesená",J261,0)</f>
        <v>0</v>
      </c>
      <c r="BI261" s="220">
        <f>IF(N261="nulová",J261,0)</f>
        <v>0</v>
      </c>
      <c r="BJ261" s="21" t="s">
        <v>78</v>
      </c>
      <c r="BK261" s="220">
        <f>ROUND(I261*H261,2)</f>
        <v>0</v>
      </c>
      <c r="BL261" s="21" t="s">
        <v>159</v>
      </c>
      <c r="BM261" s="21" t="s">
        <v>497</v>
      </c>
    </row>
    <row r="262" s="9" customFormat="1" ht="37.44" customHeight="1">
      <c r="B262" s="195"/>
      <c r="C262" s="196"/>
      <c r="D262" s="197" t="s">
        <v>69</v>
      </c>
      <c r="E262" s="198" t="s">
        <v>498</v>
      </c>
      <c r="F262" s="198" t="s">
        <v>499</v>
      </c>
      <c r="G262" s="196"/>
      <c r="H262" s="196"/>
      <c r="I262" s="199"/>
      <c r="J262" s="200">
        <f>BK262</f>
        <v>0</v>
      </c>
      <c r="K262" s="196"/>
      <c r="L262" s="201"/>
      <c r="M262" s="202"/>
      <c r="N262" s="203"/>
      <c r="O262" s="203"/>
      <c r="P262" s="204">
        <f>SUM(P263:P268)</f>
        <v>0</v>
      </c>
      <c r="Q262" s="203"/>
      <c r="R262" s="204">
        <f>SUM(R263:R268)</f>
        <v>0</v>
      </c>
      <c r="S262" s="203"/>
      <c r="T262" s="205">
        <f>SUM(T263:T268)</f>
        <v>0</v>
      </c>
      <c r="AR262" s="206" t="s">
        <v>78</v>
      </c>
      <c r="AT262" s="207" t="s">
        <v>69</v>
      </c>
      <c r="AU262" s="207" t="s">
        <v>70</v>
      </c>
      <c r="AY262" s="206" t="s">
        <v>154</v>
      </c>
      <c r="BK262" s="208">
        <f>SUM(BK263:BK268)</f>
        <v>0</v>
      </c>
    </row>
    <row r="263" s="1" customFormat="1" ht="25.5" customHeight="1">
      <c r="B263" s="43"/>
      <c r="C263" s="209" t="s">
        <v>500</v>
      </c>
      <c r="D263" s="209" t="s">
        <v>155</v>
      </c>
      <c r="E263" s="210" t="s">
        <v>501</v>
      </c>
      <c r="F263" s="211" t="s">
        <v>502</v>
      </c>
      <c r="G263" s="212" t="s">
        <v>205</v>
      </c>
      <c r="H263" s="213">
        <v>20.300000000000001</v>
      </c>
      <c r="I263" s="214"/>
      <c r="J263" s="215">
        <f>ROUND(I263*H263,2)</f>
        <v>0</v>
      </c>
      <c r="K263" s="211" t="s">
        <v>21</v>
      </c>
      <c r="L263" s="69"/>
      <c r="M263" s="216" t="s">
        <v>21</v>
      </c>
      <c r="N263" s="217" t="s">
        <v>41</v>
      </c>
      <c r="O263" s="44"/>
      <c r="P263" s="218">
        <f>O263*H263</f>
        <v>0</v>
      </c>
      <c r="Q263" s="218">
        <v>0</v>
      </c>
      <c r="R263" s="218">
        <f>Q263*H263</f>
        <v>0</v>
      </c>
      <c r="S263" s="218">
        <v>0</v>
      </c>
      <c r="T263" s="219">
        <f>S263*H263</f>
        <v>0</v>
      </c>
      <c r="AR263" s="21" t="s">
        <v>159</v>
      </c>
      <c r="AT263" s="21" t="s">
        <v>155</v>
      </c>
      <c r="AU263" s="21" t="s">
        <v>78</v>
      </c>
      <c r="AY263" s="21" t="s">
        <v>154</v>
      </c>
      <c r="BE263" s="220">
        <f>IF(N263="základní",J263,0)</f>
        <v>0</v>
      </c>
      <c r="BF263" s="220">
        <f>IF(N263="snížená",J263,0)</f>
        <v>0</v>
      </c>
      <c r="BG263" s="220">
        <f>IF(N263="zákl. přenesená",J263,0)</f>
        <v>0</v>
      </c>
      <c r="BH263" s="220">
        <f>IF(N263="sníž. přenesená",J263,0)</f>
        <v>0</v>
      </c>
      <c r="BI263" s="220">
        <f>IF(N263="nulová",J263,0)</f>
        <v>0</v>
      </c>
      <c r="BJ263" s="21" t="s">
        <v>78</v>
      </c>
      <c r="BK263" s="220">
        <f>ROUND(I263*H263,2)</f>
        <v>0</v>
      </c>
      <c r="BL263" s="21" t="s">
        <v>159</v>
      </c>
      <c r="BM263" s="21" t="s">
        <v>503</v>
      </c>
    </row>
    <row r="264" s="10" customFormat="1">
      <c r="B264" s="221"/>
      <c r="C264" s="222"/>
      <c r="D264" s="223" t="s">
        <v>160</v>
      </c>
      <c r="E264" s="224" t="s">
        <v>21</v>
      </c>
      <c r="F264" s="225" t="s">
        <v>504</v>
      </c>
      <c r="G264" s="222"/>
      <c r="H264" s="226">
        <v>20.300000000000001</v>
      </c>
      <c r="I264" s="227"/>
      <c r="J264" s="222"/>
      <c r="K264" s="222"/>
      <c r="L264" s="228"/>
      <c r="M264" s="229"/>
      <c r="N264" s="230"/>
      <c r="O264" s="230"/>
      <c r="P264" s="230"/>
      <c r="Q264" s="230"/>
      <c r="R264" s="230"/>
      <c r="S264" s="230"/>
      <c r="T264" s="231"/>
      <c r="AT264" s="232" t="s">
        <v>160</v>
      </c>
      <c r="AU264" s="232" t="s">
        <v>78</v>
      </c>
      <c r="AV264" s="10" t="s">
        <v>80</v>
      </c>
      <c r="AW264" s="10" t="s">
        <v>33</v>
      </c>
      <c r="AX264" s="10" t="s">
        <v>70</v>
      </c>
      <c r="AY264" s="232" t="s">
        <v>154</v>
      </c>
    </row>
    <row r="265" s="11" customFormat="1">
      <c r="B265" s="233"/>
      <c r="C265" s="234"/>
      <c r="D265" s="223" t="s">
        <v>160</v>
      </c>
      <c r="E265" s="235" t="s">
        <v>21</v>
      </c>
      <c r="F265" s="236" t="s">
        <v>162</v>
      </c>
      <c r="G265" s="234"/>
      <c r="H265" s="237">
        <v>20.300000000000001</v>
      </c>
      <c r="I265" s="238"/>
      <c r="J265" s="234"/>
      <c r="K265" s="234"/>
      <c r="L265" s="239"/>
      <c r="M265" s="240"/>
      <c r="N265" s="241"/>
      <c r="O265" s="241"/>
      <c r="P265" s="241"/>
      <c r="Q265" s="241"/>
      <c r="R265" s="241"/>
      <c r="S265" s="241"/>
      <c r="T265" s="242"/>
      <c r="AT265" s="243" t="s">
        <v>160</v>
      </c>
      <c r="AU265" s="243" t="s">
        <v>78</v>
      </c>
      <c r="AV265" s="11" t="s">
        <v>159</v>
      </c>
      <c r="AW265" s="11" t="s">
        <v>33</v>
      </c>
      <c r="AX265" s="11" t="s">
        <v>78</v>
      </c>
      <c r="AY265" s="243" t="s">
        <v>154</v>
      </c>
    </row>
    <row r="266" s="1" customFormat="1" ht="16.5" customHeight="1">
      <c r="B266" s="43"/>
      <c r="C266" s="209" t="s">
        <v>331</v>
      </c>
      <c r="D266" s="209" t="s">
        <v>155</v>
      </c>
      <c r="E266" s="210" t="s">
        <v>505</v>
      </c>
      <c r="F266" s="211" t="s">
        <v>506</v>
      </c>
      <c r="G266" s="212" t="s">
        <v>165</v>
      </c>
      <c r="H266" s="213">
        <v>0.40600000000000003</v>
      </c>
      <c r="I266" s="214"/>
      <c r="J266" s="215">
        <f>ROUND(I266*H266,2)</f>
        <v>0</v>
      </c>
      <c r="K266" s="211" t="s">
        <v>21</v>
      </c>
      <c r="L266" s="69"/>
      <c r="M266" s="216" t="s">
        <v>21</v>
      </c>
      <c r="N266" s="217" t="s">
        <v>41</v>
      </c>
      <c r="O266" s="44"/>
      <c r="P266" s="218">
        <f>O266*H266</f>
        <v>0</v>
      </c>
      <c r="Q266" s="218">
        <v>0</v>
      </c>
      <c r="R266" s="218">
        <f>Q266*H266</f>
        <v>0</v>
      </c>
      <c r="S266" s="218">
        <v>0</v>
      </c>
      <c r="T266" s="219">
        <f>S266*H266</f>
        <v>0</v>
      </c>
      <c r="AR266" s="21" t="s">
        <v>159</v>
      </c>
      <c r="AT266" s="21" t="s">
        <v>155</v>
      </c>
      <c r="AU266" s="21" t="s">
        <v>78</v>
      </c>
      <c r="AY266" s="21" t="s">
        <v>154</v>
      </c>
      <c r="BE266" s="220">
        <f>IF(N266="základní",J266,0)</f>
        <v>0</v>
      </c>
      <c r="BF266" s="220">
        <f>IF(N266="snížená",J266,0)</f>
        <v>0</v>
      </c>
      <c r="BG266" s="220">
        <f>IF(N266="zákl. přenesená",J266,0)</f>
        <v>0</v>
      </c>
      <c r="BH266" s="220">
        <f>IF(N266="sníž. přenesená",J266,0)</f>
        <v>0</v>
      </c>
      <c r="BI266" s="220">
        <f>IF(N266="nulová",J266,0)</f>
        <v>0</v>
      </c>
      <c r="BJ266" s="21" t="s">
        <v>78</v>
      </c>
      <c r="BK266" s="220">
        <f>ROUND(I266*H266,2)</f>
        <v>0</v>
      </c>
      <c r="BL266" s="21" t="s">
        <v>159</v>
      </c>
      <c r="BM266" s="21" t="s">
        <v>507</v>
      </c>
    </row>
    <row r="267" s="10" customFormat="1">
      <c r="B267" s="221"/>
      <c r="C267" s="222"/>
      <c r="D267" s="223" t="s">
        <v>160</v>
      </c>
      <c r="E267" s="224" t="s">
        <v>21</v>
      </c>
      <c r="F267" s="225" t="s">
        <v>508</v>
      </c>
      <c r="G267" s="222"/>
      <c r="H267" s="226">
        <v>0.40600000000000003</v>
      </c>
      <c r="I267" s="227"/>
      <c r="J267" s="222"/>
      <c r="K267" s="222"/>
      <c r="L267" s="228"/>
      <c r="M267" s="229"/>
      <c r="N267" s="230"/>
      <c r="O267" s="230"/>
      <c r="P267" s="230"/>
      <c r="Q267" s="230"/>
      <c r="R267" s="230"/>
      <c r="S267" s="230"/>
      <c r="T267" s="231"/>
      <c r="AT267" s="232" t="s">
        <v>160</v>
      </c>
      <c r="AU267" s="232" t="s">
        <v>78</v>
      </c>
      <c r="AV267" s="10" t="s">
        <v>80</v>
      </c>
      <c r="AW267" s="10" t="s">
        <v>33</v>
      </c>
      <c r="AX267" s="10" t="s">
        <v>70</v>
      </c>
      <c r="AY267" s="232" t="s">
        <v>154</v>
      </c>
    </row>
    <row r="268" s="11" customFormat="1">
      <c r="B268" s="233"/>
      <c r="C268" s="234"/>
      <c r="D268" s="223" t="s">
        <v>160</v>
      </c>
      <c r="E268" s="235" t="s">
        <v>21</v>
      </c>
      <c r="F268" s="236" t="s">
        <v>162</v>
      </c>
      <c r="G268" s="234"/>
      <c r="H268" s="237">
        <v>0.40600000000000003</v>
      </c>
      <c r="I268" s="238"/>
      <c r="J268" s="234"/>
      <c r="K268" s="234"/>
      <c r="L268" s="239"/>
      <c r="M268" s="240"/>
      <c r="N268" s="241"/>
      <c r="O268" s="241"/>
      <c r="P268" s="241"/>
      <c r="Q268" s="241"/>
      <c r="R268" s="241"/>
      <c r="S268" s="241"/>
      <c r="T268" s="242"/>
      <c r="AT268" s="243" t="s">
        <v>160</v>
      </c>
      <c r="AU268" s="243" t="s">
        <v>78</v>
      </c>
      <c r="AV268" s="11" t="s">
        <v>159</v>
      </c>
      <c r="AW268" s="11" t="s">
        <v>33</v>
      </c>
      <c r="AX268" s="11" t="s">
        <v>78</v>
      </c>
      <c r="AY268" s="243" t="s">
        <v>154</v>
      </c>
    </row>
    <row r="269" s="9" customFormat="1" ht="37.44" customHeight="1">
      <c r="B269" s="195"/>
      <c r="C269" s="196"/>
      <c r="D269" s="197" t="s">
        <v>69</v>
      </c>
      <c r="E269" s="198" t="s">
        <v>342</v>
      </c>
      <c r="F269" s="198" t="s">
        <v>509</v>
      </c>
      <c r="G269" s="196"/>
      <c r="H269" s="196"/>
      <c r="I269" s="199"/>
      <c r="J269" s="200">
        <f>BK269</f>
        <v>0</v>
      </c>
      <c r="K269" s="196"/>
      <c r="L269" s="201"/>
      <c r="M269" s="202"/>
      <c r="N269" s="203"/>
      <c r="O269" s="203"/>
      <c r="P269" s="204">
        <f>SUM(P270:P283)</f>
        <v>0</v>
      </c>
      <c r="Q269" s="203"/>
      <c r="R269" s="204">
        <f>SUM(R270:R283)</f>
        <v>0</v>
      </c>
      <c r="S269" s="203"/>
      <c r="T269" s="205">
        <f>SUM(T270:T283)</f>
        <v>0</v>
      </c>
      <c r="AR269" s="206" t="s">
        <v>78</v>
      </c>
      <c r="AT269" s="207" t="s">
        <v>69</v>
      </c>
      <c r="AU269" s="207" t="s">
        <v>70</v>
      </c>
      <c r="AY269" s="206" t="s">
        <v>154</v>
      </c>
      <c r="BK269" s="208">
        <f>SUM(BK270:BK283)</f>
        <v>0</v>
      </c>
    </row>
    <row r="270" s="1" customFormat="1" ht="16.5" customHeight="1">
      <c r="B270" s="43"/>
      <c r="C270" s="209" t="s">
        <v>510</v>
      </c>
      <c r="D270" s="209" t="s">
        <v>155</v>
      </c>
      <c r="E270" s="210" t="s">
        <v>511</v>
      </c>
      <c r="F270" s="211" t="s">
        <v>512</v>
      </c>
      <c r="G270" s="212" t="s">
        <v>158</v>
      </c>
      <c r="H270" s="213">
        <v>742.5</v>
      </c>
      <c r="I270" s="214"/>
      <c r="J270" s="215">
        <f>ROUND(I270*H270,2)</f>
        <v>0</v>
      </c>
      <c r="K270" s="211" t="s">
        <v>21</v>
      </c>
      <c r="L270" s="69"/>
      <c r="M270" s="216" t="s">
        <v>21</v>
      </c>
      <c r="N270" s="217" t="s">
        <v>41</v>
      </c>
      <c r="O270" s="44"/>
      <c r="P270" s="218">
        <f>O270*H270</f>
        <v>0</v>
      </c>
      <c r="Q270" s="218">
        <v>0</v>
      </c>
      <c r="R270" s="218">
        <f>Q270*H270</f>
        <v>0</v>
      </c>
      <c r="S270" s="218">
        <v>0</v>
      </c>
      <c r="T270" s="219">
        <f>S270*H270</f>
        <v>0</v>
      </c>
      <c r="AR270" s="21" t="s">
        <v>159</v>
      </c>
      <c r="AT270" s="21" t="s">
        <v>155</v>
      </c>
      <c r="AU270" s="21" t="s">
        <v>78</v>
      </c>
      <c r="AY270" s="21" t="s">
        <v>154</v>
      </c>
      <c r="BE270" s="220">
        <f>IF(N270="základní",J270,0)</f>
        <v>0</v>
      </c>
      <c r="BF270" s="220">
        <f>IF(N270="snížená",J270,0)</f>
        <v>0</v>
      </c>
      <c r="BG270" s="220">
        <f>IF(N270="zákl. přenesená",J270,0)</f>
        <v>0</v>
      </c>
      <c r="BH270" s="220">
        <f>IF(N270="sníž. přenesená",J270,0)</f>
        <v>0</v>
      </c>
      <c r="BI270" s="220">
        <f>IF(N270="nulová",J270,0)</f>
        <v>0</v>
      </c>
      <c r="BJ270" s="21" t="s">
        <v>78</v>
      </c>
      <c r="BK270" s="220">
        <f>ROUND(I270*H270,2)</f>
        <v>0</v>
      </c>
      <c r="BL270" s="21" t="s">
        <v>159</v>
      </c>
      <c r="BM270" s="21" t="s">
        <v>513</v>
      </c>
    </row>
    <row r="271" s="10" customFormat="1">
      <c r="B271" s="221"/>
      <c r="C271" s="222"/>
      <c r="D271" s="223" t="s">
        <v>160</v>
      </c>
      <c r="E271" s="224" t="s">
        <v>21</v>
      </c>
      <c r="F271" s="225" t="s">
        <v>514</v>
      </c>
      <c r="G271" s="222"/>
      <c r="H271" s="226">
        <v>742.5</v>
      </c>
      <c r="I271" s="227"/>
      <c r="J271" s="222"/>
      <c r="K271" s="222"/>
      <c r="L271" s="228"/>
      <c r="M271" s="229"/>
      <c r="N271" s="230"/>
      <c r="O271" s="230"/>
      <c r="P271" s="230"/>
      <c r="Q271" s="230"/>
      <c r="R271" s="230"/>
      <c r="S271" s="230"/>
      <c r="T271" s="231"/>
      <c r="AT271" s="232" t="s">
        <v>160</v>
      </c>
      <c r="AU271" s="232" t="s">
        <v>78</v>
      </c>
      <c r="AV271" s="10" t="s">
        <v>80</v>
      </c>
      <c r="AW271" s="10" t="s">
        <v>33</v>
      </c>
      <c r="AX271" s="10" t="s">
        <v>70</v>
      </c>
      <c r="AY271" s="232" t="s">
        <v>154</v>
      </c>
    </row>
    <row r="272" s="11" customFormat="1">
      <c r="B272" s="233"/>
      <c r="C272" s="234"/>
      <c r="D272" s="223" t="s">
        <v>160</v>
      </c>
      <c r="E272" s="235" t="s">
        <v>21</v>
      </c>
      <c r="F272" s="236" t="s">
        <v>162</v>
      </c>
      <c r="G272" s="234"/>
      <c r="H272" s="237">
        <v>742.5</v>
      </c>
      <c r="I272" s="238"/>
      <c r="J272" s="234"/>
      <c r="K272" s="234"/>
      <c r="L272" s="239"/>
      <c r="M272" s="240"/>
      <c r="N272" s="241"/>
      <c r="O272" s="241"/>
      <c r="P272" s="241"/>
      <c r="Q272" s="241"/>
      <c r="R272" s="241"/>
      <c r="S272" s="241"/>
      <c r="T272" s="242"/>
      <c r="AT272" s="243" t="s">
        <v>160</v>
      </c>
      <c r="AU272" s="243" t="s">
        <v>78</v>
      </c>
      <c r="AV272" s="11" t="s">
        <v>159</v>
      </c>
      <c r="AW272" s="11" t="s">
        <v>33</v>
      </c>
      <c r="AX272" s="11" t="s">
        <v>78</v>
      </c>
      <c r="AY272" s="243" t="s">
        <v>154</v>
      </c>
    </row>
    <row r="273" s="1" customFormat="1" ht="16.5" customHeight="1">
      <c r="B273" s="43"/>
      <c r="C273" s="209" t="s">
        <v>335</v>
      </c>
      <c r="D273" s="209" t="s">
        <v>155</v>
      </c>
      <c r="E273" s="210" t="s">
        <v>515</v>
      </c>
      <c r="F273" s="211" t="s">
        <v>516</v>
      </c>
      <c r="G273" s="212" t="s">
        <v>158</v>
      </c>
      <c r="H273" s="213">
        <v>1485</v>
      </c>
      <c r="I273" s="214"/>
      <c r="J273" s="215">
        <f>ROUND(I273*H273,2)</f>
        <v>0</v>
      </c>
      <c r="K273" s="211" t="s">
        <v>21</v>
      </c>
      <c r="L273" s="69"/>
      <c r="M273" s="216" t="s">
        <v>21</v>
      </c>
      <c r="N273" s="217" t="s">
        <v>41</v>
      </c>
      <c r="O273" s="44"/>
      <c r="P273" s="218">
        <f>O273*H273</f>
        <v>0</v>
      </c>
      <c r="Q273" s="218">
        <v>0</v>
      </c>
      <c r="R273" s="218">
        <f>Q273*H273</f>
        <v>0</v>
      </c>
      <c r="S273" s="218">
        <v>0</v>
      </c>
      <c r="T273" s="219">
        <f>S273*H273</f>
        <v>0</v>
      </c>
      <c r="AR273" s="21" t="s">
        <v>159</v>
      </c>
      <c r="AT273" s="21" t="s">
        <v>155</v>
      </c>
      <c r="AU273" s="21" t="s">
        <v>78</v>
      </c>
      <c r="AY273" s="21" t="s">
        <v>154</v>
      </c>
      <c r="BE273" s="220">
        <f>IF(N273="základní",J273,0)</f>
        <v>0</v>
      </c>
      <c r="BF273" s="220">
        <f>IF(N273="snížená",J273,0)</f>
        <v>0</v>
      </c>
      <c r="BG273" s="220">
        <f>IF(N273="zákl. přenesená",J273,0)</f>
        <v>0</v>
      </c>
      <c r="BH273" s="220">
        <f>IF(N273="sníž. přenesená",J273,0)</f>
        <v>0</v>
      </c>
      <c r="BI273" s="220">
        <f>IF(N273="nulová",J273,0)</f>
        <v>0</v>
      </c>
      <c r="BJ273" s="21" t="s">
        <v>78</v>
      </c>
      <c r="BK273" s="220">
        <f>ROUND(I273*H273,2)</f>
        <v>0</v>
      </c>
      <c r="BL273" s="21" t="s">
        <v>159</v>
      </c>
      <c r="BM273" s="21" t="s">
        <v>517</v>
      </c>
    </row>
    <row r="274" s="1" customFormat="1" ht="16.5" customHeight="1">
      <c r="B274" s="43"/>
      <c r="C274" s="209" t="s">
        <v>498</v>
      </c>
      <c r="D274" s="209" t="s">
        <v>155</v>
      </c>
      <c r="E274" s="210" t="s">
        <v>518</v>
      </c>
      <c r="F274" s="211" t="s">
        <v>519</v>
      </c>
      <c r="G274" s="212" t="s">
        <v>520</v>
      </c>
      <c r="H274" s="213">
        <v>100</v>
      </c>
      <c r="I274" s="214"/>
      <c r="J274" s="215">
        <f>ROUND(I274*H274,2)</f>
        <v>0</v>
      </c>
      <c r="K274" s="211" t="s">
        <v>21</v>
      </c>
      <c r="L274" s="69"/>
      <c r="M274" s="216" t="s">
        <v>21</v>
      </c>
      <c r="N274" s="217" t="s">
        <v>41</v>
      </c>
      <c r="O274" s="44"/>
      <c r="P274" s="218">
        <f>O274*H274</f>
        <v>0</v>
      </c>
      <c r="Q274" s="218">
        <v>0</v>
      </c>
      <c r="R274" s="218">
        <f>Q274*H274</f>
        <v>0</v>
      </c>
      <c r="S274" s="218">
        <v>0</v>
      </c>
      <c r="T274" s="219">
        <f>S274*H274</f>
        <v>0</v>
      </c>
      <c r="AR274" s="21" t="s">
        <v>159</v>
      </c>
      <c r="AT274" s="21" t="s">
        <v>155</v>
      </c>
      <c r="AU274" s="21" t="s">
        <v>78</v>
      </c>
      <c r="AY274" s="21" t="s">
        <v>154</v>
      </c>
      <c r="BE274" s="220">
        <f>IF(N274="základní",J274,0)</f>
        <v>0</v>
      </c>
      <c r="BF274" s="220">
        <f>IF(N274="snížená",J274,0)</f>
        <v>0</v>
      </c>
      <c r="BG274" s="220">
        <f>IF(N274="zákl. přenesená",J274,0)</f>
        <v>0</v>
      </c>
      <c r="BH274" s="220">
        <f>IF(N274="sníž. přenesená",J274,0)</f>
        <v>0</v>
      </c>
      <c r="BI274" s="220">
        <f>IF(N274="nulová",J274,0)</f>
        <v>0</v>
      </c>
      <c r="BJ274" s="21" t="s">
        <v>78</v>
      </c>
      <c r="BK274" s="220">
        <f>ROUND(I274*H274,2)</f>
        <v>0</v>
      </c>
      <c r="BL274" s="21" t="s">
        <v>159</v>
      </c>
      <c r="BM274" s="21" t="s">
        <v>521</v>
      </c>
    </row>
    <row r="275" s="1" customFormat="1" ht="16.5" customHeight="1">
      <c r="B275" s="43"/>
      <c r="C275" s="209" t="s">
        <v>338</v>
      </c>
      <c r="D275" s="209" t="s">
        <v>155</v>
      </c>
      <c r="E275" s="210" t="s">
        <v>522</v>
      </c>
      <c r="F275" s="211" t="s">
        <v>523</v>
      </c>
      <c r="G275" s="212" t="s">
        <v>158</v>
      </c>
      <c r="H275" s="213">
        <v>572.80999999999995</v>
      </c>
      <c r="I275" s="214"/>
      <c r="J275" s="215">
        <f>ROUND(I275*H275,2)</f>
        <v>0</v>
      </c>
      <c r="K275" s="211" t="s">
        <v>21</v>
      </c>
      <c r="L275" s="69"/>
      <c r="M275" s="216" t="s">
        <v>21</v>
      </c>
      <c r="N275" s="217" t="s">
        <v>41</v>
      </c>
      <c r="O275" s="44"/>
      <c r="P275" s="218">
        <f>O275*H275</f>
        <v>0</v>
      </c>
      <c r="Q275" s="218">
        <v>0</v>
      </c>
      <c r="R275" s="218">
        <f>Q275*H275</f>
        <v>0</v>
      </c>
      <c r="S275" s="218">
        <v>0</v>
      </c>
      <c r="T275" s="219">
        <f>S275*H275</f>
        <v>0</v>
      </c>
      <c r="AR275" s="21" t="s">
        <v>159</v>
      </c>
      <c r="AT275" s="21" t="s">
        <v>155</v>
      </c>
      <c r="AU275" s="21" t="s">
        <v>78</v>
      </c>
      <c r="AY275" s="21" t="s">
        <v>154</v>
      </c>
      <c r="BE275" s="220">
        <f>IF(N275="základní",J275,0)</f>
        <v>0</v>
      </c>
      <c r="BF275" s="220">
        <f>IF(N275="snížená",J275,0)</f>
        <v>0</v>
      </c>
      <c r="BG275" s="220">
        <f>IF(N275="zákl. přenesená",J275,0)</f>
        <v>0</v>
      </c>
      <c r="BH275" s="220">
        <f>IF(N275="sníž. přenesená",J275,0)</f>
        <v>0</v>
      </c>
      <c r="BI275" s="220">
        <f>IF(N275="nulová",J275,0)</f>
        <v>0</v>
      </c>
      <c r="BJ275" s="21" t="s">
        <v>78</v>
      </c>
      <c r="BK275" s="220">
        <f>ROUND(I275*H275,2)</f>
        <v>0</v>
      </c>
      <c r="BL275" s="21" t="s">
        <v>159</v>
      </c>
      <c r="BM275" s="21" t="s">
        <v>524</v>
      </c>
    </row>
    <row r="276" s="10" customFormat="1">
      <c r="B276" s="221"/>
      <c r="C276" s="222"/>
      <c r="D276" s="223" t="s">
        <v>160</v>
      </c>
      <c r="E276" s="224" t="s">
        <v>21</v>
      </c>
      <c r="F276" s="225" t="s">
        <v>525</v>
      </c>
      <c r="G276" s="222"/>
      <c r="H276" s="226">
        <v>282.81</v>
      </c>
      <c r="I276" s="227"/>
      <c r="J276" s="222"/>
      <c r="K276" s="222"/>
      <c r="L276" s="228"/>
      <c r="M276" s="229"/>
      <c r="N276" s="230"/>
      <c r="O276" s="230"/>
      <c r="P276" s="230"/>
      <c r="Q276" s="230"/>
      <c r="R276" s="230"/>
      <c r="S276" s="230"/>
      <c r="T276" s="231"/>
      <c r="AT276" s="232" t="s">
        <v>160</v>
      </c>
      <c r="AU276" s="232" t="s">
        <v>78</v>
      </c>
      <c r="AV276" s="10" t="s">
        <v>80</v>
      </c>
      <c r="AW276" s="10" t="s">
        <v>33</v>
      </c>
      <c r="AX276" s="10" t="s">
        <v>70</v>
      </c>
      <c r="AY276" s="232" t="s">
        <v>154</v>
      </c>
    </row>
    <row r="277" s="10" customFormat="1">
      <c r="B277" s="221"/>
      <c r="C277" s="222"/>
      <c r="D277" s="223" t="s">
        <v>160</v>
      </c>
      <c r="E277" s="224" t="s">
        <v>21</v>
      </c>
      <c r="F277" s="225" t="s">
        <v>526</v>
      </c>
      <c r="G277" s="222"/>
      <c r="H277" s="226">
        <v>290</v>
      </c>
      <c r="I277" s="227"/>
      <c r="J277" s="222"/>
      <c r="K277" s="222"/>
      <c r="L277" s="228"/>
      <c r="M277" s="229"/>
      <c r="N277" s="230"/>
      <c r="O277" s="230"/>
      <c r="P277" s="230"/>
      <c r="Q277" s="230"/>
      <c r="R277" s="230"/>
      <c r="S277" s="230"/>
      <c r="T277" s="231"/>
      <c r="AT277" s="232" t="s">
        <v>160</v>
      </c>
      <c r="AU277" s="232" t="s">
        <v>78</v>
      </c>
      <c r="AV277" s="10" t="s">
        <v>80</v>
      </c>
      <c r="AW277" s="10" t="s">
        <v>33</v>
      </c>
      <c r="AX277" s="10" t="s">
        <v>70</v>
      </c>
      <c r="AY277" s="232" t="s">
        <v>154</v>
      </c>
    </row>
    <row r="278" s="11" customFormat="1">
      <c r="B278" s="233"/>
      <c r="C278" s="234"/>
      <c r="D278" s="223" t="s">
        <v>160</v>
      </c>
      <c r="E278" s="235" t="s">
        <v>21</v>
      </c>
      <c r="F278" s="236" t="s">
        <v>162</v>
      </c>
      <c r="G278" s="234"/>
      <c r="H278" s="237">
        <v>572.80999999999995</v>
      </c>
      <c r="I278" s="238"/>
      <c r="J278" s="234"/>
      <c r="K278" s="234"/>
      <c r="L278" s="239"/>
      <c r="M278" s="240"/>
      <c r="N278" s="241"/>
      <c r="O278" s="241"/>
      <c r="P278" s="241"/>
      <c r="Q278" s="241"/>
      <c r="R278" s="241"/>
      <c r="S278" s="241"/>
      <c r="T278" s="242"/>
      <c r="AT278" s="243" t="s">
        <v>160</v>
      </c>
      <c r="AU278" s="243" t="s">
        <v>78</v>
      </c>
      <c r="AV278" s="11" t="s">
        <v>159</v>
      </c>
      <c r="AW278" s="11" t="s">
        <v>33</v>
      </c>
      <c r="AX278" s="11" t="s">
        <v>78</v>
      </c>
      <c r="AY278" s="243" t="s">
        <v>154</v>
      </c>
    </row>
    <row r="279" s="1" customFormat="1" ht="16.5" customHeight="1">
      <c r="B279" s="43"/>
      <c r="C279" s="209" t="s">
        <v>527</v>
      </c>
      <c r="D279" s="209" t="s">
        <v>155</v>
      </c>
      <c r="E279" s="210" t="s">
        <v>528</v>
      </c>
      <c r="F279" s="211" t="s">
        <v>529</v>
      </c>
      <c r="G279" s="212" t="s">
        <v>158</v>
      </c>
      <c r="H279" s="213">
        <v>154.69999999999999</v>
      </c>
      <c r="I279" s="214"/>
      <c r="J279" s="215">
        <f>ROUND(I279*H279,2)</f>
        <v>0</v>
      </c>
      <c r="K279" s="211" t="s">
        <v>21</v>
      </c>
      <c r="L279" s="69"/>
      <c r="M279" s="216" t="s">
        <v>21</v>
      </c>
      <c r="N279" s="217" t="s">
        <v>41</v>
      </c>
      <c r="O279" s="44"/>
      <c r="P279" s="218">
        <f>O279*H279</f>
        <v>0</v>
      </c>
      <c r="Q279" s="218">
        <v>0</v>
      </c>
      <c r="R279" s="218">
        <f>Q279*H279</f>
        <v>0</v>
      </c>
      <c r="S279" s="218">
        <v>0</v>
      </c>
      <c r="T279" s="219">
        <f>S279*H279</f>
        <v>0</v>
      </c>
      <c r="AR279" s="21" t="s">
        <v>159</v>
      </c>
      <c r="AT279" s="21" t="s">
        <v>155</v>
      </c>
      <c r="AU279" s="21" t="s">
        <v>78</v>
      </c>
      <c r="AY279" s="21" t="s">
        <v>154</v>
      </c>
      <c r="BE279" s="220">
        <f>IF(N279="základní",J279,0)</f>
        <v>0</v>
      </c>
      <c r="BF279" s="220">
        <f>IF(N279="snížená",J279,0)</f>
        <v>0</v>
      </c>
      <c r="BG279" s="220">
        <f>IF(N279="zákl. přenesená",J279,0)</f>
        <v>0</v>
      </c>
      <c r="BH279" s="220">
        <f>IF(N279="sníž. přenesená",J279,0)</f>
        <v>0</v>
      </c>
      <c r="BI279" s="220">
        <f>IF(N279="nulová",J279,0)</f>
        <v>0</v>
      </c>
      <c r="BJ279" s="21" t="s">
        <v>78</v>
      </c>
      <c r="BK279" s="220">
        <f>ROUND(I279*H279,2)</f>
        <v>0</v>
      </c>
      <c r="BL279" s="21" t="s">
        <v>159</v>
      </c>
      <c r="BM279" s="21" t="s">
        <v>530</v>
      </c>
    </row>
    <row r="280" s="1" customFormat="1" ht="16.5" customHeight="1">
      <c r="B280" s="43"/>
      <c r="C280" s="209" t="s">
        <v>342</v>
      </c>
      <c r="D280" s="209" t="s">
        <v>155</v>
      </c>
      <c r="E280" s="210" t="s">
        <v>531</v>
      </c>
      <c r="F280" s="211" t="s">
        <v>532</v>
      </c>
      <c r="G280" s="212" t="s">
        <v>158</v>
      </c>
      <c r="H280" s="213">
        <v>750</v>
      </c>
      <c r="I280" s="214"/>
      <c r="J280" s="215">
        <f>ROUND(I280*H280,2)</f>
        <v>0</v>
      </c>
      <c r="K280" s="211" t="s">
        <v>21</v>
      </c>
      <c r="L280" s="69"/>
      <c r="M280" s="216" t="s">
        <v>21</v>
      </c>
      <c r="N280" s="217" t="s">
        <v>41</v>
      </c>
      <c r="O280" s="44"/>
      <c r="P280" s="218">
        <f>O280*H280</f>
        <v>0</v>
      </c>
      <c r="Q280" s="218">
        <v>0</v>
      </c>
      <c r="R280" s="218">
        <f>Q280*H280</f>
        <v>0</v>
      </c>
      <c r="S280" s="218">
        <v>0</v>
      </c>
      <c r="T280" s="219">
        <f>S280*H280</f>
        <v>0</v>
      </c>
      <c r="AR280" s="21" t="s">
        <v>159</v>
      </c>
      <c r="AT280" s="21" t="s">
        <v>155</v>
      </c>
      <c r="AU280" s="21" t="s">
        <v>78</v>
      </c>
      <c r="AY280" s="21" t="s">
        <v>154</v>
      </c>
      <c r="BE280" s="220">
        <f>IF(N280="základní",J280,0)</f>
        <v>0</v>
      </c>
      <c r="BF280" s="220">
        <f>IF(N280="snížená",J280,0)</f>
        <v>0</v>
      </c>
      <c r="BG280" s="220">
        <f>IF(N280="zákl. přenesená",J280,0)</f>
        <v>0</v>
      </c>
      <c r="BH280" s="220">
        <f>IF(N280="sníž. přenesená",J280,0)</f>
        <v>0</v>
      </c>
      <c r="BI280" s="220">
        <f>IF(N280="nulová",J280,0)</f>
        <v>0</v>
      </c>
      <c r="BJ280" s="21" t="s">
        <v>78</v>
      </c>
      <c r="BK280" s="220">
        <f>ROUND(I280*H280,2)</f>
        <v>0</v>
      </c>
      <c r="BL280" s="21" t="s">
        <v>159</v>
      </c>
      <c r="BM280" s="21" t="s">
        <v>533</v>
      </c>
    </row>
    <row r="281" s="1" customFormat="1" ht="16.5" customHeight="1">
      <c r="B281" s="43"/>
      <c r="C281" s="209" t="s">
        <v>534</v>
      </c>
      <c r="D281" s="209" t="s">
        <v>155</v>
      </c>
      <c r="E281" s="210" t="s">
        <v>535</v>
      </c>
      <c r="F281" s="211" t="s">
        <v>536</v>
      </c>
      <c r="G281" s="212" t="s">
        <v>158</v>
      </c>
      <c r="H281" s="213">
        <v>1500</v>
      </c>
      <c r="I281" s="214"/>
      <c r="J281" s="215">
        <f>ROUND(I281*H281,2)</f>
        <v>0</v>
      </c>
      <c r="K281" s="211" t="s">
        <v>21</v>
      </c>
      <c r="L281" s="69"/>
      <c r="M281" s="216" t="s">
        <v>21</v>
      </c>
      <c r="N281" s="217" t="s">
        <v>41</v>
      </c>
      <c r="O281" s="44"/>
      <c r="P281" s="218">
        <f>O281*H281</f>
        <v>0</v>
      </c>
      <c r="Q281" s="218">
        <v>0</v>
      </c>
      <c r="R281" s="218">
        <f>Q281*H281</f>
        <v>0</v>
      </c>
      <c r="S281" s="218">
        <v>0</v>
      </c>
      <c r="T281" s="219">
        <f>S281*H281</f>
        <v>0</v>
      </c>
      <c r="AR281" s="21" t="s">
        <v>159</v>
      </c>
      <c r="AT281" s="21" t="s">
        <v>155</v>
      </c>
      <c r="AU281" s="21" t="s">
        <v>78</v>
      </c>
      <c r="AY281" s="21" t="s">
        <v>154</v>
      </c>
      <c r="BE281" s="220">
        <f>IF(N281="základní",J281,0)</f>
        <v>0</v>
      </c>
      <c r="BF281" s="220">
        <f>IF(N281="snížená",J281,0)</f>
        <v>0</v>
      </c>
      <c r="BG281" s="220">
        <f>IF(N281="zákl. přenesená",J281,0)</f>
        <v>0</v>
      </c>
      <c r="BH281" s="220">
        <f>IF(N281="sníž. přenesená",J281,0)</f>
        <v>0</v>
      </c>
      <c r="BI281" s="220">
        <f>IF(N281="nulová",J281,0)</f>
        <v>0</v>
      </c>
      <c r="BJ281" s="21" t="s">
        <v>78</v>
      </c>
      <c r="BK281" s="220">
        <f>ROUND(I281*H281,2)</f>
        <v>0</v>
      </c>
      <c r="BL281" s="21" t="s">
        <v>159</v>
      </c>
      <c r="BM281" s="21" t="s">
        <v>537</v>
      </c>
    </row>
    <row r="282" s="1" customFormat="1" ht="16.5" customHeight="1">
      <c r="B282" s="43"/>
      <c r="C282" s="209" t="s">
        <v>345</v>
      </c>
      <c r="D282" s="209" t="s">
        <v>155</v>
      </c>
      <c r="E282" s="210" t="s">
        <v>538</v>
      </c>
      <c r="F282" s="211" t="s">
        <v>539</v>
      </c>
      <c r="G282" s="212" t="s">
        <v>205</v>
      </c>
      <c r="H282" s="213">
        <v>4</v>
      </c>
      <c r="I282" s="214"/>
      <c r="J282" s="215">
        <f>ROUND(I282*H282,2)</f>
        <v>0</v>
      </c>
      <c r="K282" s="211" t="s">
        <v>21</v>
      </c>
      <c r="L282" s="69"/>
      <c r="M282" s="216" t="s">
        <v>21</v>
      </c>
      <c r="N282" s="217" t="s">
        <v>41</v>
      </c>
      <c r="O282" s="44"/>
      <c r="P282" s="218">
        <f>O282*H282</f>
        <v>0</v>
      </c>
      <c r="Q282" s="218">
        <v>0</v>
      </c>
      <c r="R282" s="218">
        <f>Q282*H282</f>
        <v>0</v>
      </c>
      <c r="S282" s="218">
        <v>0</v>
      </c>
      <c r="T282" s="219">
        <f>S282*H282</f>
        <v>0</v>
      </c>
      <c r="AR282" s="21" t="s">
        <v>159</v>
      </c>
      <c r="AT282" s="21" t="s">
        <v>155</v>
      </c>
      <c r="AU282" s="21" t="s">
        <v>78</v>
      </c>
      <c r="AY282" s="21" t="s">
        <v>154</v>
      </c>
      <c r="BE282" s="220">
        <f>IF(N282="základní",J282,0)</f>
        <v>0</v>
      </c>
      <c r="BF282" s="220">
        <f>IF(N282="snížená",J282,0)</f>
        <v>0</v>
      </c>
      <c r="BG282" s="220">
        <f>IF(N282="zákl. přenesená",J282,0)</f>
        <v>0</v>
      </c>
      <c r="BH282" s="220">
        <f>IF(N282="sníž. přenesená",J282,0)</f>
        <v>0</v>
      </c>
      <c r="BI282" s="220">
        <f>IF(N282="nulová",J282,0)</f>
        <v>0</v>
      </c>
      <c r="BJ282" s="21" t="s">
        <v>78</v>
      </c>
      <c r="BK282" s="220">
        <f>ROUND(I282*H282,2)</f>
        <v>0</v>
      </c>
      <c r="BL282" s="21" t="s">
        <v>159</v>
      </c>
      <c r="BM282" s="21" t="s">
        <v>540</v>
      </c>
    </row>
    <row r="283" s="1" customFormat="1" ht="16.5" customHeight="1">
      <c r="B283" s="43"/>
      <c r="C283" s="209" t="s">
        <v>541</v>
      </c>
      <c r="D283" s="209" t="s">
        <v>155</v>
      </c>
      <c r="E283" s="210" t="s">
        <v>542</v>
      </c>
      <c r="F283" s="211" t="s">
        <v>543</v>
      </c>
      <c r="G283" s="212" t="s">
        <v>205</v>
      </c>
      <c r="H283" s="213">
        <v>4</v>
      </c>
      <c r="I283" s="214"/>
      <c r="J283" s="215">
        <f>ROUND(I283*H283,2)</f>
        <v>0</v>
      </c>
      <c r="K283" s="211" t="s">
        <v>21</v>
      </c>
      <c r="L283" s="69"/>
      <c r="M283" s="216" t="s">
        <v>21</v>
      </c>
      <c r="N283" s="217" t="s">
        <v>41</v>
      </c>
      <c r="O283" s="44"/>
      <c r="P283" s="218">
        <f>O283*H283</f>
        <v>0</v>
      </c>
      <c r="Q283" s="218">
        <v>0</v>
      </c>
      <c r="R283" s="218">
        <f>Q283*H283</f>
        <v>0</v>
      </c>
      <c r="S283" s="218">
        <v>0</v>
      </c>
      <c r="T283" s="219">
        <f>S283*H283</f>
        <v>0</v>
      </c>
      <c r="AR283" s="21" t="s">
        <v>159</v>
      </c>
      <c r="AT283" s="21" t="s">
        <v>155</v>
      </c>
      <c r="AU283" s="21" t="s">
        <v>78</v>
      </c>
      <c r="AY283" s="21" t="s">
        <v>154</v>
      </c>
      <c r="BE283" s="220">
        <f>IF(N283="základní",J283,0)</f>
        <v>0</v>
      </c>
      <c r="BF283" s="220">
        <f>IF(N283="snížená",J283,0)</f>
        <v>0</v>
      </c>
      <c r="BG283" s="220">
        <f>IF(N283="zákl. přenesená",J283,0)</f>
        <v>0</v>
      </c>
      <c r="BH283" s="220">
        <f>IF(N283="sníž. přenesená",J283,0)</f>
        <v>0</v>
      </c>
      <c r="BI283" s="220">
        <f>IF(N283="nulová",J283,0)</f>
        <v>0</v>
      </c>
      <c r="BJ283" s="21" t="s">
        <v>78</v>
      </c>
      <c r="BK283" s="220">
        <f>ROUND(I283*H283,2)</f>
        <v>0</v>
      </c>
      <c r="BL283" s="21" t="s">
        <v>159</v>
      </c>
      <c r="BM283" s="21" t="s">
        <v>544</v>
      </c>
    </row>
    <row r="284" s="9" customFormat="1" ht="37.44" customHeight="1">
      <c r="B284" s="195"/>
      <c r="C284" s="196"/>
      <c r="D284" s="197" t="s">
        <v>69</v>
      </c>
      <c r="E284" s="198" t="s">
        <v>534</v>
      </c>
      <c r="F284" s="198" t="s">
        <v>545</v>
      </c>
      <c r="G284" s="196"/>
      <c r="H284" s="196"/>
      <c r="I284" s="199"/>
      <c r="J284" s="200">
        <f>BK284</f>
        <v>0</v>
      </c>
      <c r="K284" s="196"/>
      <c r="L284" s="201"/>
      <c r="M284" s="202"/>
      <c r="N284" s="203"/>
      <c r="O284" s="203"/>
      <c r="P284" s="204">
        <f>SUM(P285:P296)</f>
        <v>0</v>
      </c>
      <c r="Q284" s="203"/>
      <c r="R284" s="204">
        <f>SUM(R285:R296)</f>
        <v>0</v>
      </c>
      <c r="S284" s="203"/>
      <c r="T284" s="205">
        <f>SUM(T285:T296)</f>
        <v>0</v>
      </c>
      <c r="AR284" s="206" t="s">
        <v>78</v>
      </c>
      <c r="AT284" s="207" t="s">
        <v>69</v>
      </c>
      <c r="AU284" s="207" t="s">
        <v>70</v>
      </c>
      <c r="AY284" s="206" t="s">
        <v>154</v>
      </c>
      <c r="BK284" s="208">
        <f>SUM(BK285:BK296)</f>
        <v>0</v>
      </c>
    </row>
    <row r="285" s="1" customFormat="1" ht="16.5" customHeight="1">
      <c r="B285" s="43"/>
      <c r="C285" s="209" t="s">
        <v>349</v>
      </c>
      <c r="D285" s="209" t="s">
        <v>155</v>
      </c>
      <c r="E285" s="210" t="s">
        <v>546</v>
      </c>
      <c r="F285" s="211" t="s">
        <v>547</v>
      </c>
      <c r="G285" s="212" t="s">
        <v>158</v>
      </c>
      <c r="H285" s="213">
        <v>750</v>
      </c>
      <c r="I285" s="214"/>
      <c r="J285" s="215">
        <f>ROUND(I285*H285,2)</f>
        <v>0</v>
      </c>
      <c r="K285" s="211" t="s">
        <v>21</v>
      </c>
      <c r="L285" s="69"/>
      <c r="M285" s="216" t="s">
        <v>21</v>
      </c>
      <c r="N285" s="217" t="s">
        <v>41</v>
      </c>
      <c r="O285" s="44"/>
      <c r="P285" s="218">
        <f>O285*H285</f>
        <v>0</v>
      </c>
      <c r="Q285" s="218">
        <v>0</v>
      </c>
      <c r="R285" s="218">
        <f>Q285*H285</f>
        <v>0</v>
      </c>
      <c r="S285" s="218">
        <v>0</v>
      </c>
      <c r="T285" s="219">
        <f>S285*H285</f>
        <v>0</v>
      </c>
      <c r="AR285" s="21" t="s">
        <v>159</v>
      </c>
      <c r="AT285" s="21" t="s">
        <v>155</v>
      </c>
      <c r="AU285" s="21" t="s">
        <v>78</v>
      </c>
      <c r="AY285" s="21" t="s">
        <v>154</v>
      </c>
      <c r="BE285" s="220">
        <f>IF(N285="základní",J285,0)</f>
        <v>0</v>
      </c>
      <c r="BF285" s="220">
        <f>IF(N285="snížená",J285,0)</f>
        <v>0</v>
      </c>
      <c r="BG285" s="220">
        <f>IF(N285="zákl. přenesená",J285,0)</f>
        <v>0</v>
      </c>
      <c r="BH285" s="220">
        <f>IF(N285="sníž. přenesená",J285,0)</f>
        <v>0</v>
      </c>
      <c r="BI285" s="220">
        <f>IF(N285="nulová",J285,0)</f>
        <v>0</v>
      </c>
      <c r="BJ285" s="21" t="s">
        <v>78</v>
      </c>
      <c r="BK285" s="220">
        <f>ROUND(I285*H285,2)</f>
        <v>0</v>
      </c>
      <c r="BL285" s="21" t="s">
        <v>159</v>
      </c>
      <c r="BM285" s="21" t="s">
        <v>548</v>
      </c>
    </row>
    <row r="286" s="1" customFormat="1" ht="16.5" customHeight="1">
      <c r="B286" s="43"/>
      <c r="C286" s="209" t="s">
        <v>549</v>
      </c>
      <c r="D286" s="209" t="s">
        <v>155</v>
      </c>
      <c r="E286" s="210" t="s">
        <v>550</v>
      </c>
      <c r="F286" s="211" t="s">
        <v>551</v>
      </c>
      <c r="G286" s="212" t="s">
        <v>205</v>
      </c>
      <c r="H286" s="213">
        <v>0.80000000000000004</v>
      </c>
      <c r="I286" s="214"/>
      <c r="J286" s="215">
        <f>ROUND(I286*H286,2)</f>
        <v>0</v>
      </c>
      <c r="K286" s="211" t="s">
        <v>21</v>
      </c>
      <c r="L286" s="69"/>
      <c r="M286" s="216" t="s">
        <v>21</v>
      </c>
      <c r="N286" s="217" t="s">
        <v>41</v>
      </c>
      <c r="O286" s="44"/>
      <c r="P286" s="218">
        <f>O286*H286</f>
        <v>0</v>
      </c>
      <c r="Q286" s="218">
        <v>0</v>
      </c>
      <c r="R286" s="218">
        <f>Q286*H286</f>
        <v>0</v>
      </c>
      <c r="S286" s="218">
        <v>0</v>
      </c>
      <c r="T286" s="219">
        <f>S286*H286</f>
        <v>0</v>
      </c>
      <c r="AR286" s="21" t="s">
        <v>159</v>
      </c>
      <c r="AT286" s="21" t="s">
        <v>155</v>
      </c>
      <c r="AU286" s="21" t="s">
        <v>78</v>
      </c>
      <c r="AY286" s="21" t="s">
        <v>154</v>
      </c>
      <c r="BE286" s="220">
        <f>IF(N286="základní",J286,0)</f>
        <v>0</v>
      </c>
      <c r="BF286" s="220">
        <f>IF(N286="snížená",J286,0)</f>
        <v>0</v>
      </c>
      <c r="BG286" s="220">
        <f>IF(N286="zákl. přenesená",J286,0)</f>
        <v>0</v>
      </c>
      <c r="BH286" s="220">
        <f>IF(N286="sníž. přenesená",J286,0)</f>
        <v>0</v>
      </c>
      <c r="BI286" s="220">
        <f>IF(N286="nulová",J286,0)</f>
        <v>0</v>
      </c>
      <c r="BJ286" s="21" t="s">
        <v>78</v>
      </c>
      <c r="BK286" s="220">
        <f>ROUND(I286*H286,2)</f>
        <v>0</v>
      </c>
      <c r="BL286" s="21" t="s">
        <v>159</v>
      </c>
      <c r="BM286" s="21" t="s">
        <v>552</v>
      </c>
    </row>
    <row r="287" s="1" customFormat="1" ht="16.5" customHeight="1">
      <c r="B287" s="43"/>
      <c r="C287" s="209" t="s">
        <v>352</v>
      </c>
      <c r="D287" s="209" t="s">
        <v>155</v>
      </c>
      <c r="E287" s="210" t="s">
        <v>553</v>
      </c>
      <c r="F287" s="211" t="s">
        <v>554</v>
      </c>
      <c r="G287" s="212" t="s">
        <v>262</v>
      </c>
      <c r="H287" s="213">
        <v>1</v>
      </c>
      <c r="I287" s="214"/>
      <c r="J287" s="215">
        <f>ROUND(I287*H287,2)</f>
        <v>0</v>
      </c>
      <c r="K287" s="211" t="s">
        <v>21</v>
      </c>
      <c r="L287" s="69"/>
      <c r="M287" s="216" t="s">
        <v>21</v>
      </c>
      <c r="N287" s="217" t="s">
        <v>41</v>
      </c>
      <c r="O287" s="44"/>
      <c r="P287" s="218">
        <f>O287*H287</f>
        <v>0</v>
      </c>
      <c r="Q287" s="218">
        <v>0</v>
      </c>
      <c r="R287" s="218">
        <f>Q287*H287</f>
        <v>0</v>
      </c>
      <c r="S287" s="218">
        <v>0</v>
      </c>
      <c r="T287" s="219">
        <f>S287*H287</f>
        <v>0</v>
      </c>
      <c r="AR287" s="21" t="s">
        <v>159</v>
      </c>
      <c r="AT287" s="21" t="s">
        <v>155</v>
      </c>
      <c r="AU287" s="21" t="s">
        <v>78</v>
      </c>
      <c r="AY287" s="21" t="s">
        <v>154</v>
      </c>
      <c r="BE287" s="220">
        <f>IF(N287="základní",J287,0)</f>
        <v>0</v>
      </c>
      <c r="BF287" s="220">
        <f>IF(N287="snížená",J287,0)</f>
        <v>0</v>
      </c>
      <c r="BG287" s="220">
        <f>IF(N287="zákl. přenesená",J287,0)</f>
        <v>0</v>
      </c>
      <c r="BH287" s="220">
        <f>IF(N287="sníž. přenesená",J287,0)</f>
        <v>0</v>
      </c>
      <c r="BI287" s="220">
        <f>IF(N287="nulová",J287,0)</f>
        <v>0</v>
      </c>
      <c r="BJ287" s="21" t="s">
        <v>78</v>
      </c>
      <c r="BK287" s="220">
        <f>ROUND(I287*H287,2)</f>
        <v>0</v>
      </c>
      <c r="BL287" s="21" t="s">
        <v>159</v>
      </c>
      <c r="BM287" s="21" t="s">
        <v>555</v>
      </c>
    </row>
    <row r="288" s="1" customFormat="1" ht="16.5" customHeight="1">
      <c r="B288" s="43"/>
      <c r="C288" s="209" t="s">
        <v>556</v>
      </c>
      <c r="D288" s="209" t="s">
        <v>155</v>
      </c>
      <c r="E288" s="210" t="s">
        <v>557</v>
      </c>
      <c r="F288" s="211" t="s">
        <v>558</v>
      </c>
      <c r="G288" s="212" t="s">
        <v>262</v>
      </c>
      <c r="H288" s="213">
        <v>1</v>
      </c>
      <c r="I288" s="214"/>
      <c r="J288" s="215">
        <f>ROUND(I288*H288,2)</f>
        <v>0</v>
      </c>
      <c r="K288" s="211" t="s">
        <v>21</v>
      </c>
      <c r="L288" s="69"/>
      <c r="M288" s="216" t="s">
        <v>21</v>
      </c>
      <c r="N288" s="217" t="s">
        <v>41</v>
      </c>
      <c r="O288" s="44"/>
      <c r="P288" s="218">
        <f>O288*H288</f>
        <v>0</v>
      </c>
      <c r="Q288" s="218">
        <v>0</v>
      </c>
      <c r="R288" s="218">
        <f>Q288*H288</f>
        <v>0</v>
      </c>
      <c r="S288" s="218">
        <v>0</v>
      </c>
      <c r="T288" s="219">
        <f>S288*H288</f>
        <v>0</v>
      </c>
      <c r="AR288" s="21" t="s">
        <v>159</v>
      </c>
      <c r="AT288" s="21" t="s">
        <v>155</v>
      </c>
      <c r="AU288" s="21" t="s">
        <v>78</v>
      </c>
      <c r="AY288" s="21" t="s">
        <v>154</v>
      </c>
      <c r="BE288" s="220">
        <f>IF(N288="základní",J288,0)</f>
        <v>0</v>
      </c>
      <c r="BF288" s="220">
        <f>IF(N288="snížená",J288,0)</f>
        <v>0</v>
      </c>
      <c r="BG288" s="220">
        <f>IF(N288="zákl. přenesená",J288,0)</f>
        <v>0</v>
      </c>
      <c r="BH288" s="220">
        <f>IF(N288="sníž. přenesená",J288,0)</f>
        <v>0</v>
      </c>
      <c r="BI288" s="220">
        <f>IF(N288="nulová",J288,0)</f>
        <v>0</v>
      </c>
      <c r="BJ288" s="21" t="s">
        <v>78</v>
      </c>
      <c r="BK288" s="220">
        <f>ROUND(I288*H288,2)</f>
        <v>0</v>
      </c>
      <c r="BL288" s="21" t="s">
        <v>159</v>
      </c>
      <c r="BM288" s="21" t="s">
        <v>559</v>
      </c>
    </row>
    <row r="289" s="1" customFormat="1" ht="16.5" customHeight="1">
      <c r="B289" s="43"/>
      <c r="C289" s="209" t="s">
        <v>358</v>
      </c>
      <c r="D289" s="209" t="s">
        <v>155</v>
      </c>
      <c r="E289" s="210" t="s">
        <v>560</v>
      </c>
      <c r="F289" s="211" t="s">
        <v>561</v>
      </c>
      <c r="G289" s="212" t="s">
        <v>262</v>
      </c>
      <c r="H289" s="213">
        <v>2</v>
      </c>
      <c r="I289" s="214"/>
      <c r="J289" s="215">
        <f>ROUND(I289*H289,2)</f>
        <v>0</v>
      </c>
      <c r="K289" s="211" t="s">
        <v>21</v>
      </c>
      <c r="L289" s="69"/>
      <c r="M289" s="216" t="s">
        <v>21</v>
      </c>
      <c r="N289" s="217" t="s">
        <v>41</v>
      </c>
      <c r="O289" s="44"/>
      <c r="P289" s="218">
        <f>O289*H289</f>
        <v>0</v>
      </c>
      <c r="Q289" s="218">
        <v>0</v>
      </c>
      <c r="R289" s="218">
        <f>Q289*H289</f>
        <v>0</v>
      </c>
      <c r="S289" s="218">
        <v>0</v>
      </c>
      <c r="T289" s="219">
        <f>S289*H289</f>
        <v>0</v>
      </c>
      <c r="AR289" s="21" t="s">
        <v>159</v>
      </c>
      <c r="AT289" s="21" t="s">
        <v>155</v>
      </c>
      <c r="AU289" s="21" t="s">
        <v>78</v>
      </c>
      <c r="AY289" s="21" t="s">
        <v>154</v>
      </c>
      <c r="BE289" s="220">
        <f>IF(N289="základní",J289,0)</f>
        <v>0</v>
      </c>
      <c r="BF289" s="220">
        <f>IF(N289="snížená",J289,0)</f>
        <v>0</v>
      </c>
      <c r="BG289" s="220">
        <f>IF(N289="zákl. přenesená",J289,0)</f>
        <v>0</v>
      </c>
      <c r="BH289" s="220">
        <f>IF(N289="sníž. přenesená",J289,0)</f>
        <v>0</v>
      </c>
      <c r="BI289" s="220">
        <f>IF(N289="nulová",J289,0)</f>
        <v>0</v>
      </c>
      <c r="BJ289" s="21" t="s">
        <v>78</v>
      </c>
      <c r="BK289" s="220">
        <f>ROUND(I289*H289,2)</f>
        <v>0</v>
      </c>
      <c r="BL289" s="21" t="s">
        <v>159</v>
      </c>
      <c r="BM289" s="21" t="s">
        <v>562</v>
      </c>
    </row>
    <row r="290" s="1" customFormat="1" ht="16.5" customHeight="1">
      <c r="B290" s="43"/>
      <c r="C290" s="209" t="s">
        <v>563</v>
      </c>
      <c r="D290" s="209" t="s">
        <v>155</v>
      </c>
      <c r="E290" s="210" t="s">
        <v>564</v>
      </c>
      <c r="F290" s="211" t="s">
        <v>565</v>
      </c>
      <c r="G290" s="212" t="s">
        <v>262</v>
      </c>
      <c r="H290" s="213">
        <v>3</v>
      </c>
      <c r="I290" s="214"/>
      <c r="J290" s="215">
        <f>ROUND(I290*H290,2)</f>
        <v>0</v>
      </c>
      <c r="K290" s="211" t="s">
        <v>21</v>
      </c>
      <c r="L290" s="69"/>
      <c r="M290" s="216" t="s">
        <v>21</v>
      </c>
      <c r="N290" s="217" t="s">
        <v>41</v>
      </c>
      <c r="O290" s="44"/>
      <c r="P290" s="218">
        <f>O290*H290</f>
        <v>0</v>
      </c>
      <c r="Q290" s="218">
        <v>0</v>
      </c>
      <c r="R290" s="218">
        <f>Q290*H290</f>
        <v>0</v>
      </c>
      <c r="S290" s="218">
        <v>0</v>
      </c>
      <c r="T290" s="219">
        <f>S290*H290</f>
        <v>0</v>
      </c>
      <c r="AR290" s="21" t="s">
        <v>159</v>
      </c>
      <c r="AT290" s="21" t="s">
        <v>155</v>
      </c>
      <c r="AU290" s="21" t="s">
        <v>78</v>
      </c>
      <c r="AY290" s="21" t="s">
        <v>154</v>
      </c>
      <c r="BE290" s="220">
        <f>IF(N290="základní",J290,0)</f>
        <v>0</v>
      </c>
      <c r="BF290" s="220">
        <f>IF(N290="snížená",J290,0)</f>
        <v>0</v>
      </c>
      <c r="BG290" s="220">
        <f>IF(N290="zákl. přenesená",J290,0)</f>
        <v>0</v>
      </c>
      <c r="BH290" s="220">
        <f>IF(N290="sníž. přenesená",J290,0)</f>
        <v>0</v>
      </c>
      <c r="BI290" s="220">
        <f>IF(N290="nulová",J290,0)</f>
        <v>0</v>
      </c>
      <c r="BJ290" s="21" t="s">
        <v>78</v>
      </c>
      <c r="BK290" s="220">
        <f>ROUND(I290*H290,2)</f>
        <v>0</v>
      </c>
      <c r="BL290" s="21" t="s">
        <v>159</v>
      </c>
      <c r="BM290" s="21" t="s">
        <v>566</v>
      </c>
    </row>
    <row r="291" s="1" customFormat="1" ht="16.5" customHeight="1">
      <c r="B291" s="43"/>
      <c r="C291" s="209" t="s">
        <v>362</v>
      </c>
      <c r="D291" s="209" t="s">
        <v>155</v>
      </c>
      <c r="E291" s="210" t="s">
        <v>567</v>
      </c>
      <c r="F291" s="211" t="s">
        <v>568</v>
      </c>
      <c r="G291" s="212" t="s">
        <v>262</v>
      </c>
      <c r="H291" s="213">
        <v>3</v>
      </c>
      <c r="I291" s="214"/>
      <c r="J291" s="215">
        <f>ROUND(I291*H291,2)</f>
        <v>0</v>
      </c>
      <c r="K291" s="211" t="s">
        <v>21</v>
      </c>
      <c r="L291" s="69"/>
      <c r="M291" s="216" t="s">
        <v>21</v>
      </c>
      <c r="N291" s="217" t="s">
        <v>41</v>
      </c>
      <c r="O291" s="44"/>
      <c r="P291" s="218">
        <f>O291*H291</f>
        <v>0</v>
      </c>
      <c r="Q291" s="218">
        <v>0</v>
      </c>
      <c r="R291" s="218">
        <f>Q291*H291</f>
        <v>0</v>
      </c>
      <c r="S291" s="218">
        <v>0</v>
      </c>
      <c r="T291" s="219">
        <f>S291*H291</f>
        <v>0</v>
      </c>
      <c r="AR291" s="21" t="s">
        <v>159</v>
      </c>
      <c r="AT291" s="21" t="s">
        <v>155</v>
      </c>
      <c r="AU291" s="21" t="s">
        <v>78</v>
      </c>
      <c r="AY291" s="21" t="s">
        <v>154</v>
      </c>
      <c r="BE291" s="220">
        <f>IF(N291="základní",J291,0)</f>
        <v>0</v>
      </c>
      <c r="BF291" s="220">
        <f>IF(N291="snížená",J291,0)</f>
        <v>0</v>
      </c>
      <c r="BG291" s="220">
        <f>IF(N291="zákl. přenesená",J291,0)</f>
        <v>0</v>
      </c>
      <c r="BH291" s="220">
        <f>IF(N291="sníž. přenesená",J291,0)</f>
        <v>0</v>
      </c>
      <c r="BI291" s="220">
        <f>IF(N291="nulová",J291,0)</f>
        <v>0</v>
      </c>
      <c r="BJ291" s="21" t="s">
        <v>78</v>
      </c>
      <c r="BK291" s="220">
        <f>ROUND(I291*H291,2)</f>
        <v>0</v>
      </c>
      <c r="BL291" s="21" t="s">
        <v>159</v>
      </c>
      <c r="BM291" s="21" t="s">
        <v>569</v>
      </c>
    </row>
    <row r="292" s="1" customFormat="1" ht="16.5" customHeight="1">
      <c r="B292" s="43"/>
      <c r="C292" s="209" t="s">
        <v>570</v>
      </c>
      <c r="D292" s="209" t="s">
        <v>155</v>
      </c>
      <c r="E292" s="210" t="s">
        <v>571</v>
      </c>
      <c r="F292" s="211" t="s">
        <v>572</v>
      </c>
      <c r="G292" s="212" t="s">
        <v>205</v>
      </c>
      <c r="H292" s="213">
        <v>1</v>
      </c>
      <c r="I292" s="214"/>
      <c r="J292" s="215">
        <f>ROUND(I292*H292,2)</f>
        <v>0</v>
      </c>
      <c r="K292" s="211" t="s">
        <v>21</v>
      </c>
      <c r="L292" s="69"/>
      <c r="M292" s="216" t="s">
        <v>21</v>
      </c>
      <c r="N292" s="217" t="s">
        <v>41</v>
      </c>
      <c r="O292" s="44"/>
      <c r="P292" s="218">
        <f>O292*H292</f>
        <v>0</v>
      </c>
      <c r="Q292" s="218">
        <v>0</v>
      </c>
      <c r="R292" s="218">
        <f>Q292*H292</f>
        <v>0</v>
      </c>
      <c r="S292" s="218">
        <v>0</v>
      </c>
      <c r="T292" s="219">
        <f>S292*H292</f>
        <v>0</v>
      </c>
      <c r="AR292" s="21" t="s">
        <v>159</v>
      </c>
      <c r="AT292" s="21" t="s">
        <v>155</v>
      </c>
      <c r="AU292" s="21" t="s">
        <v>78</v>
      </c>
      <c r="AY292" s="21" t="s">
        <v>154</v>
      </c>
      <c r="BE292" s="220">
        <f>IF(N292="základní",J292,0)</f>
        <v>0</v>
      </c>
      <c r="BF292" s="220">
        <f>IF(N292="snížená",J292,0)</f>
        <v>0</v>
      </c>
      <c r="BG292" s="220">
        <f>IF(N292="zákl. přenesená",J292,0)</f>
        <v>0</v>
      </c>
      <c r="BH292" s="220">
        <f>IF(N292="sníž. přenesená",J292,0)</f>
        <v>0</v>
      </c>
      <c r="BI292" s="220">
        <f>IF(N292="nulová",J292,0)</f>
        <v>0</v>
      </c>
      <c r="BJ292" s="21" t="s">
        <v>78</v>
      </c>
      <c r="BK292" s="220">
        <f>ROUND(I292*H292,2)</f>
        <v>0</v>
      </c>
      <c r="BL292" s="21" t="s">
        <v>159</v>
      </c>
      <c r="BM292" s="21" t="s">
        <v>573</v>
      </c>
    </row>
    <row r="293" s="1" customFormat="1" ht="16.5" customHeight="1">
      <c r="B293" s="43"/>
      <c r="C293" s="209" t="s">
        <v>368</v>
      </c>
      <c r="D293" s="209" t="s">
        <v>155</v>
      </c>
      <c r="E293" s="210" t="s">
        <v>574</v>
      </c>
      <c r="F293" s="211" t="s">
        <v>575</v>
      </c>
      <c r="G293" s="212" t="s">
        <v>576</v>
      </c>
      <c r="H293" s="213">
        <v>1</v>
      </c>
      <c r="I293" s="214"/>
      <c r="J293" s="215">
        <f>ROUND(I293*H293,2)</f>
        <v>0</v>
      </c>
      <c r="K293" s="211" t="s">
        <v>21</v>
      </c>
      <c r="L293" s="69"/>
      <c r="M293" s="216" t="s">
        <v>21</v>
      </c>
      <c r="N293" s="217" t="s">
        <v>41</v>
      </c>
      <c r="O293" s="44"/>
      <c r="P293" s="218">
        <f>O293*H293</f>
        <v>0</v>
      </c>
      <c r="Q293" s="218">
        <v>0</v>
      </c>
      <c r="R293" s="218">
        <f>Q293*H293</f>
        <v>0</v>
      </c>
      <c r="S293" s="218">
        <v>0</v>
      </c>
      <c r="T293" s="219">
        <f>S293*H293</f>
        <v>0</v>
      </c>
      <c r="AR293" s="21" t="s">
        <v>159</v>
      </c>
      <c r="AT293" s="21" t="s">
        <v>155</v>
      </c>
      <c r="AU293" s="21" t="s">
        <v>78</v>
      </c>
      <c r="AY293" s="21" t="s">
        <v>154</v>
      </c>
      <c r="BE293" s="220">
        <f>IF(N293="základní",J293,0)</f>
        <v>0</v>
      </c>
      <c r="BF293" s="220">
        <f>IF(N293="snížená",J293,0)</f>
        <v>0</v>
      </c>
      <c r="BG293" s="220">
        <f>IF(N293="zákl. přenesená",J293,0)</f>
        <v>0</v>
      </c>
      <c r="BH293" s="220">
        <f>IF(N293="sníž. přenesená",J293,0)</f>
        <v>0</v>
      </c>
      <c r="BI293" s="220">
        <f>IF(N293="nulová",J293,0)</f>
        <v>0</v>
      </c>
      <c r="BJ293" s="21" t="s">
        <v>78</v>
      </c>
      <c r="BK293" s="220">
        <f>ROUND(I293*H293,2)</f>
        <v>0</v>
      </c>
      <c r="BL293" s="21" t="s">
        <v>159</v>
      </c>
      <c r="BM293" s="21" t="s">
        <v>577</v>
      </c>
    </row>
    <row r="294" s="1" customFormat="1" ht="16.5" customHeight="1">
      <c r="B294" s="43"/>
      <c r="C294" s="209" t="s">
        <v>578</v>
      </c>
      <c r="D294" s="209" t="s">
        <v>155</v>
      </c>
      <c r="E294" s="210" t="s">
        <v>579</v>
      </c>
      <c r="F294" s="211" t="s">
        <v>580</v>
      </c>
      <c r="G294" s="212" t="s">
        <v>262</v>
      </c>
      <c r="H294" s="213">
        <v>1</v>
      </c>
      <c r="I294" s="214"/>
      <c r="J294" s="215">
        <f>ROUND(I294*H294,2)</f>
        <v>0</v>
      </c>
      <c r="K294" s="211" t="s">
        <v>21</v>
      </c>
      <c r="L294" s="69"/>
      <c r="M294" s="216" t="s">
        <v>21</v>
      </c>
      <c r="N294" s="217" t="s">
        <v>41</v>
      </c>
      <c r="O294" s="44"/>
      <c r="P294" s="218">
        <f>O294*H294</f>
        <v>0</v>
      </c>
      <c r="Q294" s="218">
        <v>0</v>
      </c>
      <c r="R294" s="218">
        <f>Q294*H294</f>
        <v>0</v>
      </c>
      <c r="S294" s="218">
        <v>0</v>
      </c>
      <c r="T294" s="219">
        <f>S294*H294</f>
        <v>0</v>
      </c>
      <c r="AR294" s="21" t="s">
        <v>159</v>
      </c>
      <c r="AT294" s="21" t="s">
        <v>155</v>
      </c>
      <c r="AU294" s="21" t="s">
        <v>78</v>
      </c>
      <c r="AY294" s="21" t="s">
        <v>154</v>
      </c>
      <c r="BE294" s="220">
        <f>IF(N294="základní",J294,0)</f>
        <v>0</v>
      </c>
      <c r="BF294" s="220">
        <f>IF(N294="snížená",J294,0)</f>
        <v>0</v>
      </c>
      <c r="BG294" s="220">
        <f>IF(N294="zákl. přenesená",J294,0)</f>
        <v>0</v>
      </c>
      <c r="BH294" s="220">
        <f>IF(N294="sníž. přenesená",J294,0)</f>
        <v>0</v>
      </c>
      <c r="BI294" s="220">
        <f>IF(N294="nulová",J294,0)</f>
        <v>0</v>
      </c>
      <c r="BJ294" s="21" t="s">
        <v>78</v>
      </c>
      <c r="BK294" s="220">
        <f>ROUND(I294*H294,2)</f>
        <v>0</v>
      </c>
      <c r="BL294" s="21" t="s">
        <v>159</v>
      </c>
      <c r="BM294" s="21" t="s">
        <v>581</v>
      </c>
    </row>
    <row r="295" s="1" customFormat="1" ht="16.5" customHeight="1">
      <c r="B295" s="43"/>
      <c r="C295" s="209" t="s">
        <v>371</v>
      </c>
      <c r="D295" s="209" t="s">
        <v>155</v>
      </c>
      <c r="E295" s="210" t="s">
        <v>582</v>
      </c>
      <c r="F295" s="211" t="s">
        <v>583</v>
      </c>
      <c r="G295" s="212" t="s">
        <v>576</v>
      </c>
      <c r="H295" s="213">
        <v>1</v>
      </c>
      <c r="I295" s="214"/>
      <c r="J295" s="215">
        <f>ROUND(I295*H295,2)</f>
        <v>0</v>
      </c>
      <c r="K295" s="211" t="s">
        <v>21</v>
      </c>
      <c r="L295" s="69"/>
      <c r="M295" s="216" t="s">
        <v>21</v>
      </c>
      <c r="N295" s="217" t="s">
        <v>41</v>
      </c>
      <c r="O295" s="44"/>
      <c r="P295" s="218">
        <f>O295*H295</f>
        <v>0</v>
      </c>
      <c r="Q295" s="218">
        <v>0</v>
      </c>
      <c r="R295" s="218">
        <f>Q295*H295</f>
        <v>0</v>
      </c>
      <c r="S295" s="218">
        <v>0</v>
      </c>
      <c r="T295" s="219">
        <f>S295*H295</f>
        <v>0</v>
      </c>
      <c r="AR295" s="21" t="s">
        <v>159</v>
      </c>
      <c r="AT295" s="21" t="s">
        <v>155</v>
      </c>
      <c r="AU295" s="21" t="s">
        <v>78</v>
      </c>
      <c r="AY295" s="21" t="s">
        <v>154</v>
      </c>
      <c r="BE295" s="220">
        <f>IF(N295="základní",J295,0)</f>
        <v>0</v>
      </c>
      <c r="BF295" s="220">
        <f>IF(N295="snížená",J295,0)</f>
        <v>0</v>
      </c>
      <c r="BG295" s="220">
        <f>IF(N295="zákl. přenesená",J295,0)</f>
        <v>0</v>
      </c>
      <c r="BH295" s="220">
        <f>IF(N295="sníž. přenesená",J295,0)</f>
        <v>0</v>
      </c>
      <c r="BI295" s="220">
        <f>IF(N295="nulová",J295,0)</f>
        <v>0</v>
      </c>
      <c r="BJ295" s="21" t="s">
        <v>78</v>
      </c>
      <c r="BK295" s="220">
        <f>ROUND(I295*H295,2)</f>
        <v>0</v>
      </c>
      <c r="BL295" s="21" t="s">
        <v>159</v>
      </c>
      <c r="BM295" s="21" t="s">
        <v>584</v>
      </c>
    </row>
    <row r="296" s="1" customFormat="1" ht="16.5" customHeight="1">
      <c r="B296" s="43"/>
      <c r="C296" s="209" t="s">
        <v>585</v>
      </c>
      <c r="D296" s="209" t="s">
        <v>155</v>
      </c>
      <c r="E296" s="210" t="s">
        <v>586</v>
      </c>
      <c r="F296" s="211" t="s">
        <v>587</v>
      </c>
      <c r="G296" s="212" t="s">
        <v>576</v>
      </c>
      <c r="H296" s="213">
        <v>1</v>
      </c>
      <c r="I296" s="214"/>
      <c r="J296" s="215">
        <f>ROUND(I296*H296,2)</f>
        <v>0</v>
      </c>
      <c r="K296" s="211" t="s">
        <v>21</v>
      </c>
      <c r="L296" s="69"/>
      <c r="M296" s="216" t="s">
        <v>21</v>
      </c>
      <c r="N296" s="217" t="s">
        <v>41</v>
      </c>
      <c r="O296" s="44"/>
      <c r="P296" s="218">
        <f>O296*H296</f>
        <v>0</v>
      </c>
      <c r="Q296" s="218">
        <v>0</v>
      </c>
      <c r="R296" s="218">
        <f>Q296*H296</f>
        <v>0</v>
      </c>
      <c r="S296" s="218">
        <v>0</v>
      </c>
      <c r="T296" s="219">
        <f>S296*H296</f>
        <v>0</v>
      </c>
      <c r="AR296" s="21" t="s">
        <v>159</v>
      </c>
      <c r="AT296" s="21" t="s">
        <v>155</v>
      </c>
      <c r="AU296" s="21" t="s">
        <v>78</v>
      </c>
      <c r="AY296" s="21" t="s">
        <v>154</v>
      </c>
      <c r="BE296" s="220">
        <f>IF(N296="základní",J296,0)</f>
        <v>0</v>
      </c>
      <c r="BF296" s="220">
        <f>IF(N296="snížená",J296,0)</f>
        <v>0</v>
      </c>
      <c r="BG296" s="220">
        <f>IF(N296="zákl. přenesená",J296,0)</f>
        <v>0</v>
      </c>
      <c r="BH296" s="220">
        <f>IF(N296="sníž. přenesená",J296,0)</f>
        <v>0</v>
      </c>
      <c r="BI296" s="220">
        <f>IF(N296="nulová",J296,0)</f>
        <v>0</v>
      </c>
      <c r="BJ296" s="21" t="s">
        <v>78</v>
      </c>
      <c r="BK296" s="220">
        <f>ROUND(I296*H296,2)</f>
        <v>0</v>
      </c>
      <c r="BL296" s="21" t="s">
        <v>159</v>
      </c>
      <c r="BM296" s="21" t="s">
        <v>588</v>
      </c>
    </row>
    <row r="297" s="9" customFormat="1" ht="37.44" customHeight="1">
      <c r="B297" s="195"/>
      <c r="C297" s="196"/>
      <c r="D297" s="197" t="s">
        <v>69</v>
      </c>
      <c r="E297" s="198" t="s">
        <v>345</v>
      </c>
      <c r="F297" s="198" t="s">
        <v>589</v>
      </c>
      <c r="G297" s="196"/>
      <c r="H297" s="196"/>
      <c r="I297" s="199"/>
      <c r="J297" s="200">
        <f>BK297</f>
        <v>0</v>
      </c>
      <c r="K297" s="196"/>
      <c r="L297" s="201"/>
      <c r="M297" s="202"/>
      <c r="N297" s="203"/>
      <c r="O297" s="203"/>
      <c r="P297" s="204">
        <f>SUM(P298:P333)</f>
        <v>0</v>
      </c>
      <c r="Q297" s="203"/>
      <c r="R297" s="204">
        <f>SUM(R298:R333)</f>
        <v>0</v>
      </c>
      <c r="S297" s="203"/>
      <c r="T297" s="205">
        <f>SUM(T298:T333)</f>
        <v>0</v>
      </c>
      <c r="AR297" s="206" t="s">
        <v>78</v>
      </c>
      <c r="AT297" s="207" t="s">
        <v>69</v>
      </c>
      <c r="AU297" s="207" t="s">
        <v>70</v>
      </c>
      <c r="AY297" s="206" t="s">
        <v>154</v>
      </c>
      <c r="BK297" s="208">
        <f>SUM(BK298:BK333)</f>
        <v>0</v>
      </c>
    </row>
    <row r="298" s="1" customFormat="1" ht="25.5" customHeight="1">
      <c r="B298" s="43"/>
      <c r="C298" s="209" t="s">
        <v>378</v>
      </c>
      <c r="D298" s="209" t="s">
        <v>155</v>
      </c>
      <c r="E298" s="210" t="s">
        <v>590</v>
      </c>
      <c r="F298" s="211" t="s">
        <v>591</v>
      </c>
      <c r="G298" s="212" t="s">
        <v>165</v>
      </c>
      <c r="H298" s="213">
        <v>1.7030000000000001</v>
      </c>
      <c r="I298" s="214"/>
      <c r="J298" s="215">
        <f>ROUND(I298*H298,2)</f>
        <v>0</v>
      </c>
      <c r="K298" s="211" t="s">
        <v>21</v>
      </c>
      <c r="L298" s="69"/>
      <c r="M298" s="216" t="s">
        <v>21</v>
      </c>
      <c r="N298" s="217" t="s">
        <v>41</v>
      </c>
      <c r="O298" s="44"/>
      <c r="P298" s="218">
        <f>O298*H298</f>
        <v>0</v>
      </c>
      <c r="Q298" s="218">
        <v>0</v>
      </c>
      <c r="R298" s="218">
        <f>Q298*H298</f>
        <v>0</v>
      </c>
      <c r="S298" s="218">
        <v>0</v>
      </c>
      <c r="T298" s="219">
        <f>S298*H298</f>
        <v>0</v>
      </c>
      <c r="AR298" s="21" t="s">
        <v>159</v>
      </c>
      <c r="AT298" s="21" t="s">
        <v>155</v>
      </c>
      <c r="AU298" s="21" t="s">
        <v>78</v>
      </c>
      <c r="AY298" s="21" t="s">
        <v>154</v>
      </c>
      <c r="BE298" s="220">
        <f>IF(N298="základní",J298,0)</f>
        <v>0</v>
      </c>
      <c r="BF298" s="220">
        <f>IF(N298="snížená",J298,0)</f>
        <v>0</v>
      </c>
      <c r="BG298" s="220">
        <f>IF(N298="zákl. přenesená",J298,0)</f>
        <v>0</v>
      </c>
      <c r="BH298" s="220">
        <f>IF(N298="sníž. přenesená",J298,0)</f>
        <v>0</v>
      </c>
      <c r="BI298" s="220">
        <f>IF(N298="nulová",J298,0)</f>
        <v>0</v>
      </c>
      <c r="BJ298" s="21" t="s">
        <v>78</v>
      </c>
      <c r="BK298" s="220">
        <f>ROUND(I298*H298,2)</f>
        <v>0</v>
      </c>
      <c r="BL298" s="21" t="s">
        <v>159</v>
      </c>
      <c r="BM298" s="21" t="s">
        <v>592</v>
      </c>
    </row>
    <row r="299" s="1" customFormat="1" ht="16.5" customHeight="1">
      <c r="B299" s="43"/>
      <c r="C299" s="209" t="s">
        <v>593</v>
      </c>
      <c r="D299" s="209" t="s">
        <v>155</v>
      </c>
      <c r="E299" s="210" t="s">
        <v>594</v>
      </c>
      <c r="F299" s="211" t="s">
        <v>595</v>
      </c>
      <c r="G299" s="212" t="s">
        <v>158</v>
      </c>
      <c r="H299" s="213">
        <v>113.56999999999999</v>
      </c>
      <c r="I299" s="214"/>
      <c r="J299" s="215">
        <f>ROUND(I299*H299,2)</f>
        <v>0</v>
      </c>
      <c r="K299" s="211" t="s">
        <v>21</v>
      </c>
      <c r="L299" s="69"/>
      <c r="M299" s="216" t="s">
        <v>21</v>
      </c>
      <c r="N299" s="217" t="s">
        <v>41</v>
      </c>
      <c r="O299" s="44"/>
      <c r="P299" s="218">
        <f>O299*H299</f>
        <v>0</v>
      </c>
      <c r="Q299" s="218">
        <v>0</v>
      </c>
      <c r="R299" s="218">
        <f>Q299*H299</f>
        <v>0</v>
      </c>
      <c r="S299" s="218">
        <v>0</v>
      </c>
      <c r="T299" s="219">
        <f>S299*H299</f>
        <v>0</v>
      </c>
      <c r="AR299" s="21" t="s">
        <v>159</v>
      </c>
      <c r="AT299" s="21" t="s">
        <v>155</v>
      </c>
      <c r="AU299" s="21" t="s">
        <v>78</v>
      </c>
      <c r="AY299" s="21" t="s">
        <v>154</v>
      </c>
      <c r="BE299" s="220">
        <f>IF(N299="základní",J299,0)</f>
        <v>0</v>
      </c>
      <c r="BF299" s="220">
        <f>IF(N299="snížená",J299,0)</f>
        <v>0</v>
      </c>
      <c r="BG299" s="220">
        <f>IF(N299="zákl. přenesená",J299,0)</f>
        <v>0</v>
      </c>
      <c r="BH299" s="220">
        <f>IF(N299="sníž. přenesená",J299,0)</f>
        <v>0</v>
      </c>
      <c r="BI299" s="220">
        <f>IF(N299="nulová",J299,0)</f>
        <v>0</v>
      </c>
      <c r="BJ299" s="21" t="s">
        <v>78</v>
      </c>
      <c r="BK299" s="220">
        <f>ROUND(I299*H299,2)</f>
        <v>0</v>
      </c>
      <c r="BL299" s="21" t="s">
        <v>159</v>
      </c>
      <c r="BM299" s="21" t="s">
        <v>596</v>
      </c>
    </row>
    <row r="300" s="1" customFormat="1" ht="16.5" customHeight="1">
      <c r="B300" s="43"/>
      <c r="C300" s="209" t="s">
        <v>381</v>
      </c>
      <c r="D300" s="209" t="s">
        <v>155</v>
      </c>
      <c r="E300" s="210" t="s">
        <v>597</v>
      </c>
      <c r="F300" s="211" t="s">
        <v>598</v>
      </c>
      <c r="G300" s="212" t="s">
        <v>158</v>
      </c>
      <c r="H300" s="213">
        <v>170.59999999999999</v>
      </c>
      <c r="I300" s="214"/>
      <c r="J300" s="215">
        <f>ROUND(I300*H300,2)</f>
        <v>0</v>
      </c>
      <c r="K300" s="211" t="s">
        <v>21</v>
      </c>
      <c r="L300" s="69"/>
      <c r="M300" s="216" t="s">
        <v>21</v>
      </c>
      <c r="N300" s="217" t="s">
        <v>41</v>
      </c>
      <c r="O300" s="44"/>
      <c r="P300" s="218">
        <f>O300*H300</f>
        <v>0</v>
      </c>
      <c r="Q300" s="218">
        <v>0</v>
      </c>
      <c r="R300" s="218">
        <f>Q300*H300</f>
        <v>0</v>
      </c>
      <c r="S300" s="218">
        <v>0</v>
      </c>
      <c r="T300" s="219">
        <f>S300*H300</f>
        <v>0</v>
      </c>
      <c r="AR300" s="21" t="s">
        <v>159</v>
      </c>
      <c r="AT300" s="21" t="s">
        <v>155</v>
      </c>
      <c r="AU300" s="21" t="s">
        <v>78</v>
      </c>
      <c r="AY300" s="21" t="s">
        <v>154</v>
      </c>
      <c r="BE300" s="220">
        <f>IF(N300="základní",J300,0)</f>
        <v>0</v>
      </c>
      <c r="BF300" s="220">
        <f>IF(N300="snížená",J300,0)</f>
        <v>0</v>
      </c>
      <c r="BG300" s="220">
        <f>IF(N300="zákl. přenesená",J300,0)</f>
        <v>0</v>
      </c>
      <c r="BH300" s="220">
        <f>IF(N300="sníž. přenesená",J300,0)</f>
        <v>0</v>
      </c>
      <c r="BI300" s="220">
        <f>IF(N300="nulová",J300,0)</f>
        <v>0</v>
      </c>
      <c r="BJ300" s="21" t="s">
        <v>78</v>
      </c>
      <c r="BK300" s="220">
        <f>ROUND(I300*H300,2)</f>
        <v>0</v>
      </c>
      <c r="BL300" s="21" t="s">
        <v>159</v>
      </c>
      <c r="BM300" s="21" t="s">
        <v>599</v>
      </c>
    </row>
    <row r="301" s="1" customFormat="1" ht="16.5" customHeight="1">
      <c r="B301" s="43"/>
      <c r="C301" s="209" t="s">
        <v>600</v>
      </c>
      <c r="D301" s="209" t="s">
        <v>155</v>
      </c>
      <c r="E301" s="210" t="s">
        <v>601</v>
      </c>
      <c r="F301" s="211" t="s">
        <v>602</v>
      </c>
      <c r="G301" s="212" t="s">
        <v>165</v>
      </c>
      <c r="H301" s="213">
        <v>0.14000000000000001</v>
      </c>
      <c r="I301" s="214"/>
      <c r="J301" s="215">
        <f>ROUND(I301*H301,2)</f>
        <v>0</v>
      </c>
      <c r="K301" s="211" t="s">
        <v>21</v>
      </c>
      <c r="L301" s="69"/>
      <c r="M301" s="216" t="s">
        <v>21</v>
      </c>
      <c r="N301" s="217" t="s">
        <v>41</v>
      </c>
      <c r="O301" s="44"/>
      <c r="P301" s="218">
        <f>O301*H301</f>
        <v>0</v>
      </c>
      <c r="Q301" s="218">
        <v>0</v>
      </c>
      <c r="R301" s="218">
        <f>Q301*H301</f>
        <v>0</v>
      </c>
      <c r="S301" s="218">
        <v>0</v>
      </c>
      <c r="T301" s="219">
        <f>S301*H301</f>
        <v>0</v>
      </c>
      <c r="AR301" s="21" t="s">
        <v>159</v>
      </c>
      <c r="AT301" s="21" t="s">
        <v>155</v>
      </c>
      <c r="AU301" s="21" t="s">
        <v>78</v>
      </c>
      <c r="AY301" s="21" t="s">
        <v>154</v>
      </c>
      <c r="BE301" s="220">
        <f>IF(N301="základní",J301,0)</f>
        <v>0</v>
      </c>
      <c r="BF301" s="220">
        <f>IF(N301="snížená",J301,0)</f>
        <v>0</v>
      </c>
      <c r="BG301" s="220">
        <f>IF(N301="zákl. přenesená",J301,0)</f>
        <v>0</v>
      </c>
      <c r="BH301" s="220">
        <f>IF(N301="sníž. přenesená",J301,0)</f>
        <v>0</v>
      </c>
      <c r="BI301" s="220">
        <f>IF(N301="nulová",J301,0)</f>
        <v>0</v>
      </c>
      <c r="BJ301" s="21" t="s">
        <v>78</v>
      </c>
      <c r="BK301" s="220">
        <f>ROUND(I301*H301,2)</f>
        <v>0</v>
      </c>
      <c r="BL301" s="21" t="s">
        <v>159</v>
      </c>
      <c r="BM301" s="21" t="s">
        <v>603</v>
      </c>
    </row>
    <row r="302" s="10" customFormat="1">
      <c r="B302" s="221"/>
      <c r="C302" s="222"/>
      <c r="D302" s="223" t="s">
        <v>160</v>
      </c>
      <c r="E302" s="224" t="s">
        <v>21</v>
      </c>
      <c r="F302" s="225" t="s">
        <v>604</v>
      </c>
      <c r="G302" s="222"/>
      <c r="H302" s="226">
        <v>0.14000000000000001</v>
      </c>
      <c r="I302" s="227"/>
      <c r="J302" s="222"/>
      <c r="K302" s="222"/>
      <c r="L302" s="228"/>
      <c r="M302" s="229"/>
      <c r="N302" s="230"/>
      <c r="O302" s="230"/>
      <c r="P302" s="230"/>
      <c r="Q302" s="230"/>
      <c r="R302" s="230"/>
      <c r="S302" s="230"/>
      <c r="T302" s="231"/>
      <c r="AT302" s="232" t="s">
        <v>160</v>
      </c>
      <c r="AU302" s="232" t="s">
        <v>78</v>
      </c>
      <c r="AV302" s="10" t="s">
        <v>80</v>
      </c>
      <c r="AW302" s="10" t="s">
        <v>33</v>
      </c>
      <c r="AX302" s="10" t="s">
        <v>70</v>
      </c>
      <c r="AY302" s="232" t="s">
        <v>154</v>
      </c>
    </row>
    <row r="303" s="11" customFormat="1">
      <c r="B303" s="233"/>
      <c r="C303" s="234"/>
      <c r="D303" s="223" t="s">
        <v>160</v>
      </c>
      <c r="E303" s="235" t="s">
        <v>21</v>
      </c>
      <c r="F303" s="236" t="s">
        <v>162</v>
      </c>
      <c r="G303" s="234"/>
      <c r="H303" s="237">
        <v>0.14000000000000001</v>
      </c>
      <c r="I303" s="238"/>
      <c r="J303" s="234"/>
      <c r="K303" s="234"/>
      <c r="L303" s="239"/>
      <c r="M303" s="240"/>
      <c r="N303" s="241"/>
      <c r="O303" s="241"/>
      <c r="P303" s="241"/>
      <c r="Q303" s="241"/>
      <c r="R303" s="241"/>
      <c r="S303" s="241"/>
      <c r="T303" s="242"/>
      <c r="AT303" s="243" t="s">
        <v>160</v>
      </c>
      <c r="AU303" s="243" t="s">
        <v>78</v>
      </c>
      <c r="AV303" s="11" t="s">
        <v>159</v>
      </c>
      <c r="AW303" s="11" t="s">
        <v>33</v>
      </c>
      <c r="AX303" s="11" t="s">
        <v>78</v>
      </c>
      <c r="AY303" s="243" t="s">
        <v>154</v>
      </c>
    </row>
    <row r="304" s="1" customFormat="1" ht="25.5" customHeight="1">
      <c r="B304" s="43"/>
      <c r="C304" s="209" t="s">
        <v>385</v>
      </c>
      <c r="D304" s="209" t="s">
        <v>155</v>
      </c>
      <c r="E304" s="210" t="s">
        <v>605</v>
      </c>
      <c r="F304" s="211" t="s">
        <v>606</v>
      </c>
      <c r="G304" s="212" t="s">
        <v>165</v>
      </c>
      <c r="H304" s="213">
        <v>18.234000000000002</v>
      </c>
      <c r="I304" s="214"/>
      <c r="J304" s="215">
        <f>ROUND(I304*H304,2)</f>
        <v>0</v>
      </c>
      <c r="K304" s="211" t="s">
        <v>21</v>
      </c>
      <c r="L304" s="69"/>
      <c r="M304" s="216" t="s">
        <v>21</v>
      </c>
      <c r="N304" s="217" t="s">
        <v>41</v>
      </c>
      <c r="O304" s="44"/>
      <c r="P304" s="218">
        <f>O304*H304</f>
        <v>0</v>
      </c>
      <c r="Q304" s="218">
        <v>0</v>
      </c>
      <c r="R304" s="218">
        <f>Q304*H304</f>
        <v>0</v>
      </c>
      <c r="S304" s="218">
        <v>0</v>
      </c>
      <c r="T304" s="219">
        <f>S304*H304</f>
        <v>0</v>
      </c>
      <c r="AR304" s="21" t="s">
        <v>159</v>
      </c>
      <c r="AT304" s="21" t="s">
        <v>155</v>
      </c>
      <c r="AU304" s="21" t="s">
        <v>78</v>
      </c>
      <c r="AY304" s="21" t="s">
        <v>154</v>
      </c>
      <c r="BE304" s="220">
        <f>IF(N304="základní",J304,0)</f>
        <v>0</v>
      </c>
      <c r="BF304" s="220">
        <f>IF(N304="snížená",J304,0)</f>
        <v>0</v>
      </c>
      <c r="BG304" s="220">
        <f>IF(N304="zákl. přenesená",J304,0)</f>
        <v>0</v>
      </c>
      <c r="BH304" s="220">
        <f>IF(N304="sníž. přenesená",J304,0)</f>
        <v>0</v>
      </c>
      <c r="BI304" s="220">
        <f>IF(N304="nulová",J304,0)</f>
        <v>0</v>
      </c>
      <c r="BJ304" s="21" t="s">
        <v>78</v>
      </c>
      <c r="BK304" s="220">
        <f>ROUND(I304*H304,2)</f>
        <v>0</v>
      </c>
      <c r="BL304" s="21" t="s">
        <v>159</v>
      </c>
      <c r="BM304" s="21" t="s">
        <v>607</v>
      </c>
    </row>
    <row r="305" s="1" customFormat="1" ht="16.5" customHeight="1">
      <c r="B305" s="43"/>
      <c r="C305" s="209" t="s">
        <v>608</v>
      </c>
      <c r="D305" s="209" t="s">
        <v>155</v>
      </c>
      <c r="E305" s="210" t="s">
        <v>609</v>
      </c>
      <c r="F305" s="211" t="s">
        <v>610</v>
      </c>
      <c r="G305" s="212" t="s">
        <v>165</v>
      </c>
      <c r="H305" s="213">
        <v>23.786999999999999</v>
      </c>
      <c r="I305" s="214"/>
      <c r="J305" s="215">
        <f>ROUND(I305*H305,2)</f>
        <v>0</v>
      </c>
      <c r="K305" s="211" t="s">
        <v>21</v>
      </c>
      <c r="L305" s="69"/>
      <c r="M305" s="216" t="s">
        <v>21</v>
      </c>
      <c r="N305" s="217" t="s">
        <v>41</v>
      </c>
      <c r="O305" s="44"/>
      <c r="P305" s="218">
        <f>O305*H305</f>
        <v>0</v>
      </c>
      <c r="Q305" s="218">
        <v>0</v>
      </c>
      <c r="R305" s="218">
        <f>Q305*H305</f>
        <v>0</v>
      </c>
      <c r="S305" s="218">
        <v>0</v>
      </c>
      <c r="T305" s="219">
        <f>S305*H305</f>
        <v>0</v>
      </c>
      <c r="AR305" s="21" t="s">
        <v>159</v>
      </c>
      <c r="AT305" s="21" t="s">
        <v>155</v>
      </c>
      <c r="AU305" s="21" t="s">
        <v>78</v>
      </c>
      <c r="AY305" s="21" t="s">
        <v>154</v>
      </c>
      <c r="BE305" s="220">
        <f>IF(N305="základní",J305,0)</f>
        <v>0</v>
      </c>
      <c r="BF305" s="220">
        <f>IF(N305="snížená",J305,0)</f>
        <v>0</v>
      </c>
      <c r="BG305" s="220">
        <f>IF(N305="zákl. přenesená",J305,0)</f>
        <v>0</v>
      </c>
      <c r="BH305" s="220">
        <f>IF(N305="sníž. přenesená",J305,0)</f>
        <v>0</v>
      </c>
      <c r="BI305" s="220">
        <f>IF(N305="nulová",J305,0)</f>
        <v>0</v>
      </c>
      <c r="BJ305" s="21" t="s">
        <v>78</v>
      </c>
      <c r="BK305" s="220">
        <f>ROUND(I305*H305,2)</f>
        <v>0</v>
      </c>
      <c r="BL305" s="21" t="s">
        <v>159</v>
      </c>
      <c r="BM305" s="21" t="s">
        <v>611</v>
      </c>
    </row>
    <row r="306" s="1" customFormat="1" ht="25.5" customHeight="1">
      <c r="B306" s="43"/>
      <c r="C306" s="209" t="s">
        <v>388</v>
      </c>
      <c r="D306" s="209" t="s">
        <v>155</v>
      </c>
      <c r="E306" s="210" t="s">
        <v>612</v>
      </c>
      <c r="F306" s="211" t="s">
        <v>613</v>
      </c>
      <c r="G306" s="212" t="s">
        <v>165</v>
      </c>
      <c r="H306" s="213">
        <v>10.317</v>
      </c>
      <c r="I306" s="214"/>
      <c r="J306" s="215">
        <f>ROUND(I306*H306,2)</f>
        <v>0</v>
      </c>
      <c r="K306" s="211" t="s">
        <v>21</v>
      </c>
      <c r="L306" s="69"/>
      <c r="M306" s="216" t="s">
        <v>21</v>
      </c>
      <c r="N306" s="217" t="s">
        <v>41</v>
      </c>
      <c r="O306" s="44"/>
      <c r="P306" s="218">
        <f>O306*H306</f>
        <v>0</v>
      </c>
      <c r="Q306" s="218">
        <v>0</v>
      </c>
      <c r="R306" s="218">
        <f>Q306*H306</f>
        <v>0</v>
      </c>
      <c r="S306" s="218">
        <v>0</v>
      </c>
      <c r="T306" s="219">
        <f>S306*H306</f>
        <v>0</v>
      </c>
      <c r="AR306" s="21" t="s">
        <v>159</v>
      </c>
      <c r="AT306" s="21" t="s">
        <v>155</v>
      </c>
      <c r="AU306" s="21" t="s">
        <v>78</v>
      </c>
      <c r="AY306" s="21" t="s">
        <v>154</v>
      </c>
      <c r="BE306" s="220">
        <f>IF(N306="základní",J306,0)</f>
        <v>0</v>
      </c>
      <c r="BF306" s="220">
        <f>IF(N306="snížená",J306,0)</f>
        <v>0</v>
      </c>
      <c r="BG306" s="220">
        <f>IF(N306="zákl. přenesená",J306,0)</f>
        <v>0</v>
      </c>
      <c r="BH306" s="220">
        <f>IF(N306="sníž. přenesená",J306,0)</f>
        <v>0</v>
      </c>
      <c r="BI306" s="220">
        <f>IF(N306="nulová",J306,0)</f>
        <v>0</v>
      </c>
      <c r="BJ306" s="21" t="s">
        <v>78</v>
      </c>
      <c r="BK306" s="220">
        <f>ROUND(I306*H306,2)</f>
        <v>0</v>
      </c>
      <c r="BL306" s="21" t="s">
        <v>159</v>
      </c>
      <c r="BM306" s="21" t="s">
        <v>614</v>
      </c>
    </row>
    <row r="307" s="1" customFormat="1" ht="16.5" customHeight="1">
      <c r="B307" s="43"/>
      <c r="C307" s="209" t="s">
        <v>615</v>
      </c>
      <c r="D307" s="209" t="s">
        <v>155</v>
      </c>
      <c r="E307" s="210" t="s">
        <v>616</v>
      </c>
      <c r="F307" s="211" t="s">
        <v>617</v>
      </c>
      <c r="G307" s="212" t="s">
        <v>205</v>
      </c>
      <c r="H307" s="213">
        <v>38.799999999999997</v>
      </c>
      <c r="I307" s="214"/>
      <c r="J307" s="215">
        <f>ROUND(I307*H307,2)</f>
        <v>0</v>
      </c>
      <c r="K307" s="211" t="s">
        <v>21</v>
      </c>
      <c r="L307" s="69"/>
      <c r="M307" s="216" t="s">
        <v>21</v>
      </c>
      <c r="N307" s="217" t="s">
        <v>41</v>
      </c>
      <c r="O307" s="44"/>
      <c r="P307" s="218">
        <f>O307*H307</f>
        <v>0</v>
      </c>
      <c r="Q307" s="218">
        <v>0</v>
      </c>
      <c r="R307" s="218">
        <f>Q307*H307</f>
        <v>0</v>
      </c>
      <c r="S307" s="218">
        <v>0</v>
      </c>
      <c r="T307" s="219">
        <f>S307*H307</f>
        <v>0</v>
      </c>
      <c r="AR307" s="21" t="s">
        <v>159</v>
      </c>
      <c r="AT307" s="21" t="s">
        <v>155</v>
      </c>
      <c r="AU307" s="21" t="s">
        <v>78</v>
      </c>
      <c r="AY307" s="21" t="s">
        <v>154</v>
      </c>
      <c r="BE307" s="220">
        <f>IF(N307="základní",J307,0)</f>
        <v>0</v>
      </c>
      <c r="BF307" s="220">
        <f>IF(N307="snížená",J307,0)</f>
        <v>0</v>
      </c>
      <c r="BG307" s="220">
        <f>IF(N307="zákl. přenesená",J307,0)</f>
        <v>0</v>
      </c>
      <c r="BH307" s="220">
        <f>IF(N307="sníž. přenesená",J307,0)</f>
        <v>0</v>
      </c>
      <c r="BI307" s="220">
        <f>IF(N307="nulová",J307,0)</f>
        <v>0</v>
      </c>
      <c r="BJ307" s="21" t="s">
        <v>78</v>
      </c>
      <c r="BK307" s="220">
        <f>ROUND(I307*H307,2)</f>
        <v>0</v>
      </c>
      <c r="BL307" s="21" t="s">
        <v>159</v>
      </c>
      <c r="BM307" s="21" t="s">
        <v>618</v>
      </c>
    </row>
    <row r="308" s="1" customFormat="1" ht="16.5" customHeight="1">
      <c r="B308" s="43"/>
      <c r="C308" s="209" t="s">
        <v>392</v>
      </c>
      <c r="D308" s="209" t="s">
        <v>155</v>
      </c>
      <c r="E308" s="210" t="s">
        <v>619</v>
      </c>
      <c r="F308" s="211" t="s">
        <v>620</v>
      </c>
      <c r="G308" s="212" t="s">
        <v>158</v>
      </c>
      <c r="H308" s="213">
        <v>21.120000000000001</v>
      </c>
      <c r="I308" s="214"/>
      <c r="J308" s="215">
        <f>ROUND(I308*H308,2)</f>
        <v>0</v>
      </c>
      <c r="K308" s="211" t="s">
        <v>21</v>
      </c>
      <c r="L308" s="69"/>
      <c r="M308" s="216" t="s">
        <v>21</v>
      </c>
      <c r="N308" s="217" t="s">
        <v>41</v>
      </c>
      <c r="O308" s="44"/>
      <c r="P308" s="218">
        <f>O308*H308</f>
        <v>0</v>
      </c>
      <c r="Q308" s="218">
        <v>0</v>
      </c>
      <c r="R308" s="218">
        <f>Q308*H308</f>
        <v>0</v>
      </c>
      <c r="S308" s="218">
        <v>0</v>
      </c>
      <c r="T308" s="219">
        <f>S308*H308</f>
        <v>0</v>
      </c>
      <c r="AR308" s="21" t="s">
        <v>159</v>
      </c>
      <c r="AT308" s="21" t="s">
        <v>155</v>
      </c>
      <c r="AU308" s="21" t="s">
        <v>78</v>
      </c>
      <c r="AY308" s="21" t="s">
        <v>154</v>
      </c>
      <c r="BE308" s="220">
        <f>IF(N308="základní",J308,0)</f>
        <v>0</v>
      </c>
      <c r="BF308" s="220">
        <f>IF(N308="snížená",J308,0)</f>
        <v>0</v>
      </c>
      <c r="BG308" s="220">
        <f>IF(N308="zákl. přenesená",J308,0)</f>
        <v>0</v>
      </c>
      <c r="BH308" s="220">
        <f>IF(N308="sníž. přenesená",J308,0)</f>
        <v>0</v>
      </c>
      <c r="BI308" s="220">
        <f>IF(N308="nulová",J308,0)</f>
        <v>0</v>
      </c>
      <c r="BJ308" s="21" t="s">
        <v>78</v>
      </c>
      <c r="BK308" s="220">
        <f>ROUND(I308*H308,2)</f>
        <v>0</v>
      </c>
      <c r="BL308" s="21" t="s">
        <v>159</v>
      </c>
      <c r="BM308" s="21" t="s">
        <v>621</v>
      </c>
    </row>
    <row r="309" s="1" customFormat="1" ht="16.5" customHeight="1">
      <c r="B309" s="43"/>
      <c r="C309" s="209" t="s">
        <v>622</v>
      </c>
      <c r="D309" s="209" t="s">
        <v>155</v>
      </c>
      <c r="E309" s="210" t="s">
        <v>623</v>
      </c>
      <c r="F309" s="211" t="s">
        <v>624</v>
      </c>
      <c r="G309" s="212" t="s">
        <v>158</v>
      </c>
      <c r="H309" s="213">
        <v>26.135999999999999</v>
      </c>
      <c r="I309" s="214"/>
      <c r="J309" s="215">
        <f>ROUND(I309*H309,2)</f>
        <v>0</v>
      </c>
      <c r="K309" s="211" t="s">
        <v>21</v>
      </c>
      <c r="L309" s="69"/>
      <c r="M309" s="216" t="s">
        <v>21</v>
      </c>
      <c r="N309" s="217" t="s">
        <v>41</v>
      </c>
      <c r="O309" s="44"/>
      <c r="P309" s="218">
        <f>O309*H309</f>
        <v>0</v>
      </c>
      <c r="Q309" s="218">
        <v>0</v>
      </c>
      <c r="R309" s="218">
        <f>Q309*H309</f>
        <v>0</v>
      </c>
      <c r="S309" s="218">
        <v>0</v>
      </c>
      <c r="T309" s="219">
        <f>S309*H309</f>
        <v>0</v>
      </c>
      <c r="AR309" s="21" t="s">
        <v>159</v>
      </c>
      <c r="AT309" s="21" t="s">
        <v>155</v>
      </c>
      <c r="AU309" s="21" t="s">
        <v>78</v>
      </c>
      <c r="AY309" s="21" t="s">
        <v>154</v>
      </c>
      <c r="BE309" s="220">
        <f>IF(N309="základní",J309,0)</f>
        <v>0</v>
      </c>
      <c r="BF309" s="220">
        <f>IF(N309="snížená",J309,0)</f>
        <v>0</v>
      </c>
      <c r="BG309" s="220">
        <f>IF(N309="zákl. přenesená",J309,0)</f>
        <v>0</v>
      </c>
      <c r="BH309" s="220">
        <f>IF(N309="sníž. přenesená",J309,0)</f>
        <v>0</v>
      </c>
      <c r="BI309" s="220">
        <f>IF(N309="nulová",J309,0)</f>
        <v>0</v>
      </c>
      <c r="BJ309" s="21" t="s">
        <v>78</v>
      </c>
      <c r="BK309" s="220">
        <f>ROUND(I309*H309,2)</f>
        <v>0</v>
      </c>
      <c r="BL309" s="21" t="s">
        <v>159</v>
      </c>
      <c r="BM309" s="21" t="s">
        <v>625</v>
      </c>
    </row>
    <row r="310" s="1" customFormat="1" ht="16.5" customHeight="1">
      <c r="B310" s="43"/>
      <c r="C310" s="209" t="s">
        <v>395</v>
      </c>
      <c r="D310" s="209" t="s">
        <v>155</v>
      </c>
      <c r="E310" s="210" t="s">
        <v>626</v>
      </c>
      <c r="F310" s="211" t="s">
        <v>627</v>
      </c>
      <c r="G310" s="212" t="s">
        <v>158</v>
      </c>
      <c r="H310" s="213">
        <v>15.050000000000001</v>
      </c>
      <c r="I310" s="214"/>
      <c r="J310" s="215">
        <f>ROUND(I310*H310,2)</f>
        <v>0</v>
      </c>
      <c r="K310" s="211" t="s">
        <v>21</v>
      </c>
      <c r="L310" s="69"/>
      <c r="M310" s="216" t="s">
        <v>21</v>
      </c>
      <c r="N310" s="217" t="s">
        <v>41</v>
      </c>
      <c r="O310" s="44"/>
      <c r="P310" s="218">
        <f>O310*H310</f>
        <v>0</v>
      </c>
      <c r="Q310" s="218">
        <v>0</v>
      </c>
      <c r="R310" s="218">
        <f>Q310*H310</f>
        <v>0</v>
      </c>
      <c r="S310" s="218">
        <v>0</v>
      </c>
      <c r="T310" s="219">
        <f>S310*H310</f>
        <v>0</v>
      </c>
      <c r="AR310" s="21" t="s">
        <v>159</v>
      </c>
      <c r="AT310" s="21" t="s">
        <v>155</v>
      </c>
      <c r="AU310" s="21" t="s">
        <v>78</v>
      </c>
      <c r="AY310" s="21" t="s">
        <v>154</v>
      </c>
      <c r="BE310" s="220">
        <f>IF(N310="základní",J310,0)</f>
        <v>0</v>
      </c>
      <c r="BF310" s="220">
        <f>IF(N310="snížená",J310,0)</f>
        <v>0</v>
      </c>
      <c r="BG310" s="220">
        <f>IF(N310="zákl. přenesená",J310,0)</f>
        <v>0</v>
      </c>
      <c r="BH310" s="220">
        <f>IF(N310="sníž. přenesená",J310,0)</f>
        <v>0</v>
      </c>
      <c r="BI310" s="220">
        <f>IF(N310="nulová",J310,0)</f>
        <v>0</v>
      </c>
      <c r="BJ310" s="21" t="s">
        <v>78</v>
      </c>
      <c r="BK310" s="220">
        <f>ROUND(I310*H310,2)</f>
        <v>0</v>
      </c>
      <c r="BL310" s="21" t="s">
        <v>159</v>
      </c>
      <c r="BM310" s="21" t="s">
        <v>628</v>
      </c>
    </row>
    <row r="311" s="1" customFormat="1" ht="16.5" customHeight="1">
      <c r="B311" s="43"/>
      <c r="C311" s="209" t="s">
        <v>629</v>
      </c>
      <c r="D311" s="209" t="s">
        <v>155</v>
      </c>
      <c r="E311" s="210" t="s">
        <v>630</v>
      </c>
      <c r="F311" s="211" t="s">
        <v>631</v>
      </c>
      <c r="G311" s="212" t="s">
        <v>158</v>
      </c>
      <c r="H311" s="213">
        <v>8.3780000000000001</v>
      </c>
      <c r="I311" s="214"/>
      <c r="J311" s="215">
        <f>ROUND(I311*H311,2)</f>
        <v>0</v>
      </c>
      <c r="K311" s="211" t="s">
        <v>21</v>
      </c>
      <c r="L311" s="69"/>
      <c r="M311" s="216" t="s">
        <v>21</v>
      </c>
      <c r="N311" s="217" t="s">
        <v>41</v>
      </c>
      <c r="O311" s="44"/>
      <c r="P311" s="218">
        <f>O311*H311</f>
        <v>0</v>
      </c>
      <c r="Q311" s="218">
        <v>0</v>
      </c>
      <c r="R311" s="218">
        <f>Q311*H311</f>
        <v>0</v>
      </c>
      <c r="S311" s="218">
        <v>0</v>
      </c>
      <c r="T311" s="219">
        <f>S311*H311</f>
        <v>0</v>
      </c>
      <c r="AR311" s="21" t="s">
        <v>159</v>
      </c>
      <c r="AT311" s="21" t="s">
        <v>155</v>
      </c>
      <c r="AU311" s="21" t="s">
        <v>78</v>
      </c>
      <c r="AY311" s="21" t="s">
        <v>154</v>
      </c>
      <c r="BE311" s="220">
        <f>IF(N311="základní",J311,0)</f>
        <v>0</v>
      </c>
      <c r="BF311" s="220">
        <f>IF(N311="snížená",J311,0)</f>
        <v>0</v>
      </c>
      <c r="BG311" s="220">
        <f>IF(N311="zákl. přenesená",J311,0)</f>
        <v>0</v>
      </c>
      <c r="BH311" s="220">
        <f>IF(N311="sníž. přenesená",J311,0)</f>
        <v>0</v>
      </c>
      <c r="BI311" s="220">
        <f>IF(N311="nulová",J311,0)</f>
        <v>0</v>
      </c>
      <c r="BJ311" s="21" t="s">
        <v>78</v>
      </c>
      <c r="BK311" s="220">
        <f>ROUND(I311*H311,2)</f>
        <v>0</v>
      </c>
      <c r="BL311" s="21" t="s">
        <v>159</v>
      </c>
      <c r="BM311" s="21" t="s">
        <v>632</v>
      </c>
    </row>
    <row r="312" s="1" customFormat="1" ht="16.5" customHeight="1">
      <c r="B312" s="43"/>
      <c r="C312" s="209" t="s">
        <v>398</v>
      </c>
      <c r="D312" s="209" t="s">
        <v>155</v>
      </c>
      <c r="E312" s="210" t="s">
        <v>633</v>
      </c>
      <c r="F312" s="211" t="s">
        <v>634</v>
      </c>
      <c r="G312" s="212" t="s">
        <v>262</v>
      </c>
      <c r="H312" s="213">
        <v>20</v>
      </c>
      <c r="I312" s="214"/>
      <c r="J312" s="215">
        <f>ROUND(I312*H312,2)</f>
        <v>0</v>
      </c>
      <c r="K312" s="211" t="s">
        <v>21</v>
      </c>
      <c r="L312" s="69"/>
      <c r="M312" s="216" t="s">
        <v>21</v>
      </c>
      <c r="N312" s="217" t="s">
        <v>41</v>
      </c>
      <c r="O312" s="44"/>
      <c r="P312" s="218">
        <f>O312*H312</f>
        <v>0</v>
      </c>
      <c r="Q312" s="218">
        <v>0</v>
      </c>
      <c r="R312" s="218">
        <f>Q312*H312</f>
        <v>0</v>
      </c>
      <c r="S312" s="218">
        <v>0</v>
      </c>
      <c r="T312" s="219">
        <f>S312*H312</f>
        <v>0</v>
      </c>
      <c r="AR312" s="21" t="s">
        <v>159</v>
      </c>
      <c r="AT312" s="21" t="s">
        <v>155</v>
      </c>
      <c r="AU312" s="21" t="s">
        <v>78</v>
      </c>
      <c r="AY312" s="21" t="s">
        <v>154</v>
      </c>
      <c r="BE312" s="220">
        <f>IF(N312="základní",J312,0)</f>
        <v>0</v>
      </c>
      <c r="BF312" s="220">
        <f>IF(N312="snížená",J312,0)</f>
        <v>0</v>
      </c>
      <c r="BG312" s="220">
        <f>IF(N312="zákl. přenesená",J312,0)</f>
        <v>0</v>
      </c>
      <c r="BH312" s="220">
        <f>IF(N312="sníž. přenesená",J312,0)</f>
        <v>0</v>
      </c>
      <c r="BI312" s="220">
        <f>IF(N312="nulová",J312,0)</f>
        <v>0</v>
      </c>
      <c r="BJ312" s="21" t="s">
        <v>78</v>
      </c>
      <c r="BK312" s="220">
        <f>ROUND(I312*H312,2)</f>
        <v>0</v>
      </c>
      <c r="BL312" s="21" t="s">
        <v>159</v>
      </c>
      <c r="BM312" s="21" t="s">
        <v>635</v>
      </c>
    </row>
    <row r="313" s="10" customFormat="1">
      <c r="B313" s="221"/>
      <c r="C313" s="222"/>
      <c r="D313" s="223" t="s">
        <v>160</v>
      </c>
      <c r="E313" s="224" t="s">
        <v>21</v>
      </c>
      <c r="F313" s="225" t="s">
        <v>196</v>
      </c>
      <c r="G313" s="222"/>
      <c r="H313" s="226">
        <v>20</v>
      </c>
      <c r="I313" s="227"/>
      <c r="J313" s="222"/>
      <c r="K313" s="222"/>
      <c r="L313" s="228"/>
      <c r="M313" s="229"/>
      <c r="N313" s="230"/>
      <c r="O313" s="230"/>
      <c r="P313" s="230"/>
      <c r="Q313" s="230"/>
      <c r="R313" s="230"/>
      <c r="S313" s="230"/>
      <c r="T313" s="231"/>
      <c r="AT313" s="232" t="s">
        <v>160</v>
      </c>
      <c r="AU313" s="232" t="s">
        <v>78</v>
      </c>
      <c r="AV313" s="10" t="s">
        <v>80</v>
      </c>
      <c r="AW313" s="10" t="s">
        <v>33</v>
      </c>
      <c r="AX313" s="10" t="s">
        <v>70</v>
      </c>
      <c r="AY313" s="232" t="s">
        <v>154</v>
      </c>
    </row>
    <row r="314" s="11" customFormat="1">
      <c r="B314" s="233"/>
      <c r="C314" s="234"/>
      <c r="D314" s="223" t="s">
        <v>160</v>
      </c>
      <c r="E314" s="235" t="s">
        <v>21</v>
      </c>
      <c r="F314" s="236" t="s">
        <v>162</v>
      </c>
      <c r="G314" s="234"/>
      <c r="H314" s="237">
        <v>20</v>
      </c>
      <c r="I314" s="238"/>
      <c r="J314" s="234"/>
      <c r="K314" s="234"/>
      <c r="L314" s="239"/>
      <c r="M314" s="240"/>
      <c r="N314" s="241"/>
      <c r="O314" s="241"/>
      <c r="P314" s="241"/>
      <c r="Q314" s="241"/>
      <c r="R314" s="241"/>
      <c r="S314" s="241"/>
      <c r="T314" s="242"/>
      <c r="AT314" s="243" t="s">
        <v>160</v>
      </c>
      <c r="AU314" s="243" t="s">
        <v>78</v>
      </c>
      <c r="AV314" s="11" t="s">
        <v>159</v>
      </c>
      <c r="AW314" s="11" t="s">
        <v>33</v>
      </c>
      <c r="AX314" s="11" t="s">
        <v>78</v>
      </c>
      <c r="AY314" s="243" t="s">
        <v>154</v>
      </c>
    </row>
    <row r="315" s="1" customFormat="1" ht="16.5" customHeight="1">
      <c r="B315" s="43"/>
      <c r="C315" s="209" t="s">
        <v>636</v>
      </c>
      <c r="D315" s="209" t="s">
        <v>155</v>
      </c>
      <c r="E315" s="210" t="s">
        <v>637</v>
      </c>
      <c r="F315" s="211" t="s">
        <v>638</v>
      </c>
      <c r="G315" s="212" t="s">
        <v>158</v>
      </c>
      <c r="H315" s="213">
        <v>13</v>
      </c>
      <c r="I315" s="214"/>
      <c r="J315" s="215">
        <f>ROUND(I315*H315,2)</f>
        <v>0</v>
      </c>
      <c r="K315" s="211" t="s">
        <v>21</v>
      </c>
      <c r="L315" s="69"/>
      <c r="M315" s="216" t="s">
        <v>21</v>
      </c>
      <c r="N315" s="217" t="s">
        <v>41</v>
      </c>
      <c r="O315" s="44"/>
      <c r="P315" s="218">
        <f>O315*H315</f>
        <v>0</v>
      </c>
      <c r="Q315" s="218">
        <v>0</v>
      </c>
      <c r="R315" s="218">
        <f>Q315*H315</f>
        <v>0</v>
      </c>
      <c r="S315" s="218">
        <v>0</v>
      </c>
      <c r="T315" s="219">
        <f>S315*H315</f>
        <v>0</v>
      </c>
      <c r="AR315" s="21" t="s">
        <v>159</v>
      </c>
      <c r="AT315" s="21" t="s">
        <v>155</v>
      </c>
      <c r="AU315" s="21" t="s">
        <v>78</v>
      </c>
      <c r="AY315" s="21" t="s">
        <v>154</v>
      </c>
      <c r="BE315" s="220">
        <f>IF(N315="základní",J315,0)</f>
        <v>0</v>
      </c>
      <c r="BF315" s="220">
        <f>IF(N315="snížená",J315,0)</f>
        <v>0</v>
      </c>
      <c r="BG315" s="220">
        <f>IF(N315="zákl. přenesená",J315,0)</f>
        <v>0</v>
      </c>
      <c r="BH315" s="220">
        <f>IF(N315="sníž. přenesená",J315,0)</f>
        <v>0</v>
      </c>
      <c r="BI315" s="220">
        <f>IF(N315="nulová",J315,0)</f>
        <v>0</v>
      </c>
      <c r="BJ315" s="21" t="s">
        <v>78</v>
      </c>
      <c r="BK315" s="220">
        <f>ROUND(I315*H315,2)</f>
        <v>0</v>
      </c>
      <c r="BL315" s="21" t="s">
        <v>159</v>
      </c>
      <c r="BM315" s="21" t="s">
        <v>639</v>
      </c>
    </row>
    <row r="316" s="10" customFormat="1">
      <c r="B316" s="221"/>
      <c r="C316" s="222"/>
      <c r="D316" s="223" t="s">
        <v>160</v>
      </c>
      <c r="E316" s="224" t="s">
        <v>21</v>
      </c>
      <c r="F316" s="225" t="s">
        <v>640</v>
      </c>
      <c r="G316" s="222"/>
      <c r="H316" s="226">
        <v>13</v>
      </c>
      <c r="I316" s="227"/>
      <c r="J316" s="222"/>
      <c r="K316" s="222"/>
      <c r="L316" s="228"/>
      <c r="M316" s="229"/>
      <c r="N316" s="230"/>
      <c r="O316" s="230"/>
      <c r="P316" s="230"/>
      <c r="Q316" s="230"/>
      <c r="R316" s="230"/>
      <c r="S316" s="230"/>
      <c r="T316" s="231"/>
      <c r="AT316" s="232" t="s">
        <v>160</v>
      </c>
      <c r="AU316" s="232" t="s">
        <v>78</v>
      </c>
      <c r="AV316" s="10" t="s">
        <v>80</v>
      </c>
      <c r="AW316" s="10" t="s">
        <v>33</v>
      </c>
      <c r="AX316" s="10" t="s">
        <v>70</v>
      </c>
      <c r="AY316" s="232" t="s">
        <v>154</v>
      </c>
    </row>
    <row r="317" s="11" customFormat="1">
      <c r="B317" s="233"/>
      <c r="C317" s="234"/>
      <c r="D317" s="223" t="s">
        <v>160</v>
      </c>
      <c r="E317" s="235" t="s">
        <v>21</v>
      </c>
      <c r="F317" s="236" t="s">
        <v>162</v>
      </c>
      <c r="G317" s="234"/>
      <c r="H317" s="237">
        <v>13</v>
      </c>
      <c r="I317" s="238"/>
      <c r="J317" s="234"/>
      <c r="K317" s="234"/>
      <c r="L317" s="239"/>
      <c r="M317" s="240"/>
      <c r="N317" s="241"/>
      <c r="O317" s="241"/>
      <c r="P317" s="241"/>
      <c r="Q317" s="241"/>
      <c r="R317" s="241"/>
      <c r="S317" s="241"/>
      <c r="T317" s="242"/>
      <c r="AT317" s="243" t="s">
        <v>160</v>
      </c>
      <c r="AU317" s="243" t="s">
        <v>78</v>
      </c>
      <c r="AV317" s="11" t="s">
        <v>159</v>
      </c>
      <c r="AW317" s="11" t="s">
        <v>33</v>
      </c>
      <c r="AX317" s="11" t="s">
        <v>78</v>
      </c>
      <c r="AY317" s="243" t="s">
        <v>154</v>
      </c>
    </row>
    <row r="318" s="1" customFormat="1" ht="16.5" customHeight="1">
      <c r="B318" s="43"/>
      <c r="C318" s="209" t="s">
        <v>401</v>
      </c>
      <c r="D318" s="209" t="s">
        <v>155</v>
      </c>
      <c r="E318" s="210" t="s">
        <v>641</v>
      </c>
      <c r="F318" s="211" t="s">
        <v>642</v>
      </c>
      <c r="G318" s="212" t="s">
        <v>158</v>
      </c>
      <c r="H318" s="213">
        <v>67.939999999999998</v>
      </c>
      <c r="I318" s="214"/>
      <c r="J318" s="215">
        <f>ROUND(I318*H318,2)</f>
        <v>0</v>
      </c>
      <c r="K318" s="211" t="s">
        <v>21</v>
      </c>
      <c r="L318" s="69"/>
      <c r="M318" s="216" t="s">
        <v>21</v>
      </c>
      <c r="N318" s="217" t="s">
        <v>41</v>
      </c>
      <c r="O318" s="44"/>
      <c r="P318" s="218">
        <f>O318*H318</f>
        <v>0</v>
      </c>
      <c r="Q318" s="218">
        <v>0</v>
      </c>
      <c r="R318" s="218">
        <f>Q318*H318</f>
        <v>0</v>
      </c>
      <c r="S318" s="218">
        <v>0</v>
      </c>
      <c r="T318" s="219">
        <f>S318*H318</f>
        <v>0</v>
      </c>
      <c r="AR318" s="21" t="s">
        <v>159</v>
      </c>
      <c r="AT318" s="21" t="s">
        <v>155</v>
      </c>
      <c r="AU318" s="21" t="s">
        <v>78</v>
      </c>
      <c r="AY318" s="21" t="s">
        <v>154</v>
      </c>
      <c r="BE318" s="220">
        <f>IF(N318="základní",J318,0)</f>
        <v>0</v>
      </c>
      <c r="BF318" s="220">
        <f>IF(N318="snížená",J318,0)</f>
        <v>0</v>
      </c>
      <c r="BG318" s="220">
        <f>IF(N318="zákl. přenesená",J318,0)</f>
        <v>0</v>
      </c>
      <c r="BH318" s="220">
        <f>IF(N318="sníž. přenesená",J318,0)</f>
        <v>0</v>
      </c>
      <c r="BI318" s="220">
        <f>IF(N318="nulová",J318,0)</f>
        <v>0</v>
      </c>
      <c r="BJ318" s="21" t="s">
        <v>78</v>
      </c>
      <c r="BK318" s="220">
        <f>ROUND(I318*H318,2)</f>
        <v>0</v>
      </c>
      <c r="BL318" s="21" t="s">
        <v>159</v>
      </c>
      <c r="BM318" s="21" t="s">
        <v>643</v>
      </c>
    </row>
    <row r="319" s="1" customFormat="1" ht="16.5" customHeight="1">
      <c r="B319" s="43"/>
      <c r="C319" s="209" t="s">
        <v>644</v>
      </c>
      <c r="D319" s="209" t="s">
        <v>155</v>
      </c>
      <c r="E319" s="210" t="s">
        <v>645</v>
      </c>
      <c r="F319" s="211" t="s">
        <v>646</v>
      </c>
      <c r="G319" s="212" t="s">
        <v>165</v>
      </c>
      <c r="H319" s="213">
        <v>1.764</v>
      </c>
      <c r="I319" s="214"/>
      <c r="J319" s="215">
        <f>ROUND(I319*H319,2)</f>
        <v>0</v>
      </c>
      <c r="K319" s="211" t="s">
        <v>21</v>
      </c>
      <c r="L319" s="69"/>
      <c r="M319" s="216" t="s">
        <v>21</v>
      </c>
      <c r="N319" s="217" t="s">
        <v>41</v>
      </c>
      <c r="O319" s="44"/>
      <c r="P319" s="218">
        <f>O319*H319</f>
        <v>0</v>
      </c>
      <c r="Q319" s="218">
        <v>0</v>
      </c>
      <c r="R319" s="218">
        <f>Q319*H319</f>
        <v>0</v>
      </c>
      <c r="S319" s="218">
        <v>0</v>
      </c>
      <c r="T319" s="219">
        <f>S319*H319</f>
        <v>0</v>
      </c>
      <c r="AR319" s="21" t="s">
        <v>159</v>
      </c>
      <c r="AT319" s="21" t="s">
        <v>155</v>
      </c>
      <c r="AU319" s="21" t="s">
        <v>78</v>
      </c>
      <c r="AY319" s="21" t="s">
        <v>154</v>
      </c>
      <c r="BE319" s="220">
        <f>IF(N319="základní",J319,0)</f>
        <v>0</v>
      </c>
      <c r="BF319" s="220">
        <f>IF(N319="snížená",J319,0)</f>
        <v>0</v>
      </c>
      <c r="BG319" s="220">
        <f>IF(N319="zákl. přenesená",J319,0)</f>
        <v>0</v>
      </c>
      <c r="BH319" s="220">
        <f>IF(N319="sníž. přenesená",J319,0)</f>
        <v>0</v>
      </c>
      <c r="BI319" s="220">
        <f>IF(N319="nulová",J319,0)</f>
        <v>0</v>
      </c>
      <c r="BJ319" s="21" t="s">
        <v>78</v>
      </c>
      <c r="BK319" s="220">
        <f>ROUND(I319*H319,2)</f>
        <v>0</v>
      </c>
      <c r="BL319" s="21" t="s">
        <v>159</v>
      </c>
      <c r="BM319" s="21" t="s">
        <v>647</v>
      </c>
    </row>
    <row r="320" s="10" customFormat="1">
      <c r="B320" s="221"/>
      <c r="C320" s="222"/>
      <c r="D320" s="223" t="s">
        <v>160</v>
      </c>
      <c r="E320" s="224" t="s">
        <v>21</v>
      </c>
      <c r="F320" s="225" t="s">
        <v>648</v>
      </c>
      <c r="G320" s="222"/>
      <c r="H320" s="226">
        <v>1.764</v>
      </c>
      <c r="I320" s="227"/>
      <c r="J320" s="222"/>
      <c r="K320" s="222"/>
      <c r="L320" s="228"/>
      <c r="M320" s="229"/>
      <c r="N320" s="230"/>
      <c r="O320" s="230"/>
      <c r="P320" s="230"/>
      <c r="Q320" s="230"/>
      <c r="R320" s="230"/>
      <c r="S320" s="230"/>
      <c r="T320" s="231"/>
      <c r="AT320" s="232" t="s">
        <v>160</v>
      </c>
      <c r="AU320" s="232" t="s">
        <v>78</v>
      </c>
      <c r="AV320" s="10" t="s">
        <v>80</v>
      </c>
      <c r="AW320" s="10" t="s">
        <v>33</v>
      </c>
      <c r="AX320" s="10" t="s">
        <v>70</v>
      </c>
      <c r="AY320" s="232" t="s">
        <v>154</v>
      </c>
    </row>
    <row r="321" s="11" customFormat="1">
      <c r="B321" s="233"/>
      <c r="C321" s="234"/>
      <c r="D321" s="223" t="s">
        <v>160</v>
      </c>
      <c r="E321" s="235" t="s">
        <v>21</v>
      </c>
      <c r="F321" s="236" t="s">
        <v>162</v>
      </c>
      <c r="G321" s="234"/>
      <c r="H321" s="237">
        <v>1.764</v>
      </c>
      <c r="I321" s="238"/>
      <c r="J321" s="234"/>
      <c r="K321" s="234"/>
      <c r="L321" s="239"/>
      <c r="M321" s="240"/>
      <c r="N321" s="241"/>
      <c r="O321" s="241"/>
      <c r="P321" s="241"/>
      <c r="Q321" s="241"/>
      <c r="R321" s="241"/>
      <c r="S321" s="241"/>
      <c r="T321" s="242"/>
      <c r="AT321" s="243" t="s">
        <v>160</v>
      </c>
      <c r="AU321" s="243" t="s">
        <v>78</v>
      </c>
      <c r="AV321" s="11" t="s">
        <v>159</v>
      </c>
      <c r="AW321" s="11" t="s">
        <v>33</v>
      </c>
      <c r="AX321" s="11" t="s">
        <v>78</v>
      </c>
      <c r="AY321" s="243" t="s">
        <v>154</v>
      </c>
    </row>
    <row r="322" s="1" customFormat="1" ht="16.5" customHeight="1">
      <c r="B322" s="43"/>
      <c r="C322" s="209" t="s">
        <v>405</v>
      </c>
      <c r="D322" s="209" t="s">
        <v>155</v>
      </c>
      <c r="E322" s="210" t="s">
        <v>649</v>
      </c>
      <c r="F322" s="211" t="s">
        <v>650</v>
      </c>
      <c r="G322" s="212" t="s">
        <v>205</v>
      </c>
      <c r="H322" s="213">
        <v>5.1500000000000004</v>
      </c>
      <c r="I322" s="214"/>
      <c r="J322" s="215">
        <f>ROUND(I322*H322,2)</f>
        <v>0</v>
      </c>
      <c r="K322" s="211" t="s">
        <v>21</v>
      </c>
      <c r="L322" s="69"/>
      <c r="M322" s="216" t="s">
        <v>21</v>
      </c>
      <c r="N322" s="217" t="s">
        <v>41</v>
      </c>
      <c r="O322" s="44"/>
      <c r="P322" s="218">
        <f>O322*H322</f>
        <v>0</v>
      </c>
      <c r="Q322" s="218">
        <v>0</v>
      </c>
      <c r="R322" s="218">
        <f>Q322*H322</f>
        <v>0</v>
      </c>
      <c r="S322" s="218">
        <v>0</v>
      </c>
      <c r="T322" s="219">
        <f>S322*H322</f>
        <v>0</v>
      </c>
      <c r="AR322" s="21" t="s">
        <v>159</v>
      </c>
      <c r="AT322" s="21" t="s">
        <v>155</v>
      </c>
      <c r="AU322" s="21" t="s">
        <v>78</v>
      </c>
      <c r="AY322" s="21" t="s">
        <v>154</v>
      </c>
      <c r="BE322" s="220">
        <f>IF(N322="základní",J322,0)</f>
        <v>0</v>
      </c>
      <c r="BF322" s="220">
        <f>IF(N322="snížená",J322,0)</f>
        <v>0</v>
      </c>
      <c r="BG322" s="220">
        <f>IF(N322="zákl. přenesená",J322,0)</f>
        <v>0</v>
      </c>
      <c r="BH322" s="220">
        <f>IF(N322="sníž. přenesená",J322,0)</f>
        <v>0</v>
      </c>
      <c r="BI322" s="220">
        <f>IF(N322="nulová",J322,0)</f>
        <v>0</v>
      </c>
      <c r="BJ322" s="21" t="s">
        <v>78</v>
      </c>
      <c r="BK322" s="220">
        <f>ROUND(I322*H322,2)</f>
        <v>0</v>
      </c>
      <c r="BL322" s="21" t="s">
        <v>159</v>
      </c>
      <c r="BM322" s="21" t="s">
        <v>651</v>
      </c>
    </row>
    <row r="323" s="1" customFormat="1" ht="16.5" customHeight="1">
      <c r="B323" s="43"/>
      <c r="C323" s="209" t="s">
        <v>652</v>
      </c>
      <c r="D323" s="209" t="s">
        <v>155</v>
      </c>
      <c r="E323" s="210" t="s">
        <v>653</v>
      </c>
      <c r="F323" s="211" t="s">
        <v>654</v>
      </c>
      <c r="G323" s="212" t="s">
        <v>205</v>
      </c>
      <c r="H323" s="213">
        <v>11.699999999999999</v>
      </c>
      <c r="I323" s="214"/>
      <c r="J323" s="215">
        <f>ROUND(I323*H323,2)</f>
        <v>0</v>
      </c>
      <c r="K323" s="211" t="s">
        <v>21</v>
      </c>
      <c r="L323" s="69"/>
      <c r="M323" s="216" t="s">
        <v>21</v>
      </c>
      <c r="N323" s="217" t="s">
        <v>41</v>
      </c>
      <c r="O323" s="44"/>
      <c r="P323" s="218">
        <f>O323*H323</f>
        <v>0</v>
      </c>
      <c r="Q323" s="218">
        <v>0</v>
      </c>
      <c r="R323" s="218">
        <f>Q323*H323</f>
        <v>0</v>
      </c>
      <c r="S323" s="218">
        <v>0</v>
      </c>
      <c r="T323" s="219">
        <f>S323*H323</f>
        <v>0</v>
      </c>
      <c r="AR323" s="21" t="s">
        <v>159</v>
      </c>
      <c r="AT323" s="21" t="s">
        <v>155</v>
      </c>
      <c r="AU323" s="21" t="s">
        <v>78</v>
      </c>
      <c r="AY323" s="21" t="s">
        <v>154</v>
      </c>
      <c r="BE323" s="220">
        <f>IF(N323="základní",J323,0)</f>
        <v>0</v>
      </c>
      <c r="BF323" s="220">
        <f>IF(N323="snížená",J323,0)</f>
        <v>0</v>
      </c>
      <c r="BG323" s="220">
        <f>IF(N323="zákl. přenesená",J323,0)</f>
        <v>0</v>
      </c>
      <c r="BH323" s="220">
        <f>IF(N323="sníž. přenesená",J323,0)</f>
        <v>0</v>
      </c>
      <c r="BI323" s="220">
        <f>IF(N323="nulová",J323,0)</f>
        <v>0</v>
      </c>
      <c r="BJ323" s="21" t="s">
        <v>78</v>
      </c>
      <c r="BK323" s="220">
        <f>ROUND(I323*H323,2)</f>
        <v>0</v>
      </c>
      <c r="BL323" s="21" t="s">
        <v>159</v>
      </c>
      <c r="BM323" s="21" t="s">
        <v>655</v>
      </c>
    </row>
    <row r="324" s="10" customFormat="1">
      <c r="B324" s="221"/>
      <c r="C324" s="222"/>
      <c r="D324" s="223" t="s">
        <v>160</v>
      </c>
      <c r="E324" s="224" t="s">
        <v>21</v>
      </c>
      <c r="F324" s="225" t="s">
        <v>656</v>
      </c>
      <c r="G324" s="222"/>
      <c r="H324" s="226">
        <v>11.699999999999999</v>
      </c>
      <c r="I324" s="227"/>
      <c r="J324" s="222"/>
      <c r="K324" s="222"/>
      <c r="L324" s="228"/>
      <c r="M324" s="229"/>
      <c r="N324" s="230"/>
      <c r="O324" s="230"/>
      <c r="P324" s="230"/>
      <c r="Q324" s="230"/>
      <c r="R324" s="230"/>
      <c r="S324" s="230"/>
      <c r="T324" s="231"/>
      <c r="AT324" s="232" t="s">
        <v>160</v>
      </c>
      <c r="AU324" s="232" t="s">
        <v>78</v>
      </c>
      <c r="AV324" s="10" t="s">
        <v>80</v>
      </c>
      <c r="AW324" s="10" t="s">
        <v>33</v>
      </c>
      <c r="AX324" s="10" t="s">
        <v>70</v>
      </c>
      <c r="AY324" s="232" t="s">
        <v>154</v>
      </c>
    </row>
    <row r="325" s="11" customFormat="1">
      <c r="B325" s="233"/>
      <c r="C325" s="234"/>
      <c r="D325" s="223" t="s">
        <v>160</v>
      </c>
      <c r="E325" s="235" t="s">
        <v>21</v>
      </c>
      <c r="F325" s="236" t="s">
        <v>162</v>
      </c>
      <c r="G325" s="234"/>
      <c r="H325" s="237">
        <v>11.699999999999999</v>
      </c>
      <c r="I325" s="238"/>
      <c r="J325" s="234"/>
      <c r="K325" s="234"/>
      <c r="L325" s="239"/>
      <c r="M325" s="240"/>
      <c r="N325" s="241"/>
      <c r="O325" s="241"/>
      <c r="P325" s="241"/>
      <c r="Q325" s="241"/>
      <c r="R325" s="241"/>
      <c r="S325" s="241"/>
      <c r="T325" s="242"/>
      <c r="AT325" s="243" t="s">
        <v>160</v>
      </c>
      <c r="AU325" s="243" t="s">
        <v>78</v>
      </c>
      <c r="AV325" s="11" t="s">
        <v>159</v>
      </c>
      <c r="AW325" s="11" t="s">
        <v>33</v>
      </c>
      <c r="AX325" s="11" t="s">
        <v>78</v>
      </c>
      <c r="AY325" s="243" t="s">
        <v>154</v>
      </c>
    </row>
    <row r="326" s="1" customFormat="1" ht="16.5" customHeight="1">
      <c r="B326" s="43"/>
      <c r="C326" s="209" t="s">
        <v>408</v>
      </c>
      <c r="D326" s="209" t="s">
        <v>155</v>
      </c>
      <c r="E326" s="210" t="s">
        <v>657</v>
      </c>
      <c r="F326" s="211" t="s">
        <v>658</v>
      </c>
      <c r="G326" s="212" t="s">
        <v>158</v>
      </c>
      <c r="H326" s="213">
        <v>69.775000000000006</v>
      </c>
      <c r="I326" s="214"/>
      <c r="J326" s="215">
        <f>ROUND(I326*H326,2)</f>
        <v>0</v>
      </c>
      <c r="K326" s="211" t="s">
        <v>21</v>
      </c>
      <c r="L326" s="69"/>
      <c r="M326" s="216" t="s">
        <v>21</v>
      </c>
      <c r="N326" s="217" t="s">
        <v>41</v>
      </c>
      <c r="O326" s="44"/>
      <c r="P326" s="218">
        <f>O326*H326</f>
        <v>0</v>
      </c>
      <c r="Q326" s="218">
        <v>0</v>
      </c>
      <c r="R326" s="218">
        <f>Q326*H326</f>
        <v>0</v>
      </c>
      <c r="S326" s="218">
        <v>0</v>
      </c>
      <c r="T326" s="219">
        <f>S326*H326</f>
        <v>0</v>
      </c>
      <c r="AR326" s="21" t="s">
        <v>159</v>
      </c>
      <c r="AT326" s="21" t="s">
        <v>155</v>
      </c>
      <c r="AU326" s="21" t="s">
        <v>78</v>
      </c>
      <c r="AY326" s="21" t="s">
        <v>154</v>
      </c>
      <c r="BE326" s="220">
        <f>IF(N326="základní",J326,0)</f>
        <v>0</v>
      </c>
      <c r="BF326" s="220">
        <f>IF(N326="snížená",J326,0)</f>
        <v>0</v>
      </c>
      <c r="BG326" s="220">
        <f>IF(N326="zákl. přenesená",J326,0)</f>
        <v>0</v>
      </c>
      <c r="BH326" s="220">
        <f>IF(N326="sníž. přenesená",J326,0)</f>
        <v>0</v>
      </c>
      <c r="BI326" s="220">
        <f>IF(N326="nulová",J326,0)</f>
        <v>0</v>
      </c>
      <c r="BJ326" s="21" t="s">
        <v>78</v>
      </c>
      <c r="BK326" s="220">
        <f>ROUND(I326*H326,2)</f>
        <v>0</v>
      </c>
      <c r="BL326" s="21" t="s">
        <v>159</v>
      </c>
      <c r="BM326" s="21" t="s">
        <v>659</v>
      </c>
    </row>
    <row r="327" s="1" customFormat="1" ht="16.5" customHeight="1">
      <c r="B327" s="43"/>
      <c r="C327" s="209" t="s">
        <v>660</v>
      </c>
      <c r="D327" s="209" t="s">
        <v>155</v>
      </c>
      <c r="E327" s="210" t="s">
        <v>661</v>
      </c>
      <c r="F327" s="211" t="s">
        <v>662</v>
      </c>
      <c r="G327" s="212" t="s">
        <v>165</v>
      </c>
      <c r="H327" s="213">
        <v>9.5239999999999991</v>
      </c>
      <c r="I327" s="214"/>
      <c r="J327" s="215">
        <f>ROUND(I327*H327,2)</f>
        <v>0</v>
      </c>
      <c r="K327" s="211" t="s">
        <v>21</v>
      </c>
      <c r="L327" s="69"/>
      <c r="M327" s="216" t="s">
        <v>21</v>
      </c>
      <c r="N327" s="217" t="s">
        <v>41</v>
      </c>
      <c r="O327" s="44"/>
      <c r="P327" s="218">
        <f>O327*H327</f>
        <v>0</v>
      </c>
      <c r="Q327" s="218">
        <v>0</v>
      </c>
      <c r="R327" s="218">
        <f>Q327*H327</f>
        <v>0</v>
      </c>
      <c r="S327" s="218">
        <v>0</v>
      </c>
      <c r="T327" s="219">
        <f>S327*H327</f>
        <v>0</v>
      </c>
      <c r="AR327" s="21" t="s">
        <v>159</v>
      </c>
      <c r="AT327" s="21" t="s">
        <v>155</v>
      </c>
      <c r="AU327" s="21" t="s">
        <v>78</v>
      </c>
      <c r="AY327" s="21" t="s">
        <v>154</v>
      </c>
      <c r="BE327" s="220">
        <f>IF(N327="základní",J327,0)</f>
        <v>0</v>
      </c>
      <c r="BF327" s="220">
        <f>IF(N327="snížená",J327,0)</f>
        <v>0</v>
      </c>
      <c r="BG327" s="220">
        <f>IF(N327="zákl. přenesená",J327,0)</f>
        <v>0</v>
      </c>
      <c r="BH327" s="220">
        <f>IF(N327="sníž. přenesená",J327,0)</f>
        <v>0</v>
      </c>
      <c r="BI327" s="220">
        <f>IF(N327="nulová",J327,0)</f>
        <v>0</v>
      </c>
      <c r="BJ327" s="21" t="s">
        <v>78</v>
      </c>
      <c r="BK327" s="220">
        <f>ROUND(I327*H327,2)</f>
        <v>0</v>
      </c>
      <c r="BL327" s="21" t="s">
        <v>159</v>
      </c>
      <c r="BM327" s="21" t="s">
        <v>663</v>
      </c>
    </row>
    <row r="328" s="1" customFormat="1" ht="16.5" customHeight="1">
      <c r="B328" s="43"/>
      <c r="C328" s="209" t="s">
        <v>413</v>
      </c>
      <c r="D328" s="209" t="s">
        <v>155</v>
      </c>
      <c r="E328" s="210" t="s">
        <v>664</v>
      </c>
      <c r="F328" s="211" t="s">
        <v>665</v>
      </c>
      <c r="G328" s="212" t="s">
        <v>165</v>
      </c>
      <c r="H328" s="213">
        <v>13.571999999999999</v>
      </c>
      <c r="I328" s="214"/>
      <c r="J328" s="215">
        <f>ROUND(I328*H328,2)</f>
        <v>0</v>
      </c>
      <c r="K328" s="211" t="s">
        <v>21</v>
      </c>
      <c r="L328" s="69"/>
      <c r="M328" s="216" t="s">
        <v>21</v>
      </c>
      <c r="N328" s="217" t="s">
        <v>41</v>
      </c>
      <c r="O328" s="44"/>
      <c r="P328" s="218">
        <f>O328*H328</f>
        <v>0</v>
      </c>
      <c r="Q328" s="218">
        <v>0</v>
      </c>
      <c r="R328" s="218">
        <f>Q328*H328</f>
        <v>0</v>
      </c>
      <c r="S328" s="218">
        <v>0</v>
      </c>
      <c r="T328" s="219">
        <f>S328*H328</f>
        <v>0</v>
      </c>
      <c r="AR328" s="21" t="s">
        <v>159</v>
      </c>
      <c r="AT328" s="21" t="s">
        <v>155</v>
      </c>
      <c r="AU328" s="21" t="s">
        <v>78</v>
      </c>
      <c r="AY328" s="21" t="s">
        <v>154</v>
      </c>
      <c r="BE328" s="220">
        <f>IF(N328="základní",J328,0)</f>
        <v>0</v>
      </c>
      <c r="BF328" s="220">
        <f>IF(N328="snížená",J328,0)</f>
        <v>0</v>
      </c>
      <c r="BG328" s="220">
        <f>IF(N328="zákl. přenesená",J328,0)</f>
        <v>0</v>
      </c>
      <c r="BH328" s="220">
        <f>IF(N328="sníž. přenesená",J328,0)</f>
        <v>0</v>
      </c>
      <c r="BI328" s="220">
        <f>IF(N328="nulová",J328,0)</f>
        <v>0</v>
      </c>
      <c r="BJ328" s="21" t="s">
        <v>78</v>
      </c>
      <c r="BK328" s="220">
        <f>ROUND(I328*H328,2)</f>
        <v>0</v>
      </c>
      <c r="BL328" s="21" t="s">
        <v>159</v>
      </c>
      <c r="BM328" s="21" t="s">
        <v>666</v>
      </c>
    </row>
    <row r="329" s="1" customFormat="1" ht="16.5" customHeight="1">
      <c r="B329" s="43"/>
      <c r="C329" s="209" t="s">
        <v>667</v>
      </c>
      <c r="D329" s="209" t="s">
        <v>155</v>
      </c>
      <c r="E329" s="210" t="s">
        <v>668</v>
      </c>
      <c r="F329" s="211" t="s">
        <v>669</v>
      </c>
      <c r="G329" s="212" t="s">
        <v>158</v>
      </c>
      <c r="H329" s="213">
        <v>0.59999999999999998</v>
      </c>
      <c r="I329" s="214"/>
      <c r="J329" s="215">
        <f>ROUND(I329*H329,2)</f>
        <v>0</v>
      </c>
      <c r="K329" s="211" t="s">
        <v>21</v>
      </c>
      <c r="L329" s="69"/>
      <c r="M329" s="216" t="s">
        <v>21</v>
      </c>
      <c r="N329" s="217" t="s">
        <v>41</v>
      </c>
      <c r="O329" s="44"/>
      <c r="P329" s="218">
        <f>O329*H329</f>
        <v>0</v>
      </c>
      <c r="Q329" s="218">
        <v>0</v>
      </c>
      <c r="R329" s="218">
        <f>Q329*H329</f>
        <v>0</v>
      </c>
      <c r="S329" s="218">
        <v>0</v>
      </c>
      <c r="T329" s="219">
        <f>S329*H329</f>
        <v>0</v>
      </c>
      <c r="AR329" s="21" t="s">
        <v>159</v>
      </c>
      <c r="AT329" s="21" t="s">
        <v>155</v>
      </c>
      <c r="AU329" s="21" t="s">
        <v>78</v>
      </c>
      <c r="AY329" s="21" t="s">
        <v>154</v>
      </c>
      <c r="BE329" s="220">
        <f>IF(N329="základní",J329,0)</f>
        <v>0</v>
      </c>
      <c r="BF329" s="220">
        <f>IF(N329="snížená",J329,0)</f>
        <v>0</v>
      </c>
      <c r="BG329" s="220">
        <f>IF(N329="zákl. přenesená",J329,0)</f>
        <v>0</v>
      </c>
      <c r="BH329" s="220">
        <f>IF(N329="sníž. přenesená",J329,0)</f>
        <v>0</v>
      </c>
      <c r="BI329" s="220">
        <f>IF(N329="nulová",J329,0)</f>
        <v>0</v>
      </c>
      <c r="BJ329" s="21" t="s">
        <v>78</v>
      </c>
      <c r="BK329" s="220">
        <f>ROUND(I329*H329,2)</f>
        <v>0</v>
      </c>
      <c r="BL329" s="21" t="s">
        <v>159</v>
      </c>
      <c r="BM329" s="21" t="s">
        <v>670</v>
      </c>
    </row>
    <row r="330" s="1" customFormat="1" ht="16.5" customHeight="1">
      <c r="B330" s="43"/>
      <c r="C330" s="209" t="s">
        <v>416</v>
      </c>
      <c r="D330" s="209" t="s">
        <v>155</v>
      </c>
      <c r="E330" s="210" t="s">
        <v>671</v>
      </c>
      <c r="F330" s="211" t="s">
        <v>672</v>
      </c>
      <c r="G330" s="212" t="s">
        <v>158</v>
      </c>
      <c r="H330" s="213">
        <v>0.88</v>
      </c>
      <c r="I330" s="214"/>
      <c r="J330" s="215">
        <f>ROUND(I330*H330,2)</f>
        <v>0</v>
      </c>
      <c r="K330" s="211" t="s">
        <v>21</v>
      </c>
      <c r="L330" s="69"/>
      <c r="M330" s="216" t="s">
        <v>21</v>
      </c>
      <c r="N330" s="217" t="s">
        <v>41</v>
      </c>
      <c r="O330" s="44"/>
      <c r="P330" s="218">
        <f>O330*H330</f>
        <v>0</v>
      </c>
      <c r="Q330" s="218">
        <v>0</v>
      </c>
      <c r="R330" s="218">
        <f>Q330*H330</f>
        <v>0</v>
      </c>
      <c r="S330" s="218">
        <v>0</v>
      </c>
      <c r="T330" s="219">
        <f>S330*H330</f>
        <v>0</v>
      </c>
      <c r="AR330" s="21" t="s">
        <v>159</v>
      </c>
      <c r="AT330" s="21" t="s">
        <v>155</v>
      </c>
      <c r="AU330" s="21" t="s">
        <v>78</v>
      </c>
      <c r="AY330" s="21" t="s">
        <v>154</v>
      </c>
      <c r="BE330" s="220">
        <f>IF(N330="základní",J330,0)</f>
        <v>0</v>
      </c>
      <c r="BF330" s="220">
        <f>IF(N330="snížená",J330,0)</f>
        <v>0</v>
      </c>
      <c r="BG330" s="220">
        <f>IF(N330="zákl. přenesená",J330,0)</f>
        <v>0</v>
      </c>
      <c r="BH330" s="220">
        <f>IF(N330="sníž. přenesená",J330,0)</f>
        <v>0</v>
      </c>
      <c r="BI330" s="220">
        <f>IF(N330="nulová",J330,0)</f>
        <v>0</v>
      </c>
      <c r="BJ330" s="21" t="s">
        <v>78</v>
      </c>
      <c r="BK330" s="220">
        <f>ROUND(I330*H330,2)</f>
        <v>0</v>
      </c>
      <c r="BL330" s="21" t="s">
        <v>159</v>
      </c>
      <c r="BM330" s="21" t="s">
        <v>673</v>
      </c>
    </row>
    <row r="331" s="10" customFormat="1">
      <c r="B331" s="221"/>
      <c r="C331" s="222"/>
      <c r="D331" s="223" t="s">
        <v>160</v>
      </c>
      <c r="E331" s="224" t="s">
        <v>21</v>
      </c>
      <c r="F331" s="225" t="s">
        <v>674</v>
      </c>
      <c r="G331" s="222"/>
      <c r="H331" s="226">
        <v>0.88</v>
      </c>
      <c r="I331" s="227"/>
      <c r="J331" s="222"/>
      <c r="K331" s="222"/>
      <c r="L331" s="228"/>
      <c r="M331" s="229"/>
      <c r="N331" s="230"/>
      <c r="O331" s="230"/>
      <c r="P331" s="230"/>
      <c r="Q331" s="230"/>
      <c r="R331" s="230"/>
      <c r="S331" s="230"/>
      <c r="T331" s="231"/>
      <c r="AT331" s="232" t="s">
        <v>160</v>
      </c>
      <c r="AU331" s="232" t="s">
        <v>78</v>
      </c>
      <c r="AV331" s="10" t="s">
        <v>80</v>
      </c>
      <c r="AW331" s="10" t="s">
        <v>33</v>
      </c>
      <c r="AX331" s="10" t="s">
        <v>70</v>
      </c>
      <c r="AY331" s="232" t="s">
        <v>154</v>
      </c>
    </row>
    <row r="332" s="11" customFormat="1">
      <c r="B332" s="233"/>
      <c r="C332" s="234"/>
      <c r="D332" s="223" t="s">
        <v>160</v>
      </c>
      <c r="E332" s="235" t="s">
        <v>21</v>
      </c>
      <c r="F332" s="236" t="s">
        <v>162</v>
      </c>
      <c r="G332" s="234"/>
      <c r="H332" s="237">
        <v>0.88</v>
      </c>
      <c r="I332" s="238"/>
      <c r="J332" s="234"/>
      <c r="K332" s="234"/>
      <c r="L332" s="239"/>
      <c r="M332" s="240"/>
      <c r="N332" s="241"/>
      <c r="O332" s="241"/>
      <c r="P332" s="241"/>
      <c r="Q332" s="241"/>
      <c r="R332" s="241"/>
      <c r="S332" s="241"/>
      <c r="T332" s="242"/>
      <c r="AT332" s="243" t="s">
        <v>160</v>
      </c>
      <c r="AU332" s="243" t="s">
        <v>78</v>
      </c>
      <c r="AV332" s="11" t="s">
        <v>159</v>
      </c>
      <c r="AW332" s="11" t="s">
        <v>33</v>
      </c>
      <c r="AX332" s="11" t="s">
        <v>78</v>
      </c>
      <c r="AY332" s="243" t="s">
        <v>154</v>
      </c>
    </row>
    <row r="333" s="1" customFormat="1" ht="25.5" customHeight="1">
      <c r="B333" s="43"/>
      <c r="C333" s="209" t="s">
        <v>675</v>
      </c>
      <c r="D333" s="209" t="s">
        <v>155</v>
      </c>
      <c r="E333" s="210" t="s">
        <v>676</v>
      </c>
      <c r="F333" s="211" t="s">
        <v>677</v>
      </c>
      <c r="G333" s="212" t="s">
        <v>165</v>
      </c>
      <c r="H333" s="213">
        <v>1.3400000000000001</v>
      </c>
      <c r="I333" s="214"/>
      <c r="J333" s="215">
        <f>ROUND(I333*H333,2)</f>
        <v>0</v>
      </c>
      <c r="K333" s="211" t="s">
        <v>21</v>
      </c>
      <c r="L333" s="69"/>
      <c r="M333" s="216" t="s">
        <v>21</v>
      </c>
      <c r="N333" s="217" t="s">
        <v>41</v>
      </c>
      <c r="O333" s="44"/>
      <c r="P333" s="218">
        <f>O333*H333</f>
        <v>0</v>
      </c>
      <c r="Q333" s="218">
        <v>0</v>
      </c>
      <c r="R333" s="218">
        <f>Q333*H333</f>
        <v>0</v>
      </c>
      <c r="S333" s="218">
        <v>0</v>
      </c>
      <c r="T333" s="219">
        <f>S333*H333</f>
        <v>0</v>
      </c>
      <c r="AR333" s="21" t="s">
        <v>159</v>
      </c>
      <c r="AT333" s="21" t="s">
        <v>155</v>
      </c>
      <c r="AU333" s="21" t="s">
        <v>78</v>
      </c>
      <c r="AY333" s="21" t="s">
        <v>154</v>
      </c>
      <c r="BE333" s="220">
        <f>IF(N333="základní",J333,0)</f>
        <v>0</v>
      </c>
      <c r="BF333" s="220">
        <f>IF(N333="snížená",J333,0)</f>
        <v>0</v>
      </c>
      <c r="BG333" s="220">
        <f>IF(N333="zákl. přenesená",J333,0)</f>
        <v>0</v>
      </c>
      <c r="BH333" s="220">
        <f>IF(N333="sníž. přenesená",J333,0)</f>
        <v>0</v>
      </c>
      <c r="BI333" s="220">
        <f>IF(N333="nulová",J333,0)</f>
        <v>0</v>
      </c>
      <c r="BJ333" s="21" t="s">
        <v>78</v>
      </c>
      <c r="BK333" s="220">
        <f>ROUND(I333*H333,2)</f>
        <v>0</v>
      </c>
      <c r="BL333" s="21" t="s">
        <v>159</v>
      </c>
      <c r="BM333" s="21" t="s">
        <v>678</v>
      </c>
    </row>
    <row r="334" s="9" customFormat="1" ht="37.44" customHeight="1">
      <c r="B334" s="195"/>
      <c r="C334" s="196"/>
      <c r="D334" s="197" t="s">
        <v>69</v>
      </c>
      <c r="E334" s="198" t="s">
        <v>541</v>
      </c>
      <c r="F334" s="198" t="s">
        <v>679</v>
      </c>
      <c r="G334" s="196"/>
      <c r="H334" s="196"/>
      <c r="I334" s="199"/>
      <c r="J334" s="200">
        <f>BK334</f>
        <v>0</v>
      </c>
      <c r="K334" s="196"/>
      <c r="L334" s="201"/>
      <c r="M334" s="202"/>
      <c r="N334" s="203"/>
      <c r="O334" s="203"/>
      <c r="P334" s="204">
        <f>SUM(P335:P354)</f>
        <v>0</v>
      </c>
      <c r="Q334" s="203"/>
      <c r="R334" s="204">
        <f>SUM(R335:R354)</f>
        <v>0</v>
      </c>
      <c r="S334" s="203"/>
      <c r="T334" s="205">
        <f>SUM(T335:T354)</f>
        <v>0</v>
      </c>
      <c r="AR334" s="206" t="s">
        <v>78</v>
      </c>
      <c r="AT334" s="207" t="s">
        <v>69</v>
      </c>
      <c r="AU334" s="207" t="s">
        <v>70</v>
      </c>
      <c r="AY334" s="206" t="s">
        <v>154</v>
      </c>
      <c r="BK334" s="208">
        <f>SUM(BK335:BK354)</f>
        <v>0</v>
      </c>
    </row>
    <row r="335" s="1" customFormat="1" ht="16.5" customHeight="1">
      <c r="B335" s="43"/>
      <c r="C335" s="209" t="s">
        <v>420</v>
      </c>
      <c r="D335" s="209" t="s">
        <v>155</v>
      </c>
      <c r="E335" s="210" t="s">
        <v>680</v>
      </c>
      <c r="F335" s="211" t="s">
        <v>681</v>
      </c>
      <c r="G335" s="212" t="s">
        <v>195</v>
      </c>
      <c r="H335" s="213">
        <v>7</v>
      </c>
      <c r="I335" s="214"/>
      <c r="J335" s="215">
        <f>ROUND(I335*H335,2)</f>
        <v>0</v>
      </c>
      <c r="K335" s="211" t="s">
        <v>21</v>
      </c>
      <c r="L335" s="69"/>
      <c r="M335" s="216" t="s">
        <v>21</v>
      </c>
      <c r="N335" s="217" t="s">
        <v>41</v>
      </c>
      <c r="O335" s="44"/>
      <c r="P335" s="218">
        <f>O335*H335</f>
        <v>0</v>
      </c>
      <c r="Q335" s="218">
        <v>0</v>
      </c>
      <c r="R335" s="218">
        <f>Q335*H335</f>
        <v>0</v>
      </c>
      <c r="S335" s="218">
        <v>0</v>
      </c>
      <c r="T335" s="219">
        <f>S335*H335</f>
        <v>0</v>
      </c>
      <c r="AR335" s="21" t="s">
        <v>159</v>
      </c>
      <c r="AT335" s="21" t="s">
        <v>155</v>
      </c>
      <c r="AU335" s="21" t="s">
        <v>78</v>
      </c>
      <c r="AY335" s="21" t="s">
        <v>154</v>
      </c>
      <c r="BE335" s="220">
        <f>IF(N335="základní",J335,0)</f>
        <v>0</v>
      </c>
      <c r="BF335" s="220">
        <f>IF(N335="snížená",J335,0)</f>
        <v>0</v>
      </c>
      <c r="BG335" s="220">
        <f>IF(N335="zákl. přenesená",J335,0)</f>
        <v>0</v>
      </c>
      <c r="BH335" s="220">
        <f>IF(N335="sníž. přenesená",J335,0)</f>
        <v>0</v>
      </c>
      <c r="BI335" s="220">
        <f>IF(N335="nulová",J335,0)</f>
        <v>0</v>
      </c>
      <c r="BJ335" s="21" t="s">
        <v>78</v>
      </c>
      <c r="BK335" s="220">
        <f>ROUND(I335*H335,2)</f>
        <v>0</v>
      </c>
      <c r="BL335" s="21" t="s">
        <v>159</v>
      </c>
      <c r="BM335" s="21" t="s">
        <v>682</v>
      </c>
    </row>
    <row r="336" s="1" customFormat="1" ht="16.5" customHeight="1">
      <c r="B336" s="43"/>
      <c r="C336" s="209" t="s">
        <v>683</v>
      </c>
      <c r="D336" s="209" t="s">
        <v>155</v>
      </c>
      <c r="E336" s="210" t="s">
        <v>684</v>
      </c>
      <c r="F336" s="211" t="s">
        <v>685</v>
      </c>
      <c r="G336" s="212" t="s">
        <v>195</v>
      </c>
      <c r="H336" s="213">
        <v>7</v>
      </c>
      <c r="I336" s="214"/>
      <c r="J336" s="215">
        <f>ROUND(I336*H336,2)</f>
        <v>0</v>
      </c>
      <c r="K336" s="211" t="s">
        <v>21</v>
      </c>
      <c r="L336" s="69"/>
      <c r="M336" s="216" t="s">
        <v>21</v>
      </c>
      <c r="N336" s="217" t="s">
        <v>41</v>
      </c>
      <c r="O336" s="44"/>
      <c r="P336" s="218">
        <f>O336*H336</f>
        <v>0</v>
      </c>
      <c r="Q336" s="218">
        <v>0</v>
      </c>
      <c r="R336" s="218">
        <f>Q336*H336</f>
        <v>0</v>
      </c>
      <c r="S336" s="218">
        <v>0</v>
      </c>
      <c r="T336" s="219">
        <f>S336*H336</f>
        <v>0</v>
      </c>
      <c r="AR336" s="21" t="s">
        <v>159</v>
      </c>
      <c r="AT336" s="21" t="s">
        <v>155</v>
      </c>
      <c r="AU336" s="21" t="s">
        <v>78</v>
      </c>
      <c r="AY336" s="21" t="s">
        <v>154</v>
      </c>
      <c r="BE336" s="220">
        <f>IF(N336="základní",J336,0)</f>
        <v>0</v>
      </c>
      <c r="BF336" s="220">
        <f>IF(N336="snížená",J336,0)</f>
        <v>0</v>
      </c>
      <c r="BG336" s="220">
        <f>IF(N336="zákl. přenesená",J336,0)</f>
        <v>0</v>
      </c>
      <c r="BH336" s="220">
        <f>IF(N336="sníž. přenesená",J336,0)</f>
        <v>0</v>
      </c>
      <c r="BI336" s="220">
        <f>IF(N336="nulová",J336,0)</f>
        <v>0</v>
      </c>
      <c r="BJ336" s="21" t="s">
        <v>78</v>
      </c>
      <c r="BK336" s="220">
        <f>ROUND(I336*H336,2)</f>
        <v>0</v>
      </c>
      <c r="BL336" s="21" t="s">
        <v>159</v>
      </c>
      <c r="BM336" s="21" t="s">
        <v>686</v>
      </c>
    </row>
    <row r="337" s="1" customFormat="1" ht="16.5" customHeight="1">
      <c r="B337" s="43"/>
      <c r="C337" s="209" t="s">
        <v>424</v>
      </c>
      <c r="D337" s="209" t="s">
        <v>155</v>
      </c>
      <c r="E337" s="210" t="s">
        <v>687</v>
      </c>
      <c r="F337" s="211" t="s">
        <v>688</v>
      </c>
      <c r="G337" s="212" t="s">
        <v>205</v>
      </c>
      <c r="H337" s="213">
        <v>0.75</v>
      </c>
      <c r="I337" s="214"/>
      <c r="J337" s="215">
        <f>ROUND(I337*H337,2)</f>
        <v>0</v>
      </c>
      <c r="K337" s="211" t="s">
        <v>21</v>
      </c>
      <c r="L337" s="69"/>
      <c r="M337" s="216" t="s">
        <v>21</v>
      </c>
      <c r="N337" s="217" t="s">
        <v>41</v>
      </c>
      <c r="O337" s="44"/>
      <c r="P337" s="218">
        <f>O337*H337</f>
        <v>0</v>
      </c>
      <c r="Q337" s="218">
        <v>0</v>
      </c>
      <c r="R337" s="218">
        <f>Q337*H337</f>
        <v>0</v>
      </c>
      <c r="S337" s="218">
        <v>0</v>
      </c>
      <c r="T337" s="219">
        <f>S337*H337</f>
        <v>0</v>
      </c>
      <c r="AR337" s="21" t="s">
        <v>159</v>
      </c>
      <c r="AT337" s="21" t="s">
        <v>155</v>
      </c>
      <c r="AU337" s="21" t="s">
        <v>78</v>
      </c>
      <c r="AY337" s="21" t="s">
        <v>154</v>
      </c>
      <c r="BE337" s="220">
        <f>IF(N337="základní",J337,0)</f>
        <v>0</v>
      </c>
      <c r="BF337" s="220">
        <f>IF(N337="snížená",J337,0)</f>
        <v>0</v>
      </c>
      <c r="BG337" s="220">
        <f>IF(N337="zákl. přenesená",J337,0)</f>
        <v>0</v>
      </c>
      <c r="BH337" s="220">
        <f>IF(N337="sníž. přenesená",J337,0)</f>
        <v>0</v>
      </c>
      <c r="BI337" s="220">
        <f>IF(N337="nulová",J337,0)</f>
        <v>0</v>
      </c>
      <c r="BJ337" s="21" t="s">
        <v>78</v>
      </c>
      <c r="BK337" s="220">
        <f>ROUND(I337*H337,2)</f>
        <v>0</v>
      </c>
      <c r="BL337" s="21" t="s">
        <v>159</v>
      </c>
      <c r="BM337" s="21" t="s">
        <v>689</v>
      </c>
    </row>
    <row r="338" s="1" customFormat="1" ht="16.5" customHeight="1">
      <c r="B338" s="43"/>
      <c r="C338" s="209" t="s">
        <v>690</v>
      </c>
      <c r="D338" s="209" t="s">
        <v>155</v>
      </c>
      <c r="E338" s="210" t="s">
        <v>691</v>
      </c>
      <c r="F338" s="211" t="s">
        <v>692</v>
      </c>
      <c r="G338" s="212" t="s">
        <v>693</v>
      </c>
      <c r="H338" s="213">
        <v>1</v>
      </c>
      <c r="I338" s="214"/>
      <c r="J338" s="215">
        <f>ROUND(I338*H338,2)</f>
        <v>0</v>
      </c>
      <c r="K338" s="211" t="s">
        <v>21</v>
      </c>
      <c r="L338" s="69"/>
      <c r="M338" s="216" t="s">
        <v>21</v>
      </c>
      <c r="N338" s="217" t="s">
        <v>41</v>
      </c>
      <c r="O338" s="44"/>
      <c r="P338" s="218">
        <f>O338*H338</f>
        <v>0</v>
      </c>
      <c r="Q338" s="218">
        <v>0</v>
      </c>
      <c r="R338" s="218">
        <f>Q338*H338</f>
        <v>0</v>
      </c>
      <c r="S338" s="218">
        <v>0</v>
      </c>
      <c r="T338" s="219">
        <f>S338*H338</f>
        <v>0</v>
      </c>
      <c r="AR338" s="21" t="s">
        <v>159</v>
      </c>
      <c r="AT338" s="21" t="s">
        <v>155</v>
      </c>
      <c r="AU338" s="21" t="s">
        <v>78</v>
      </c>
      <c r="AY338" s="21" t="s">
        <v>154</v>
      </c>
      <c r="BE338" s="220">
        <f>IF(N338="základní",J338,0)</f>
        <v>0</v>
      </c>
      <c r="BF338" s="220">
        <f>IF(N338="snížená",J338,0)</f>
        <v>0</v>
      </c>
      <c r="BG338" s="220">
        <f>IF(N338="zákl. přenesená",J338,0)</f>
        <v>0</v>
      </c>
      <c r="BH338" s="220">
        <f>IF(N338="sníž. přenesená",J338,0)</f>
        <v>0</v>
      </c>
      <c r="BI338" s="220">
        <f>IF(N338="nulová",J338,0)</f>
        <v>0</v>
      </c>
      <c r="BJ338" s="21" t="s">
        <v>78</v>
      </c>
      <c r="BK338" s="220">
        <f>ROUND(I338*H338,2)</f>
        <v>0</v>
      </c>
      <c r="BL338" s="21" t="s">
        <v>159</v>
      </c>
      <c r="BM338" s="21" t="s">
        <v>694</v>
      </c>
    </row>
    <row r="339" s="1" customFormat="1" ht="16.5" customHeight="1">
      <c r="B339" s="43"/>
      <c r="C339" s="209" t="s">
        <v>430</v>
      </c>
      <c r="D339" s="209" t="s">
        <v>155</v>
      </c>
      <c r="E339" s="210" t="s">
        <v>695</v>
      </c>
      <c r="F339" s="211" t="s">
        <v>696</v>
      </c>
      <c r="G339" s="212" t="s">
        <v>165</v>
      </c>
      <c r="H339" s="213">
        <v>1.1439999999999999</v>
      </c>
      <c r="I339" s="214"/>
      <c r="J339" s="215">
        <f>ROUND(I339*H339,2)</f>
        <v>0</v>
      </c>
      <c r="K339" s="211" t="s">
        <v>21</v>
      </c>
      <c r="L339" s="69"/>
      <c r="M339" s="216" t="s">
        <v>21</v>
      </c>
      <c r="N339" s="217" t="s">
        <v>41</v>
      </c>
      <c r="O339" s="44"/>
      <c r="P339" s="218">
        <f>O339*H339</f>
        <v>0</v>
      </c>
      <c r="Q339" s="218">
        <v>0</v>
      </c>
      <c r="R339" s="218">
        <f>Q339*H339</f>
        <v>0</v>
      </c>
      <c r="S339" s="218">
        <v>0</v>
      </c>
      <c r="T339" s="219">
        <f>S339*H339</f>
        <v>0</v>
      </c>
      <c r="AR339" s="21" t="s">
        <v>159</v>
      </c>
      <c r="AT339" s="21" t="s">
        <v>155</v>
      </c>
      <c r="AU339" s="21" t="s">
        <v>78</v>
      </c>
      <c r="AY339" s="21" t="s">
        <v>154</v>
      </c>
      <c r="BE339" s="220">
        <f>IF(N339="základní",J339,0)</f>
        <v>0</v>
      </c>
      <c r="BF339" s="220">
        <f>IF(N339="snížená",J339,0)</f>
        <v>0</v>
      </c>
      <c r="BG339" s="220">
        <f>IF(N339="zákl. přenesená",J339,0)</f>
        <v>0</v>
      </c>
      <c r="BH339" s="220">
        <f>IF(N339="sníž. přenesená",J339,0)</f>
        <v>0</v>
      </c>
      <c r="BI339" s="220">
        <f>IF(N339="nulová",J339,0)</f>
        <v>0</v>
      </c>
      <c r="BJ339" s="21" t="s">
        <v>78</v>
      </c>
      <c r="BK339" s="220">
        <f>ROUND(I339*H339,2)</f>
        <v>0</v>
      </c>
      <c r="BL339" s="21" t="s">
        <v>159</v>
      </c>
      <c r="BM339" s="21" t="s">
        <v>697</v>
      </c>
    </row>
    <row r="340" s="1" customFormat="1" ht="16.5" customHeight="1">
      <c r="B340" s="43"/>
      <c r="C340" s="209" t="s">
        <v>698</v>
      </c>
      <c r="D340" s="209" t="s">
        <v>155</v>
      </c>
      <c r="E340" s="210" t="s">
        <v>699</v>
      </c>
      <c r="F340" s="211" t="s">
        <v>700</v>
      </c>
      <c r="G340" s="212" t="s">
        <v>158</v>
      </c>
      <c r="H340" s="213">
        <v>0.83999999999999997</v>
      </c>
      <c r="I340" s="214"/>
      <c r="J340" s="215">
        <f>ROUND(I340*H340,2)</f>
        <v>0</v>
      </c>
      <c r="K340" s="211" t="s">
        <v>21</v>
      </c>
      <c r="L340" s="69"/>
      <c r="M340" s="216" t="s">
        <v>21</v>
      </c>
      <c r="N340" s="217" t="s">
        <v>41</v>
      </c>
      <c r="O340" s="44"/>
      <c r="P340" s="218">
        <f>O340*H340</f>
        <v>0</v>
      </c>
      <c r="Q340" s="218">
        <v>0</v>
      </c>
      <c r="R340" s="218">
        <f>Q340*H340</f>
        <v>0</v>
      </c>
      <c r="S340" s="218">
        <v>0</v>
      </c>
      <c r="T340" s="219">
        <f>S340*H340</f>
        <v>0</v>
      </c>
      <c r="AR340" s="21" t="s">
        <v>159</v>
      </c>
      <c r="AT340" s="21" t="s">
        <v>155</v>
      </c>
      <c r="AU340" s="21" t="s">
        <v>78</v>
      </c>
      <c r="AY340" s="21" t="s">
        <v>154</v>
      </c>
      <c r="BE340" s="220">
        <f>IF(N340="základní",J340,0)</f>
        <v>0</v>
      </c>
      <c r="BF340" s="220">
        <f>IF(N340="snížená",J340,0)</f>
        <v>0</v>
      </c>
      <c r="BG340" s="220">
        <f>IF(N340="zákl. přenesená",J340,0)</f>
        <v>0</v>
      </c>
      <c r="BH340" s="220">
        <f>IF(N340="sníž. přenesená",J340,0)</f>
        <v>0</v>
      </c>
      <c r="BI340" s="220">
        <f>IF(N340="nulová",J340,0)</f>
        <v>0</v>
      </c>
      <c r="BJ340" s="21" t="s">
        <v>78</v>
      </c>
      <c r="BK340" s="220">
        <f>ROUND(I340*H340,2)</f>
        <v>0</v>
      </c>
      <c r="BL340" s="21" t="s">
        <v>159</v>
      </c>
      <c r="BM340" s="21" t="s">
        <v>701</v>
      </c>
    </row>
    <row r="341" s="10" customFormat="1">
      <c r="B341" s="221"/>
      <c r="C341" s="222"/>
      <c r="D341" s="223" t="s">
        <v>160</v>
      </c>
      <c r="E341" s="224" t="s">
        <v>21</v>
      </c>
      <c r="F341" s="225" t="s">
        <v>702</v>
      </c>
      <c r="G341" s="222"/>
      <c r="H341" s="226">
        <v>0.83999999999999997</v>
      </c>
      <c r="I341" s="227"/>
      <c r="J341" s="222"/>
      <c r="K341" s="222"/>
      <c r="L341" s="228"/>
      <c r="M341" s="229"/>
      <c r="N341" s="230"/>
      <c r="O341" s="230"/>
      <c r="P341" s="230"/>
      <c r="Q341" s="230"/>
      <c r="R341" s="230"/>
      <c r="S341" s="230"/>
      <c r="T341" s="231"/>
      <c r="AT341" s="232" t="s">
        <v>160</v>
      </c>
      <c r="AU341" s="232" t="s">
        <v>78</v>
      </c>
      <c r="AV341" s="10" t="s">
        <v>80</v>
      </c>
      <c r="AW341" s="10" t="s">
        <v>33</v>
      </c>
      <c r="AX341" s="10" t="s">
        <v>70</v>
      </c>
      <c r="AY341" s="232" t="s">
        <v>154</v>
      </c>
    </row>
    <row r="342" s="11" customFormat="1">
      <c r="B342" s="233"/>
      <c r="C342" s="234"/>
      <c r="D342" s="223" t="s">
        <v>160</v>
      </c>
      <c r="E342" s="235" t="s">
        <v>21</v>
      </c>
      <c r="F342" s="236" t="s">
        <v>162</v>
      </c>
      <c r="G342" s="234"/>
      <c r="H342" s="237">
        <v>0.83999999999999997</v>
      </c>
      <c r="I342" s="238"/>
      <c r="J342" s="234"/>
      <c r="K342" s="234"/>
      <c r="L342" s="239"/>
      <c r="M342" s="240"/>
      <c r="N342" s="241"/>
      <c r="O342" s="241"/>
      <c r="P342" s="241"/>
      <c r="Q342" s="241"/>
      <c r="R342" s="241"/>
      <c r="S342" s="241"/>
      <c r="T342" s="242"/>
      <c r="AT342" s="243" t="s">
        <v>160</v>
      </c>
      <c r="AU342" s="243" t="s">
        <v>78</v>
      </c>
      <c r="AV342" s="11" t="s">
        <v>159</v>
      </c>
      <c r="AW342" s="11" t="s">
        <v>33</v>
      </c>
      <c r="AX342" s="11" t="s">
        <v>78</v>
      </c>
      <c r="AY342" s="243" t="s">
        <v>154</v>
      </c>
    </row>
    <row r="343" s="1" customFormat="1" ht="16.5" customHeight="1">
      <c r="B343" s="43"/>
      <c r="C343" s="209" t="s">
        <v>433</v>
      </c>
      <c r="D343" s="209" t="s">
        <v>155</v>
      </c>
      <c r="E343" s="210" t="s">
        <v>703</v>
      </c>
      <c r="F343" s="211" t="s">
        <v>704</v>
      </c>
      <c r="G343" s="212" t="s">
        <v>158</v>
      </c>
      <c r="H343" s="213">
        <v>159.08099999999999</v>
      </c>
      <c r="I343" s="214"/>
      <c r="J343" s="215">
        <f>ROUND(I343*H343,2)</f>
        <v>0</v>
      </c>
      <c r="K343" s="211" t="s">
        <v>21</v>
      </c>
      <c r="L343" s="69"/>
      <c r="M343" s="216" t="s">
        <v>21</v>
      </c>
      <c r="N343" s="217" t="s">
        <v>41</v>
      </c>
      <c r="O343" s="44"/>
      <c r="P343" s="218">
        <f>O343*H343</f>
        <v>0</v>
      </c>
      <c r="Q343" s="218">
        <v>0</v>
      </c>
      <c r="R343" s="218">
        <f>Q343*H343</f>
        <v>0</v>
      </c>
      <c r="S343" s="218">
        <v>0</v>
      </c>
      <c r="T343" s="219">
        <f>S343*H343</f>
        <v>0</v>
      </c>
      <c r="AR343" s="21" t="s">
        <v>159</v>
      </c>
      <c r="AT343" s="21" t="s">
        <v>155</v>
      </c>
      <c r="AU343" s="21" t="s">
        <v>78</v>
      </c>
      <c r="AY343" s="21" t="s">
        <v>154</v>
      </c>
      <c r="BE343" s="220">
        <f>IF(N343="základní",J343,0)</f>
        <v>0</v>
      </c>
      <c r="BF343" s="220">
        <f>IF(N343="snížená",J343,0)</f>
        <v>0</v>
      </c>
      <c r="BG343" s="220">
        <f>IF(N343="zákl. přenesená",J343,0)</f>
        <v>0</v>
      </c>
      <c r="BH343" s="220">
        <f>IF(N343="sníž. přenesená",J343,0)</f>
        <v>0</v>
      </c>
      <c r="BI343" s="220">
        <f>IF(N343="nulová",J343,0)</f>
        <v>0</v>
      </c>
      <c r="BJ343" s="21" t="s">
        <v>78</v>
      </c>
      <c r="BK343" s="220">
        <f>ROUND(I343*H343,2)</f>
        <v>0</v>
      </c>
      <c r="BL343" s="21" t="s">
        <v>159</v>
      </c>
      <c r="BM343" s="21" t="s">
        <v>705</v>
      </c>
    </row>
    <row r="344" s="1" customFormat="1" ht="16.5" customHeight="1">
      <c r="B344" s="43"/>
      <c r="C344" s="209" t="s">
        <v>706</v>
      </c>
      <c r="D344" s="209" t="s">
        <v>155</v>
      </c>
      <c r="E344" s="210" t="s">
        <v>707</v>
      </c>
      <c r="F344" s="211" t="s">
        <v>708</v>
      </c>
      <c r="G344" s="212" t="s">
        <v>158</v>
      </c>
      <c r="H344" s="213">
        <v>24.832999999999998</v>
      </c>
      <c r="I344" s="214"/>
      <c r="J344" s="215">
        <f>ROUND(I344*H344,2)</f>
        <v>0</v>
      </c>
      <c r="K344" s="211" t="s">
        <v>21</v>
      </c>
      <c r="L344" s="69"/>
      <c r="M344" s="216" t="s">
        <v>21</v>
      </c>
      <c r="N344" s="217" t="s">
        <v>41</v>
      </c>
      <c r="O344" s="44"/>
      <c r="P344" s="218">
        <f>O344*H344</f>
        <v>0</v>
      </c>
      <c r="Q344" s="218">
        <v>0</v>
      </c>
      <c r="R344" s="218">
        <f>Q344*H344</f>
        <v>0</v>
      </c>
      <c r="S344" s="218">
        <v>0</v>
      </c>
      <c r="T344" s="219">
        <f>S344*H344</f>
        <v>0</v>
      </c>
      <c r="AR344" s="21" t="s">
        <v>159</v>
      </c>
      <c r="AT344" s="21" t="s">
        <v>155</v>
      </c>
      <c r="AU344" s="21" t="s">
        <v>78</v>
      </c>
      <c r="AY344" s="21" t="s">
        <v>154</v>
      </c>
      <c r="BE344" s="220">
        <f>IF(N344="základní",J344,0)</f>
        <v>0</v>
      </c>
      <c r="BF344" s="220">
        <f>IF(N344="snížená",J344,0)</f>
        <v>0</v>
      </c>
      <c r="BG344" s="220">
        <f>IF(N344="zákl. přenesená",J344,0)</f>
        <v>0</v>
      </c>
      <c r="BH344" s="220">
        <f>IF(N344="sníž. přenesená",J344,0)</f>
        <v>0</v>
      </c>
      <c r="BI344" s="220">
        <f>IF(N344="nulová",J344,0)</f>
        <v>0</v>
      </c>
      <c r="BJ344" s="21" t="s">
        <v>78</v>
      </c>
      <c r="BK344" s="220">
        <f>ROUND(I344*H344,2)</f>
        <v>0</v>
      </c>
      <c r="BL344" s="21" t="s">
        <v>159</v>
      </c>
      <c r="BM344" s="21" t="s">
        <v>709</v>
      </c>
    </row>
    <row r="345" s="1" customFormat="1" ht="16.5" customHeight="1">
      <c r="B345" s="43"/>
      <c r="C345" s="209" t="s">
        <v>437</v>
      </c>
      <c r="D345" s="209" t="s">
        <v>155</v>
      </c>
      <c r="E345" s="210" t="s">
        <v>710</v>
      </c>
      <c r="F345" s="211" t="s">
        <v>711</v>
      </c>
      <c r="G345" s="212" t="s">
        <v>158</v>
      </c>
      <c r="H345" s="213">
        <v>43.795999999999999</v>
      </c>
      <c r="I345" s="214"/>
      <c r="J345" s="215">
        <f>ROUND(I345*H345,2)</f>
        <v>0</v>
      </c>
      <c r="K345" s="211" t="s">
        <v>21</v>
      </c>
      <c r="L345" s="69"/>
      <c r="M345" s="216" t="s">
        <v>21</v>
      </c>
      <c r="N345" s="217" t="s">
        <v>41</v>
      </c>
      <c r="O345" s="44"/>
      <c r="P345" s="218">
        <f>O345*H345</f>
        <v>0</v>
      </c>
      <c r="Q345" s="218">
        <v>0</v>
      </c>
      <c r="R345" s="218">
        <f>Q345*H345</f>
        <v>0</v>
      </c>
      <c r="S345" s="218">
        <v>0</v>
      </c>
      <c r="T345" s="219">
        <f>S345*H345</f>
        <v>0</v>
      </c>
      <c r="AR345" s="21" t="s">
        <v>159</v>
      </c>
      <c r="AT345" s="21" t="s">
        <v>155</v>
      </c>
      <c r="AU345" s="21" t="s">
        <v>78</v>
      </c>
      <c r="AY345" s="21" t="s">
        <v>154</v>
      </c>
      <c r="BE345" s="220">
        <f>IF(N345="základní",J345,0)</f>
        <v>0</v>
      </c>
      <c r="BF345" s="220">
        <f>IF(N345="snížená",J345,0)</f>
        <v>0</v>
      </c>
      <c r="BG345" s="220">
        <f>IF(N345="zákl. přenesená",J345,0)</f>
        <v>0</v>
      </c>
      <c r="BH345" s="220">
        <f>IF(N345="sníž. přenesená",J345,0)</f>
        <v>0</v>
      </c>
      <c r="BI345" s="220">
        <f>IF(N345="nulová",J345,0)</f>
        <v>0</v>
      </c>
      <c r="BJ345" s="21" t="s">
        <v>78</v>
      </c>
      <c r="BK345" s="220">
        <f>ROUND(I345*H345,2)</f>
        <v>0</v>
      </c>
      <c r="BL345" s="21" t="s">
        <v>159</v>
      </c>
      <c r="BM345" s="21" t="s">
        <v>712</v>
      </c>
    </row>
    <row r="346" s="10" customFormat="1">
      <c r="B346" s="221"/>
      <c r="C346" s="222"/>
      <c r="D346" s="223" t="s">
        <v>160</v>
      </c>
      <c r="E346" s="224" t="s">
        <v>21</v>
      </c>
      <c r="F346" s="225" t="s">
        <v>713</v>
      </c>
      <c r="G346" s="222"/>
      <c r="H346" s="226">
        <v>29.936</v>
      </c>
      <c r="I346" s="227"/>
      <c r="J346" s="222"/>
      <c r="K346" s="222"/>
      <c r="L346" s="228"/>
      <c r="M346" s="229"/>
      <c r="N346" s="230"/>
      <c r="O346" s="230"/>
      <c r="P346" s="230"/>
      <c r="Q346" s="230"/>
      <c r="R346" s="230"/>
      <c r="S346" s="230"/>
      <c r="T346" s="231"/>
      <c r="AT346" s="232" t="s">
        <v>160</v>
      </c>
      <c r="AU346" s="232" t="s">
        <v>78</v>
      </c>
      <c r="AV346" s="10" t="s">
        <v>80</v>
      </c>
      <c r="AW346" s="10" t="s">
        <v>33</v>
      </c>
      <c r="AX346" s="10" t="s">
        <v>70</v>
      </c>
      <c r="AY346" s="232" t="s">
        <v>154</v>
      </c>
    </row>
    <row r="347" s="10" customFormat="1">
      <c r="B347" s="221"/>
      <c r="C347" s="222"/>
      <c r="D347" s="223" t="s">
        <v>160</v>
      </c>
      <c r="E347" s="224" t="s">
        <v>21</v>
      </c>
      <c r="F347" s="225" t="s">
        <v>714</v>
      </c>
      <c r="G347" s="222"/>
      <c r="H347" s="226">
        <v>13.859999999999999</v>
      </c>
      <c r="I347" s="227"/>
      <c r="J347" s="222"/>
      <c r="K347" s="222"/>
      <c r="L347" s="228"/>
      <c r="M347" s="229"/>
      <c r="N347" s="230"/>
      <c r="O347" s="230"/>
      <c r="P347" s="230"/>
      <c r="Q347" s="230"/>
      <c r="R347" s="230"/>
      <c r="S347" s="230"/>
      <c r="T347" s="231"/>
      <c r="AT347" s="232" t="s">
        <v>160</v>
      </c>
      <c r="AU347" s="232" t="s">
        <v>78</v>
      </c>
      <c r="AV347" s="10" t="s">
        <v>80</v>
      </c>
      <c r="AW347" s="10" t="s">
        <v>33</v>
      </c>
      <c r="AX347" s="10" t="s">
        <v>70</v>
      </c>
      <c r="AY347" s="232" t="s">
        <v>154</v>
      </c>
    </row>
    <row r="348" s="11" customFormat="1">
      <c r="B348" s="233"/>
      <c r="C348" s="234"/>
      <c r="D348" s="223" t="s">
        <v>160</v>
      </c>
      <c r="E348" s="235" t="s">
        <v>21</v>
      </c>
      <c r="F348" s="236" t="s">
        <v>162</v>
      </c>
      <c r="G348" s="234"/>
      <c r="H348" s="237">
        <v>43.795999999999999</v>
      </c>
      <c r="I348" s="238"/>
      <c r="J348" s="234"/>
      <c r="K348" s="234"/>
      <c r="L348" s="239"/>
      <c r="M348" s="240"/>
      <c r="N348" s="241"/>
      <c r="O348" s="241"/>
      <c r="P348" s="241"/>
      <c r="Q348" s="241"/>
      <c r="R348" s="241"/>
      <c r="S348" s="241"/>
      <c r="T348" s="242"/>
      <c r="AT348" s="243" t="s">
        <v>160</v>
      </c>
      <c r="AU348" s="243" t="s">
        <v>78</v>
      </c>
      <c r="AV348" s="11" t="s">
        <v>159</v>
      </c>
      <c r="AW348" s="11" t="s">
        <v>33</v>
      </c>
      <c r="AX348" s="11" t="s">
        <v>78</v>
      </c>
      <c r="AY348" s="243" t="s">
        <v>154</v>
      </c>
    </row>
    <row r="349" s="1" customFormat="1" ht="16.5" customHeight="1">
      <c r="B349" s="43"/>
      <c r="C349" s="209" t="s">
        <v>715</v>
      </c>
      <c r="D349" s="209" t="s">
        <v>155</v>
      </c>
      <c r="E349" s="210" t="s">
        <v>716</v>
      </c>
      <c r="F349" s="211" t="s">
        <v>717</v>
      </c>
      <c r="G349" s="212" t="s">
        <v>158</v>
      </c>
      <c r="H349" s="213">
        <v>3.7599999999999998</v>
      </c>
      <c r="I349" s="214"/>
      <c r="J349" s="215">
        <f>ROUND(I349*H349,2)</f>
        <v>0</v>
      </c>
      <c r="K349" s="211" t="s">
        <v>21</v>
      </c>
      <c r="L349" s="69"/>
      <c r="M349" s="216" t="s">
        <v>21</v>
      </c>
      <c r="N349" s="217" t="s">
        <v>41</v>
      </c>
      <c r="O349" s="44"/>
      <c r="P349" s="218">
        <f>O349*H349</f>
        <v>0</v>
      </c>
      <c r="Q349" s="218">
        <v>0</v>
      </c>
      <c r="R349" s="218">
        <f>Q349*H349</f>
        <v>0</v>
      </c>
      <c r="S349" s="218">
        <v>0</v>
      </c>
      <c r="T349" s="219">
        <f>S349*H349</f>
        <v>0</v>
      </c>
      <c r="AR349" s="21" t="s">
        <v>159</v>
      </c>
      <c r="AT349" s="21" t="s">
        <v>155</v>
      </c>
      <c r="AU349" s="21" t="s">
        <v>78</v>
      </c>
      <c r="AY349" s="21" t="s">
        <v>154</v>
      </c>
      <c r="BE349" s="220">
        <f>IF(N349="základní",J349,0)</f>
        <v>0</v>
      </c>
      <c r="BF349" s="220">
        <f>IF(N349="snížená",J349,0)</f>
        <v>0</v>
      </c>
      <c r="BG349" s="220">
        <f>IF(N349="zákl. přenesená",J349,0)</f>
        <v>0</v>
      </c>
      <c r="BH349" s="220">
        <f>IF(N349="sníž. přenesená",J349,0)</f>
        <v>0</v>
      </c>
      <c r="BI349" s="220">
        <f>IF(N349="nulová",J349,0)</f>
        <v>0</v>
      </c>
      <c r="BJ349" s="21" t="s">
        <v>78</v>
      </c>
      <c r="BK349" s="220">
        <f>ROUND(I349*H349,2)</f>
        <v>0</v>
      </c>
      <c r="BL349" s="21" t="s">
        <v>159</v>
      </c>
      <c r="BM349" s="21" t="s">
        <v>718</v>
      </c>
    </row>
    <row r="350" s="1" customFormat="1" ht="16.5" customHeight="1">
      <c r="B350" s="43"/>
      <c r="C350" s="209" t="s">
        <v>440</v>
      </c>
      <c r="D350" s="209" t="s">
        <v>155</v>
      </c>
      <c r="E350" s="210" t="s">
        <v>719</v>
      </c>
      <c r="F350" s="211" t="s">
        <v>720</v>
      </c>
      <c r="G350" s="212" t="s">
        <v>195</v>
      </c>
      <c r="H350" s="213">
        <v>95</v>
      </c>
      <c r="I350" s="214"/>
      <c r="J350" s="215">
        <f>ROUND(I350*H350,2)</f>
        <v>0</v>
      </c>
      <c r="K350" s="211" t="s">
        <v>21</v>
      </c>
      <c r="L350" s="69"/>
      <c r="M350" s="216" t="s">
        <v>21</v>
      </c>
      <c r="N350" s="217" t="s">
        <v>41</v>
      </c>
      <c r="O350" s="44"/>
      <c r="P350" s="218">
        <f>O350*H350</f>
        <v>0</v>
      </c>
      <c r="Q350" s="218">
        <v>0</v>
      </c>
      <c r="R350" s="218">
        <f>Q350*H350</f>
        <v>0</v>
      </c>
      <c r="S350" s="218">
        <v>0</v>
      </c>
      <c r="T350" s="219">
        <f>S350*H350</f>
        <v>0</v>
      </c>
      <c r="AR350" s="21" t="s">
        <v>159</v>
      </c>
      <c r="AT350" s="21" t="s">
        <v>155</v>
      </c>
      <c r="AU350" s="21" t="s">
        <v>78</v>
      </c>
      <c r="AY350" s="21" t="s">
        <v>154</v>
      </c>
      <c r="BE350" s="220">
        <f>IF(N350="základní",J350,0)</f>
        <v>0</v>
      </c>
      <c r="BF350" s="220">
        <f>IF(N350="snížená",J350,0)</f>
        <v>0</v>
      </c>
      <c r="BG350" s="220">
        <f>IF(N350="zákl. přenesená",J350,0)</f>
        <v>0</v>
      </c>
      <c r="BH350" s="220">
        <f>IF(N350="sníž. přenesená",J350,0)</f>
        <v>0</v>
      </c>
      <c r="BI350" s="220">
        <f>IF(N350="nulová",J350,0)</f>
        <v>0</v>
      </c>
      <c r="BJ350" s="21" t="s">
        <v>78</v>
      </c>
      <c r="BK350" s="220">
        <f>ROUND(I350*H350,2)</f>
        <v>0</v>
      </c>
      <c r="BL350" s="21" t="s">
        <v>159</v>
      </c>
      <c r="BM350" s="21" t="s">
        <v>721</v>
      </c>
    </row>
    <row r="351" s="1" customFormat="1" ht="16.5" customHeight="1">
      <c r="B351" s="43"/>
      <c r="C351" s="209" t="s">
        <v>722</v>
      </c>
      <c r="D351" s="209" t="s">
        <v>155</v>
      </c>
      <c r="E351" s="210" t="s">
        <v>723</v>
      </c>
      <c r="F351" s="211" t="s">
        <v>724</v>
      </c>
      <c r="G351" s="212" t="s">
        <v>195</v>
      </c>
      <c r="H351" s="213">
        <v>223.90000000000001</v>
      </c>
      <c r="I351" s="214"/>
      <c r="J351" s="215">
        <f>ROUND(I351*H351,2)</f>
        <v>0</v>
      </c>
      <c r="K351" s="211" t="s">
        <v>21</v>
      </c>
      <c r="L351" s="69"/>
      <c r="M351" s="216" t="s">
        <v>21</v>
      </c>
      <c r="N351" s="217" t="s">
        <v>41</v>
      </c>
      <c r="O351" s="44"/>
      <c r="P351" s="218">
        <f>O351*H351</f>
        <v>0</v>
      </c>
      <c r="Q351" s="218">
        <v>0</v>
      </c>
      <c r="R351" s="218">
        <f>Q351*H351</f>
        <v>0</v>
      </c>
      <c r="S351" s="218">
        <v>0</v>
      </c>
      <c r="T351" s="219">
        <f>S351*H351</f>
        <v>0</v>
      </c>
      <c r="AR351" s="21" t="s">
        <v>159</v>
      </c>
      <c r="AT351" s="21" t="s">
        <v>155</v>
      </c>
      <c r="AU351" s="21" t="s">
        <v>78</v>
      </c>
      <c r="AY351" s="21" t="s">
        <v>154</v>
      </c>
      <c r="BE351" s="220">
        <f>IF(N351="základní",J351,0)</f>
        <v>0</v>
      </c>
      <c r="BF351" s="220">
        <f>IF(N351="snížená",J351,0)</f>
        <v>0</v>
      </c>
      <c r="BG351" s="220">
        <f>IF(N351="zákl. přenesená",J351,0)</f>
        <v>0</v>
      </c>
      <c r="BH351" s="220">
        <f>IF(N351="sníž. přenesená",J351,0)</f>
        <v>0</v>
      </c>
      <c r="BI351" s="220">
        <f>IF(N351="nulová",J351,0)</f>
        <v>0</v>
      </c>
      <c r="BJ351" s="21" t="s">
        <v>78</v>
      </c>
      <c r="BK351" s="220">
        <f>ROUND(I351*H351,2)</f>
        <v>0</v>
      </c>
      <c r="BL351" s="21" t="s">
        <v>159</v>
      </c>
      <c r="BM351" s="21" t="s">
        <v>725</v>
      </c>
    </row>
    <row r="352" s="1" customFormat="1" ht="16.5" customHeight="1">
      <c r="B352" s="43"/>
      <c r="C352" s="209" t="s">
        <v>446</v>
      </c>
      <c r="D352" s="209" t="s">
        <v>155</v>
      </c>
      <c r="E352" s="210" t="s">
        <v>726</v>
      </c>
      <c r="F352" s="211" t="s">
        <v>727</v>
      </c>
      <c r="G352" s="212" t="s">
        <v>195</v>
      </c>
      <c r="H352" s="213">
        <v>120</v>
      </c>
      <c r="I352" s="214"/>
      <c r="J352" s="215">
        <f>ROUND(I352*H352,2)</f>
        <v>0</v>
      </c>
      <c r="K352" s="211" t="s">
        <v>21</v>
      </c>
      <c r="L352" s="69"/>
      <c r="M352" s="216" t="s">
        <v>21</v>
      </c>
      <c r="N352" s="217" t="s">
        <v>41</v>
      </c>
      <c r="O352" s="44"/>
      <c r="P352" s="218">
        <f>O352*H352</f>
        <v>0</v>
      </c>
      <c r="Q352" s="218">
        <v>0</v>
      </c>
      <c r="R352" s="218">
        <f>Q352*H352</f>
        <v>0</v>
      </c>
      <c r="S352" s="218">
        <v>0</v>
      </c>
      <c r="T352" s="219">
        <f>S352*H352</f>
        <v>0</v>
      </c>
      <c r="AR352" s="21" t="s">
        <v>159</v>
      </c>
      <c r="AT352" s="21" t="s">
        <v>155</v>
      </c>
      <c r="AU352" s="21" t="s">
        <v>78</v>
      </c>
      <c r="AY352" s="21" t="s">
        <v>154</v>
      </c>
      <c r="BE352" s="220">
        <f>IF(N352="základní",J352,0)</f>
        <v>0</v>
      </c>
      <c r="BF352" s="220">
        <f>IF(N352="snížená",J352,0)</f>
        <v>0</v>
      </c>
      <c r="BG352" s="220">
        <f>IF(N352="zákl. přenesená",J352,0)</f>
        <v>0</v>
      </c>
      <c r="BH352" s="220">
        <f>IF(N352="sníž. přenesená",J352,0)</f>
        <v>0</v>
      </c>
      <c r="BI352" s="220">
        <f>IF(N352="nulová",J352,0)</f>
        <v>0</v>
      </c>
      <c r="BJ352" s="21" t="s">
        <v>78</v>
      </c>
      <c r="BK352" s="220">
        <f>ROUND(I352*H352,2)</f>
        <v>0</v>
      </c>
      <c r="BL352" s="21" t="s">
        <v>159</v>
      </c>
      <c r="BM352" s="21" t="s">
        <v>728</v>
      </c>
    </row>
    <row r="353" s="1" customFormat="1" ht="16.5" customHeight="1">
      <c r="B353" s="43"/>
      <c r="C353" s="209" t="s">
        <v>729</v>
      </c>
      <c r="D353" s="209" t="s">
        <v>155</v>
      </c>
      <c r="E353" s="210" t="s">
        <v>730</v>
      </c>
      <c r="F353" s="211" t="s">
        <v>731</v>
      </c>
      <c r="G353" s="212" t="s">
        <v>195</v>
      </c>
      <c r="H353" s="213">
        <v>223.90000000000001</v>
      </c>
      <c r="I353" s="214"/>
      <c r="J353" s="215">
        <f>ROUND(I353*H353,2)</f>
        <v>0</v>
      </c>
      <c r="K353" s="211" t="s">
        <v>21</v>
      </c>
      <c r="L353" s="69"/>
      <c r="M353" s="216" t="s">
        <v>21</v>
      </c>
      <c r="N353" s="217" t="s">
        <v>41</v>
      </c>
      <c r="O353" s="44"/>
      <c r="P353" s="218">
        <f>O353*H353</f>
        <v>0</v>
      </c>
      <c r="Q353" s="218">
        <v>0</v>
      </c>
      <c r="R353" s="218">
        <f>Q353*H353</f>
        <v>0</v>
      </c>
      <c r="S353" s="218">
        <v>0</v>
      </c>
      <c r="T353" s="219">
        <f>S353*H353</f>
        <v>0</v>
      </c>
      <c r="AR353" s="21" t="s">
        <v>159</v>
      </c>
      <c r="AT353" s="21" t="s">
        <v>155</v>
      </c>
      <c r="AU353" s="21" t="s">
        <v>78</v>
      </c>
      <c r="AY353" s="21" t="s">
        <v>154</v>
      </c>
      <c r="BE353" s="220">
        <f>IF(N353="základní",J353,0)</f>
        <v>0</v>
      </c>
      <c r="BF353" s="220">
        <f>IF(N353="snížená",J353,0)</f>
        <v>0</v>
      </c>
      <c r="BG353" s="220">
        <f>IF(N353="zákl. přenesená",J353,0)</f>
        <v>0</v>
      </c>
      <c r="BH353" s="220">
        <f>IF(N353="sníž. přenesená",J353,0)</f>
        <v>0</v>
      </c>
      <c r="BI353" s="220">
        <f>IF(N353="nulová",J353,0)</f>
        <v>0</v>
      </c>
      <c r="BJ353" s="21" t="s">
        <v>78</v>
      </c>
      <c r="BK353" s="220">
        <f>ROUND(I353*H353,2)</f>
        <v>0</v>
      </c>
      <c r="BL353" s="21" t="s">
        <v>159</v>
      </c>
      <c r="BM353" s="21" t="s">
        <v>732</v>
      </c>
    </row>
    <row r="354" s="1" customFormat="1" ht="16.5" customHeight="1">
      <c r="B354" s="43"/>
      <c r="C354" s="209" t="s">
        <v>449</v>
      </c>
      <c r="D354" s="209" t="s">
        <v>155</v>
      </c>
      <c r="E354" s="210" t="s">
        <v>733</v>
      </c>
      <c r="F354" s="211" t="s">
        <v>734</v>
      </c>
      <c r="G354" s="212" t="s">
        <v>195</v>
      </c>
      <c r="H354" s="213">
        <v>2239</v>
      </c>
      <c r="I354" s="214"/>
      <c r="J354" s="215">
        <f>ROUND(I354*H354,2)</f>
        <v>0</v>
      </c>
      <c r="K354" s="211" t="s">
        <v>21</v>
      </c>
      <c r="L354" s="69"/>
      <c r="M354" s="216" t="s">
        <v>21</v>
      </c>
      <c r="N354" s="217" t="s">
        <v>41</v>
      </c>
      <c r="O354" s="44"/>
      <c r="P354" s="218">
        <f>O354*H354</f>
        <v>0</v>
      </c>
      <c r="Q354" s="218">
        <v>0</v>
      </c>
      <c r="R354" s="218">
        <f>Q354*H354</f>
        <v>0</v>
      </c>
      <c r="S354" s="218">
        <v>0</v>
      </c>
      <c r="T354" s="219">
        <f>S354*H354</f>
        <v>0</v>
      </c>
      <c r="AR354" s="21" t="s">
        <v>159</v>
      </c>
      <c r="AT354" s="21" t="s">
        <v>155</v>
      </c>
      <c r="AU354" s="21" t="s">
        <v>78</v>
      </c>
      <c r="AY354" s="21" t="s">
        <v>154</v>
      </c>
      <c r="BE354" s="220">
        <f>IF(N354="základní",J354,0)</f>
        <v>0</v>
      </c>
      <c r="BF354" s="220">
        <f>IF(N354="snížená",J354,0)</f>
        <v>0</v>
      </c>
      <c r="BG354" s="220">
        <f>IF(N354="zákl. přenesená",J354,0)</f>
        <v>0</v>
      </c>
      <c r="BH354" s="220">
        <f>IF(N354="sníž. přenesená",J354,0)</f>
        <v>0</v>
      </c>
      <c r="BI354" s="220">
        <f>IF(N354="nulová",J354,0)</f>
        <v>0</v>
      </c>
      <c r="BJ354" s="21" t="s">
        <v>78</v>
      </c>
      <c r="BK354" s="220">
        <f>ROUND(I354*H354,2)</f>
        <v>0</v>
      </c>
      <c r="BL354" s="21" t="s">
        <v>159</v>
      </c>
      <c r="BM354" s="21" t="s">
        <v>735</v>
      </c>
    </row>
    <row r="355" s="9" customFormat="1" ht="37.44" customHeight="1">
      <c r="B355" s="195"/>
      <c r="C355" s="196"/>
      <c r="D355" s="197" t="s">
        <v>69</v>
      </c>
      <c r="E355" s="198" t="s">
        <v>549</v>
      </c>
      <c r="F355" s="198" t="s">
        <v>736</v>
      </c>
      <c r="G355" s="196"/>
      <c r="H355" s="196"/>
      <c r="I355" s="199"/>
      <c r="J355" s="200">
        <f>BK355</f>
        <v>0</v>
      </c>
      <c r="K355" s="196"/>
      <c r="L355" s="201"/>
      <c r="M355" s="202"/>
      <c r="N355" s="203"/>
      <c r="O355" s="203"/>
      <c r="P355" s="204">
        <f>SUM(P356:P357)</f>
        <v>0</v>
      </c>
      <c r="Q355" s="203"/>
      <c r="R355" s="204">
        <f>SUM(R356:R357)</f>
        <v>0</v>
      </c>
      <c r="S355" s="203"/>
      <c r="T355" s="205">
        <f>SUM(T356:T357)</f>
        <v>0</v>
      </c>
      <c r="AR355" s="206" t="s">
        <v>78</v>
      </c>
      <c r="AT355" s="207" t="s">
        <v>69</v>
      </c>
      <c r="AU355" s="207" t="s">
        <v>70</v>
      </c>
      <c r="AY355" s="206" t="s">
        <v>154</v>
      </c>
      <c r="BK355" s="208">
        <f>SUM(BK356:BK357)</f>
        <v>0</v>
      </c>
    </row>
    <row r="356" s="1" customFormat="1" ht="16.5" customHeight="1">
      <c r="B356" s="43"/>
      <c r="C356" s="209" t="s">
        <v>737</v>
      </c>
      <c r="D356" s="209" t="s">
        <v>155</v>
      </c>
      <c r="E356" s="210" t="s">
        <v>738</v>
      </c>
      <c r="F356" s="211" t="s">
        <v>739</v>
      </c>
      <c r="G356" s="212" t="s">
        <v>195</v>
      </c>
      <c r="H356" s="213">
        <v>16.199999999999999</v>
      </c>
      <c r="I356" s="214"/>
      <c r="J356" s="215">
        <f>ROUND(I356*H356,2)</f>
        <v>0</v>
      </c>
      <c r="K356" s="211" t="s">
        <v>21</v>
      </c>
      <c r="L356" s="69"/>
      <c r="M356" s="216" t="s">
        <v>21</v>
      </c>
      <c r="N356" s="217" t="s">
        <v>41</v>
      </c>
      <c r="O356" s="44"/>
      <c r="P356" s="218">
        <f>O356*H356</f>
        <v>0</v>
      </c>
      <c r="Q356" s="218">
        <v>0</v>
      </c>
      <c r="R356" s="218">
        <f>Q356*H356</f>
        <v>0</v>
      </c>
      <c r="S356" s="218">
        <v>0</v>
      </c>
      <c r="T356" s="219">
        <f>S356*H356</f>
        <v>0</v>
      </c>
      <c r="AR356" s="21" t="s">
        <v>159</v>
      </c>
      <c r="AT356" s="21" t="s">
        <v>155</v>
      </c>
      <c r="AU356" s="21" t="s">
        <v>78</v>
      </c>
      <c r="AY356" s="21" t="s">
        <v>154</v>
      </c>
      <c r="BE356" s="220">
        <f>IF(N356="základní",J356,0)</f>
        <v>0</v>
      </c>
      <c r="BF356" s="220">
        <f>IF(N356="snížená",J356,0)</f>
        <v>0</v>
      </c>
      <c r="BG356" s="220">
        <f>IF(N356="zákl. přenesená",J356,0)</f>
        <v>0</v>
      </c>
      <c r="BH356" s="220">
        <f>IF(N356="sníž. přenesená",J356,0)</f>
        <v>0</v>
      </c>
      <c r="BI356" s="220">
        <f>IF(N356="nulová",J356,0)</f>
        <v>0</v>
      </c>
      <c r="BJ356" s="21" t="s">
        <v>78</v>
      </c>
      <c r="BK356" s="220">
        <f>ROUND(I356*H356,2)</f>
        <v>0</v>
      </c>
      <c r="BL356" s="21" t="s">
        <v>159</v>
      </c>
      <c r="BM356" s="21" t="s">
        <v>740</v>
      </c>
    </row>
    <row r="357" s="1" customFormat="1" ht="16.5" customHeight="1">
      <c r="B357" s="43"/>
      <c r="C357" s="209" t="s">
        <v>453</v>
      </c>
      <c r="D357" s="209" t="s">
        <v>155</v>
      </c>
      <c r="E357" s="210" t="s">
        <v>741</v>
      </c>
      <c r="F357" s="211" t="s">
        <v>742</v>
      </c>
      <c r="G357" s="212" t="s">
        <v>195</v>
      </c>
      <c r="H357" s="213">
        <v>226.71000000000001</v>
      </c>
      <c r="I357" s="214"/>
      <c r="J357" s="215">
        <f>ROUND(I357*H357,2)</f>
        <v>0</v>
      </c>
      <c r="K357" s="211" t="s">
        <v>21</v>
      </c>
      <c r="L357" s="69"/>
      <c r="M357" s="216" t="s">
        <v>21</v>
      </c>
      <c r="N357" s="217" t="s">
        <v>41</v>
      </c>
      <c r="O357" s="44"/>
      <c r="P357" s="218">
        <f>O357*H357</f>
        <v>0</v>
      </c>
      <c r="Q357" s="218">
        <v>0</v>
      </c>
      <c r="R357" s="218">
        <f>Q357*H357</f>
        <v>0</v>
      </c>
      <c r="S357" s="218">
        <v>0</v>
      </c>
      <c r="T357" s="219">
        <f>S357*H357</f>
        <v>0</v>
      </c>
      <c r="AR357" s="21" t="s">
        <v>159</v>
      </c>
      <c r="AT357" s="21" t="s">
        <v>155</v>
      </c>
      <c r="AU357" s="21" t="s">
        <v>78</v>
      </c>
      <c r="AY357" s="21" t="s">
        <v>154</v>
      </c>
      <c r="BE357" s="220">
        <f>IF(N357="základní",J357,0)</f>
        <v>0</v>
      </c>
      <c r="BF357" s="220">
        <f>IF(N357="snížená",J357,0)</f>
        <v>0</v>
      </c>
      <c r="BG357" s="220">
        <f>IF(N357="zákl. přenesená",J357,0)</f>
        <v>0</v>
      </c>
      <c r="BH357" s="220">
        <f>IF(N357="sníž. přenesená",J357,0)</f>
        <v>0</v>
      </c>
      <c r="BI357" s="220">
        <f>IF(N357="nulová",J357,0)</f>
        <v>0</v>
      </c>
      <c r="BJ357" s="21" t="s">
        <v>78</v>
      </c>
      <c r="BK357" s="220">
        <f>ROUND(I357*H357,2)</f>
        <v>0</v>
      </c>
      <c r="BL357" s="21" t="s">
        <v>159</v>
      </c>
      <c r="BM357" s="21" t="s">
        <v>743</v>
      </c>
    </row>
    <row r="358" s="9" customFormat="1" ht="37.44" customHeight="1">
      <c r="B358" s="195"/>
      <c r="C358" s="196"/>
      <c r="D358" s="197" t="s">
        <v>69</v>
      </c>
      <c r="E358" s="198" t="s">
        <v>744</v>
      </c>
      <c r="F358" s="198" t="s">
        <v>745</v>
      </c>
      <c r="G358" s="196"/>
      <c r="H358" s="196"/>
      <c r="I358" s="199"/>
      <c r="J358" s="200">
        <f>BK358</f>
        <v>0</v>
      </c>
      <c r="K358" s="196"/>
      <c r="L358" s="201"/>
      <c r="M358" s="202"/>
      <c r="N358" s="203"/>
      <c r="O358" s="203"/>
      <c r="P358" s="204">
        <f>SUM(P359:P368)</f>
        <v>0</v>
      </c>
      <c r="Q358" s="203"/>
      <c r="R358" s="204">
        <f>SUM(R359:R368)</f>
        <v>0</v>
      </c>
      <c r="S358" s="203"/>
      <c r="T358" s="205">
        <f>SUM(T359:T368)</f>
        <v>0</v>
      </c>
      <c r="AR358" s="206" t="s">
        <v>78</v>
      </c>
      <c r="AT358" s="207" t="s">
        <v>69</v>
      </c>
      <c r="AU358" s="207" t="s">
        <v>70</v>
      </c>
      <c r="AY358" s="206" t="s">
        <v>154</v>
      </c>
      <c r="BK358" s="208">
        <f>SUM(BK359:BK368)</f>
        <v>0</v>
      </c>
    </row>
    <row r="359" s="1" customFormat="1" ht="16.5" customHeight="1">
      <c r="B359" s="43"/>
      <c r="C359" s="209" t="s">
        <v>746</v>
      </c>
      <c r="D359" s="209" t="s">
        <v>155</v>
      </c>
      <c r="E359" s="210" t="s">
        <v>747</v>
      </c>
      <c r="F359" s="211" t="s">
        <v>748</v>
      </c>
      <c r="G359" s="212" t="s">
        <v>158</v>
      </c>
      <c r="H359" s="213">
        <v>18.675999999999998</v>
      </c>
      <c r="I359" s="214"/>
      <c r="J359" s="215">
        <f>ROUND(I359*H359,2)</f>
        <v>0</v>
      </c>
      <c r="K359" s="211" t="s">
        <v>21</v>
      </c>
      <c r="L359" s="69"/>
      <c r="M359" s="216" t="s">
        <v>21</v>
      </c>
      <c r="N359" s="217" t="s">
        <v>41</v>
      </c>
      <c r="O359" s="44"/>
      <c r="P359" s="218">
        <f>O359*H359</f>
        <v>0</v>
      </c>
      <c r="Q359" s="218">
        <v>0</v>
      </c>
      <c r="R359" s="218">
        <f>Q359*H359</f>
        <v>0</v>
      </c>
      <c r="S359" s="218">
        <v>0</v>
      </c>
      <c r="T359" s="219">
        <f>S359*H359</f>
        <v>0</v>
      </c>
      <c r="AR359" s="21" t="s">
        <v>159</v>
      </c>
      <c r="AT359" s="21" t="s">
        <v>155</v>
      </c>
      <c r="AU359" s="21" t="s">
        <v>78</v>
      </c>
      <c r="AY359" s="21" t="s">
        <v>154</v>
      </c>
      <c r="BE359" s="220">
        <f>IF(N359="základní",J359,0)</f>
        <v>0</v>
      </c>
      <c r="BF359" s="220">
        <f>IF(N359="snížená",J359,0)</f>
        <v>0</v>
      </c>
      <c r="BG359" s="220">
        <f>IF(N359="zákl. přenesená",J359,0)</f>
        <v>0</v>
      </c>
      <c r="BH359" s="220">
        <f>IF(N359="sníž. přenesená",J359,0)</f>
        <v>0</v>
      </c>
      <c r="BI359" s="220">
        <f>IF(N359="nulová",J359,0)</f>
        <v>0</v>
      </c>
      <c r="BJ359" s="21" t="s">
        <v>78</v>
      </c>
      <c r="BK359" s="220">
        <f>ROUND(I359*H359,2)</f>
        <v>0</v>
      </c>
      <c r="BL359" s="21" t="s">
        <v>159</v>
      </c>
      <c r="BM359" s="21" t="s">
        <v>749</v>
      </c>
    </row>
    <row r="360" s="10" customFormat="1">
      <c r="B360" s="221"/>
      <c r="C360" s="222"/>
      <c r="D360" s="223" t="s">
        <v>160</v>
      </c>
      <c r="E360" s="224" t="s">
        <v>21</v>
      </c>
      <c r="F360" s="225" t="s">
        <v>750</v>
      </c>
      <c r="G360" s="222"/>
      <c r="H360" s="226">
        <v>18.675999999999998</v>
      </c>
      <c r="I360" s="227"/>
      <c r="J360" s="222"/>
      <c r="K360" s="222"/>
      <c r="L360" s="228"/>
      <c r="M360" s="229"/>
      <c r="N360" s="230"/>
      <c r="O360" s="230"/>
      <c r="P360" s="230"/>
      <c r="Q360" s="230"/>
      <c r="R360" s="230"/>
      <c r="S360" s="230"/>
      <c r="T360" s="231"/>
      <c r="AT360" s="232" t="s">
        <v>160</v>
      </c>
      <c r="AU360" s="232" t="s">
        <v>78</v>
      </c>
      <c r="AV360" s="10" t="s">
        <v>80</v>
      </c>
      <c r="AW360" s="10" t="s">
        <v>33</v>
      </c>
      <c r="AX360" s="10" t="s">
        <v>70</v>
      </c>
      <c r="AY360" s="232" t="s">
        <v>154</v>
      </c>
    </row>
    <row r="361" s="11" customFormat="1">
      <c r="B361" s="233"/>
      <c r="C361" s="234"/>
      <c r="D361" s="223" t="s">
        <v>160</v>
      </c>
      <c r="E361" s="235" t="s">
        <v>21</v>
      </c>
      <c r="F361" s="236" t="s">
        <v>162</v>
      </c>
      <c r="G361" s="234"/>
      <c r="H361" s="237">
        <v>18.675999999999998</v>
      </c>
      <c r="I361" s="238"/>
      <c r="J361" s="234"/>
      <c r="K361" s="234"/>
      <c r="L361" s="239"/>
      <c r="M361" s="240"/>
      <c r="N361" s="241"/>
      <c r="O361" s="241"/>
      <c r="P361" s="241"/>
      <c r="Q361" s="241"/>
      <c r="R361" s="241"/>
      <c r="S361" s="241"/>
      <c r="T361" s="242"/>
      <c r="AT361" s="243" t="s">
        <v>160</v>
      </c>
      <c r="AU361" s="243" t="s">
        <v>78</v>
      </c>
      <c r="AV361" s="11" t="s">
        <v>159</v>
      </c>
      <c r="AW361" s="11" t="s">
        <v>33</v>
      </c>
      <c r="AX361" s="11" t="s">
        <v>78</v>
      </c>
      <c r="AY361" s="243" t="s">
        <v>154</v>
      </c>
    </row>
    <row r="362" s="1" customFormat="1" ht="16.5" customHeight="1">
      <c r="B362" s="43"/>
      <c r="C362" s="209" t="s">
        <v>456</v>
      </c>
      <c r="D362" s="209" t="s">
        <v>155</v>
      </c>
      <c r="E362" s="210" t="s">
        <v>751</v>
      </c>
      <c r="F362" s="211" t="s">
        <v>752</v>
      </c>
      <c r="G362" s="212" t="s">
        <v>205</v>
      </c>
      <c r="H362" s="213">
        <v>5.7999999999999998</v>
      </c>
      <c r="I362" s="214"/>
      <c r="J362" s="215">
        <f>ROUND(I362*H362,2)</f>
        <v>0</v>
      </c>
      <c r="K362" s="211" t="s">
        <v>21</v>
      </c>
      <c r="L362" s="69"/>
      <c r="M362" s="216" t="s">
        <v>21</v>
      </c>
      <c r="N362" s="217" t="s">
        <v>41</v>
      </c>
      <c r="O362" s="44"/>
      <c r="P362" s="218">
        <f>O362*H362</f>
        <v>0</v>
      </c>
      <c r="Q362" s="218">
        <v>0</v>
      </c>
      <c r="R362" s="218">
        <f>Q362*H362</f>
        <v>0</v>
      </c>
      <c r="S362" s="218">
        <v>0</v>
      </c>
      <c r="T362" s="219">
        <f>S362*H362</f>
        <v>0</v>
      </c>
      <c r="AR362" s="21" t="s">
        <v>159</v>
      </c>
      <c r="AT362" s="21" t="s">
        <v>155</v>
      </c>
      <c r="AU362" s="21" t="s">
        <v>78</v>
      </c>
      <c r="AY362" s="21" t="s">
        <v>154</v>
      </c>
      <c r="BE362" s="220">
        <f>IF(N362="základní",J362,0)</f>
        <v>0</v>
      </c>
      <c r="BF362" s="220">
        <f>IF(N362="snížená",J362,0)</f>
        <v>0</v>
      </c>
      <c r="BG362" s="220">
        <f>IF(N362="zákl. přenesená",J362,0)</f>
        <v>0</v>
      </c>
      <c r="BH362" s="220">
        <f>IF(N362="sníž. přenesená",J362,0)</f>
        <v>0</v>
      </c>
      <c r="BI362" s="220">
        <f>IF(N362="nulová",J362,0)</f>
        <v>0</v>
      </c>
      <c r="BJ362" s="21" t="s">
        <v>78</v>
      </c>
      <c r="BK362" s="220">
        <f>ROUND(I362*H362,2)</f>
        <v>0</v>
      </c>
      <c r="BL362" s="21" t="s">
        <v>159</v>
      </c>
      <c r="BM362" s="21" t="s">
        <v>753</v>
      </c>
    </row>
    <row r="363" s="10" customFormat="1">
      <c r="B363" s="221"/>
      <c r="C363" s="222"/>
      <c r="D363" s="223" t="s">
        <v>160</v>
      </c>
      <c r="E363" s="224" t="s">
        <v>21</v>
      </c>
      <c r="F363" s="225" t="s">
        <v>754</v>
      </c>
      <c r="G363" s="222"/>
      <c r="H363" s="226">
        <v>5.7999999999999998</v>
      </c>
      <c r="I363" s="227"/>
      <c r="J363" s="222"/>
      <c r="K363" s="222"/>
      <c r="L363" s="228"/>
      <c r="M363" s="229"/>
      <c r="N363" s="230"/>
      <c r="O363" s="230"/>
      <c r="P363" s="230"/>
      <c r="Q363" s="230"/>
      <c r="R363" s="230"/>
      <c r="S363" s="230"/>
      <c r="T363" s="231"/>
      <c r="AT363" s="232" t="s">
        <v>160</v>
      </c>
      <c r="AU363" s="232" t="s">
        <v>78</v>
      </c>
      <c r="AV363" s="10" t="s">
        <v>80</v>
      </c>
      <c r="AW363" s="10" t="s">
        <v>33</v>
      </c>
      <c r="AX363" s="10" t="s">
        <v>70</v>
      </c>
      <c r="AY363" s="232" t="s">
        <v>154</v>
      </c>
    </row>
    <row r="364" s="11" customFormat="1">
      <c r="B364" s="233"/>
      <c r="C364" s="234"/>
      <c r="D364" s="223" t="s">
        <v>160</v>
      </c>
      <c r="E364" s="235" t="s">
        <v>21</v>
      </c>
      <c r="F364" s="236" t="s">
        <v>162</v>
      </c>
      <c r="G364" s="234"/>
      <c r="H364" s="237">
        <v>5.7999999999999998</v>
      </c>
      <c r="I364" s="238"/>
      <c r="J364" s="234"/>
      <c r="K364" s="234"/>
      <c r="L364" s="239"/>
      <c r="M364" s="240"/>
      <c r="N364" s="241"/>
      <c r="O364" s="241"/>
      <c r="P364" s="241"/>
      <c r="Q364" s="241"/>
      <c r="R364" s="241"/>
      <c r="S364" s="241"/>
      <c r="T364" s="242"/>
      <c r="AT364" s="243" t="s">
        <v>160</v>
      </c>
      <c r="AU364" s="243" t="s">
        <v>78</v>
      </c>
      <c r="AV364" s="11" t="s">
        <v>159</v>
      </c>
      <c r="AW364" s="11" t="s">
        <v>33</v>
      </c>
      <c r="AX364" s="11" t="s">
        <v>78</v>
      </c>
      <c r="AY364" s="243" t="s">
        <v>154</v>
      </c>
    </row>
    <row r="365" s="1" customFormat="1" ht="16.5" customHeight="1">
      <c r="B365" s="43"/>
      <c r="C365" s="209" t="s">
        <v>755</v>
      </c>
      <c r="D365" s="209" t="s">
        <v>155</v>
      </c>
      <c r="E365" s="210" t="s">
        <v>756</v>
      </c>
      <c r="F365" s="211" t="s">
        <v>757</v>
      </c>
      <c r="G365" s="212" t="s">
        <v>158</v>
      </c>
      <c r="H365" s="213">
        <v>304.05900000000003</v>
      </c>
      <c r="I365" s="214"/>
      <c r="J365" s="215">
        <f>ROUND(I365*H365,2)</f>
        <v>0</v>
      </c>
      <c r="K365" s="211" t="s">
        <v>21</v>
      </c>
      <c r="L365" s="69"/>
      <c r="M365" s="216" t="s">
        <v>21</v>
      </c>
      <c r="N365" s="217" t="s">
        <v>41</v>
      </c>
      <c r="O365" s="44"/>
      <c r="P365" s="218">
        <f>O365*H365</f>
        <v>0</v>
      </c>
      <c r="Q365" s="218">
        <v>0</v>
      </c>
      <c r="R365" s="218">
        <f>Q365*H365</f>
        <v>0</v>
      </c>
      <c r="S365" s="218">
        <v>0</v>
      </c>
      <c r="T365" s="219">
        <f>S365*H365</f>
        <v>0</v>
      </c>
      <c r="AR365" s="21" t="s">
        <v>159</v>
      </c>
      <c r="AT365" s="21" t="s">
        <v>155</v>
      </c>
      <c r="AU365" s="21" t="s">
        <v>78</v>
      </c>
      <c r="AY365" s="21" t="s">
        <v>154</v>
      </c>
      <c r="BE365" s="220">
        <f>IF(N365="základní",J365,0)</f>
        <v>0</v>
      </c>
      <c r="BF365" s="220">
        <f>IF(N365="snížená",J365,0)</f>
        <v>0</v>
      </c>
      <c r="BG365" s="220">
        <f>IF(N365="zákl. přenesená",J365,0)</f>
        <v>0</v>
      </c>
      <c r="BH365" s="220">
        <f>IF(N365="sníž. přenesená",J365,0)</f>
        <v>0</v>
      </c>
      <c r="BI365" s="220">
        <f>IF(N365="nulová",J365,0)</f>
        <v>0</v>
      </c>
      <c r="BJ365" s="21" t="s">
        <v>78</v>
      </c>
      <c r="BK365" s="220">
        <f>ROUND(I365*H365,2)</f>
        <v>0</v>
      </c>
      <c r="BL365" s="21" t="s">
        <v>159</v>
      </c>
      <c r="BM365" s="21" t="s">
        <v>758</v>
      </c>
    </row>
    <row r="366" s="1" customFormat="1" ht="16.5" customHeight="1">
      <c r="B366" s="43"/>
      <c r="C366" s="209" t="s">
        <v>460</v>
      </c>
      <c r="D366" s="209" t="s">
        <v>155</v>
      </c>
      <c r="E366" s="210" t="s">
        <v>759</v>
      </c>
      <c r="F366" s="211" t="s">
        <v>760</v>
      </c>
      <c r="G366" s="212" t="s">
        <v>158</v>
      </c>
      <c r="H366" s="213">
        <v>28.75</v>
      </c>
      <c r="I366" s="214"/>
      <c r="J366" s="215">
        <f>ROUND(I366*H366,2)</f>
        <v>0</v>
      </c>
      <c r="K366" s="211" t="s">
        <v>21</v>
      </c>
      <c r="L366" s="69"/>
      <c r="M366" s="216" t="s">
        <v>21</v>
      </c>
      <c r="N366" s="217" t="s">
        <v>41</v>
      </c>
      <c r="O366" s="44"/>
      <c r="P366" s="218">
        <f>O366*H366</f>
        <v>0</v>
      </c>
      <c r="Q366" s="218">
        <v>0</v>
      </c>
      <c r="R366" s="218">
        <f>Q366*H366</f>
        <v>0</v>
      </c>
      <c r="S366" s="218">
        <v>0</v>
      </c>
      <c r="T366" s="219">
        <f>S366*H366</f>
        <v>0</v>
      </c>
      <c r="AR366" s="21" t="s">
        <v>159</v>
      </c>
      <c r="AT366" s="21" t="s">
        <v>155</v>
      </c>
      <c r="AU366" s="21" t="s">
        <v>78</v>
      </c>
      <c r="AY366" s="21" t="s">
        <v>154</v>
      </c>
      <c r="BE366" s="220">
        <f>IF(N366="základní",J366,0)</f>
        <v>0</v>
      </c>
      <c r="BF366" s="220">
        <f>IF(N366="snížená",J366,0)</f>
        <v>0</v>
      </c>
      <c r="BG366" s="220">
        <f>IF(N366="zákl. přenesená",J366,0)</f>
        <v>0</v>
      </c>
      <c r="BH366" s="220">
        <f>IF(N366="sníž. přenesená",J366,0)</f>
        <v>0</v>
      </c>
      <c r="BI366" s="220">
        <f>IF(N366="nulová",J366,0)</f>
        <v>0</v>
      </c>
      <c r="BJ366" s="21" t="s">
        <v>78</v>
      </c>
      <c r="BK366" s="220">
        <f>ROUND(I366*H366,2)</f>
        <v>0</v>
      </c>
      <c r="BL366" s="21" t="s">
        <v>159</v>
      </c>
      <c r="BM366" s="21" t="s">
        <v>761</v>
      </c>
    </row>
    <row r="367" s="10" customFormat="1">
      <c r="B367" s="221"/>
      <c r="C367" s="222"/>
      <c r="D367" s="223" t="s">
        <v>160</v>
      </c>
      <c r="E367" s="224" t="s">
        <v>21</v>
      </c>
      <c r="F367" s="225" t="s">
        <v>762</v>
      </c>
      <c r="G367" s="222"/>
      <c r="H367" s="226">
        <v>28.75</v>
      </c>
      <c r="I367" s="227"/>
      <c r="J367" s="222"/>
      <c r="K367" s="222"/>
      <c r="L367" s="228"/>
      <c r="M367" s="229"/>
      <c r="N367" s="230"/>
      <c r="O367" s="230"/>
      <c r="P367" s="230"/>
      <c r="Q367" s="230"/>
      <c r="R367" s="230"/>
      <c r="S367" s="230"/>
      <c r="T367" s="231"/>
      <c r="AT367" s="232" t="s">
        <v>160</v>
      </c>
      <c r="AU367" s="232" t="s">
        <v>78</v>
      </c>
      <c r="AV367" s="10" t="s">
        <v>80</v>
      </c>
      <c r="AW367" s="10" t="s">
        <v>33</v>
      </c>
      <c r="AX367" s="10" t="s">
        <v>70</v>
      </c>
      <c r="AY367" s="232" t="s">
        <v>154</v>
      </c>
    </row>
    <row r="368" s="11" customFormat="1">
      <c r="B368" s="233"/>
      <c r="C368" s="234"/>
      <c r="D368" s="223" t="s">
        <v>160</v>
      </c>
      <c r="E368" s="235" t="s">
        <v>21</v>
      </c>
      <c r="F368" s="236" t="s">
        <v>162</v>
      </c>
      <c r="G368" s="234"/>
      <c r="H368" s="237">
        <v>28.75</v>
      </c>
      <c r="I368" s="238"/>
      <c r="J368" s="234"/>
      <c r="K368" s="234"/>
      <c r="L368" s="239"/>
      <c r="M368" s="240"/>
      <c r="N368" s="241"/>
      <c r="O368" s="241"/>
      <c r="P368" s="241"/>
      <c r="Q368" s="241"/>
      <c r="R368" s="241"/>
      <c r="S368" s="241"/>
      <c r="T368" s="242"/>
      <c r="AT368" s="243" t="s">
        <v>160</v>
      </c>
      <c r="AU368" s="243" t="s">
        <v>78</v>
      </c>
      <c r="AV368" s="11" t="s">
        <v>159</v>
      </c>
      <c r="AW368" s="11" t="s">
        <v>33</v>
      </c>
      <c r="AX368" s="11" t="s">
        <v>78</v>
      </c>
      <c r="AY368" s="243" t="s">
        <v>154</v>
      </c>
    </row>
    <row r="369" s="9" customFormat="1" ht="37.44" customHeight="1">
      <c r="B369" s="195"/>
      <c r="C369" s="196"/>
      <c r="D369" s="197" t="s">
        <v>69</v>
      </c>
      <c r="E369" s="198" t="s">
        <v>763</v>
      </c>
      <c r="F369" s="198" t="s">
        <v>764</v>
      </c>
      <c r="G369" s="196"/>
      <c r="H369" s="196"/>
      <c r="I369" s="199"/>
      <c r="J369" s="200">
        <f>BK369</f>
        <v>0</v>
      </c>
      <c r="K369" s="196"/>
      <c r="L369" s="201"/>
      <c r="M369" s="202"/>
      <c r="N369" s="203"/>
      <c r="O369" s="203"/>
      <c r="P369" s="204">
        <f>SUM(P370:P376)</f>
        <v>0</v>
      </c>
      <c r="Q369" s="203"/>
      <c r="R369" s="204">
        <f>SUM(R370:R376)</f>
        <v>0</v>
      </c>
      <c r="S369" s="203"/>
      <c r="T369" s="205">
        <f>SUM(T370:T376)</f>
        <v>0</v>
      </c>
      <c r="AR369" s="206" t="s">
        <v>78</v>
      </c>
      <c r="AT369" s="207" t="s">
        <v>69</v>
      </c>
      <c r="AU369" s="207" t="s">
        <v>70</v>
      </c>
      <c r="AY369" s="206" t="s">
        <v>154</v>
      </c>
      <c r="BK369" s="208">
        <f>SUM(BK370:BK376)</f>
        <v>0</v>
      </c>
    </row>
    <row r="370" s="1" customFormat="1" ht="16.5" customHeight="1">
      <c r="B370" s="43"/>
      <c r="C370" s="209" t="s">
        <v>765</v>
      </c>
      <c r="D370" s="209" t="s">
        <v>155</v>
      </c>
      <c r="E370" s="210" t="s">
        <v>766</v>
      </c>
      <c r="F370" s="211" t="s">
        <v>767</v>
      </c>
      <c r="G370" s="212" t="s">
        <v>165</v>
      </c>
      <c r="H370" s="213">
        <v>63.494</v>
      </c>
      <c r="I370" s="214"/>
      <c r="J370" s="215">
        <f>ROUND(I370*H370,2)</f>
        <v>0</v>
      </c>
      <c r="K370" s="211" t="s">
        <v>21</v>
      </c>
      <c r="L370" s="69"/>
      <c r="M370" s="216" t="s">
        <v>21</v>
      </c>
      <c r="N370" s="217" t="s">
        <v>41</v>
      </c>
      <c r="O370" s="44"/>
      <c r="P370" s="218">
        <f>O370*H370</f>
        <v>0</v>
      </c>
      <c r="Q370" s="218">
        <v>0</v>
      </c>
      <c r="R370" s="218">
        <f>Q370*H370</f>
        <v>0</v>
      </c>
      <c r="S370" s="218">
        <v>0</v>
      </c>
      <c r="T370" s="219">
        <f>S370*H370</f>
        <v>0</v>
      </c>
      <c r="AR370" s="21" t="s">
        <v>159</v>
      </c>
      <c r="AT370" s="21" t="s">
        <v>155</v>
      </c>
      <c r="AU370" s="21" t="s">
        <v>78</v>
      </c>
      <c r="AY370" s="21" t="s">
        <v>154</v>
      </c>
      <c r="BE370" s="220">
        <f>IF(N370="základní",J370,0)</f>
        <v>0</v>
      </c>
      <c r="BF370" s="220">
        <f>IF(N370="snížená",J370,0)</f>
        <v>0</v>
      </c>
      <c r="BG370" s="220">
        <f>IF(N370="zákl. přenesená",J370,0)</f>
        <v>0</v>
      </c>
      <c r="BH370" s="220">
        <f>IF(N370="sníž. přenesená",J370,0)</f>
        <v>0</v>
      </c>
      <c r="BI370" s="220">
        <f>IF(N370="nulová",J370,0)</f>
        <v>0</v>
      </c>
      <c r="BJ370" s="21" t="s">
        <v>78</v>
      </c>
      <c r="BK370" s="220">
        <f>ROUND(I370*H370,2)</f>
        <v>0</v>
      </c>
      <c r="BL370" s="21" t="s">
        <v>159</v>
      </c>
      <c r="BM370" s="21" t="s">
        <v>768</v>
      </c>
    </row>
    <row r="371" s="1" customFormat="1" ht="16.5" customHeight="1">
      <c r="B371" s="43"/>
      <c r="C371" s="209" t="s">
        <v>463</v>
      </c>
      <c r="D371" s="209" t="s">
        <v>155</v>
      </c>
      <c r="E371" s="210" t="s">
        <v>769</v>
      </c>
      <c r="F371" s="211" t="s">
        <v>770</v>
      </c>
      <c r="G371" s="212" t="s">
        <v>158</v>
      </c>
      <c r="H371" s="213">
        <v>53.460000000000001</v>
      </c>
      <c r="I371" s="214"/>
      <c r="J371" s="215">
        <f>ROUND(I371*H371,2)</f>
        <v>0</v>
      </c>
      <c r="K371" s="211" t="s">
        <v>21</v>
      </c>
      <c r="L371" s="69"/>
      <c r="M371" s="216" t="s">
        <v>21</v>
      </c>
      <c r="N371" s="217" t="s">
        <v>41</v>
      </c>
      <c r="O371" s="44"/>
      <c r="P371" s="218">
        <f>O371*H371</f>
        <v>0</v>
      </c>
      <c r="Q371" s="218">
        <v>0</v>
      </c>
      <c r="R371" s="218">
        <f>Q371*H371</f>
        <v>0</v>
      </c>
      <c r="S371" s="218">
        <v>0</v>
      </c>
      <c r="T371" s="219">
        <f>S371*H371</f>
        <v>0</v>
      </c>
      <c r="AR371" s="21" t="s">
        <v>159</v>
      </c>
      <c r="AT371" s="21" t="s">
        <v>155</v>
      </c>
      <c r="AU371" s="21" t="s">
        <v>78</v>
      </c>
      <c r="AY371" s="21" t="s">
        <v>154</v>
      </c>
      <c r="BE371" s="220">
        <f>IF(N371="základní",J371,0)</f>
        <v>0</v>
      </c>
      <c r="BF371" s="220">
        <f>IF(N371="snížená",J371,0)</f>
        <v>0</v>
      </c>
      <c r="BG371" s="220">
        <f>IF(N371="zákl. přenesená",J371,0)</f>
        <v>0</v>
      </c>
      <c r="BH371" s="220">
        <f>IF(N371="sníž. přenesená",J371,0)</f>
        <v>0</v>
      </c>
      <c r="BI371" s="220">
        <f>IF(N371="nulová",J371,0)</f>
        <v>0</v>
      </c>
      <c r="BJ371" s="21" t="s">
        <v>78</v>
      </c>
      <c r="BK371" s="220">
        <f>ROUND(I371*H371,2)</f>
        <v>0</v>
      </c>
      <c r="BL371" s="21" t="s">
        <v>159</v>
      </c>
      <c r="BM371" s="21" t="s">
        <v>771</v>
      </c>
    </row>
    <row r="372" s="1" customFormat="1" ht="16.5" customHeight="1">
      <c r="B372" s="43"/>
      <c r="C372" s="209" t="s">
        <v>772</v>
      </c>
      <c r="D372" s="209" t="s">
        <v>155</v>
      </c>
      <c r="E372" s="210" t="s">
        <v>773</v>
      </c>
      <c r="F372" s="211" t="s">
        <v>774</v>
      </c>
      <c r="G372" s="212" t="s">
        <v>158</v>
      </c>
      <c r="H372" s="213">
        <v>64.152000000000001</v>
      </c>
      <c r="I372" s="214"/>
      <c r="J372" s="215">
        <f>ROUND(I372*H372,2)</f>
        <v>0</v>
      </c>
      <c r="K372" s="211" t="s">
        <v>21</v>
      </c>
      <c r="L372" s="69"/>
      <c r="M372" s="216" t="s">
        <v>21</v>
      </c>
      <c r="N372" s="217" t="s">
        <v>41</v>
      </c>
      <c r="O372" s="44"/>
      <c r="P372" s="218">
        <f>O372*H372</f>
        <v>0</v>
      </c>
      <c r="Q372" s="218">
        <v>0</v>
      </c>
      <c r="R372" s="218">
        <f>Q372*H372</f>
        <v>0</v>
      </c>
      <c r="S372" s="218">
        <v>0</v>
      </c>
      <c r="T372" s="219">
        <f>S372*H372</f>
        <v>0</v>
      </c>
      <c r="AR372" s="21" t="s">
        <v>159</v>
      </c>
      <c r="AT372" s="21" t="s">
        <v>155</v>
      </c>
      <c r="AU372" s="21" t="s">
        <v>78</v>
      </c>
      <c r="AY372" s="21" t="s">
        <v>154</v>
      </c>
      <c r="BE372" s="220">
        <f>IF(N372="základní",J372,0)</f>
        <v>0</v>
      </c>
      <c r="BF372" s="220">
        <f>IF(N372="snížená",J372,0)</f>
        <v>0</v>
      </c>
      <c r="BG372" s="220">
        <f>IF(N372="zákl. přenesená",J372,0)</f>
        <v>0</v>
      </c>
      <c r="BH372" s="220">
        <f>IF(N372="sníž. přenesená",J372,0)</f>
        <v>0</v>
      </c>
      <c r="BI372" s="220">
        <f>IF(N372="nulová",J372,0)</f>
        <v>0</v>
      </c>
      <c r="BJ372" s="21" t="s">
        <v>78</v>
      </c>
      <c r="BK372" s="220">
        <f>ROUND(I372*H372,2)</f>
        <v>0</v>
      </c>
      <c r="BL372" s="21" t="s">
        <v>159</v>
      </c>
      <c r="BM372" s="21" t="s">
        <v>775</v>
      </c>
    </row>
    <row r="373" s="1" customFormat="1" ht="16.5" customHeight="1">
      <c r="B373" s="43"/>
      <c r="C373" s="209" t="s">
        <v>467</v>
      </c>
      <c r="D373" s="209" t="s">
        <v>155</v>
      </c>
      <c r="E373" s="210" t="s">
        <v>776</v>
      </c>
      <c r="F373" s="211" t="s">
        <v>777</v>
      </c>
      <c r="G373" s="212" t="s">
        <v>158</v>
      </c>
      <c r="H373" s="213">
        <v>58.805999999999997</v>
      </c>
      <c r="I373" s="214"/>
      <c r="J373" s="215">
        <f>ROUND(I373*H373,2)</f>
        <v>0</v>
      </c>
      <c r="K373" s="211" t="s">
        <v>21</v>
      </c>
      <c r="L373" s="69"/>
      <c r="M373" s="216" t="s">
        <v>21</v>
      </c>
      <c r="N373" s="217" t="s">
        <v>41</v>
      </c>
      <c r="O373" s="44"/>
      <c r="P373" s="218">
        <f>O373*H373</f>
        <v>0</v>
      </c>
      <c r="Q373" s="218">
        <v>0</v>
      </c>
      <c r="R373" s="218">
        <f>Q373*H373</f>
        <v>0</v>
      </c>
      <c r="S373" s="218">
        <v>0</v>
      </c>
      <c r="T373" s="219">
        <f>S373*H373</f>
        <v>0</v>
      </c>
      <c r="AR373" s="21" t="s">
        <v>159</v>
      </c>
      <c r="AT373" s="21" t="s">
        <v>155</v>
      </c>
      <c r="AU373" s="21" t="s">
        <v>78</v>
      </c>
      <c r="AY373" s="21" t="s">
        <v>154</v>
      </c>
      <c r="BE373" s="220">
        <f>IF(N373="základní",J373,0)</f>
        <v>0</v>
      </c>
      <c r="BF373" s="220">
        <f>IF(N373="snížená",J373,0)</f>
        <v>0</v>
      </c>
      <c r="BG373" s="220">
        <f>IF(N373="zákl. přenesená",J373,0)</f>
        <v>0</v>
      </c>
      <c r="BH373" s="220">
        <f>IF(N373="sníž. přenesená",J373,0)</f>
        <v>0</v>
      </c>
      <c r="BI373" s="220">
        <f>IF(N373="nulová",J373,0)</f>
        <v>0</v>
      </c>
      <c r="BJ373" s="21" t="s">
        <v>78</v>
      </c>
      <c r="BK373" s="220">
        <f>ROUND(I373*H373,2)</f>
        <v>0</v>
      </c>
      <c r="BL373" s="21" t="s">
        <v>159</v>
      </c>
      <c r="BM373" s="21" t="s">
        <v>778</v>
      </c>
    </row>
    <row r="374" s="1" customFormat="1" ht="16.5" customHeight="1">
      <c r="B374" s="43"/>
      <c r="C374" s="209" t="s">
        <v>779</v>
      </c>
      <c r="D374" s="209" t="s">
        <v>155</v>
      </c>
      <c r="E374" s="210" t="s">
        <v>780</v>
      </c>
      <c r="F374" s="211" t="s">
        <v>781</v>
      </c>
      <c r="G374" s="212" t="s">
        <v>158</v>
      </c>
      <c r="H374" s="213">
        <v>135.59</v>
      </c>
      <c r="I374" s="214"/>
      <c r="J374" s="215">
        <f>ROUND(I374*H374,2)</f>
        <v>0</v>
      </c>
      <c r="K374" s="211" t="s">
        <v>21</v>
      </c>
      <c r="L374" s="69"/>
      <c r="M374" s="216" t="s">
        <v>21</v>
      </c>
      <c r="N374" s="217" t="s">
        <v>41</v>
      </c>
      <c r="O374" s="44"/>
      <c r="P374" s="218">
        <f>O374*H374</f>
        <v>0</v>
      </c>
      <c r="Q374" s="218">
        <v>0</v>
      </c>
      <c r="R374" s="218">
        <f>Q374*H374</f>
        <v>0</v>
      </c>
      <c r="S374" s="218">
        <v>0</v>
      </c>
      <c r="T374" s="219">
        <f>S374*H374</f>
        <v>0</v>
      </c>
      <c r="AR374" s="21" t="s">
        <v>159</v>
      </c>
      <c r="AT374" s="21" t="s">
        <v>155</v>
      </c>
      <c r="AU374" s="21" t="s">
        <v>78</v>
      </c>
      <c r="AY374" s="21" t="s">
        <v>154</v>
      </c>
      <c r="BE374" s="220">
        <f>IF(N374="základní",J374,0)</f>
        <v>0</v>
      </c>
      <c r="BF374" s="220">
        <f>IF(N374="snížená",J374,0)</f>
        <v>0</v>
      </c>
      <c r="BG374" s="220">
        <f>IF(N374="zákl. přenesená",J374,0)</f>
        <v>0</v>
      </c>
      <c r="BH374" s="220">
        <f>IF(N374="sníž. přenesená",J374,0)</f>
        <v>0</v>
      </c>
      <c r="BI374" s="220">
        <f>IF(N374="nulová",J374,0)</f>
        <v>0</v>
      </c>
      <c r="BJ374" s="21" t="s">
        <v>78</v>
      </c>
      <c r="BK374" s="220">
        <f>ROUND(I374*H374,2)</f>
        <v>0</v>
      </c>
      <c r="BL374" s="21" t="s">
        <v>159</v>
      </c>
      <c r="BM374" s="21" t="s">
        <v>782</v>
      </c>
    </row>
    <row r="375" s="1" customFormat="1" ht="16.5" customHeight="1">
      <c r="B375" s="43"/>
      <c r="C375" s="209" t="s">
        <v>471</v>
      </c>
      <c r="D375" s="209" t="s">
        <v>155</v>
      </c>
      <c r="E375" s="210" t="s">
        <v>783</v>
      </c>
      <c r="F375" s="211" t="s">
        <v>784</v>
      </c>
      <c r="G375" s="212" t="s">
        <v>158</v>
      </c>
      <c r="H375" s="213">
        <v>284.73899999999998</v>
      </c>
      <c r="I375" s="214"/>
      <c r="J375" s="215">
        <f>ROUND(I375*H375,2)</f>
        <v>0</v>
      </c>
      <c r="K375" s="211" t="s">
        <v>21</v>
      </c>
      <c r="L375" s="69"/>
      <c r="M375" s="216" t="s">
        <v>21</v>
      </c>
      <c r="N375" s="217" t="s">
        <v>41</v>
      </c>
      <c r="O375" s="44"/>
      <c r="P375" s="218">
        <f>O375*H375</f>
        <v>0</v>
      </c>
      <c r="Q375" s="218">
        <v>0</v>
      </c>
      <c r="R375" s="218">
        <f>Q375*H375</f>
        <v>0</v>
      </c>
      <c r="S375" s="218">
        <v>0</v>
      </c>
      <c r="T375" s="219">
        <f>S375*H375</f>
        <v>0</v>
      </c>
      <c r="AR375" s="21" t="s">
        <v>159</v>
      </c>
      <c r="AT375" s="21" t="s">
        <v>155</v>
      </c>
      <c r="AU375" s="21" t="s">
        <v>78</v>
      </c>
      <c r="AY375" s="21" t="s">
        <v>154</v>
      </c>
      <c r="BE375" s="220">
        <f>IF(N375="základní",J375,0)</f>
        <v>0</v>
      </c>
      <c r="BF375" s="220">
        <f>IF(N375="snížená",J375,0)</f>
        <v>0</v>
      </c>
      <c r="BG375" s="220">
        <f>IF(N375="zákl. přenesená",J375,0)</f>
        <v>0</v>
      </c>
      <c r="BH375" s="220">
        <f>IF(N375="sníž. přenesená",J375,0)</f>
        <v>0</v>
      </c>
      <c r="BI375" s="220">
        <f>IF(N375="nulová",J375,0)</f>
        <v>0</v>
      </c>
      <c r="BJ375" s="21" t="s">
        <v>78</v>
      </c>
      <c r="BK375" s="220">
        <f>ROUND(I375*H375,2)</f>
        <v>0</v>
      </c>
      <c r="BL375" s="21" t="s">
        <v>159</v>
      </c>
      <c r="BM375" s="21" t="s">
        <v>785</v>
      </c>
    </row>
    <row r="376" s="1" customFormat="1" ht="16.5" customHeight="1">
      <c r="B376" s="43"/>
      <c r="C376" s="209" t="s">
        <v>786</v>
      </c>
      <c r="D376" s="209" t="s">
        <v>155</v>
      </c>
      <c r="E376" s="210" t="s">
        <v>769</v>
      </c>
      <c r="F376" s="211" t="s">
        <v>770</v>
      </c>
      <c r="G376" s="212" t="s">
        <v>158</v>
      </c>
      <c r="H376" s="213">
        <v>135.59</v>
      </c>
      <c r="I376" s="214"/>
      <c r="J376" s="215">
        <f>ROUND(I376*H376,2)</f>
        <v>0</v>
      </c>
      <c r="K376" s="211" t="s">
        <v>21</v>
      </c>
      <c r="L376" s="69"/>
      <c r="M376" s="216" t="s">
        <v>21</v>
      </c>
      <c r="N376" s="217" t="s">
        <v>41</v>
      </c>
      <c r="O376" s="44"/>
      <c r="P376" s="218">
        <f>O376*H376</f>
        <v>0</v>
      </c>
      <c r="Q376" s="218">
        <v>0</v>
      </c>
      <c r="R376" s="218">
        <f>Q376*H376</f>
        <v>0</v>
      </c>
      <c r="S376" s="218">
        <v>0</v>
      </c>
      <c r="T376" s="219">
        <f>S376*H376</f>
        <v>0</v>
      </c>
      <c r="AR376" s="21" t="s">
        <v>159</v>
      </c>
      <c r="AT376" s="21" t="s">
        <v>155</v>
      </c>
      <c r="AU376" s="21" t="s">
        <v>78</v>
      </c>
      <c r="AY376" s="21" t="s">
        <v>154</v>
      </c>
      <c r="BE376" s="220">
        <f>IF(N376="základní",J376,0)</f>
        <v>0</v>
      </c>
      <c r="BF376" s="220">
        <f>IF(N376="snížená",J376,0)</f>
        <v>0</v>
      </c>
      <c r="BG376" s="220">
        <f>IF(N376="zákl. přenesená",J376,0)</f>
        <v>0</v>
      </c>
      <c r="BH376" s="220">
        <f>IF(N376="sníž. přenesená",J376,0)</f>
        <v>0</v>
      </c>
      <c r="BI376" s="220">
        <f>IF(N376="nulová",J376,0)</f>
        <v>0</v>
      </c>
      <c r="BJ376" s="21" t="s">
        <v>78</v>
      </c>
      <c r="BK376" s="220">
        <f>ROUND(I376*H376,2)</f>
        <v>0</v>
      </c>
      <c r="BL376" s="21" t="s">
        <v>159</v>
      </c>
      <c r="BM376" s="21" t="s">
        <v>787</v>
      </c>
    </row>
    <row r="377" s="9" customFormat="1" ht="37.44" customHeight="1">
      <c r="B377" s="195"/>
      <c r="C377" s="196"/>
      <c r="D377" s="197" t="s">
        <v>69</v>
      </c>
      <c r="E377" s="198" t="s">
        <v>788</v>
      </c>
      <c r="F377" s="198" t="s">
        <v>789</v>
      </c>
      <c r="G377" s="196"/>
      <c r="H377" s="196"/>
      <c r="I377" s="199"/>
      <c r="J377" s="200">
        <f>BK377</f>
        <v>0</v>
      </c>
      <c r="K377" s="196"/>
      <c r="L377" s="201"/>
      <c r="M377" s="202"/>
      <c r="N377" s="203"/>
      <c r="O377" s="203"/>
      <c r="P377" s="204">
        <f>P378</f>
        <v>0</v>
      </c>
      <c r="Q377" s="203"/>
      <c r="R377" s="204">
        <f>R378</f>
        <v>0</v>
      </c>
      <c r="S377" s="203"/>
      <c r="T377" s="205">
        <f>T378</f>
        <v>0</v>
      </c>
      <c r="AR377" s="206" t="s">
        <v>78</v>
      </c>
      <c r="AT377" s="207" t="s">
        <v>69</v>
      </c>
      <c r="AU377" s="207" t="s">
        <v>70</v>
      </c>
      <c r="AY377" s="206" t="s">
        <v>154</v>
      </c>
      <c r="BK377" s="208">
        <f>BK378</f>
        <v>0</v>
      </c>
    </row>
    <row r="378" s="1" customFormat="1" ht="16.5" customHeight="1">
      <c r="B378" s="43"/>
      <c r="C378" s="209" t="s">
        <v>475</v>
      </c>
      <c r="D378" s="209" t="s">
        <v>155</v>
      </c>
      <c r="E378" s="210" t="s">
        <v>790</v>
      </c>
      <c r="F378" s="211" t="s">
        <v>791</v>
      </c>
      <c r="G378" s="212" t="s">
        <v>205</v>
      </c>
      <c r="H378" s="213">
        <v>0.20000000000000001</v>
      </c>
      <c r="I378" s="214"/>
      <c r="J378" s="215">
        <f>ROUND(I378*H378,2)</f>
        <v>0</v>
      </c>
      <c r="K378" s="211" t="s">
        <v>21</v>
      </c>
      <c r="L378" s="69"/>
      <c r="M378" s="216" t="s">
        <v>21</v>
      </c>
      <c r="N378" s="217" t="s">
        <v>41</v>
      </c>
      <c r="O378" s="44"/>
      <c r="P378" s="218">
        <f>O378*H378</f>
        <v>0</v>
      </c>
      <c r="Q378" s="218">
        <v>0</v>
      </c>
      <c r="R378" s="218">
        <f>Q378*H378</f>
        <v>0</v>
      </c>
      <c r="S378" s="218">
        <v>0</v>
      </c>
      <c r="T378" s="219">
        <f>S378*H378</f>
        <v>0</v>
      </c>
      <c r="AR378" s="21" t="s">
        <v>159</v>
      </c>
      <c r="AT378" s="21" t="s">
        <v>155</v>
      </c>
      <c r="AU378" s="21" t="s">
        <v>78</v>
      </c>
      <c r="AY378" s="21" t="s">
        <v>154</v>
      </c>
      <c r="BE378" s="220">
        <f>IF(N378="základní",J378,0)</f>
        <v>0</v>
      </c>
      <c r="BF378" s="220">
        <f>IF(N378="snížená",J378,0)</f>
        <v>0</v>
      </c>
      <c r="BG378" s="220">
        <f>IF(N378="zákl. přenesená",J378,0)</f>
        <v>0</v>
      </c>
      <c r="BH378" s="220">
        <f>IF(N378="sníž. přenesená",J378,0)</f>
        <v>0</v>
      </c>
      <c r="BI378" s="220">
        <f>IF(N378="nulová",J378,0)</f>
        <v>0</v>
      </c>
      <c r="BJ378" s="21" t="s">
        <v>78</v>
      </c>
      <c r="BK378" s="220">
        <f>ROUND(I378*H378,2)</f>
        <v>0</v>
      </c>
      <c r="BL378" s="21" t="s">
        <v>159</v>
      </c>
      <c r="BM378" s="21" t="s">
        <v>792</v>
      </c>
    </row>
    <row r="379" s="9" customFormat="1" ht="37.44" customHeight="1">
      <c r="B379" s="195"/>
      <c r="C379" s="196"/>
      <c r="D379" s="197" t="s">
        <v>69</v>
      </c>
      <c r="E379" s="198" t="s">
        <v>793</v>
      </c>
      <c r="F379" s="198" t="s">
        <v>794</v>
      </c>
      <c r="G379" s="196"/>
      <c r="H379" s="196"/>
      <c r="I379" s="199"/>
      <c r="J379" s="200">
        <f>BK379</f>
        <v>0</v>
      </c>
      <c r="K379" s="196"/>
      <c r="L379" s="201"/>
      <c r="M379" s="202"/>
      <c r="N379" s="203"/>
      <c r="O379" s="203"/>
      <c r="P379" s="204">
        <f>P380</f>
        <v>0</v>
      </c>
      <c r="Q379" s="203"/>
      <c r="R379" s="204">
        <f>R380</f>
        <v>0</v>
      </c>
      <c r="S379" s="203"/>
      <c r="T379" s="205">
        <f>T380</f>
        <v>0</v>
      </c>
      <c r="AR379" s="206" t="s">
        <v>78</v>
      </c>
      <c r="AT379" s="207" t="s">
        <v>69</v>
      </c>
      <c r="AU379" s="207" t="s">
        <v>70</v>
      </c>
      <c r="AY379" s="206" t="s">
        <v>154</v>
      </c>
      <c r="BK379" s="208">
        <f>BK380</f>
        <v>0</v>
      </c>
    </row>
    <row r="380" s="1" customFormat="1" ht="16.5" customHeight="1">
      <c r="B380" s="43"/>
      <c r="C380" s="209" t="s">
        <v>795</v>
      </c>
      <c r="D380" s="209" t="s">
        <v>155</v>
      </c>
      <c r="E380" s="210" t="s">
        <v>796</v>
      </c>
      <c r="F380" s="211" t="s">
        <v>797</v>
      </c>
      <c r="G380" s="212" t="s">
        <v>798</v>
      </c>
      <c r="H380" s="213">
        <v>1</v>
      </c>
      <c r="I380" s="214"/>
      <c r="J380" s="215">
        <f>ROUND(I380*H380,2)</f>
        <v>0</v>
      </c>
      <c r="K380" s="211" t="s">
        <v>21</v>
      </c>
      <c r="L380" s="69"/>
      <c r="M380" s="216" t="s">
        <v>21</v>
      </c>
      <c r="N380" s="217" t="s">
        <v>41</v>
      </c>
      <c r="O380" s="44"/>
      <c r="P380" s="218">
        <f>O380*H380</f>
        <v>0</v>
      </c>
      <c r="Q380" s="218">
        <v>0</v>
      </c>
      <c r="R380" s="218">
        <f>Q380*H380</f>
        <v>0</v>
      </c>
      <c r="S380" s="218">
        <v>0</v>
      </c>
      <c r="T380" s="219">
        <f>S380*H380</f>
        <v>0</v>
      </c>
      <c r="AR380" s="21" t="s">
        <v>159</v>
      </c>
      <c r="AT380" s="21" t="s">
        <v>155</v>
      </c>
      <c r="AU380" s="21" t="s">
        <v>78</v>
      </c>
      <c r="AY380" s="21" t="s">
        <v>154</v>
      </c>
      <c r="BE380" s="220">
        <f>IF(N380="základní",J380,0)</f>
        <v>0</v>
      </c>
      <c r="BF380" s="220">
        <f>IF(N380="snížená",J380,0)</f>
        <v>0</v>
      </c>
      <c r="BG380" s="220">
        <f>IF(N380="zákl. přenesená",J380,0)</f>
        <v>0</v>
      </c>
      <c r="BH380" s="220">
        <f>IF(N380="sníž. přenesená",J380,0)</f>
        <v>0</v>
      </c>
      <c r="BI380" s="220">
        <f>IF(N380="nulová",J380,0)</f>
        <v>0</v>
      </c>
      <c r="BJ380" s="21" t="s">
        <v>78</v>
      </c>
      <c r="BK380" s="220">
        <f>ROUND(I380*H380,2)</f>
        <v>0</v>
      </c>
      <c r="BL380" s="21" t="s">
        <v>159</v>
      </c>
      <c r="BM380" s="21" t="s">
        <v>799</v>
      </c>
    </row>
    <row r="381" s="9" customFormat="1" ht="37.44" customHeight="1">
      <c r="B381" s="195"/>
      <c r="C381" s="196"/>
      <c r="D381" s="197" t="s">
        <v>69</v>
      </c>
      <c r="E381" s="198" t="s">
        <v>800</v>
      </c>
      <c r="F381" s="198" t="s">
        <v>801</v>
      </c>
      <c r="G381" s="196"/>
      <c r="H381" s="196"/>
      <c r="I381" s="199"/>
      <c r="J381" s="200">
        <f>BK381</f>
        <v>0</v>
      </c>
      <c r="K381" s="196"/>
      <c r="L381" s="201"/>
      <c r="M381" s="202"/>
      <c r="N381" s="203"/>
      <c r="O381" s="203"/>
      <c r="P381" s="204">
        <f>SUM(P382:P395)</f>
        <v>0</v>
      </c>
      <c r="Q381" s="203"/>
      <c r="R381" s="204">
        <f>SUM(R382:R395)</f>
        <v>0</v>
      </c>
      <c r="S381" s="203"/>
      <c r="T381" s="205">
        <f>SUM(T382:T395)</f>
        <v>0</v>
      </c>
      <c r="AR381" s="206" t="s">
        <v>78</v>
      </c>
      <c r="AT381" s="207" t="s">
        <v>69</v>
      </c>
      <c r="AU381" s="207" t="s">
        <v>70</v>
      </c>
      <c r="AY381" s="206" t="s">
        <v>154</v>
      </c>
      <c r="BK381" s="208">
        <f>SUM(BK382:BK395)</f>
        <v>0</v>
      </c>
    </row>
    <row r="382" s="1" customFormat="1" ht="16.5" customHeight="1">
      <c r="B382" s="43"/>
      <c r="C382" s="209" t="s">
        <v>478</v>
      </c>
      <c r="D382" s="209" t="s">
        <v>155</v>
      </c>
      <c r="E382" s="210" t="s">
        <v>802</v>
      </c>
      <c r="F382" s="211" t="s">
        <v>803</v>
      </c>
      <c r="G382" s="212" t="s">
        <v>798</v>
      </c>
      <c r="H382" s="213">
        <v>11</v>
      </c>
      <c r="I382" s="214"/>
      <c r="J382" s="215">
        <f>ROUND(I382*H382,2)</f>
        <v>0</v>
      </c>
      <c r="K382" s="211" t="s">
        <v>21</v>
      </c>
      <c r="L382" s="69"/>
      <c r="M382" s="216" t="s">
        <v>21</v>
      </c>
      <c r="N382" s="217" t="s">
        <v>41</v>
      </c>
      <c r="O382" s="44"/>
      <c r="P382" s="218">
        <f>O382*H382</f>
        <v>0</v>
      </c>
      <c r="Q382" s="218">
        <v>0</v>
      </c>
      <c r="R382" s="218">
        <f>Q382*H382</f>
        <v>0</v>
      </c>
      <c r="S382" s="218">
        <v>0</v>
      </c>
      <c r="T382" s="219">
        <f>S382*H382</f>
        <v>0</v>
      </c>
      <c r="AR382" s="21" t="s">
        <v>159</v>
      </c>
      <c r="AT382" s="21" t="s">
        <v>155</v>
      </c>
      <c r="AU382" s="21" t="s">
        <v>78</v>
      </c>
      <c r="AY382" s="21" t="s">
        <v>154</v>
      </c>
      <c r="BE382" s="220">
        <f>IF(N382="základní",J382,0)</f>
        <v>0</v>
      </c>
      <c r="BF382" s="220">
        <f>IF(N382="snížená",J382,0)</f>
        <v>0</v>
      </c>
      <c r="BG382" s="220">
        <f>IF(N382="zákl. přenesená",J382,0)</f>
        <v>0</v>
      </c>
      <c r="BH382" s="220">
        <f>IF(N382="sníž. přenesená",J382,0)</f>
        <v>0</v>
      </c>
      <c r="BI382" s="220">
        <f>IF(N382="nulová",J382,0)</f>
        <v>0</v>
      </c>
      <c r="BJ382" s="21" t="s">
        <v>78</v>
      </c>
      <c r="BK382" s="220">
        <f>ROUND(I382*H382,2)</f>
        <v>0</v>
      </c>
      <c r="BL382" s="21" t="s">
        <v>159</v>
      </c>
      <c r="BM382" s="21" t="s">
        <v>804</v>
      </c>
    </row>
    <row r="383" s="1" customFormat="1" ht="16.5" customHeight="1">
      <c r="B383" s="43"/>
      <c r="C383" s="209" t="s">
        <v>805</v>
      </c>
      <c r="D383" s="209" t="s">
        <v>155</v>
      </c>
      <c r="E383" s="210" t="s">
        <v>806</v>
      </c>
      <c r="F383" s="211" t="s">
        <v>807</v>
      </c>
      <c r="G383" s="212" t="s">
        <v>798</v>
      </c>
      <c r="H383" s="213">
        <v>11</v>
      </c>
      <c r="I383" s="214"/>
      <c r="J383" s="215">
        <f>ROUND(I383*H383,2)</f>
        <v>0</v>
      </c>
      <c r="K383" s="211" t="s">
        <v>21</v>
      </c>
      <c r="L383" s="69"/>
      <c r="M383" s="216" t="s">
        <v>21</v>
      </c>
      <c r="N383" s="217" t="s">
        <v>41</v>
      </c>
      <c r="O383" s="44"/>
      <c r="P383" s="218">
        <f>O383*H383</f>
        <v>0</v>
      </c>
      <c r="Q383" s="218">
        <v>0</v>
      </c>
      <c r="R383" s="218">
        <f>Q383*H383</f>
        <v>0</v>
      </c>
      <c r="S383" s="218">
        <v>0</v>
      </c>
      <c r="T383" s="219">
        <f>S383*H383</f>
        <v>0</v>
      </c>
      <c r="AR383" s="21" t="s">
        <v>159</v>
      </c>
      <c r="AT383" s="21" t="s">
        <v>155</v>
      </c>
      <c r="AU383" s="21" t="s">
        <v>78</v>
      </c>
      <c r="AY383" s="21" t="s">
        <v>154</v>
      </c>
      <c r="BE383" s="220">
        <f>IF(N383="základní",J383,0)</f>
        <v>0</v>
      </c>
      <c r="BF383" s="220">
        <f>IF(N383="snížená",J383,0)</f>
        <v>0</v>
      </c>
      <c r="BG383" s="220">
        <f>IF(N383="zákl. přenesená",J383,0)</f>
        <v>0</v>
      </c>
      <c r="BH383" s="220">
        <f>IF(N383="sníž. přenesená",J383,0)</f>
        <v>0</v>
      </c>
      <c r="BI383" s="220">
        <f>IF(N383="nulová",J383,0)</f>
        <v>0</v>
      </c>
      <c r="BJ383" s="21" t="s">
        <v>78</v>
      </c>
      <c r="BK383" s="220">
        <f>ROUND(I383*H383,2)</f>
        <v>0</v>
      </c>
      <c r="BL383" s="21" t="s">
        <v>159</v>
      </c>
      <c r="BM383" s="21" t="s">
        <v>808</v>
      </c>
    </row>
    <row r="384" s="1" customFormat="1" ht="16.5" customHeight="1">
      <c r="B384" s="43"/>
      <c r="C384" s="209" t="s">
        <v>482</v>
      </c>
      <c r="D384" s="209" t="s">
        <v>155</v>
      </c>
      <c r="E384" s="210" t="s">
        <v>809</v>
      </c>
      <c r="F384" s="211" t="s">
        <v>810</v>
      </c>
      <c r="G384" s="212" t="s">
        <v>798</v>
      </c>
      <c r="H384" s="213">
        <v>6</v>
      </c>
      <c r="I384" s="214"/>
      <c r="J384" s="215">
        <f>ROUND(I384*H384,2)</f>
        <v>0</v>
      </c>
      <c r="K384" s="211" t="s">
        <v>21</v>
      </c>
      <c r="L384" s="69"/>
      <c r="M384" s="216" t="s">
        <v>21</v>
      </c>
      <c r="N384" s="217" t="s">
        <v>41</v>
      </c>
      <c r="O384" s="44"/>
      <c r="P384" s="218">
        <f>O384*H384</f>
        <v>0</v>
      </c>
      <c r="Q384" s="218">
        <v>0</v>
      </c>
      <c r="R384" s="218">
        <f>Q384*H384</f>
        <v>0</v>
      </c>
      <c r="S384" s="218">
        <v>0</v>
      </c>
      <c r="T384" s="219">
        <f>S384*H384</f>
        <v>0</v>
      </c>
      <c r="AR384" s="21" t="s">
        <v>159</v>
      </c>
      <c r="AT384" s="21" t="s">
        <v>155</v>
      </c>
      <c r="AU384" s="21" t="s">
        <v>78</v>
      </c>
      <c r="AY384" s="21" t="s">
        <v>154</v>
      </c>
      <c r="BE384" s="220">
        <f>IF(N384="základní",J384,0)</f>
        <v>0</v>
      </c>
      <c r="BF384" s="220">
        <f>IF(N384="snížená",J384,0)</f>
        <v>0</v>
      </c>
      <c r="BG384" s="220">
        <f>IF(N384="zákl. přenesená",J384,0)</f>
        <v>0</v>
      </c>
      <c r="BH384" s="220">
        <f>IF(N384="sníž. přenesená",J384,0)</f>
        <v>0</v>
      </c>
      <c r="BI384" s="220">
        <f>IF(N384="nulová",J384,0)</f>
        <v>0</v>
      </c>
      <c r="BJ384" s="21" t="s">
        <v>78</v>
      </c>
      <c r="BK384" s="220">
        <f>ROUND(I384*H384,2)</f>
        <v>0</v>
      </c>
      <c r="BL384" s="21" t="s">
        <v>159</v>
      </c>
      <c r="BM384" s="21" t="s">
        <v>811</v>
      </c>
    </row>
    <row r="385" s="1" customFormat="1" ht="16.5" customHeight="1">
      <c r="B385" s="43"/>
      <c r="C385" s="209" t="s">
        <v>812</v>
      </c>
      <c r="D385" s="209" t="s">
        <v>155</v>
      </c>
      <c r="E385" s="210" t="s">
        <v>813</v>
      </c>
      <c r="F385" s="211" t="s">
        <v>814</v>
      </c>
      <c r="G385" s="212" t="s">
        <v>798</v>
      </c>
      <c r="H385" s="213">
        <v>4</v>
      </c>
      <c r="I385" s="214"/>
      <c r="J385" s="215">
        <f>ROUND(I385*H385,2)</f>
        <v>0</v>
      </c>
      <c r="K385" s="211" t="s">
        <v>21</v>
      </c>
      <c r="L385" s="69"/>
      <c r="M385" s="216" t="s">
        <v>21</v>
      </c>
      <c r="N385" s="217" t="s">
        <v>41</v>
      </c>
      <c r="O385" s="44"/>
      <c r="P385" s="218">
        <f>O385*H385</f>
        <v>0</v>
      </c>
      <c r="Q385" s="218">
        <v>0</v>
      </c>
      <c r="R385" s="218">
        <f>Q385*H385</f>
        <v>0</v>
      </c>
      <c r="S385" s="218">
        <v>0</v>
      </c>
      <c r="T385" s="219">
        <f>S385*H385</f>
        <v>0</v>
      </c>
      <c r="AR385" s="21" t="s">
        <v>159</v>
      </c>
      <c r="AT385" s="21" t="s">
        <v>155</v>
      </c>
      <c r="AU385" s="21" t="s">
        <v>78</v>
      </c>
      <c r="AY385" s="21" t="s">
        <v>154</v>
      </c>
      <c r="BE385" s="220">
        <f>IF(N385="základní",J385,0)</f>
        <v>0</v>
      </c>
      <c r="BF385" s="220">
        <f>IF(N385="snížená",J385,0)</f>
        <v>0</v>
      </c>
      <c r="BG385" s="220">
        <f>IF(N385="zákl. přenesená",J385,0)</f>
        <v>0</v>
      </c>
      <c r="BH385" s="220">
        <f>IF(N385="sníž. přenesená",J385,0)</f>
        <v>0</v>
      </c>
      <c r="BI385" s="220">
        <f>IF(N385="nulová",J385,0)</f>
        <v>0</v>
      </c>
      <c r="BJ385" s="21" t="s">
        <v>78</v>
      </c>
      <c r="BK385" s="220">
        <f>ROUND(I385*H385,2)</f>
        <v>0</v>
      </c>
      <c r="BL385" s="21" t="s">
        <v>159</v>
      </c>
      <c r="BM385" s="21" t="s">
        <v>815</v>
      </c>
    </row>
    <row r="386" s="1" customFormat="1" ht="16.5" customHeight="1">
      <c r="B386" s="43"/>
      <c r="C386" s="209" t="s">
        <v>485</v>
      </c>
      <c r="D386" s="209" t="s">
        <v>155</v>
      </c>
      <c r="E386" s="210" t="s">
        <v>816</v>
      </c>
      <c r="F386" s="211" t="s">
        <v>817</v>
      </c>
      <c r="G386" s="212" t="s">
        <v>798</v>
      </c>
      <c r="H386" s="213">
        <v>2</v>
      </c>
      <c r="I386" s="214"/>
      <c r="J386" s="215">
        <f>ROUND(I386*H386,2)</f>
        <v>0</v>
      </c>
      <c r="K386" s="211" t="s">
        <v>21</v>
      </c>
      <c r="L386" s="69"/>
      <c r="M386" s="216" t="s">
        <v>21</v>
      </c>
      <c r="N386" s="217" t="s">
        <v>41</v>
      </c>
      <c r="O386" s="44"/>
      <c r="P386" s="218">
        <f>O386*H386</f>
        <v>0</v>
      </c>
      <c r="Q386" s="218">
        <v>0</v>
      </c>
      <c r="R386" s="218">
        <f>Q386*H386</f>
        <v>0</v>
      </c>
      <c r="S386" s="218">
        <v>0</v>
      </c>
      <c r="T386" s="219">
        <f>S386*H386</f>
        <v>0</v>
      </c>
      <c r="AR386" s="21" t="s">
        <v>159</v>
      </c>
      <c r="AT386" s="21" t="s">
        <v>155</v>
      </c>
      <c r="AU386" s="21" t="s">
        <v>78</v>
      </c>
      <c r="AY386" s="21" t="s">
        <v>154</v>
      </c>
      <c r="BE386" s="220">
        <f>IF(N386="základní",J386,0)</f>
        <v>0</v>
      </c>
      <c r="BF386" s="220">
        <f>IF(N386="snížená",J386,0)</f>
        <v>0</v>
      </c>
      <c r="BG386" s="220">
        <f>IF(N386="zákl. přenesená",J386,0)</f>
        <v>0</v>
      </c>
      <c r="BH386" s="220">
        <f>IF(N386="sníž. přenesená",J386,0)</f>
        <v>0</v>
      </c>
      <c r="BI386" s="220">
        <f>IF(N386="nulová",J386,0)</f>
        <v>0</v>
      </c>
      <c r="BJ386" s="21" t="s">
        <v>78</v>
      </c>
      <c r="BK386" s="220">
        <f>ROUND(I386*H386,2)</f>
        <v>0</v>
      </c>
      <c r="BL386" s="21" t="s">
        <v>159</v>
      </c>
      <c r="BM386" s="21" t="s">
        <v>818</v>
      </c>
    </row>
    <row r="387" s="1" customFormat="1" ht="16.5" customHeight="1">
      <c r="B387" s="43"/>
      <c r="C387" s="209" t="s">
        <v>819</v>
      </c>
      <c r="D387" s="209" t="s">
        <v>155</v>
      </c>
      <c r="E387" s="210" t="s">
        <v>820</v>
      </c>
      <c r="F387" s="211" t="s">
        <v>821</v>
      </c>
      <c r="G387" s="212" t="s">
        <v>798</v>
      </c>
      <c r="H387" s="213">
        <v>1</v>
      </c>
      <c r="I387" s="214"/>
      <c r="J387" s="215">
        <f>ROUND(I387*H387,2)</f>
        <v>0</v>
      </c>
      <c r="K387" s="211" t="s">
        <v>21</v>
      </c>
      <c r="L387" s="69"/>
      <c r="M387" s="216" t="s">
        <v>21</v>
      </c>
      <c r="N387" s="217" t="s">
        <v>41</v>
      </c>
      <c r="O387" s="44"/>
      <c r="P387" s="218">
        <f>O387*H387</f>
        <v>0</v>
      </c>
      <c r="Q387" s="218">
        <v>0</v>
      </c>
      <c r="R387" s="218">
        <f>Q387*H387</f>
        <v>0</v>
      </c>
      <c r="S387" s="218">
        <v>0</v>
      </c>
      <c r="T387" s="219">
        <f>S387*H387</f>
        <v>0</v>
      </c>
      <c r="AR387" s="21" t="s">
        <v>159</v>
      </c>
      <c r="AT387" s="21" t="s">
        <v>155</v>
      </c>
      <c r="AU387" s="21" t="s">
        <v>78</v>
      </c>
      <c r="AY387" s="21" t="s">
        <v>154</v>
      </c>
      <c r="BE387" s="220">
        <f>IF(N387="základní",J387,0)</f>
        <v>0</v>
      </c>
      <c r="BF387" s="220">
        <f>IF(N387="snížená",J387,0)</f>
        <v>0</v>
      </c>
      <c r="BG387" s="220">
        <f>IF(N387="zákl. přenesená",J387,0)</f>
        <v>0</v>
      </c>
      <c r="BH387" s="220">
        <f>IF(N387="sníž. přenesená",J387,0)</f>
        <v>0</v>
      </c>
      <c r="BI387" s="220">
        <f>IF(N387="nulová",J387,0)</f>
        <v>0</v>
      </c>
      <c r="BJ387" s="21" t="s">
        <v>78</v>
      </c>
      <c r="BK387" s="220">
        <f>ROUND(I387*H387,2)</f>
        <v>0</v>
      </c>
      <c r="BL387" s="21" t="s">
        <v>159</v>
      </c>
      <c r="BM387" s="21" t="s">
        <v>822</v>
      </c>
    </row>
    <row r="388" s="1" customFormat="1" ht="16.5" customHeight="1">
      <c r="B388" s="43"/>
      <c r="C388" s="209" t="s">
        <v>491</v>
      </c>
      <c r="D388" s="209" t="s">
        <v>155</v>
      </c>
      <c r="E388" s="210" t="s">
        <v>823</v>
      </c>
      <c r="F388" s="211" t="s">
        <v>824</v>
      </c>
      <c r="G388" s="212" t="s">
        <v>798</v>
      </c>
      <c r="H388" s="213">
        <v>1</v>
      </c>
      <c r="I388" s="214"/>
      <c r="J388" s="215">
        <f>ROUND(I388*H388,2)</f>
        <v>0</v>
      </c>
      <c r="K388" s="211" t="s">
        <v>21</v>
      </c>
      <c r="L388" s="69"/>
      <c r="M388" s="216" t="s">
        <v>21</v>
      </c>
      <c r="N388" s="217" t="s">
        <v>41</v>
      </c>
      <c r="O388" s="44"/>
      <c r="P388" s="218">
        <f>O388*H388</f>
        <v>0</v>
      </c>
      <c r="Q388" s="218">
        <v>0</v>
      </c>
      <c r="R388" s="218">
        <f>Q388*H388</f>
        <v>0</v>
      </c>
      <c r="S388" s="218">
        <v>0</v>
      </c>
      <c r="T388" s="219">
        <f>S388*H388</f>
        <v>0</v>
      </c>
      <c r="AR388" s="21" t="s">
        <v>159</v>
      </c>
      <c r="AT388" s="21" t="s">
        <v>155</v>
      </c>
      <c r="AU388" s="21" t="s">
        <v>78</v>
      </c>
      <c r="AY388" s="21" t="s">
        <v>154</v>
      </c>
      <c r="BE388" s="220">
        <f>IF(N388="základní",J388,0)</f>
        <v>0</v>
      </c>
      <c r="BF388" s="220">
        <f>IF(N388="snížená",J388,0)</f>
        <v>0</v>
      </c>
      <c r="BG388" s="220">
        <f>IF(N388="zákl. přenesená",J388,0)</f>
        <v>0</v>
      </c>
      <c r="BH388" s="220">
        <f>IF(N388="sníž. přenesená",J388,0)</f>
        <v>0</v>
      </c>
      <c r="BI388" s="220">
        <f>IF(N388="nulová",J388,0)</f>
        <v>0</v>
      </c>
      <c r="BJ388" s="21" t="s">
        <v>78</v>
      </c>
      <c r="BK388" s="220">
        <f>ROUND(I388*H388,2)</f>
        <v>0</v>
      </c>
      <c r="BL388" s="21" t="s">
        <v>159</v>
      </c>
      <c r="BM388" s="21" t="s">
        <v>825</v>
      </c>
    </row>
    <row r="389" s="1" customFormat="1" ht="16.5" customHeight="1">
      <c r="B389" s="43"/>
      <c r="C389" s="209" t="s">
        <v>826</v>
      </c>
      <c r="D389" s="209" t="s">
        <v>155</v>
      </c>
      <c r="E389" s="210" t="s">
        <v>827</v>
      </c>
      <c r="F389" s="211" t="s">
        <v>828</v>
      </c>
      <c r="G389" s="212" t="s">
        <v>798</v>
      </c>
      <c r="H389" s="213">
        <v>1</v>
      </c>
      <c r="I389" s="214"/>
      <c r="J389" s="215">
        <f>ROUND(I389*H389,2)</f>
        <v>0</v>
      </c>
      <c r="K389" s="211" t="s">
        <v>21</v>
      </c>
      <c r="L389" s="69"/>
      <c r="M389" s="216" t="s">
        <v>21</v>
      </c>
      <c r="N389" s="217" t="s">
        <v>41</v>
      </c>
      <c r="O389" s="44"/>
      <c r="P389" s="218">
        <f>O389*H389</f>
        <v>0</v>
      </c>
      <c r="Q389" s="218">
        <v>0</v>
      </c>
      <c r="R389" s="218">
        <f>Q389*H389</f>
        <v>0</v>
      </c>
      <c r="S389" s="218">
        <v>0</v>
      </c>
      <c r="T389" s="219">
        <f>S389*H389</f>
        <v>0</v>
      </c>
      <c r="AR389" s="21" t="s">
        <v>159</v>
      </c>
      <c r="AT389" s="21" t="s">
        <v>155</v>
      </c>
      <c r="AU389" s="21" t="s">
        <v>78</v>
      </c>
      <c r="AY389" s="21" t="s">
        <v>154</v>
      </c>
      <c r="BE389" s="220">
        <f>IF(N389="základní",J389,0)</f>
        <v>0</v>
      </c>
      <c r="BF389" s="220">
        <f>IF(N389="snížená",J389,0)</f>
        <v>0</v>
      </c>
      <c r="BG389" s="220">
        <f>IF(N389="zákl. přenesená",J389,0)</f>
        <v>0</v>
      </c>
      <c r="BH389" s="220">
        <f>IF(N389="sníž. přenesená",J389,0)</f>
        <v>0</v>
      </c>
      <c r="BI389" s="220">
        <f>IF(N389="nulová",J389,0)</f>
        <v>0</v>
      </c>
      <c r="BJ389" s="21" t="s">
        <v>78</v>
      </c>
      <c r="BK389" s="220">
        <f>ROUND(I389*H389,2)</f>
        <v>0</v>
      </c>
      <c r="BL389" s="21" t="s">
        <v>159</v>
      </c>
      <c r="BM389" s="21" t="s">
        <v>829</v>
      </c>
    </row>
    <row r="390" s="1" customFormat="1" ht="16.5" customHeight="1">
      <c r="B390" s="43"/>
      <c r="C390" s="209" t="s">
        <v>497</v>
      </c>
      <c r="D390" s="209" t="s">
        <v>155</v>
      </c>
      <c r="E390" s="210" t="s">
        <v>830</v>
      </c>
      <c r="F390" s="211" t="s">
        <v>831</v>
      </c>
      <c r="G390" s="212" t="s">
        <v>798</v>
      </c>
      <c r="H390" s="213">
        <v>2</v>
      </c>
      <c r="I390" s="214"/>
      <c r="J390" s="215">
        <f>ROUND(I390*H390,2)</f>
        <v>0</v>
      </c>
      <c r="K390" s="211" t="s">
        <v>21</v>
      </c>
      <c r="L390" s="69"/>
      <c r="M390" s="216" t="s">
        <v>21</v>
      </c>
      <c r="N390" s="217" t="s">
        <v>41</v>
      </c>
      <c r="O390" s="44"/>
      <c r="P390" s="218">
        <f>O390*H390</f>
        <v>0</v>
      </c>
      <c r="Q390" s="218">
        <v>0</v>
      </c>
      <c r="R390" s="218">
        <f>Q390*H390</f>
        <v>0</v>
      </c>
      <c r="S390" s="218">
        <v>0</v>
      </c>
      <c r="T390" s="219">
        <f>S390*H390</f>
        <v>0</v>
      </c>
      <c r="AR390" s="21" t="s">
        <v>159</v>
      </c>
      <c r="AT390" s="21" t="s">
        <v>155</v>
      </c>
      <c r="AU390" s="21" t="s">
        <v>78</v>
      </c>
      <c r="AY390" s="21" t="s">
        <v>154</v>
      </c>
      <c r="BE390" s="220">
        <f>IF(N390="základní",J390,0)</f>
        <v>0</v>
      </c>
      <c r="BF390" s="220">
        <f>IF(N390="snížená",J390,0)</f>
        <v>0</v>
      </c>
      <c r="BG390" s="220">
        <f>IF(N390="zákl. přenesená",J390,0)</f>
        <v>0</v>
      </c>
      <c r="BH390" s="220">
        <f>IF(N390="sníž. přenesená",J390,0)</f>
        <v>0</v>
      </c>
      <c r="BI390" s="220">
        <f>IF(N390="nulová",J390,0)</f>
        <v>0</v>
      </c>
      <c r="BJ390" s="21" t="s">
        <v>78</v>
      </c>
      <c r="BK390" s="220">
        <f>ROUND(I390*H390,2)</f>
        <v>0</v>
      </c>
      <c r="BL390" s="21" t="s">
        <v>159</v>
      </c>
      <c r="BM390" s="21" t="s">
        <v>832</v>
      </c>
    </row>
    <row r="391" s="1" customFormat="1" ht="16.5" customHeight="1">
      <c r="B391" s="43"/>
      <c r="C391" s="209" t="s">
        <v>833</v>
      </c>
      <c r="D391" s="209" t="s">
        <v>155</v>
      </c>
      <c r="E391" s="210" t="s">
        <v>834</v>
      </c>
      <c r="F391" s="211" t="s">
        <v>835</v>
      </c>
      <c r="G391" s="212" t="s">
        <v>798</v>
      </c>
      <c r="H391" s="213">
        <v>1</v>
      </c>
      <c r="I391" s="214"/>
      <c r="J391" s="215">
        <f>ROUND(I391*H391,2)</f>
        <v>0</v>
      </c>
      <c r="K391" s="211" t="s">
        <v>21</v>
      </c>
      <c r="L391" s="69"/>
      <c r="M391" s="216" t="s">
        <v>21</v>
      </c>
      <c r="N391" s="217" t="s">
        <v>41</v>
      </c>
      <c r="O391" s="44"/>
      <c r="P391" s="218">
        <f>O391*H391</f>
        <v>0</v>
      </c>
      <c r="Q391" s="218">
        <v>0</v>
      </c>
      <c r="R391" s="218">
        <f>Q391*H391</f>
        <v>0</v>
      </c>
      <c r="S391" s="218">
        <v>0</v>
      </c>
      <c r="T391" s="219">
        <f>S391*H391</f>
        <v>0</v>
      </c>
      <c r="AR391" s="21" t="s">
        <v>159</v>
      </c>
      <c r="AT391" s="21" t="s">
        <v>155</v>
      </c>
      <c r="AU391" s="21" t="s">
        <v>78</v>
      </c>
      <c r="AY391" s="21" t="s">
        <v>154</v>
      </c>
      <c r="BE391" s="220">
        <f>IF(N391="základní",J391,0)</f>
        <v>0</v>
      </c>
      <c r="BF391" s="220">
        <f>IF(N391="snížená",J391,0)</f>
        <v>0</v>
      </c>
      <c r="BG391" s="220">
        <f>IF(N391="zákl. přenesená",J391,0)</f>
        <v>0</v>
      </c>
      <c r="BH391" s="220">
        <f>IF(N391="sníž. přenesená",J391,0)</f>
        <v>0</v>
      </c>
      <c r="BI391" s="220">
        <f>IF(N391="nulová",J391,0)</f>
        <v>0</v>
      </c>
      <c r="BJ391" s="21" t="s">
        <v>78</v>
      </c>
      <c r="BK391" s="220">
        <f>ROUND(I391*H391,2)</f>
        <v>0</v>
      </c>
      <c r="BL391" s="21" t="s">
        <v>159</v>
      </c>
      <c r="BM391" s="21" t="s">
        <v>836</v>
      </c>
    </row>
    <row r="392" s="1" customFormat="1" ht="16.5" customHeight="1">
      <c r="B392" s="43"/>
      <c r="C392" s="209" t="s">
        <v>503</v>
      </c>
      <c r="D392" s="209" t="s">
        <v>155</v>
      </c>
      <c r="E392" s="210" t="s">
        <v>837</v>
      </c>
      <c r="F392" s="211" t="s">
        <v>838</v>
      </c>
      <c r="G392" s="212" t="s">
        <v>798</v>
      </c>
      <c r="H392" s="213">
        <v>1</v>
      </c>
      <c r="I392" s="214"/>
      <c r="J392" s="215">
        <f>ROUND(I392*H392,2)</f>
        <v>0</v>
      </c>
      <c r="K392" s="211" t="s">
        <v>21</v>
      </c>
      <c r="L392" s="69"/>
      <c r="M392" s="216" t="s">
        <v>21</v>
      </c>
      <c r="N392" s="217" t="s">
        <v>41</v>
      </c>
      <c r="O392" s="44"/>
      <c r="P392" s="218">
        <f>O392*H392</f>
        <v>0</v>
      </c>
      <c r="Q392" s="218">
        <v>0</v>
      </c>
      <c r="R392" s="218">
        <f>Q392*H392</f>
        <v>0</v>
      </c>
      <c r="S392" s="218">
        <v>0</v>
      </c>
      <c r="T392" s="219">
        <f>S392*H392</f>
        <v>0</v>
      </c>
      <c r="AR392" s="21" t="s">
        <v>159</v>
      </c>
      <c r="AT392" s="21" t="s">
        <v>155</v>
      </c>
      <c r="AU392" s="21" t="s">
        <v>78</v>
      </c>
      <c r="AY392" s="21" t="s">
        <v>154</v>
      </c>
      <c r="BE392" s="220">
        <f>IF(N392="základní",J392,0)</f>
        <v>0</v>
      </c>
      <c r="BF392" s="220">
        <f>IF(N392="snížená",J392,0)</f>
        <v>0</v>
      </c>
      <c r="BG392" s="220">
        <f>IF(N392="zákl. přenesená",J392,0)</f>
        <v>0</v>
      </c>
      <c r="BH392" s="220">
        <f>IF(N392="sníž. přenesená",J392,0)</f>
        <v>0</v>
      </c>
      <c r="BI392" s="220">
        <f>IF(N392="nulová",J392,0)</f>
        <v>0</v>
      </c>
      <c r="BJ392" s="21" t="s">
        <v>78</v>
      </c>
      <c r="BK392" s="220">
        <f>ROUND(I392*H392,2)</f>
        <v>0</v>
      </c>
      <c r="BL392" s="21" t="s">
        <v>159</v>
      </c>
      <c r="BM392" s="21" t="s">
        <v>839</v>
      </c>
    </row>
    <row r="393" s="1" customFormat="1" ht="16.5" customHeight="1">
      <c r="B393" s="43"/>
      <c r="C393" s="209" t="s">
        <v>840</v>
      </c>
      <c r="D393" s="209" t="s">
        <v>155</v>
      </c>
      <c r="E393" s="210" t="s">
        <v>841</v>
      </c>
      <c r="F393" s="211" t="s">
        <v>842</v>
      </c>
      <c r="G393" s="212" t="s">
        <v>798</v>
      </c>
      <c r="H393" s="213">
        <v>1</v>
      </c>
      <c r="I393" s="214"/>
      <c r="J393" s="215">
        <f>ROUND(I393*H393,2)</f>
        <v>0</v>
      </c>
      <c r="K393" s="211" t="s">
        <v>21</v>
      </c>
      <c r="L393" s="69"/>
      <c r="M393" s="216" t="s">
        <v>21</v>
      </c>
      <c r="N393" s="217" t="s">
        <v>41</v>
      </c>
      <c r="O393" s="44"/>
      <c r="P393" s="218">
        <f>O393*H393</f>
        <v>0</v>
      </c>
      <c r="Q393" s="218">
        <v>0</v>
      </c>
      <c r="R393" s="218">
        <f>Q393*H393</f>
        <v>0</v>
      </c>
      <c r="S393" s="218">
        <v>0</v>
      </c>
      <c r="T393" s="219">
        <f>S393*H393</f>
        <v>0</v>
      </c>
      <c r="AR393" s="21" t="s">
        <v>159</v>
      </c>
      <c r="AT393" s="21" t="s">
        <v>155</v>
      </c>
      <c r="AU393" s="21" t="s">
        <v>78</v>
      </c>
      <c r="AY393" s="21" t="s">
        <v>154</v>
      </c>
      <c r="BE393" s="220">
        <f>IF(N393="základní",J393,0)</f>
        <v>0</v>
      </c>
      <c r="BF393" s="220">
        <f>IF(N393="snížená",J393,0)</f>
        <v>0</v>
      </c>
      <c r="BG393" s="220">
        <f>IF(N393="zákl. přenesená",J393,0)</f>
        <v>0</v>
      </c>
      <c r="BH393" s="220">
        <f>IF(N393="sníž. přenesená",J393,0)</f>
        <v>0</v>
      </c>
      <c r="BI393" s="220">
        <f>IF(N393="nulová",J393,0)</f>
        <v>0</v>
      </c>
      <c r="BJ393" s="21" t="s">
        <v>78</v>
      </c>
      <c r="BK393" s="220">
        <f>ROUND(I393*H393,2)</f>
        <v>0</v>
      </c>
      <c r="BL393" s="21" t="s">
        <v>159</v>
      </c>
      <c r="BM393" s="21" t="s">
        <v>843</v>
      </c>
    </row>
    <row r="394" s="1" customFormat="1" ht="16.5" customHeight="1">
      <c r="B394" s="43"/>
      <c r="C394" s="209" t="s">
        <v>507</v>
      </c>
      <c r="D394" s="209" t="s">
        <v>155</v>
      </c>
      <c r="E394" s="210" t="s">
        <v>844</v>
      </c>
      <c r="F394" s="211" t="s">
        <v>845</v>
      </c>
      <c r="G394" s="212" t="s">
        <v>262</v>
      </c>
      <c r="H394" s="213">
        <v>1</v>
      </c>
      <c r="I394" s="214"/>
      <c r="J394" s="215">
        <f>ROUND(I394*H394,2)</f>
        <v>0</v>
      </c>
      <c r="K394" s="211" t="s">
        <v>21</v>
      </c>
      <c r="L394" s="69"/>
      <c r="M394" s="216" t="s">
        <v>21</v>
      </c>
      <c r="N394" s="217" t="s">
        <v>41</v>
      </c>
      <c r="O394" s="44"/>
      <c r="P394" s="218">
        <f>O394*H394</f>
        <v>0</v>
      </c>
      <c r="Q394" s="218">
        <v>0</v>
      </c>
      <c r="R394" s="218">
        <f>Q394*H394</f>
        <v>0</v>
      </c>
      <c r="S394" s="218">
        <v>0</v>
      </c>
      <c r="T394" s="219">
        <f>S394*H394</f>
        <v>0</v>
      </c>
      <c r="AR394" s="21" t="s">
        <v>159</v>
      </c>
      <c r="AT394" s="21" t="s">
        <v>155</v>
      </c>
      <c r="AU394" s="21" t="s">
        <v>78</v>
      </c>
      <c r="AY394" s="21" t="s">
        <v>154</v>
      </c>
      <c r="BE394" s="220">
        <f>IF(N394="základní",J394,0)</f>
        <v>0</v>
      </c>
      <c r="BF394" s="220">
        <f>IF(N394="snížená",J394,0)</f>
        <v>0</v>
      </c>
      <c r="BG394" s="220">
        <f>IF(N394="zákl. přenesená",J394,0)</f>
        <v>0</v>
      </c>
      <c r="BH394" s="220">
        <f>IF(N394="sníž. přenesená",J394,0)</f>
        <v>0</v>
      </c>
      <c r="BI394" s="220">
        <f>IF(N394="nulová",J394,0)</f>
        <v>0</v>
      </c>
      <c r="BJ394" s="21" t="s">
        <v>78</v>
      </c>
      <c r="BK394" s="220">
        <f>ROUND(I394*H394,2)</f>
        <v>0</v>
      </c>
      <c r="BL394" s="21" t="s">
        <v>159</v>
      </c>
      <c r="BM394" s="21" t="s">
        <v>846</v>
      </c>
    </row>
    <row r="395" s="1" customFormat="1" ht="16.5" customHeight="1">
      <c r="B395" s="43"/>
      <c r="C395" s="209" t="s">
        <v>847</v>
      </c>
      <c r="D395" s="209" t="s">
        <v>155</v>
      </c>
      <c r="E395" s="210" t="s">
        <v>848</v>
      </c>
      <c r="F395" s="211" t="s">
        <v>849</v>
      </c>
      <c r="G395" s="212" t="s">
        <v>262</v>
      </c>
      <c r="H395" s="213">
        <v>2</v>
      </c>
      <c r="I395" s="214"/>
      <c r="J395" s="215">
        <f>ROUND(I395*H395,2)</f>
        <v>0</v>
      </c>
      <c r="K395" s="211" t="s">
        <v>21</v>
      </c>
      <c r="L395" s="69"/>
      <c r="M395" s="216" t="s">
        <v>21</v>
      </c>
      <c r="N395" s="217" t="s">
        <v>41</v>
      </c>
      <c r="O395" s="44"/>
      <c r="P395" s="218">
        <f>O395*H395</f>
        <v>0</v>
      </c>
      <c r="Q395" s="218">
        <v>0</v>
      </c>
      <c r="R395" s="218">
        <f>Q395*H395</f>
        <v>0</v>
      </c>
      <c r="S395" s="218">
        <v>0</v>
      </c>
      <c r="T395" s="219">
        <f>S395*H395</f>
        <v>0</v>
      </c>
      <c r="AR395" s="21" t="s">
        <v>159</v>
      </c>
      <c r="AT395" s="21" t="s">
        <v>155</v>
      </c>
      <c r="AU395" s="21" t="s">
        <v>78</v>
      </c>
      <c r="AY395" s="21" t="s">
        <v>154</v>
      </c>
      <c r="BE395" s="220">
        <f>IF(N395="základní",J395,0)</f>
        <v>0</v>
      </c>
      <c r="BF395" s="220">
        <f>IF(N395="snížená",J395,0)</f>
        <v>0</v>
      </c>
      <c r="BG395" s="220">
        <f>IF(N395="zákl. přenesená",J395,0)</f>
        <v>0</v>
      </c>
      <c r="BH395" s="220">
        <f>IF(N395="sníž. přenesená",J395,0)</f>
        <v>0</v>
      </c>
      <c r="BI395" s="220">
        <f>IF(N395="nulová",J395,0)</f>
        <v>0</v>
      </c>
      <c r="BJ395" s="21" t="s">
        <v>78</v>
      </c>
      <c r="BK395" s="220">
        <f>ROUND(I395*H395,2)</f>
        <v>0</v>
      </c>
      <c r="BL395" s="21" t="s">
        <v>159</v>
      </c>
      <c r="BM395" s="21" t="s">
        <v>850</v>
      </c>
    </row>
    <row r="396" s="9" customFormat="1" ht="37.44" customHeight="1">
      <c r="B396" s="195"/>
      <c r="C396" s="196"/>
      <c r="D396" s="197" t="s">
        <v>69</v>
      </c>
      <c r="E396" s="198" t="s">
        <v>851</v>
      </c>
      <c r="F396" s="198" t="s">
        <v>852</v>
      </c>
      <c r="G396" s="196"/>
      <c r="H396" s="196"/>
      <c r="I396" s="199"/>
      <c r="J396" s="200">
        <f>BK396</f>
        <v>0</v>
      </c>
      <c r="K396" s="196"/>
      <c r="L396" s="201"/>
      <c r="M396" s="202"/>
      <c r="N396" s="203"/>
      <c r="O396" s="203"/>
      <c r="P396" s="204">
        <f>P397</f>
        <v>0</v>
      </c>
      <c r="Q396" s="203"/>
      <c r="R396" s="204">
        <f>R397</f>
        <v>0</v>
      </c>
      <c r="S396" s="203"/>
      <c r="T396" s="205">
        <f>T397</f>
        <v>0</v>
      </c>
      <c r="AR396" s="206" t="s">
        <v>78</v>
      </c>
      <c r="AT396" s="207" t="s">
        <v>69</v>
      </c>
      <c r="AU396" s="207" t="s">
        <v>70</v>
      </c>
      <c r="AY396" s="206" t="s">
        <v>154</v>
      </c>
      <c r="BK396" s="208">
        <f>BK397</f>
        <v>0</v>
      </c>
    </row>
    <row r="397" s="1" customFormat="1" ht="16.5" customHeight="1">
      <c r="B397" s="43"/>
      <c r="C397" s="209" t="s">
        <v>513</v>
      </c>
      <c r="D397" s="209" t="s">
        <v>155</v>
      </c>
      <c r="E397" s="210" t="s">
        <v>853</v>
      </c>
      <c r="F397" s="211" t="s">
        <v>854</v>
      </c>
      <c r="G397" s="212" t="s">
        <v>262</v>
      </c>
      <c r="H397" s="213">
        <v>1</v>
      </c>
      <c r="I397" s="214"/>
      <c r="J397" s="215">
        <f>ROUND(I397*H397,2)</f>
        <v>0</v>
      </c>
      <c r="K397" s="211" t="s">
        <v>21</v>
      </c>
      <c r="L397" s="69"/>
      <c r="M397" s="216" t="s">
        <v>21</v>
      </c>
      <c r="N397" s="217" t="s">
        <v>41</v>
      </c>
      <c r="O397" s="44"/>
      <c r="P397" s="218">
        <f>O397*H397</f>
        <v>0</v>
      </c>
      <c r="Q397" s="218">
        <v>0</v>
      </c>
      <c r="R397" s="218">
        <f>Q397*H397</f>
        <v>0</v>
      </c>
      <c r="S397" s="218">
        <v>0</v>
      </c>
      <c r="T397" s="219">
        <f>S397*H397</f>
        <v>0</v>
      </c>
      <c r="AR397" s="21" t="s">
        <v>159</v>
      </c>
      <c r="AT397" s="21" t="s">
        <v>155</v>
      </c>
      <c r="AU397" s="21" t="s">
        <v>78</v>
      </c>
      <c r="AY397" s="21" t="s">
        <v>154</v>
      </c>
      <c r="BE397" s="220">
        <f>IF(N397="základní",J397,0)</f>
        <v>0</v>
      </c>
      <c r="BF397" s="220">
        <f>IF(N397="snížená",J397,0)</f>
        <v>0</v>
      </c>
      <c r="BG397" s="220">
        <f>IF(N397="zákl. přenesená",J397,0)</f>
        <v>0</v>
      </c>
      <c r="BH397" s="220">
        <f>IF(N397="sníž. přenesená",J397,0)</f>
        <v>0</v>
      </c>
      <c r="BI397" s="220">
        <f>IF(N397="nulová",J397,0)</f>
        <v>0</v>
      </c>
      <c r="BJ397" s="21" t="s">
        <v>78</v>
      </c>
      <c r="BK397" s="220">
        <f>ROUND(I397*H397,2)</f>
        <v>0</v>
      </c>
      <c r="BL397" s="21" t="s">
        <v>159</v>
      </c>
      <c r="BM397" s="21" t="s">
        <v>855</v>
      </c>
    </row>
    <row r="398" s="9" customFormat="1" ht="37.44" customHeight="1">
      <c r="B398" s="195"/>
      <c r="C398" s="196"/>
      <c r="D398" s="197" t="s">
        <v>69</v>
      </c>
      <c r="E398" s="198" t="s">
        <v>856</v>
      </c>
      <c r="F398" s="198" t="s">
        <v>857</v>
      </c>
      <c r="G398" s="196"/>
      <c r="H398" s="196"/>
      <c r="I398" s="199"/>
      <c r="J398" s="200">
        <f>BK398</f>
        <v>0</v>
      </c>
      <c r="K398" s="196"/>
      <c r="L398" s="201"/>
      <c r="M398" s="202"/>
      <c r="N398" s="203"/>
      <c r="O398" s="203"/>
      <c r="P398" s="204">
        <f>SUM(P399:P400)</f>
        <v>0</v>
      </c>
      <c r="Q398" s="203"/>
      <c r="R398" s="204">
        <f>SUM(R399:R400)</f>
        <v>0</v>
      </c>
      <c r="S398" s="203"/>
      <c r="T398" s="205">
        <f>SUM(T399:T400)</f>
        <v>0</v>
      </c>
      <c r="AR398" s="206" t="s">
        <v>78</v>
      </c>
      <c r="AT398" s="207" t="s">
        <v>69</v>
      </c>
      <c r="AU398" s="207" t="s">
        <v>70</v>
      </c>
      <c r="AY398" s="206" t="s">
        <v>154</v>
      </c>
      <c r="BK398" s="208">
        <f>SUM(BK399:BK400)</f>
        <v>0</v>
      </c>
    </row>
    <row r="399" s="1" customFormat="1" ht="16.5" customHeight="1">
      <c r="B399" s="43"/>
      <c r="C399" s="209" t="s">
        <v>858</v>
      </c>
      <c r="D399" s="209" t="s">
        <v>155</v>
      </c>
      <c r="E399" s="210" t="s">
        <v>859</v>
      </c>
      <c r="F399" s="211" t="s">
        <v>860</v>
      </c>
      <c r="G399" s="212" t="s">
        <v>693</v>
      </c>
      <c r="H399" s="213">
        <v>1</v>
      </c>
      <c r="I399" s="214"/>
      <c r="J399" s="215">
        <f>ROUND(I399*H399,2)</f>
        <v>0</v>
      </c>
      <c r="K399" s="211" t="s">
        <v>21</v>
      </c>
      <c r="L399" s="69"/>
      <c r="M399" s="216" t="s">
        <v>21</v>
      </c>
      <c r="N399" s="217" t="s">
        <v>41</v>
      </c>
      <c r="O399" s="44"/>
      <c r="P399" s="218">
        <f>O399*H399</f>
        <v>0</v>
      </c>
      <c r="Q399" s="218">
        <v>0</v>
      </c>
      <c r="R399" s="218">
        <f>Q399*H399</f>
        <v>0</v>
      </c>
      <c r="S399" s="218">
        <v>0</v>
      </c>
      <c r="T399" s="219">
        <f>S399*H399</f>
        <v>0</v>
      </c>
      <c r="AR399" s="21" t="s">
        <v>159</v>
      </c>
      <c r="AT399" s="21" t="s">
        <v>155</v>
      </c>
      <c r="AU399" s="21" t="s">
        <v>78</v>
      </c>
      <c r="AY399" s="21" t="s">
        <v>154</v>
      </c>
      <c r="BE399" s="220">
        <f>IF(N399="základní",J399,0)</f>
        <v>0</v>
      </c>
      <c r="BF399" s="220">
        <f>IF(N399="snížená",J399,0)</f>
        <v>0</v>
      </c>
      <c r="BG399" s="220">
        <f>IF(N399="zákl. přenesená",J399,0)</f>
        <v>0</v>
      </c>
      <c r="BH399" s="220">
        <f>IF(N399="sníž. přenesená",J399,0)</f>
        <v>0</v>
      </c>
      <c r="BI399" s="220">
        <f>IF(N399="nulová",J399,0)</f>
        <v>0</v>
      </c>
      <c r="BJ399" s="21" t="s">
        <v>78</v>
      </c>
      <c r="BK399" s="220">
        <f>ROUND(I399*H399,2)</f>
        <v>0</v>
      </c>
      <c r="BL399" s="21" t="s">
        <v>159</v>
      </c>
      <c r="BM399" s="21" t="s">
        <v>861</v>
      </c>
    </row>
    <row r="400" s="1" customFormat="1" ht="16.5" customHeight="1">
      <c r="B400" s="43"/>
      <c r="C400" s="209" t="s">
        <v>517</v>
      </c>
      <c r="D400" s="209" t="s">
        <v>155</v>
      </c>
      <c r="E400" s="210" t="s">
        <v>862</v>
      </c>
      <c r="F400" s="211" t="s">
        <v>863</v>
      </c>
      <c r="G400" s="212" t="s">
        <v>693</v>
      </c>
      <c r="H400" s="213">
        <v>1</v>
      </c>
      <c r="I400" s="214"/>
      <c r="J400" s="215">
        <f>ROUND(I400*H400,2)</f>
        <v>0</v>
      </c>
      <c r="K400" s="211" t="s">
        <v>21</v>
      </c>
      <c r="L400" s="69"/>
      <c r="M400" s="216" t="s">
        <v>21</v>
      </c>
      <c r="N400" s="217" t="s">
        <v>41</v>
      </c>
      <c r="O400" s="44"/>
      <c r="P400" s="218">
        <f>O400*H400</f>
        <v>0</v>
      </c>
      <c r="Q400" s="218">
        <v>0</v>
      </c>
      <c r="R400" s="218">
        <f>Q400*H400</f>
        <v>0</v>
      </c>
      <c r="S400" s="218">
        <v>0</v>
      </c>
      <c r="T400" s="219">
        <f>S400*H400</f>
        <v>0</v>
      </c>
      <c r="AR400" s="21" t="s">
        <v>159</v>
      </c>
      <c r="AT400" s="21" t="s">
        <v>155</v>
      </c>
      <c r="AU400" s="21" t="s">
        <v>78</v>
      </c>
      <c r="AY400" s="21" t="s">
        <v>154</v>
      </c>
      <c r="BE400" s="220">
        <f>IF(N400="základní",J400,0)</f>
        <v>0</v>
      </c>
      <c r="BF400" s="220">
        <f>IF(N400="snížená",J400,0)</f>
        <v>0</v>
      </c>
      <c r="BG400" s="220">
        <f>IF(N400="zákl. přenesená",J400,0)</f>
        <v>0</v>
      </c>
      <c r="BH400" s="220">
        <f>IF(N400="sníž. přenesená",J400,0)</f>
        <v>0</v>
      </c>
      <c r="BI400" s="220">
        <f>IF(N400="nulová",J400,0)</f>
        <v>0</v>
      </c>
      <c r="BJ400" s="21" t="s">
        <v>78</v>
      </c>
      <c r="BK400" s="220">
        <f>ROUND(I400*H400,2)</f>
        <v>0</v>
      </c>
      <c r="BL400" s="21" t="s">
        <v>159</v>
      </c>
      <c r="BM400" s="21" t="s">
        <v>864</v>
      </c>
    </row>
    <row r="401" s="9" customFormat="1" ht="37.44" customHeight="1">
      <c r="B401" s="195"/>
      <c r="C401" s="196"/>
      <c r="D401" s="197" t="s">
        <v>69</v>
      </c>
      <c r="E401" s="198" t="s">
        <v>865</v>
      </c>
      <c r="F401" s="198" t="s">
        <v>866</v>
      </c>
      <c r="G401" s="196"/>
      <c r="H401" s="196"/>
      <c r="I401" s="199"/>
      <c r="J401" s="200">
        <f>BK401</f>
        <v>0</v>
      </c>
      <c r="K401" s="196"/>
      <c r="L401" s="201"/>
      <c r="M401" s="202"/>
      <c r="N401" s="203"/>
      <c r="O401" s="203"/>
      <c r="P401" s="204">
        <f>SUM(P402:P427)</f>
        <v>0</v>
      </c>
      <c r="Q401" s="203"/>
      <c r="R401" s="204">
        <f>SUM(R402:R427)</f>
        <v>0</v>
      </c>
      <c r="S401" s="203"/>
      <c r="T401" s="205">
        <f>SUM(T402:T427)</f>
        <v>0</v>
      </c>
      <c r="AR401" s="206" t="s">
        <v>78</v>
      </c>
      <c r="AT401" s="207" t="s">
        <v>69</v>
      </c>
      <c r="AU401" s="207" t="s">
        <v>70</v>
      </c>
      <c r="AY401" s="206" t="s">
        <v>154</v>
      </c>
      <c r="BK401" s="208">
        <f>SUM(BK402:BK427)</f>
        <v>0</v>
      </c>
    </row>
    <row r="402" s="1" customFormat="1" ht="16.5" customHeight="1">
      <c r="B402" s="43"/>
      <c r="C402" s="209" t="s">
        <v>867</v>
      </c>
      <c r="D402" s="209" t="s">
        <v>155</v>
      </c>
      <c r="E402" s="210" t="s">
        <v>868</v>
      </c>
      <c r="F402" s="211" t="s">
        <v>869</v>
      </c>
      <c r="G402" s="212" t="s">
        <v>158</v>
      </c>
      <c r="H402" s="213">
        <v>25.844999999999999</v>
      </c>
      <c r="I402" s="214"/>
      <c r="J402" s="215">
        <f>ROUND(I402*H402,2)</f>
        <v>0</v>
      </c>
      <c r="K402" s="211" t="s">
        <v>21</v>
      </c>
      <c r="L402" s="69"/>
      <c r="M402" s="216" t="s">
        <v>21</v>
      </c>
      <c r="N402" s="217" t="s">
        <v>41</v>
      </c>
      <c r="O402" s="44"/>
      <c r="P402" s="218">
        <f>O402*H402</f>
        <v>0</v>
      </c>
      <c r="Q402" s="218">
        <v>0</v>
      </c>
      <c r="R402" s="218">
        <f>Q402*H402</f>
        <v>0</v>
      </c>
      <c r="S402" s="218">
        <v>0</v>
      </c>
      <c r="T402" s="219">
        <f>S402*H402</f>
        <v>0</v>
      </c>
      <c r="AR402" s="21" t="s">
        <v>159</v>
      </c>
      <c r="AT402" s="21" t="s">
        <v>155</v>
      </c>
      <c r="AU402" s="21" t="s">
        <v>78</v>
      </c>
      <c r="AY402" s="21" t="s">
        <v>154</v>
      </c>
      <c r="BE402" s="220">
        <f>IF(N402="základní",J402,0)</f>
        <v>0</v>
      </c>
      <c r="BF402" s="220">
        <f>IF(N402="snížená",J402,0)</f>
        <v>0</v>
      </c>
      <c r="BG402" s="220">
        <f>IF(N402="zákl. přenesená",J402,0)</f>
        <v>0</v>
      </c>
      <c r="BH402" s="220">
        <f>IF(N402="sníž. přenesená",J402,0)</f>
        <v>0</v>
      </c>
      <c r="BI402" s="220">
        <f>IF(N402="nulová",J402,0)</f>
        <v>0</v>
      </c>
      <c r="BJ402" s="21" t="s">
        <v>78</v>
      </c>
      <c r="BK402" s="220">
        <f>ROUND(I402*H402,2)</f>
        <v>0</v>
      </c>
      <c r="BL402" s="21" t="s">
        <v>159</v>
      </c>
      <c r="BM402" s="21" t="s">
        <v>870</v>
      </c>
    </row>
    <row r="403" s="1" customFormat="1" ht="16.5" customHeight="1">
      <c r="B403" s="43"/>
      <c r="C403" s="209" t="s">
        <v>521</v>
      </c>
      <c r="D403" s="209" t="s">
        <v>155</v>
      </c>
      <c r="E403" s="210" t="s">
        <v>871</v>
      </c>
      <c r="F403" s="211" t="s">
        <v>872</v>
      </c>
      <c r="G403" s="212" t="s">
        <v>205</v>
      </c>
      <c r="H403" s="213">
        <v>86.400000000000006</v>
      </c>
      <c r="I403" s="214"/>
      <c r="J403" s="215">
        <f>ROUND(I403*H403,2)</f>
        <v>0</v>
      </c>
      <c r="K403" s="211" t="s">
        <v>21</v>
      </c>
      <c r="L403" s="69"/>
      <c r="M403" s="216" t="s">
        <v>21</v>
      </c>
      <c r="N403" s="217" t="s">
        <v>41</v>
      </c>
      <c r="O403" s="44"/>
      <c r="P403" s="218">
        <f>O403*H403</f>
        <v>0</v>
      </c>
      <c r="Q403" s="218">
        <v>0</v>
      </c>
      <c r="R403" s="218">
        <f>Q403*H403</f>
        <v>0</v>
      </c>
      <c r="S403" s="218">
        <v>0</v>
      </c>
      <c r="T403" s="219">
        <f>S403*H403</f>
        <v>0</v>
      </c>
      <c r="AR403" s="21" t="s">
        <v>159</v>
      </c>
      <c r="AT403" s="21" t="s">
        <v>155</v>
      </c>
      <c r="AU403" s="21" t="s">
        <v>78</v>
      </c>
      <c r="AY403" s="21" t="s">
        <v>154</v>
      </c>
      <c r="BE403" s="220">
        <f>IF(N403="základní",J403,0)</f>
        <v>0</v>
      </c>
      <c r="BF403" s="220">
        <f>IF(N403="snížená",J403,0)</f>
        <v>0</v>
      </c>
      <c r="BG403" s="220">
        <f>IF(N403="zákl. přenesená",J403,0)</f>
        <v>0</v>
      </c>
      <c r="BH403" s="220">
        <f>IF(N403="sníž. přenesená",J403,0)</f>
        <v>0</v>
      </c>
      <c r="BI403" s="220">
        <f>IF(N403="nulová",J403,0)</f>
        <v>0</v>
      </c>
      <c r="BJ403" s="21" t="s">
        <v>78</v>
      </c>
      <c r="BK403" s="220">
        <f>ROUND(I403*H403,2)</f>
        <v>0</v>
      </c>
      <c r="BL403" s="21" t="s">
        <v>159</v>
      </c>
      <c r="BM403" s="21" t="s">
        <v>873</v>
      </c>
    </row>
    <row r="404" s="10" customFormat="1">
      <c r="B404" s="221"/>
      <c r="C404" s="222"/>
      <c r="D404" s="223" t="s">
        <v>160</v>
      </c>
      <c r="E404" s="224" t="s">
        <v>21</v>
      </c>
      <c r="F404" s="225" t="s">
        <v>874</v>
      </c>
      <c r="G404" s="222"/>
      <c r="H404" s="226">
        <v>86.400000000000006</v>
      </c>
      <c r="I404" s="227"/>
      <c r="J404" s="222"/>
      <c r="K404" s="222"/>
      <c r="L404" s="228"/>
      <c r="M404" s="229"/>
      <c r="N404" s="230"/>
      <c r="O404" s="230"/>
      <c r="P404" s="230"/>
      <c r="Q404" s="230"/>
      <c r="R404" s="230"/>
      <c r="S404" s="230"/>
      <c r="T404" s="231"/>
      <c r="AT404" s="232" t="s">
        <v>160</v>
      </c>
      <c r="AU404" s="232" t="s">
        <v>78</v>
      </c>
      <c r="AV404" s="10" t="s">
        <v>80</v>
      </c>
      <c r="AW404" s="10" t="s">
        <v>33</v>
      </c>
      <c r="AX404" s="10" t="s">
        <v>70</v>
      </c>
      <c r="AY404" s="232" t="s">
        <v>154</v>
      </c>
    </row>
    <row r="405" s="11" customFormat="1">
      <c r="B405" s="233"/>
      <c r="C405" s="234"/>
      <c r="D405" s="223" t="s">
        <v>160</v>
      </c>
      <c r="E405" s="235" t="s">
        <v>21</v>
      </c>
      <c r="F405" s="236" t="s">
        <v>162</v>
      </c>
      <c r="G405" s="234"/>
      <c r="H405" s="237">
        <v>86.400000000000006</v>
      </c>
      <c r="I405" s="238"/>
      <c r="J405" s="234"/>
      <c r="K405" s="234"/>
      <c r="L405" s="239"/>
      <c r="M405" s="240"/>
      <c r="N405" s="241"/>
      <c r="O405" s="241"/>
      <c r="P405" s="241"/>
      <c r="Q405" s="241"/>
      <c r="R405" s="241"/>
      <c r="S405" s="241"/>
      <c r="T405" s="242"/>
      <c r="AT405" s="243" t="s">
        <v>160</v>
      </c>
      <c r="AU405" s="243" t="s">
        <v>78</v>
      </c>
      <c r="AV405" s="11" t="s">
        <v>159</v>
      </c>
      <c r="AW405" s="11" t="s">
        <v>33</v>
      </c>
      <c r="AX405" s="11" t="s">
        <v>78</v>
      </c>
      <c r="AY405" s="243" t="s">
        <v>154</v>
      </c>
    </row>
    <row r="406" s="1" customFormat="1" ht="16.5" customHeight="1">
      <c r="B406" s="43"/>
      <c r="C406" s="209" t="s">
        <v>875</v>
      </c>
      <c r="D406" s="209" t="s">
        <v>155</v>
      </c>
      <c r="E406" s="210" t="s">
        <v>876</v>
      </c>
      <c r="F406" s="211" t="s">
        <v>877</v>
      </c>
      <c r="G406" s="212" t="s">
        <v>158</v>
      </c>
      <c r="H406" s="213">
        <v>119.38500000000001</v>
      </c>
      <c r="I406" s="214"/>
      <c r="J406" s="215">
        <f>ROUND(I406*H406,2)</f>
        <v>0</v>
      </c>
      <c r="K406" s="211" t="s">
        <v>21</v>
      </c>
      <c r="L406" s="69"/>
      <c r="M406" s="216" t="s">
        <v>21</v>
      </c>
      <c r="N406" s="217" t="s">
        <v>41</v>
      </c>
      <c r="O406" s="44"/>
      <c r="P406" s="218">
        <f>O406*H406</f>
        <v>0</v>
      </c>
      <c r="Q406" s="218">
        <v>0</v>
      </c>
      <c r="R406" s="218">
        <f>Q406*H406</f>
        <v>0</v>
      </c>
      <c r="S406" s="218">
        <v>0</v>
      </c>
      <c r="T406" s="219">
        <f>S406*H406</f>
        <v>0</v>
      </c>
      <c r="AR406" s="21" t="s">
        <v>159</v>
      </c>
      <c r="AT406" s="21" t="s">
        <v>155</v>
      </c>
      <c r="AU406" s="21" t="s">
        <v>78</v>
      </c>
      <c r="AY406" s="21" t="s">
        <v>154</v>
      </c>
      <c r="BE406" s="220">
        <f>IF(N406="základní",J406,0)</f>
        <v>0</v>
      </c>
      <c r="BF406" s="220">
        <f>IF(N406="snížená",J406,0)</f>
        <v>0</v>
      </c>
      <c r="BG406" s="220">
        <f>IF(N406="zákl. přenesená",J406,0)</f>
        <v>0</v>
      </c>
      <c r="BH406" s="220">
        <f>IF(N406="sníž. přenesená",J406,0)</f>
        <v>0</v>
      </c>
      <c r="BI406" s="220">
        <f>IF(N406="nulová",J406,0)</f>
        <v>0</v>
      </c>
      <c r="BJ406" s="21" t="s">
        <v>78</v>
      </c>
      <c r="BK406" s="220">
        <f>ROUND(I406*H406,2)</f>
        <v>0</v>
      </c>
      <c r="BL406" s="21" t="s">
        <v>159</v>
      </c>
      <c r="BM406" s="21" t="s">
        <v>878</v>
      </c>
    </row>
    <row r="407" s="1" customFormat="1" ht="25.5" customHeight="1">
      <c r="B407" s="43"/>
      <c r="C407" s="209" t="s">
        <v>524</v>
      </c>
      <c r="D407" s="209" t="s">
        <v>155</v>
      </c>
      <c r="E407" s="210" t="s">
        <v>879</v>
      </c>
      <c r="F407" s="211" t="s">
        <v>880</v>
      </c>
      <c r="G407" s="212" t="s">
        <v>158</v>
      </c>
      <c r="H407" s="213">
        <v>130.82599999999999</v>
      </c>
      <c r="I407" s="214"/>
      <c r="J407" s="215">
        <f>ROUND(I407*H407,2)</f>
        <v>0</v>
      </c>
      <c r="K407" s="211" t="s">
        <v>21</v>
      </c>
      <c r="L407" s="69"/>
      <c r="M407" s="216" t="s">
        <v>21</v>
      </c>
      <c r="N407" s="217" t="s">
        <v>41</v>
      </c>
      <c r="O407" s="44"/>
      <c r="P407" s="218">
        <f>O407*H407</f>
        <v>0</v>
      </c>
      <c r="Q407" s="218">
        <v>0</v>
      </c>
      <c r="R407" s="218">
        <f>Q407*H407</f>
        <v>0</v>
      </c>
      <c r="S407" s="218">
        <v>0</v>
      </c>
      <c r="T407" s="219">
        <f>S407*H407</f>
        <v>0</v>
      </c>
      <c r="AR407" s="21" t="s">
        <v>159</v>
      </c>
      <c r="AT407" s="21" t="s">
        <v>155</v>
      </c>
      <c r="AU407" s="21" t="s">
        <v>78</v>
      </c>
      <c r="AY407" s="21" t="s">
        <v>154</v>
      </c>
      <c r="BE407" s="220">
        <f>IF(N407="základní",J407,0)</f>
        <v>0</v>
      </c>
      <c r="BF407" s="220">
        <f>IF(N407="snížená",J407,0)</f>
        <v>0</v>
      </c>
      <c r="BG407" s="220">
        <f>IF(N407="zákl. přenesená",J407,0)</f>
        <v>0</v>
      </c>
      <c r="BH407" s="220">
        <f>IF(N407="sníž. přenesená",J407,0)</f>
        <v>0</v>
      </c>
      <c r="BI407" s="220">
        <f>IF(N407="nulová",J407,0)</f>
        <v>0</v>
      </c>
      <c r="BJ407" s="21" t="s">
        <v>78</v>
      </c>
      <c r="BK407" s="220">
        <f>ROUND(I407*H407,2)</f>
        <v>0</v>
      </c>
      <c r="BL407" s="21" t="s">
        <v>159</v>
      </c>
      <c r="BM407" s="21" t="s">
        <v>881</v>
      </c>
    </row>
    <row r="408" s="1" customFormat="1" ht="16.5" customHeight="1">
      <c r="B408" s="43"/>
      <c r="C408" s="209" t="s">
        <v>882</v>
      </c>
      <c r="D408" s="209" t="s">
        <v>155</v>
      </c>
      <c r="E408" s="210" t="s">
        <v>871</v>
      </c>
      <c r="F408" s="211" t="s">
        <v>872</v>
      </c>
      <c r="G408" s="212" t="s">
        <v>205</v>
      </c>
      <c r="H408" s="213">
        <v>52.119999999999997</v>
      </c>
      <c r="I408" s="214"/>
      <c r="J408" s="215">
        <f>ROUND(I408*H408,2)</f>
        <v>0</v>
      </c>
      <c r="K408" s="211" t="s">
        <v>21</v>
      </c>
      <c r="L408" s="69"/>
      <c r="M408" s="216" t="s">
        <v>21</v>
      </c>
      <c r="N408" s="217" t="s">
        <v>41</v>
      </c>
      <c r="O408" s="44"/>
      <c r="P408" s="218">
        <f>O408*H408</f>
        <v>0</v>
      </c>
      <c r="Q408" s="218">
        <v>0</v>
      </c>
      <c r="R408" s="218">
        <f>Q408*H408</f>
        <v>0</v>
      </c>
      <c r="S408" s="218">
        <v>0</v>
      </c>
      <c r="T408" s="219">
        <f>S408*H408</f>
        <v>0</v>
      </c>
      <c r="AR408" s="21" t="s">
        <v>159</v>
      </c>
      <c r="AT408" s="21" t="s">
        <v>155</v>
      </c>
      <c r="AU408" s="21" t="s">
        <v>78</v>
      </c>
      <c r="AY408" s="21" t="s">
        <v>154</v>
      </c>
      <c r="BE408" s="220">
        <f>IF(N408="základní",J408,0)</f>
        <v>0</v>
      </c>
      <c r="BF408" s="220">
        <f>IF(N408="snížená",J408,0)</f>
        <v>0</v>
      </c>
      <c r="BG408" s="220">
        <f>IF(N408="zákl. přenesená",J408,0)</f>
        <v>0</v>
      </c>
      <c r="BH408" s="220">
        <f>IF(N408="sníž. přenesená",J408,0)</f>
        <v>0</v>
      </c>
      <c r="BI408" s="220">
        <f>IF(N408="nulová",J408,0)</f>
        <v>0</v>
      </c>
      <c r="BJ408" s="21" t="s">
        <v>78</v>
      </c>
      <c r="BK408" s="220">
        <f>ROUND(I408*H408,2)</f>
        <v>0</v>
      </c>
      <c r="BL408" s="21" t="s">
        <v>159</v>
      </c>
      <c r="BM408" s="21" t="s">
        <v>883</v>
      </c>
    </row>
    <row r="409" s="10" customFormat="1">
      <c r="B409" s="221"/>
      <c r="C409" s="222"/>
      <c r="D409" s="223" t="s">
        <v>160</v>
      </c>
      <c r="E409" s="224" t="s">
        <v>21</v>
      </c>
      <c r="F409" s="225" t="s">
        <v>884</v>
      </c>
      <c r="G409" s="222"/>
      <c r="H409" s="226">
        <v>22.120000000000001</v>
      </c>
      <c r="I409" s="227"/>
      <c r="J409" s="222"/>
      <c r="K409" s="222"/>
      <c r="L409" s="228"/>
      <c r="M409" s="229"/>
      <c r="N409" s="230"/>
      <c r="O409" s="230"/>
      <c r="P409" s="230"/>
      <c r="Q409" s="230"/>
      <c r="R409" s="230"/>
      <c r="S409" s="230"/>
      <c r="T409" s="231"/>
      <c r="AT409" s="232" t="s">
        <v>160</v>
      </c>
      <c r="AU409" s="232" t="s">
        <v>78</v>
      </c>
      <c r="AV409" s="10" t="s">
        <v>80</v>
      </c>
      <c r="AW409" s="10" t="s">
        <v>33</v>
      </c>
      <c r="AX409" s="10" t="s">
        <v>70</v>
      </c>
      <c r="AY409" s="232" t="s">
        <v>154</v>
      </c>
    </row>
    <row r="410" s="10" customFormat="1">
      <c r="B410" s="221"/>
      <c r="C410" s="222"/>
      <c r="D410" s="223" t="s">
        <v>160</v>
      </c>
      <c r="E410" s="224" t="s">
        <v>21</v>
      </c>
      <c r="F410" s="225" t="s">
        <v>885</v>
      </c>
      <c r="G410" s="222"/>
      <c r="H410" s="226">
        <v>30</v>
      </c>
      <c r="I410" s="227"/>
      <c r="J410" s="222"/>
      <c r="K410" s="222"/>
      <c r="L410" s="228"/>
      <c r="M410" s="229"/>
      <c r="N410" s="230"/>
      <c r="O410" s="230"/>
      <c r="P410" s="230"/>
      <c r="Q410" s="230"/>
      <c r="R410" s="230"/>
      <c r="S410" s="230"/>
      <c r="T410" s="231"/>
      <c r="AT410" s="232" t="s">
        <v>160</v>
      </c>
      <c r="AU410" s="232" t="s">
        <v>78</v>
      </c>
      <c r="AV410" s="10" t="s">
        <v>80</v>
      </c>
      <c r="AW410" s="10" t="s">
        <v>33</v>
      </c>
      <c r="AX410" s="10" t="s">
        <v>70</v>
      </c>
      <c r="AY410" s="232" t="s">
        <v>154</v>
      </c>
    </row>
    <row r="411" s="11" customFormat="1">
      <c r="B411" s="233"/>
      <c r="C411" s="234"/>
      <c r="D411" s="223" t="s">
        <v>160</v>
      </c>
      <c r="E411" s="235" t="s">
        <v>21</v>
      </c>
      <c r="F411" s="236" t="s">
        <v>162</v>
      </c>
      <c r="G411" s="234"/>
      <c r="H411" s="237">
        <v>52.119999999999997</v>
      </c>
      <c r="I411" s="238"/>
      <c r="J411" s="234"/>
      <c r="K411" s="234"/>
      <c r="L411" s="239"/>
      <c r="M411" s="240"/>
      <c r="N411" s="241"/>
      <c r="O411" s="241"/>
      <c r="P411" s="241"/>
      <c r="Q411" s="241"/>
      <c r="R411" s="241"/>
      <c r="S411" s="241"/>
      <c r="T411" s="242"/>
      <c r="AT411" s="243" t="s">
        <v>160</v>
      </c>
      <c r="AU411" s="243" t="s">
        <v>78</v>
      </c>
      <c r="AV411" s="11" t="s">
        <v>159</v>
      </c>
      <c r="AW411" s="11" t="s">
        <v>33</v>
      </c>
      <c r="AX411" s="11" t="s">
        <v>78</v>
      </c>
      <c r="AY411" s="243" t="s">
        <v>154</v>
      </c>
    </row>
    <row r="412" s="1" customFormat="1" ht="25.5" customHeight="1">
      <c r="B412" s="43"/>
      <c r="C412" s="209" t="s">
        <v>530</v>
      </c>
      <c r="D412" s="209" t="s">
        <v>155</v>
      </c>
      <c r="E412" s="210" t="s">
        <v>886</v>
      </c>
      <c r="F412" s="211" t="s">
        <v>887</v>
      </c>
      <c r="G412" s="212" t="s">
        <v>205</v>
      </c>
      <c r="H412" s="213">
        <v>52.119999999999997</v>
      </c>
      <c r="I412" s="214"/>
      <c r="J412" s="215">
        <f>ROUND(I412*H412,2)</f>
        <v>0</v>
      </c>
      <c r="K412" s="211" t="s">
        <v>21</v>
      </c>
      <c r="L412" s="69"/>
      <c r="M412" s="216" t="s">
        <v>21</v>
      </c>
      <c r="N412" s="217" t="s">
        <v>41</v>
      </c>
      <c r="O412" s="44"/>
      <c r="P412" s="218">
        <f>O412*H412</f>
        <v>0</v>
      </c>
      <c r="Q412" s="218">
        <v>0</v>
      </c>
      <c r="R412" s="218">
        <f>Q412*H412</f>
        <v>0</v>
      </c>
      <c r="S412" s="218">
        <v>0</v>
      </c>
      <c r="T412" s="219">
        <f>S412*H412</f>
        <v>0</v>
      </c>
      <c r="AR412" s="21" t="s">
        <v>159</v>
      </c>
      <c r="AT412" s="21" t="s">
        <v>155</v>
      </c>
      <c r="AU412" s="21" t="s">
        <v>78</v>
      </c>
      <c r="AY412" s="21" t="s">
        <v>154</v>
      </c>
      <c r="BE412" s="220">
        <f>IF(N412="základní",J412,0)</f>
        <v>0</v>
      </c>
      <c r="BF412" s="220">
        <f>IF(N412="snížená",J412,0)</f>
        <v>0</v>
      </c>
      <c r="BG412" s="220">
        <f>IF(N412="zákl. přenesená",J412,0)</f>
        <v>0</v>
      </c>
      <c r="BH412" s="220">
        <f>IF(N412="sníž. přenesená",J412,0)</f>
        <v>0</v>
      </c>
      <c r="BI412" s="220">
        <f>IF(N412="nulová",J412,0)</f>
        <v>0</v>
      </c>
      <c r="BJ412" s="21" t="s">
        <v>78</v>
      </c>
      <c r="BK412" s="220">
        <f>ROUND(I412*H412,2)</f>
        <v>0</v>
      </c>
      <c r="BL412" s="21" t="s">
        <v>159</v>
      </c>
      <c r="BM412" s="21" t="s">
        <v>888</v>
      </c>
    </row>
    <row r="413" s="1" customFormat="1" ht="25.5" customHeight="1">
      <c r="B413" s="43"/>
      <c r="C413" s="209" t="s">
        <v>889</v>
      </c>
      <c r="D413" s="209" t="s">
        <v>155</v>
      </c>
      <c r="E413" s="210" t="s">
        <v>890</v>
      </c>
      <c r="F413" s="211" t="s">
        <v>891</v>
      </c>
      <c r="G413" s="212" t="s">
        <v>158</v>
      </c>
      <c r="H413" s="213">
        <v>152.56999999999999</v>
      </c>
      <c r="I413" s="214"/>
      <c r="J413" s="215">
        <f>ROUND(I413*H413,2)</f>
        <v>0</v>
      </c>
      <c r="K413" s="211" t="s">
        <v>21</v>
      </c>
      <c r="L413" s="69"/>
      <c r="M413" s="216" t="s">
        <v>21</v>
      </c>
      <c r="N413" s="217" t="s">
        <v>41</v>
      </c>
      <c r="O413" s="44"/>
      <c r="P413" s="218">
        <f>O413*H413</f>
        <v>0</v>
      </c>
      <c r="Q413" s="218">
        <v>0</v>
      </c>
      <c r="R413" s="218">
        <f>Q413*H413</f>
        <v>0</v>
      </c>
      <c r="S413" s="218">
        <v>0</v>
      </c>
      <c r="T413" s="219">
        <f>S413*H413</f>
        <v>0</v>
      </c>
      <c r="AR413" s="21" t="s">
        <v>159</v>
      </c>
      <c r="AT413" s="21" t="s">
        <v>155</v>
      </c>
      <c r="AU413" s="21" t="s">
        <v>78</v>
      </c>
      <c r="AY413" s="21" t="s">
        <v>154</v>
      </c>
      <c r="BE413" s="220">
        <f>IF(N413="základní",J413,0)</f>
        <v>0</v>
      </c>
      <c r="BF413" s="220">
        <f>IF(N413="snížená",J413,0)</f>
        <v>0</v>
      </c>
      <c r="BG413" s="220">
        <f>IF(N413="zákl. přenesená",J413,0)</f>
        <v>0</v>
      </c>
      <c r="BH413" s="220">
        <f>IF(N413="sníž. přenesená",J413,0)</f>
        <v>0</v>
      </c>
      <c r="BI413" s="220">
        <f>IF(N413="nulová",J413,0)</f>
        <v>0</v>
      </c>
      <c r="BJ413" s="21" t="s">
        <v>78</v>
      </c>
      <c r="BK413" s="220">
        <f>ROUND(I413*H413,2)</f>
        <v>0</v>
      </c>
      <c r="BL413" s="21" t="s">
        <v>159</v>
      </c>
      <c r="BM413" s="21" t="s">
        <v>892</v>
      </c>
    </row>
    <row r="414" s="1" customFormat="1" ht="16.5" customHeight="1">
      <c r="B414" s="43"/>
      <c r="C414" s="209" t="s">
        <v>533</v>
      </c>
      <c r="D414" s="209" t="s">
        <v>155</v>
      </c>
      <c r="E414" s="210" t="s">
        <v>893</v>
      </c>
      <c r="F414" s="211" t="s">
        <v>894</v>
      </c>
      <c r="G414" s="212" t="s">
        <v>158</v>
      </c>
      <c r="H414" s="213">
        <v>10.603999999999999</v>
      </c>
      <c r="I414" s="214"/>
      <c r="J414" s="215">
        <f>ROUND(I414*H414,2)</f>
        <v>0</v>
      </c>
      <c r="K414" s="211" t="s">
        <v>21</v>
      </c>
      <c r="L414" s="69"/>
      <c r="M414" s="216" t="s">
        <v>21</v>
      </c>
      <c r="N414" s="217" t="s">
        <v>41</v>
      </c>
      <c r="O414" s="44"/>
      <c r="P414" s="218">
        <f>O414*H414</f>
        <v>0</v>
      </c>
      <c r="Q414" s="218">
        <v>0</v>
      </c>
      <c r="R414" s="218">
        <f>Q414*H414</f>
        <v>0</v>
      </c>
      <c r="S414" s="218">
        <v>0</v>
      </c>
      <c r="T414" s="219">
        <f>S414*H414</f>
        <v>0</v>
      </c>
      <c r="AR414" s="21" t="s">
        <v>159</v>
      </c>
      <c r="AT414" s="21" t="s">
        <v>155</v>
      </c>
      <c r="AU414" s="21" t="s">
        <v>78</v>
      </c>
      <c r="AY414" s="21" t="s">
        <v>154</v>
      </c>
      <c r="BE414" s="220">
        <f>IF(N414="základní",J414,0)</f>
        <v>0</v>
      </c>
      <c r="BF414" s="220">
        <f>IF(N414="snížená",J414,0)</f>
        <v>0</v>
      </c>
      <c r="BG414" s="220">
        <f>IF(N414="zákl. přenesená",J414,0)</f>
        <v>0</v>
      </c>
      <c r="BH414" s="220">
        <f>IF(N414="sníž. přenesená",J414,0)</f>
        <v>0</v>
      </c>
      <c r="BI414" s="220">
        <f>IF(N414="nulová",J414,0)</f>
        <v>0</v>
      </c>
      <c r="BJ414" s="21" t="s">
        <v>78</v>
      </c>
      <c r="BK414" s="220">
        <f>ROUND(I414*H414,2)</f>
        <v>0</v>
      </c>
      <c r="BL414" s="21" t="s">
        <v>159</v>
      </c>
      <c r="BM414" s="21" t="s">
        <v>895</v>
      </c>
    </row>
    <row r="415" s="1" customFormat="1" ht="16.5" customHeight="1">
      <c r="B415" s="43"/>
      <c r="C415" s="209" t="s">
        <v>896</v>
      </c>
      <c r="D415" s="209" t="s">
        <v>155</v>
      </c>
      <c r="E415" s="210" t="s">
        <v>897</v>
      </c>
      <c r="F415" s="211" t="s">
        <v>898</v>
      </c>
      <c r="G415" s="212" t="s">
        <v>158</v>
      </c>
      <c r="H415" s="213">
        <v>195.97</v>
      </c>
      <c r="I415" s="214"/>
      <c r="J415" s="215">
        <f>ROUND(I415*H415,2)</f>
        <v>0</v>
      </c>
      <c r="K415" s="211" t="s">
        <v>21</v>
      </c>
      <c r="L415" s="69"/>
      <c r="M415" s="216" t="s">
        <v>21</v>
      </c>
      <c r="N415" s="217" t="s">
        <v>41</v>
      </c>
      <c r="O415" s="44"/>
      <c r="P415" s="218">
        <f>O415*H415</f>
        <v>0</v>
      </c>
      <c r="Q415" s="218">
        <v>0</v>
      </c>
      <c r="R415" s="218">
        <f>Q415*H415</f>
        <v>0</v>
      </c>
      <c r="S415" s="218">
        <v>0</v>
      </c>
      <c r="T415" s="219">
        <f>S415*H415</f>
        <v>0</v>
      </c>
      <c r="AR415" s="21" t="s">
        <v>159</v>
      </c>
      <c r="AT415" s="21" t="s">
        <v>155</v>
      </c>
      <c r="AU415" s="21" t="s">
        <v>78</v>
      </c>
      <c r="AY415" s="21" t="s">
        <v>154</v>
      </c>
      <c r="BE415" s="220">
        <f>IF(N415="základní",J415,0)</f>
        <v>0</v>
      </c>
      <c r="BF415" s="220">
        <f>IF(N415="snížená",J415,0)</f>
        <v>0</v>
      </c>
      <c r="BG415" s="220">
        <f>IF(N415="zákl. přenesená",J415,0)</f>
        <v>0</v>
      </c>
      <c r="BH415" s="220">
        <f>IF(N415="sníž. přenesená",J415,0)</f>
        <v>0</v>
      </c>
      <c r="BI415" s="220">
        <f>IF(N415="nulová",J415,0)</f>
        <v>0</v>
      </c>
      <c r="BJ415" s="21" t="s">
        <v>78</v>
      </c>
      <c r="BK415" s="220">
        <f>ROUND(I415*H415,2)</f>
        <v>0</v>
      </c>
      <c r="BL415" s="21" t="s">
        <v>159</v>
      </c>
      <c r="BM415" s="21" t="s">
        <v>899</v>
      </c>
    </row>
    <row r="416" s="1" customFormat="1" ht="25.5" customHeight="1">
      <c r="B416" s="43"/>
      <c r="C416" s="209" t="s">
        <v>537</v>
      </c>
      <c r="D416" s="209" t="s">
        <v>155</v>
      </c>
      <c r="E416" s="210" t="s">
        <v>900</v>
      </c>
      <c r="F416" s="211" t="s">
        <v>901</v>
      </c>
      <c r="G416" s="212" t="s">
        <v>158</v>
      </c>
      <c r="H416" s="213">
        <v>31.949999999999999</v>
      </c>
      <c r="I416" s="214"/>
      <c r="J416" s="215">
        <f>ROUND(I416*H416,2)</f>
        <v>0</v>
      </c>
      <c r="K416" s="211" t="s">
        <v>21</v>
      </c>
      <c r="L416" s="69"/>
      <c r="M416" s="216" t="s">
        <v>21</v>
      </c>
      <c r="N416" s="217" t="s">
        <v>41</v>
      </c>
      <c r="O416" s="44"/>
      <c r="P416" s="218">
        <f>O416*H416</f>
        <v>0</v>
      </c>
      <c r="Q416" s="218">
        <v>0</v>
      </c>
      <c r="R416" s="218">
        <f>Q416*H416</f>
        <v>0</v>
      </c>
      <c r="S416" s="218">
        <v>0</v>
      </c>
      <c r="T416" s="219">
        <f>S416*H416</f>
        <v>0</v>
      </c>
      <c r="AR416" s="21" t="s">
        <v>159</v>
      </c>
      <c r="AT416" s="21" t="s">
        <v>155</v>
      </c>
      <c r="AU416" s="21" t="s">
        <v>78</v>
      </c>
      <c r="AY416" s="21" t="s">
        <v>154</v>
      </c>
      <c r="BE416" s="220">
        <f>IF(N416="základní",J416,0)</f>
        <v>0</v>
      </c>
      <c r="BF416" s="220">
        <f>IF(N416="snížená",J416,0)</f>
        <v>0</v>
      </c>
      <c r="BG416" s="220">
        <f>IF(N416="zákl. přenesená",J416,0)</f>
        <v>0</v>
      </c>
      <c r="BH416" s="220">
        <f>IF(N416="sníž. přenesená",J416,0)</f>
        <v>0</v>
      </c>
      <c r="BI416" s="220">
        <f>IF(N416="nulová",J416,0)</f>
        <v>0</v>
      </c>
      <c r="BJ416" s="21" t="s">
        <v>78</v>
      </c>
      <c r="BK416" s="220">
        <f>ROUND(I416*H416,2)</f>
        <v>0</v>
      </c>
      <c r="BL416" s="21" t="s">
        <v>159</v>
      </c>
      <c r="BM416" s="21" t="s">
        <v>902</v>
      </c>
    </row>
    <row r="417" s="1" customFormat="1" ht="16.5" customHeight="1">
      <c r="B417" s="43"/>
      <c r="C417" s="209" t="s">
        <v>903</v>
      </c>
      <c r="D417" s="209" t="s">
        <v>155</v>
      </c>
      <c r="E417" s="210" t="s">
        <v>904</v>
      </c>
      <c r="F417" s="211" t="s">
        <v>905</v>
      </c>
      <c r="G417" s="212" t="s">
        <v>576</v>
      </c>
      <c r="H417" s="213">
        <v>1</v>
      </c>
      <c r="I417" s="214"/>
      <c r="J417" s="215">
        <f>ROUND(I417*H417,2)</f>
        <v>0</v>
      </c>
      <c r="K417" s="211" t="s">
        <v>21</v>
      </c>
      <c r="L417" s="69"/>
      <c r="M417" s="216" t="s">
        <v>21</v>
      </c>
      <c r="N417" s="217" t="s">
        <v>41</v>
      </c>
      <c r="O417" s="44"/>
      <c r="P417" s="218">
        <f>O417*H417</f>
        <v>0</v>
      </c>
      <c r="Q417" s="218">
        <v>0</v>
      </c>
      <c r="R417" s="218">
        <f>Q417*H417</f>
        <v>0</v>
      </c>
      <c r="S417" s="218">
        <v>0</v>
      </c>
      <c r="T417" s="219">
        <f>S417*H417</f>
        <v>0</v>
      </c>
      <c r="AR417" s="21" t="s">
        <v>159</v>
      </c>
      <c r="AT417" s="21" t="s">
        <v>155</v>
      </c>
      <c r="AU417" s="21" t="s">
        <v>78</v>
      </c>
      <c r="AY417" s="21" t="s">
        <v>154</v>
      </c>
      <c r="BE417" s="220">
        <f>IF(N417="základní",J417,0)</f>
        <v>0</v>
      </c>
      <c r="BF417" s="220">
        <f>IF(N417="snížená",J417,0)</f>
        <v>0</v>
      </c>
      <c r="BG417" s="220">
        <f>IF(N417="zákl. přenesená",J417,0)</f>
        <v>0</v>
      </c>
      <c r="BH417" s="220">
        <f>IF(N417="sníž. přenesená",J417,0)</f>
        <v>0</v>
      </c>
      <c r="BI417" s="220">
        <f>IF(N417="nulová",J417,0)</f>
        <v>0</v>
      </c>
      <c r="BJ417" s="21" t="s">
        <v>78</v>
      </c>
      <c r="BK417" s="220">
        <f>ROUND(I417*H417,2)</f>
        <v>0</v>
      </c>
      <c r="BL417" s="21" t="s">
        <v>159</v>
      </c>
      <c r="BM417" s="21" t="s">
        <v>906</v>
      </c>
    </row>
    <row r="418" s="1" customFormat="1" ht="25.5" customHeight="1">
      <c r="B418" s="43"/>
      <c r="C418" s="209" t="s">
        <v>540</v>
      </c>
      <c r="D418" s="209" t="s">
        <v>155</v>
      </c>
      <c r="E418" s="210" t="s">
        <v>907</v>
      </c>
      <c r="F418" s="211" t="s">
        <v>908</v>
      </c>
      <c r="G418" s="212" t="s">
        <v>158</v>
      </c>
      <c r="H418" s="213">
        <v>562.13</v>
      </c>
      <c r="I418" s="214"/>
      <c r="J418" s="215">
        <f>ROUND(I418*H418,2)</f>
        <v>0</v>
      </c>
      <c r="K418" s="211" t="s">
        <v>21</v>
      </c>
      <c r="L418" s="69"/>
      <c r="M418" s="216" t="s">
        <v>21</v>
      </c>
      <c r="N418" s="217" t="s">
        <v>41</v>
      </c>
      <c r="O418" s="44"/>
      <c r="P418" s="218">
        <f>O418*H418</f>
        <v>0</v>
      </c>
      <c r="Q418" s="218">
        <v>0</v>
      </c>
      <c r="R418" s="218">
        <f>Q418*H418</f>
        <v>0</v>
      </c>
      <c r="S418" s="218">
        <v>0</v>
      </c>
      <c r="T418" s="219">
        <f>S418*H418</f>
        <v>0</v>
      </c>
      <c r="AR418" s="21" t="s">
        <v>159</v>
      </c>
      <c r="AT418" s="21" t="s">
        <v>155</v>
      </c>
      <c r="AU418" s="21" t="s">
        <v>78</v>
      </c>
      <c r="AY418" s="21" t="s">
        <v>154</v>
      </c>
      <c r="BE418" s="220">
        <f>IF(N418="základní",J418,0)</f>
        <v>0</v>
      </c>
      <c r="BF418" s="220">
        <f>IF(N418="snížená",J418,0)</f>
        <v>0</v>
      </c>
      <c r="BG418" s="220">
        <f>IF(N418="zákl. přenesená",J418,0)</f>
        <v>0</v>
      </c>
      <c r="BH418" s="220">
        <f>IF(N418="sníž. přenesená",J418,0)</f>
        <v>0</v>
      </c>
      <c r="BI418" s="220">
        <f>IF(N418="nulová",J418,0)</f>
        <v>0</v>
      </c>
      <c r="BJ418" s="21" t="s">
        <v>78</v>
      </c>
      <c r="BK418" s="220">
        <f>ROUND(I418*H418,2)</f>
        <v>0</v>
      </c>
      <c r="BL418" s="21" t="s">
        <v>159</v>
      </c>
      <c r="BM418" s="21" t="s">
        <v>909</v>
      </c>
    </row>
    <row r="419" s="10" customFormat="1">
      <c r="B419" s="221"/>
      <c r="C419" s="222"/>
      <c r="D419" s="223" t="s">
        <v>160</v>
      </c>
      <c r="E419" s="224" t="s">
        <v>21</v>
      </c>
      <c r="F419" s="225" t="s">
        <v>910</v>
      </c>
      <c r="G419" s="222"/>
      <c r="H419" s="226">
        <v>562.13</v>
      </c>
      <c r="I419" s="227"/>
      <c r="J419" s="222"/>
      <c r="K419" s="222"/>
      <c r="L419" s="228"/>
      <c r="M419" s="229"/>
      <c r="N419" s="230"/>
      <c r="O419" s="230"/>
      <c r="P419" s="230"/>
      <c r="Q419" s="230"/>
      <c r="R419" s="230"/>
      <c r="S419" s="230"/>
      <c r="T419" s="231"/>
      <c r="AT419" s="232" t="s">
        <v>160</v>
      </c>
      <c r="AU419" s="232" t="s">
        <v>78</v>
      </c>
      <c r="AV419" s="10" t="s">
        <v>80</v>
      </c>
      <c r="AW419" s="10" t="s">
        <v>33</v>
      </c>
      <c r="AX419" s="10" t="s">
        <v>70</v>
      </c>
      <c r="AY419" s="232" t="s">
        <v>154</v>
      </c>
    </row>
    <row r="420" s="11" customFormat="1">
      <c r="B420" s="233"/>
      <c r="C420" s="234"/>
      <c r="D420" s="223" t="s">
        <v>160</v>
      </c>
      <c r="E420" s="235" t="s">
        <v>21</v>
      </c>
      <c r="F420" s="236" t="s">
        <v>162</v>
      </c>
      <c r="G420" s="234"/>
      <c r="H420" s="237">
        <v>562.13</v>
      </c>
      <c r="I420" s="238"/>
      <c r="J420" s="234"/>
      <c r="K420" s="234"/>
      <c r="L420" s="239"/>
      <c r="M420" s="240"/>
      <c r="N420" s="241"/>
      <c r="O420" s="241"/>
      <c r="P420" s="241"/>
      <c r="Q420" s="241"/>
      <c r="R420" s="241"/>
      <c r="S420" s="241"/>
      <c r="T420" s="242"/>
      <c r="AT420" s="243" t="s">
        <v>160</v>
      </c>
      <c r="AU420" s="243" t="s">
        <v>78</v>
      </c>
      <c r="AV420" s="11" t="s">
        <v>159</v>
      </c>
      <c r="AW420" s="11" t="s">
        <v>33</v>
      </c>
      <c r="AX420" s="11" t="s">
        <v>78</v>
      </c>
      <c r="AY420" s="243" t="s">
        <v>154</v>
      </c>
    </row>
    <row r="421" s="1" customFormat="1" ht="16.5" customHeight="1">
      <c r="B421" s="43"/>
      <c r="C421" s="209" t="s">
        <v>911</v>
      </c>
      <c r="D421" s="209" t="s">
        <v>155</v>
      </c>
      <c r="E421" s="210" t="s">
        <v>912</v>
      </c>
      <c r="F421" s="211" t="s">
        <v>913</v>
      </c>
      <c r="G421" s="212" t="s">
        <v>158</v>
      </c>
      <c r="H421" s="213">
        <v>562.13</v>
      </c>
      <c r="I421" s="214"/>
      <c r="J421" s="215">
        <f>ROUND(I421*H421,2)</f>
        <v>0</v>
      </c>
      <c r="K421" s="211" t="s">
        <v>21</v>
      </c>
      <c r="L421" s="69"/>
      <c r="M421" s="216" t="s">
        <v>21</v>
      </c>
      <c r="N421" s="217" t="s">
        <v>41</v>
      </c>
      <c r="O421" s="44"/>
      <c r="P421" s="218">
        <f>O421*H421</f>
        <v>0</v>
      </c>
      <c r="Q421" s="218">
        <v>0</v>
      </c>
      <c r="R421" s="218">
        <f>Q421*H421</f>
        <v>0</v>
      </c>
      <c r="S421" s="218">
        <v>0</v>
      </c>
      <c r="T421" s="219">
        <f>S421*H421</f>
        <v>0</v>
      </c>
      <c r="AR421" s="21" t="s">
        <v>159</v>
      </c>
      <c r="AT421" s="21" t="s">
        <v>155</v>
      </c>
      <c r="AU421" s="21" t="s">
        <v>78</v>
      </c>
      <c r="AY421" s="21" t="s">
        <v>154</v>
      </c>
      <c r="BE421" s="220">
        <f>IF(N421="základní",J421,0)</f>
        <v>0</v>
      </c>
      <c r="BF421" s="220">
        <f>IF(N421="snížená",J421,0)</f>
        <v>0</v>
      </c>
      <c r="BG421" s="220">
        <f>IF(N421="zákl. přenesená",J421,0)</f>
        <v>0</v>
      </c>
      <c r="BH421" s="220">
        <f>IF(N421="sníž. přenesená",J421,0)</f>
        <v>0</v>
      </c>
      <c r="BI421" s="220">
        <f>IF(N421="nulová",J421,0)</f>
        <v>0</v>
      </c>
      <c r="BJ421" s="21" t="s">
        <v>78</v>
      </c>
      <c r="BK421" s="220">
        <f>ROUND(I421*H421,2)</f>
        <v>0</v>
      </c>
      <c r="BL421" s="21" t="s">
        <v>159</v>
      </c>
      <c r="BM421" s="21" t="s">
        <v>914</v>
      </c>
    </row>
    <row r="422" s="1" customFormat="1" ht="16.5" customHeight="1">
      <c r="B422" s="43"/>
      <c r="C422" s="209" t="s">
        <v>544</v>
      </c>
      <c r="D422" s="209" t="s">
        <v>155</v>
      </c>
      <c r="E422" s="210" t="s">
        <v>915</v>
      </c>
      <c r="F422" s="211" t="s">
        <v>916</v>
      </c>
      <c r="G422" s="212" t="s">
        <v>165</v>
      </c>
      <c r="H422" s="213">
        <v>5.9500000000000002</v>
      </c>
      <c r="I422" s="214"/>
      <c r="J422" s="215">
        <f>ROUND(I422*H422,2)</f>
        <v>0</v>
      </c>
      <c r="K422" s="211" t="s">
        <v>21</v>
      </c>
      <c r="L422" s="69"/>
      <c r="M422" s="216" t="s">
        <v>21</v>
      </c>
      <c r="N422" s="217" t="s">
        <v>41</v>
      </c>
      <c r="O422" s="44"/>
      <c r="P422" s="218">
        <f>O422*H422</f>
        <v>0</v>
      </c>
      <c r="Q422" s="218">
        <v>0</v>
      </c>
      <c r="R422" s="218">
        <f>Q422*H422</f>
        <v>0</v>
      </c>
      <c r="S422" s="218">
        <v>0</v>
      </c>
      <c r="T422" s="219">
        <f>S422*H422</f>
        <v>0</v>
      </c>
      <c r="AR422" s="21" t="s">
        <v>159</v>
      </c>
      <c r="AT422" s="21" t="s">
        <v>155</v>
      </c>
      <c r="AU422" s="21" t="s">
        <v>78</v>
      </c>
      <c r="AY422" s="21" t="s">
        <v>154</v>
      </c>
      <c r="BE422" s="220">
        <f>IF(N422="základní",J422,0)</f>
        <v>0</v>
      </c>
      <c r="BF422" s="220">
        <f>IF(N422="snížená",J422,0)</f>
        <v>0</v>
      </c>
      <c r="BG422" s="220">
        <f>IF(N422="zákl. přenesená",J422,0)</f>
        <v>0</v>
      </c>
      <c r="BH422" s="220">
        <f>IF(N422="sníž. přenesená",J422,0)</f>
        <v>0</v>
      </c>
      <c r="BI422" s="220">
        <f>IF(N422="nulová",J422,0)</f>
        <v>0</v>
      </c>
      <c r="BJ422" s="21" t="s">
        <v>78</v>
      </c>
      <c r="BK422" s="220">
        <f>ROUND(I422*H422,2)</f>
        <v>0</v>
      </c>
      <c r="BL422" s="21" t="s">
        <v>159</v>
      </c>
      <c r="BM422" s="21" t="s">
        <v>917</v>
      </c>
    </row>
    <row r="423" s="1" customFormat="1" ht="16.5" customHeight="1">
      <c r="B423" s="43"/>
      <c r="C423" s="209" t="s">
        <v>918</v>
      </c>
      <c r="D423" s="209" t="s">
        <v>155</v>
      </c>
      <c r="E423" s="210" t="s">
        <v>919</v>
      </c>
      <c r="F423" s="211" t="s">
        <v>920</v>
      </c>
      <c r="G423" s="212" t="s">
        <v>165</v>
      </c>
      <c r="H423" s="213">
        <v>9.4199999999999999</v>
      </c>
      <c r="I423" s="214"/>
      <c r="J423" s="215">
        <f>ROUND(I423*H423,2)</f>
        <v>0</v>
      </c>
      <c r="K423" s="211" t="s">
        <v>21</v>
      </c>
      <c r="L423" s="69"/>
      <c r="M423" s="216" t="s">
        <v>21</v>
      </c>
      <c r="N423" s="217" t="s">
        <v>41</v>
      </c>
      <c r="O423" s="44"/>
      <c r="P423" s="218">
        <f>O423*H423</f>
        <v>0</v>
      </c>
      <c r="Q423" s="218">
        <v>0</v>
      </c>
      <c r="R423" s="218">
        <f>Q423*H423</f>
        <v>0</v>
      </c>
      <c r="S423" s="218">
        <v>0</v>
      </c>
      <c r="T423" s="219">
        <f>S423*H423</f>
        <v>0</v>
      </c>
      <c r="AR423" s="21" t="s">
        <v>159</v>
      </c>
      <c r="AT423" s="21" t="s">
        <v>155</v>
      </c>
      <c r="AU423" s="21" t="s">
        <v>78</v>
      </c>
      <c r="AY423" s="21" t="s">
        <v>154</v>
      </c>
      <c r="BE423" s="220">
        <f>IF(N423="základní",J423,0)</f>
        <v>0</v>
      </c>
      <c r="BF423" s="220">
        <f>IF(N423="snížená",J423,0)</f>
        <v>0</v>
      </c>
      <c r="BG423" s="220">
        <f>IF(N423="zákl. přenesená",J423,0)</f>
        <v>0</v>
      </c>
      <c r="BH423" s="220">
        <f>IF(N423="sníž. přenesená",J423,0)</f>
        <v>0</v>
      </c>
      <c r="BI423" s="220">
        <f>IF(N423="nulová",J423,0)</f>
        <v>0</v>
      </c>
      <c r="BJ423" s="21" t="s">
        <v>78</v>
      </c>
      <c r="BK423" s="220">
        <f>ROUND(I423*H423,2)</f>
        <v>0</v>
      </c>
      <c r="BL423" s="21" t="s">
        <v>159</v>
      </c>
      <c r="BM423" s="21" t="s">
        <v>921</v>
      </c>
    </row>
    <row r="424" s="1" customFormat="1" ht="16.5" customHeight="1">
      <c r="B424" s="43"/>
      <c r="C424" s="209" t="s">
        <v>548</v>
      </c>
      <c r="D424" s="209" t="s">
        <v>155</v>
      </c>
      <c r="E424" s="210" t="s">
        <v>922</v>
      </c>
      <c r="F424" s="211" t="s">
        <v>923</v>
      </c>
      <c r="G424" s="212" t="s">
        <v>165</v>
      </c>
      <c r="H424" s="213">
        <v>5.9500000000000002</v>
      </c>
      <c r="I424" s="214"/>
      <c r="J424" s="215">
        <f>ROUND(I424*H424,2)</f>
        <v>0</v>
      </c>
      <c r="K424" s="211" t="s">
        <v>21</v>
      </c>
      <c r="L424" s="69"/>
      <c r="M424" s="216" t="s">
        <v>21</v>
      </c>
      <c r="N424" s="217" t="s">
        <v>41</v>
      </c>
      <c r="O424" s="44"/>
      <c r="P424" s="218">
        <f>O424*H424</f>
        <v>0</v>
      </c>
      <c r="Q424" s="218">
        <v>0</v>
      </c>
      <c r="R424" s="218">
        <f>Q424*H424</f>
        <v>0</v>
      </c>
      <c r="S424" s="218">
        <v>0</v>
      </c>
      <c r="T424" s="219">
        <f>S424*H424</f>
        <v>0</v>
      </c>
      <c r="AR424" s="21" t="s">
        <v>159</v>
      </c>
      <c r="AT424" s="21" t="s">
        <v>155</v>
      </c>
      <c r="AU424" s="21" t="s">
        <v>78</v>
      </c>
      <c r="AY424" s="21" t="s">
        <v>154</v>
      </c>
      <c r="BE424" s="220">
        <f>IF(N424="základní",J424,0)</f>
        <v>0</v>
      </c>
      <c r="BF424" s="220">
        <f>IF(N424="snížená",J424,0)</f>
        <v>0</v>
      </c>
      <c r="BG424" s="220">
        <f>IF(N424="zákl. přenesená",J424,0)</f>
        <v>0</v>
      </c>
      <c r="BH424" s="220">
        <f>IF(N424="sníž. přenesená",J424,0)</f>
        <v>0</v>
      </c>
      <c r="BI424" s="220">
        <f>IF(N424="nulová",J424,0)</f>
        <v>0</v>
      </c>
      <c r="BJ424" s="21" t="s">
        <v>78</v>
      </c>
      <c r="BK424" s="220">
        <f>ROUND(I424*H424,2)</f>
        <v>0</v>
      </c>
      <c r="BL424" s="21" t="s">
        <v>159</v>
      </c>
      <c r="BM424" s="21" t="s">
        <v>924</v>
      </c>
    </row>
    <row r="425" s="10" customFormat="1">
      <c r="B425" s="221"/>
      <c r="C425" s="222"/>
      <c r="D425" s="223" t="s">
        <v>160</v>
      </c>
      <c r="E425" s="224" t="s">
        <v>21</v>
      </c>
      <c r="F425" s="225" t="s">
        <v>925</v>
      </c>
      <c r="G425" s="222"/>
      <c r="H425" s="226">
        <v>5.9500000000000002</v>
      </c>
      <c r="I425" s="227"/>
      <c r="J425" s="222"/>
      <c r="K425" s="222"/>
      <c r="L425" s="228"/>
      <c r="M425" s="229"/>
      <c r="N425" s="230"/>
      <c r="O425" s="230"/>
      <c r="P425" s="230"/>
      <c r="Q425" s="230"/>
      <c r="R425" s="230"/>
      <c r="S425" s="230"/>
      <c r="T425" s="231"/>
      <c r="AT425" s="232" t="s">
        <v>160</v>
      </c>
      <c r="AU425" s="232" t="s">
        <v>78</v>
      </c>
      <c r="AV425" s="10" t="s">
        <v>80</v>
      </c>
      <c r="AW425" s="10" t="s">
        <v>33</v>
      </c>
      <c r="AX425" s="10" t="s">
        <v>70</v>
      </c>
      <c r="AY425" s="232" t="s">
        <v>154</v>
      </c>
    </row>
    <row r="426" s="11" customFormat="1">
      <c r="B426" s="233"/>
      <c r="C426" s="234"/>
      <c r="D426" s="223" t="s">
        <v>160</v>
      </c>
      <c r="E426" s="235" t="s">
        <v>21</v>
      </c>
      <c r="F426" s="236" t="s">
        <v>162</v>
      </c>
      <c r="G426" s="234"/>
      <c r="H426" s="237">
        <v>5.9500000000000002</v>
      </c>
      <c r="I426" s="238"/>
      <c r="J426" s="234"/>
      <c r="K426" s="234"/>
      <c r="L426" s="239"/>
      <c r="M426" s="240"/>
      <c r="N426" s="241"/>
      <c r="O426" s="241"/>
      <c r="P426" s="241"/>
      <c r="Q426" s="241"/>
      <c r="R426" s="241"/>
      <c r="S426" s="241"/>
      <c r="T426" s="242"/>
      <c r="AT426" s="243" t="s">
        <v>160</v>
      </c>
      <c r="AU426" s="243" t="s">
        <v>78</v>
      </c>
      <c r="AV426" s="11" t="s">
        <v>159</v>
      </c>
      <c r="AW426" s="11" t="s">
        <v>33</v>
      </c>
      <c r="AX426" s="11" t="s">
        <v>78</v>
      </c>
      <c r="AY426" s="243" t="s">
        <v>154</v>
      </c>
    </row>
    <row r="427" s="1" customFormat="1" ht="16.5" customHeight="1">
      <c r="B427" s="43"/>
      <c r="C427" s="209" t="s">
        <v>926</v>
      </c>
      <c r="D427" s="209" t="s">
        <v>155</v>
      </c>
      <c r="E427" s="210" t="s">
        <v>927</v>
      </c>
      <c r="F427" s="211" t="s">
        <v>928</v>
      </c>
      <c r="G427" s="212" t="s">
        <v>195</v>
      </c>
      <c r="H427" s="213">
        <v>10.470000000000001</v>
      </c>
      <c r="I427" s="214"/>
      <c r="J427" s="215">
        <f>ROUND(I427*H427,2)</f>
        <v>0</v>
      </c>
      <c r="K427" s="211" t="s">
        <v>21</v>
      </c>
      <c r="L427" s="69"/>
      <c r="M427" s="216" t="s">
        <v>21</v>
      </c>
      <c r="N427" s="217" t="s">
        <v>41</v>
      </c>
      <c r="O427" s="44"/>
      <c r="P427" s="218">
        <f>O427*H427</f>
        <v>0</v>
      </c>
      <c r="Q427" s="218">
        <v>0</v>
      </c>
      <c r="R427" s="218">
        <f>Q427*H427</f>
        <v>0</v>
      </c>
      <c r="S427" s="218">
        <v>0</v>
      </c>
      <c r="T427" s="219">
        <f>S427*H427</f>
        <v>0</v>
      </c>
      <c r="AR427" s="21" t="s">
        <v>159</v>
      </c>
      <c r="AT427" s="21" t="s">
        <v>155</v>
      </c>
      <c r="AU427" s="21" t="s">
        <v>78</v>
      </c>
      <c r="AY427" s="21" t="s">
        <v>154</v>
      </c>
      <c r="BE427" s="220">
        <f>IF(N427="základní",J427,0)</f>
        <v>0</v>
      </c>
      <c r="BF427" s="220">
        <f>IF(N427="snížená",J427,0)</f>
        <v>0</v>
      </c>
      <c r="BG427" s="220">
        <f>IF(N427="zákl. přenesená",J427,0)</f>
        <v>0</v>
      </c>
      <c r="BH427" s="220">
        <f>IF(N427="sníž. přenesená",J427,0)</f>
        <v>0</v>
      </c>
      <c r="BI427" s="220">
        <f>IF(N427="nulová",J427,0)</f>
        <v>0</v>
      </c>
      <c r="BJ427" s="21" t="s">
        <v>78</v>
      </c>
      <c r="BK427" s="220">
        <f>ROUND(I427*H427,2)</f>
        <v>0</v>
      </c>
      <c r="BL427" s="21" t="s">
        <v>159</v>
      </c>
      <c r="BM427" s="21" t="s">
        <v>929</v>
      </c>
    </row>
    <row r="428" s="9" customFormat="1" ht="37.44" customHeight="1">
      <c r="B428" s="195"/>
      <c r="C428" s="196"/>
      <c r="D428" s="197" t="s">
        <v>69</v>
      </c>
      <c r="E428" s="198" t="s">
        <v>930</v>
      </c>
      <c r="F428" s="198" t="s">
        <v>931</v>
      </c>
      <c r="G428" s="196"/>
      <c r="H428" s="196"/>
      <c r="I428" s="199"/>
      <c r="J428" s="200">
        <f>BK428</f>
        <v>0</v>
      </c>
      <c r="K428" s="196"/>
      <c r="L428" s="201"/>
      <c r="M428" s="202"/>
      <c r="N428" s="203"/>
      <c r="O428" s="203"/>
      <c r="P428" s="204">
        <f>P429</f>
        <v>0</v>
      </c>
      <c r="Q428" s="203"/>
      <c r="R428" s="204">
        <f>R429</f>
        <v>0</v>
      </c>
      <c r="S428" s="203"/>
      <c r="T428" s="205">
        <f>T429</f>
        <v>0</v>
      </c>
      <c r="AR428" s="206" t="s">
        <v>78</v>
      </c>
      <c r="AT428" s="207" t="s">
        <v>69</v>
      </c>
      <c r="AU428" s="207" t="s">
        <v>70</v>
      </c>
      <c r="AY428" s="206" t="s">
        <v>154</v>
      </c>
      <c r="BK428" s="208">
        <f>BK429</f>
        <v>0</v>
      </c>
    </row>
    <row r="429" s="1" customFormat="1" ht="25.5" customHeight="1">
      <c r="B429" s="43"/>
      <c r="C429" s="209" t="s">
        <v>552</v>
      </c>
      <c r="D429" s="209" t="s">
        <v>155</v>
      </c>
      <c r="E429" s="210" t="s">
        <v>932</v>
      </c>
      <c r="F429" s="211" t="s">
        <v>933</v>
      </c>
      <c r="G429" s="212" t="s">
        <v>158</v>
      </c>
      <c r="H429" s="213">
        <v>313.92899999999997</v>
      </c>
      <c r="I429" s="214"/>
      <c r="J429" s="215">
        <f>ROUND(I429*H429,2)</f>
        <v>0</v>
      </c>
      <c r="K429" s="211" t="s">
        <v>21</v>
      </c>
      <c r="L429" s="69"/>
      <c r="M429" s="216" t="s">
        <v>21</v>
      </c>
      <c r="N429" s="217" t="s">
        <v>41</v>
      </c>
      <c r="O429" s="44"/>
      <c r="P429" s="218">
        <f>O429*H429</f>
        <v>0</v>
      </c>
      <c r="Q429" s="218">
        <v>0</v>
      </c>
      <c r="R429" s="218">
        <f>Q429*H429</f>
        <v>0</v>
      </c>
      <c r="S429" s="218">
        <v>0</v>
      </c>
      <c r="T429" s="219">
        <f>S429*H429</f>
        <v>0</v>
      </c>
      <c r="AR429" s="21" t="s">
        <v>159</v>
      </c>
      <c r="AT429" s="21" t="s">
        <v>155</v>
      </c>
      <c r="AU429" s="21" t="s">
        <v>78</v>
      </c>
      <c r="AY429" s="21" t="s">
        <v>154</v>
      </c>
      <c r="BE429" s="220">
        <f>IF(N429="základní",J429,0)</f>
        <v>0</v>
      </c>
      <c r="BF429" s="220">
        <f>IF(N429="snížená",J429,0)</f>
        <v>0</v>
      </c>
      <c r="BG429" s="220">
        <f>IF(N429="zákl. přenesená",J429,0)</f>
        <v>0</v>
      </c>
      <c r="BH429" s="220">
        <f>IF(N429="sníž. přenesená",J429,0)</f>
        <v>0</v>
      </c>
      <c r="BI429" s="220">
        <f>IF(N429="nulová",J429,0)</f>
        <v>0</v>
      </c>
      <c r="BJ429" s="21" t="s">
        <v>78</v>
      </c>
      <c r="BK429" s="220">
        <f>ROUND(I429*H429,2)</f>
        <v>0</v>
      </c>
      <c r="BL429" s="21" t="s">
        <v>159</v>
      </c>
      <c r="BM429" s="21" t="s">
        <v>934</v>
      </c>
    </row>
    <row r="430" s="9" customFormat="1" ht="37.44" customHeight="1">
      <c r="B430" s="195"/>
      <c r="C430" s="196"/>
      <c r="D430" s="197" t="s">
        <v>69</v>
      </c>
      <c r="E430" s="198" t="s">
        <v>935</v>
      </c>
      <c r="F430" s="198" t="s">
        <v>936</v>
      </c>
      <c r="G430" s="196"/>
      <c r="H430" s="196"/>
      <c r="I430" s="199"/>
      <c r="J430" s="200">
        <f>BK430</f>
        <v>0</v>
      </c>
      <c r="K430" s="196"/>
      <c r="L430" s="201"/>
      <c r="M430" s="202"/>
      <c r="N430" s="203"/>
      <c r="O430" s="203"/>
      <c r="P430" s="204">
        <f>SUM(P431:P488)</f>
        <v>0</v>
      </c>
      <c r="Q430" s="203"/>
      <c r="R430" s="204">
        <f>SUM(R431:R488)</f>
        <v>0</v>
      </c>
      <c r="S430" s="203"/>
      <c r="T430" s="205">
        <f>SUM(T431:T488)</f>
        <v>0</v>
      </c>
      <c r="AR430" s="206" t="s">
        <v>78</v>
      </c>
      <c r="AT430" s="207" t="s">
        <v>69</v>
      </c>
      <c r="AU430" s="207" t="s">
        <v>70</v>
      </c>
      <c r="AY430" s="206" t="s">
        <v>154</v>
      </c>
      <c r="BK430" s="208">
        <f>SUM(BK431:BK488)</f>
        <v>0</v>
      </c>
    </row>
    <row r="431" s="1" customFormat="1" ht="16.5" customHeight="1">
      <c r="B431" s="43"/>
      <c r="C431" s="209" t="s">
        <v>937</v>
      </c>
      <c r="D431" s="209" t="s">
        <v>155</v>
      </c>
      <c r="E431" s="210" t="s">
        <v>938</v>
      </c>
      <c r="F431" s="211" t="s">
        <v>939</v>
      </c>
      <c r="G431" s="212" t="s">
        <v>158</v>
      </c>
      <c r="H431" s="213">
        <v>40.238999999999997</v>
      </c>
      <c r="I431" s="214"/>
      <c r="J431" s="215">
        <f>ROUND(I431*H431,2)</f>
        <v>0</v>
      </c>
      <c r="K431" s="211" t="s">
        <v>21</v>
      </c>
      <c r="L431" s="69"/>
      <c r="M431" s="216" t="s">
        <v>21</v>
      </c>
      <c r="N431" s="217" t="s">
        <v>41</v>
      </c>
      <c r="O431" s="44"/>
      <c r="P431" s="218">
        <f>O431*H431</f>
        <v>0</v>
      </c>
      <c r="Q431" s="218">
        <v>0</v>
      </c>
      <c r="R431" s="218">
        <f>Q431*H431</f>
        <v>0</v>
      </c>
      <c r="S431" s="218">
        <v>0</v>
      </c>
      <c r="T431" s="219">
        <f>S431*H431</f>
        <v>0</v>
      </c>
      <c r="AR431" s="21" t="s">
        <v>159</v>
      </c>
      <c r="AT431" s="21" t="s">
        <v>155</v>
      </c>
      <c r="AU431" s="21" t="s">
        <v>78</v>
      </c>
      <c r="AY431" s="21" t="s">
        <v>154</v>
      </c>
      <c r="BE431" s="220">
        <f>IF(N431="základní",J431,0)</f>
        <v>0</v>
      </c>
      <c r="BF431" s="220">
        <f>IF(N431="snížená",J431,0)</f>
        <v>0</v>
      </c>
      <c r="BG431" s="220">
        <f>IF(N431="zákl. přenesená",J431,0)</f>
        <v>0</v>
      </c>
      <c r="BH431" s="220">
        <f>IF(N431="sníž. přenesená",J431,0)</f>
        <v>0</v>
      </c>
      <c r="BI431" s="220">
        <f>IF(N431="nulová",J431,0)</f>
        <v>0</v>
      </c>
      <c r="BJ431" s="21" t="s">
        <v>78</v>
      </c>
      <c r="BK431" s="220">
        <f>ROUND(I431*H431,2)</f>
        <v>0</v>
      </c>
      <c r="BL431" s="21" t="s">
        <v>159</v>
      </c>
      <c r="BM431" s="21" t="s">
        <v>940</v>
      </c>
    </row>
    <row r="432" s="10" customFormat="1">
      <c r="B432" s="221"/>
      <c r="C432" s="222"/>
      <c r="D432" s="223" t="s">
        <v>160</v>
      </c>
      <c r="E432" s="224" t="s">
        <v>21</v>
      </c>
      <c r="F432" s="225" t="s">
        <v>941</v>
      </c>
      <c r="G432" s="222"/>
      <c r="H432" s="226">
        <v>40.238999999999997</v>
      </c>
      <c r="I432" s="227"/>
      <c r="J432" s="222"/>
      <c r="K432" s="222"/>
      <c r="L432" s="228"/>
      <c r="M432" s="229"/>
      <c r="N432" s="230"/>
      <c r="O432" s="230"/>
      <c r="P432" s="230"/>
      <c r="Q432" s="230"/>
      <c r="R432" s="230"/>
      <c r="S432" s="230"/>
      <c r="T432" s="231"/>
      <c r="AT432" s="232" t="s">
        <v>160</v>
      </c>
      <c r="AU432" s="232" t="s">
        <v>78</v>
      </c>
      <c r="AV432" s="10" t="s">
        <v>80</v>
      </c>
      <c r="AW432" s="10" t="s">
        <v>33</v>
      </c>
      <c r="AX432" s="10" t="s">
        <v>70</v>
      </c>
      <c r="AY432" s="232" t="s">
        <v>154</v>
      </c>
    </row>
    <row r="433" s="11" customFormat="1">
      <c r="B433" s="233"/>
      <c r="C433" s="234"/>
      <c r="D433" s="223" t="s">
        <v>160</v>
      </c>
      <c r="E433" s="235" t="s">
        <v>21</v>
      </c>
      <c r="F433" s="236" t="s">
        <v>162</v>
      </c>
      <c r="G433" s="234"/>
      <c r="H433" s="237">
        <v>40.238999999999997</v>
      </c>
      <c r="I433" s="238"/>
      <c r="J433" s="234"/>
      <c r="K433" s="234"/>
      <c r="L433" s="239"/>
      <c r="M433" s="240"/>
      <c r="N433" s="241"/>
      <c r="O433" s="241"/>
      <c r="P433" s="241"/>
      <c r="Q433" s="241"/>
      <c r="R433" s="241"/>
      <c r="S433" s="241"/>
      <c r="T433" s="242"/>
      <c r="AT433" s="243" t="s">
        <v>160</v>
      </c>
      <c r="AU433" s="243" t="s">
        <v>78</v>
      </c>
      <c r="AV433" s="11" t="s">
        <v>159</v>
      </c>
      <c r="AW433" s="11" t="s">
        <v>33</v>
      </c>
      <c r="AX433" s="11" t="s">
        <v>78</v>
      </c>
      <c r="AY433" s="243" t="s">
        <v>154</v>
      </c>
    </row>
    <row r="434" s="1" customFormat="1" ht="16.5" customHeight="1">
      <c r="B434" s="43"/>
      <c r="C434" s="209" t="s">
        <v>555</v>
      </c>
      <c r="D434" s="209" t="s">
        <v>155</v>
      </c>
      <c r="E434" s="210" t="s">
        <v>942</v>
      </c>
      <c r="F434" s="211" t="s">
        <v>943</v>
      </c>
      <c r="G434" s="212" t="s">
        <v>205</v>
      </c>
      <c r="H434" s="213">
        <v>7.7000000000000002</v>
      </c>
      <c r="I434" s="214"/>
      <c r="J434" s="215">
        <f>ROUND(I434*H434,2)</f>
        <v>0</v>
      </c>
      <c r="K434" s="211" t="s">
        <v>21</v>
      </c>
      <c r="L434" s="69"/>
      <c r="M434" s="216" t="s">
        <v>21</v>
      </c>
      <c r="N434" s="217" t="s">
        <v>41</v>
      </c>
      <c r="O434" s="44"/>
      <c r="P434" s="218">
        <f>O434*H434</f>
        <v>0</v>
      </c>
      <c r="Q434" s="218">
        <v>0</v>
      </c>
      <c r="R434" s="218">
        <f>Q434*H434</f>
        <v>0</v>
      </c>
      <c r="S434" s="218">
        <v>0</v>
      </c>
      <c r="T434" s="219">
        <f>S434*H434</f>
        <v>0</v>
      </c>
      <c r="AR434" s="21" t="s">
        <v>159</v>
      </c>
      <c r="AT434" s="21" t="s">
        <v>155</v>
      </c>
      <c r="AU434" s="21" t="s">
        <v>78</v>
      </c>
      <c r="AY434" s="21" t="s">
        <v>154</v>
      </c>
      <c r="BE434" s="220">
        <f>IF(N434="základní",J434,0)</f>
        <v>0</v>
      </c>
      <c r="BF434" s="220">
        <f>IF(N434="snížená",J434,0)</f>
        <v>0</v>
      </c>
      <c r="BG434" s="220">
        <f>IF(N434="zákl. přenesená",J434,0)</f>
        <v>0</v>
      </c>
      <c r="BH434" s="220">
        <f>IF(N434="sníž. přenesená",J434,0)</f>
        <v>0</v>
      </c>
      <c r="BI434" s="220">
        <f>IF(N434="nulová",J434,0)</f>
        <v>0</v>
      </c>
      <c r="BJ434" s="21" t="s">
        <v>78</v>
      </c>
      <c r="BK434" s="220">
        <f>ROUND(I434*H434,2)</f>
        <v>0</v>
      </c>
      <c r="BL434" s="21" t="s">
        <v>159</v>
      </c>
      <c r="BM434" s="21" t="s">
        <v>944</v>
      </c>
    </row>
    <row r="435" s="1" customFormat="1" ht="16.5" customHeight="1">
      <c r="B435" s="43"/>
      <c r="C435" s="209" t="s">
        <v>945</v>
      </c>
      <c r="D435" s="209" t="s">
        <v>155</v>
      </c>
      <c r="E435" s="210" t="s">
        <v>946</v>
      </c>
      <c r="F435" s="211" t="s">
        <v>947</v>
      </c>
      <c r="G435" s="212" t="s">
        <v>205</v>
      </c>
      <c r="H435" s="213">
        <v>83</v>
      </c>
      <c r="I435" s="214"/>
      <c r="J435" s="215">
        <f>ROUND(I435*H435,2)</f>
        <v>0</v>
      </c>
      <c r="K435" s="211" t="s">
        <v>21</v>
      </c>
      <c r="L435" s="69"/>
      <c r="M435" s="216" t="s">
        <v>21</v>
      </c>
      <c r="N435" s="217" t="s">
        <v>41</v>
      </c>
      <c r="O435" s="44"/>
      <c r="P435" s="218">
        <f>O435*H435</f>
        <v>0</v>
      </c>
      <c r="Q435" s="218">
        <v>0</v>
      </c>
      <c r="R435" s="218">
        <f>Q435*H435</f>
        <v>0</v>
      </c>
      <c r="S435" s="218">
        <v>0</v>
      </c>
      <c r="T435" s="219">
        <f>S435*H435</f>
        <v>0</v>
      </c>
      <c r="AR435" s="21" t="s">
        <v>159</v>
      </c>
      <c r="AT435" s="21" t="s">
        <v>155</v>
      </c>
      <c r="AU435" s="21" t="s">
        <v>78</v>
      </c>
      <c r="AY435" s="21" t="s">
        <v>154</v>
      </c>
      <c r="BE435" s="220">
        <f>IF(N435="základní",J435,0)</f>
        <v>0</v>
      </c>
      <c r="BF435" s="220">
        <f>IF(N435="snížená",J435,0)</f>
        <v>0</v>
      </c>
      <c r="BG435" s="220">
        <f>IF(N435="zákl. přenesená",J435,0)</f>
        <v>0</v>
      </c>
      <c r="BH435" s="220">
        <f>IF(N435="sníž. přenesená",J435,0)</f>
        <v>0</v>
      </c>
      <c r="BI435" s="220">
        <f>IF(N435="nulová",J435,0)</f>
        <v>0</v>
      </c>
      <c r="BJ435" s="21" t="s">
        <v>78</v>
      </c>
      <c r="BK435" s="220">
        <f>ROUND(I435*H435,2)</f>
        <v>0</v>
      </c>
      <c r="BL435" s="21" t="s">
        <v>159</v>
      </c>
      <c r="BM435" s="21" t="s">
        <v>948</v>
      </c>
    </row>
    <row r="436" s="10" customFormat="1">
      <c r="B436" s="221"/>
      <c r="C436" s="222"/>
      <c r="D436" s="223" t="s">
        <v>160</v>
      </c>
      <c r="E436" s="224" t="s">
        <v>21</v>
      </c>
      <c r="F436" s="225" t="s">
        <v>949</v>
      </c>
      <c r="G436" s="222"/>
      <c r="H436" s="226">
        <v>83</v>
      </c>
      <c r="I436" s="227"/>
      <c r="J436" s="222"/>
      <c r="K436" s="222"/>
      <c r="L436" s="228"/>
      <c r="M436" s="229"/>
      <c r="N436" s="230"/>
      <c r="O436" s="230"/>
      <c r="P436" s="230"/>
      <c r="Q436" s="230"/>
      <c r="R436" s="230"/>
      <c r="S436" s="230"/>
      <c r="T436" s="231"/>
      <c r="AT436" s="232" t="s">
        <v>160</v>
      </c>
      <c r="AU436" s="232" t="s">
        <v>78</v>
      </c>
      <c r="AV436" s="10" t="s">
        <v>80</v>
      </c>
      <c r="AW436" s="10" t="s">
        <v>33</v>
      </c>
      <c r="AX436" s="10" t="s">
        <v>70</v>
      </c>
      <c r="AY436" s="232" t="s">
        <v>154</v>
      </c>
    </row>
    <row r="437" s="11" customFormat="1">
      <c r="B437" s="233"/>
      <c r="C437" s="234"/>
      <c r="D437" s="223" t="s">
        <v>160</v>
      </c>
      <c r="E437" s="235" t="s">
        <v>21</v>
      </c>
      <c r="F437" s="236" t="s">
        <v>162</v>
      </c>
      <c r="G437" s="234"/>
      <c r="H437" s="237">
        <v>83</v>
      </c>
      <c r="I437" s="238"/>
      <c r="J437" s="234"/>
      <c r="K437" s="234"/>
      <c r="L437" s="239"/>
      <c r="M437" s="240"/>
      <c r="N437" s="241"/>
      <c r="O437" s="241"/>
      <c r="P437" s="241"/>
      <c r="Q437" s="241"/>
      <c r="R437" s="241"/>
      <c r="S437" s="241"/>
      <c r="T437" s="242"/>
      <c r="AT437" s="243" t="s">
        <v>160</v>
      </c>
      <c r="AU437" s="243" t="s">
        <v>78</v>
      </c>
      <c r="AV437" s="11" t="s">
        <v>159</v>
      </c>
      <c r="AW437" s="11" t="s">
        <v>33</v>
      </c>
      <c r="AX437" s="11" t="s">
        <v>78</v>
      </c>
      <c r="AY437" s="243" t="s">
        <v>154</v>
      </c>
    </row>
    <row r="438" s="1" customFormat="1" ht="16.5" customHeight="1">
      <c r="B438" s="43"/>
      <c r="C438" s="209" t="s">
        <v>559</v>
      </c>
      <c r="D438" s="209" t="s">
        <v>155</v>
      </c>
      <c r="E438" s="210" t="s">
        <v>950</v>
      </c>
      <c r="F438" s="211" t="s">
        <v>951</v>
      </c>
      <c r="G438" s="212" t="s">
        <v>262</v>
      </c>
      <c r="H438" s="213">
        <v>108</v>
      </c>
      <c r="I438" s="214"/>
      <c r="J438" s="215">
        <f>ROUND(I438*H438,2)</f>
        <v>0</v>
      </c>
      <c r="K438" s="211" t="s">
        <v>21</v>
      </c>
      <c r="L438" s="69"/>
      <c r="M438" s="216" t="s">
        <v>21</v>
      </c>
      <c r="N438" s="217" t="s">
        <v>41</v>
      </c>
      <c r="O438" s="44"/>
      <c r="P438" s="218">
        <f>O438*H438</f>
        <v>0</v>
      </c>
      <c r="Q438" s="218">
        <v>0</v>
      </c>
      <c r="R438" s="218">
        <f>Q438*H438</f>
        <v>0</v>
      </c>
      <c r="S438" s="218">
        <v>0</v>
      </c>
      <c r="T438" s="219">
        <f>S438*H438</f>
        <v>0</v>
      </c>
      <c r="AR438" s="21" t="s">
        <v>159</v>
      </c>
      <c r="AT438" s="21" t="s">
        <v>155</v>
      </c>
      <c r="AU438" s="21" t="s">
        <v>78</v>
      </c>
      <c r="AY438" s="21" t="s">
        <v>154</v>
      </c>
      <c r="BE438" s="220">
        <f>IF(N438="základní",J438,0)</f>
        <v>0</v>
      </c>
      <c r="BF438" s="220">
        <f>IF(N438="snížená",J438,0)</f>
        <v>0</v>
      </c>
      <c r="BG438" s="220">
        <f>IF(N438="zákl. přenesená",J438,0)</f>
        <v>0</v>
      </c>
      <c r="BH438" s="220">
        <f>IF(N438="sníž. přenesená",J438,0)</f>
        <v>0</v>
      </c>
      <c r="BI438" s="220">
        <f>IF(N438="nulová",J438,0)</f>
        <v>0</v>
      </c>
      <c r="BJ438" s="21" t="s">
        <v>78</v>
      </c>
      <c r="BK438" s="220">
        <f>ROUND(I438*H438,2)</f>
        <v>0</v>
      </c>
      <c r="BL438" s="21" t="s">
        <v>159</v>
      </c>
      <c r="BM438" s="21" t="s">
        <v>952</v>
      </c>
    </row>
    <row r="439" s="1" customFormat="1" ht="16.5" customHeight="1">
      <c r="B439" s="43"/>
      <c r="C439" s="209" t="s">
        <v>953</v>
      </c>
      <c r="D439" s="209" t="s">
        <v>155</v>
      </c>
      <c r="E439" s="210" t="s">
        <v>954</v>
      </c>
      <c r="F439" s="211" t="s">
        <v>955</v>
      </c>
      <c r="G439" s="212" t="s">
        <v>205</v>
      </c>
      <c r="H439" s="213">
        <v>29.399999999999999</v>
      </c>
      <c r="I439" s="214"/>
      <c r="J439" s="215">
        <f>ROUND(I439*H439,2)</f>
        <v>0</v>
      </c>
      <c r="K439" s="211" t="s">
        <v>21</v>
      </c>
      <c r="L439" s="69"/>
      <c r="M439" s="216" t="s">
        <v>21</v>
      </c>
      <c r="N439" s="217" t="s">
        <v>41</v>
      </c>
      <c r="O439" s="44"/>
      <c r="P439" s="218">
        <f>O439*H439</f>
        <v>0</v>
      </c>
      <c r="Q439" s="218">
        <v>0</v>
      </c>
      <c r="R439" s="218">
        <f>Q439*H439</f>
        <v>0</v>
      </c>
      <c r="S439" s="218">
        <v>0</v>
      </c>
      <c r="T439" s="219">
        <f>S439*H439</f>
        <v>0</v>
      </c>
      <c r="AR439" s="21" t="s">
        <v>159</v>
      </c>
      <c r="AT439" s="21" t="s">
        <v>155</v>
      </c>
      <c r="AU439" s="21" t="s">
        <v>78</v>
      </c>
      <c r="AY439" s="21" t="s">
        <v>154</v>
      </c>
      <c r="BE439" s="220">
        <f>IF(N439="základní",J439,0)</f>
        <v>0</v>
      </c>
      <c r="BF439" s="220">
        <f>IF(N439="snížená",J439,0)</f>
        <v>0</v>
      </c>
      <c r="BG439" s="220">
        <f>IF(N439="zákl. přenesená",J439,0)</f>
        <v>0</v>
      </c>
      <c r="BH439" s="220">
        <f>IF(N439="sníž. přenesená",J439,0)</f>
        <v>0</v>
      </c>
      <c r="BI439" s="220">
        <f>IF(N439="nulová",J439,0)</f>
        <v>0</v>
      </c>
      <c r="BJ439" s="21" t="s">
        <v>78</v>
      </c>
      <c r="BK439" s="220">
        <f>ROUND(I439*H439,2)</f>
        <v>0</v>
      </c>
      <c r="BL439" s="21" t="s">
        <v>159</v>
      </c>
      <c r="BM439" s="21" t="s">
        <v>956</v>
      </c>
    </row>
    <row r="440" s="10" customFormat="1">
      <c r="B440" s="221"/>
      <c r="C440" s="222"/>
      <c r="D440" s="223" t="s">
        <v>160</v>
      </c>
      <c r="E440" s="224" t="s">
        <v>21</v>
      </c>
      <c r="F440" s="225" t="s">
        <v>957</v>
      </c>
      <c r="G440" s="222"/>
      <c r="H440" s="226">
        <v>29.399999999999999</v>
      </c>
      <c r="I440" s="227"/>
      <c r="J440" s="222"/>
      <c r="K440" s="222"/>
      <c r="L440" s="228"/>
      <c r="M440" s="229"/>
      <c r="N440" s="230"/>
      <c r="O440" s="230"/>
      <c r="P440" s="230"/>
      <c r="Q440" s="230"/>
      <c r="R440" s="230"/>
      <c r="S440" s="230"/>
      <c r="T440" s="231"/>
      <c r="AT440" s="232" t="s">
        <v>160</v>
      </c>
      <c r="AU440" s="232" t="s">
        <v>78</v>
      </c>
      <c r="AV440" s="10" t="s">
        <v>80</v>
      </c>
      <c r="AW440" s="10" t="s">
        <v>33</v>
      </c>
      <c r="AX440" s="10" t="s">
        <v>70</v>
      </c>
      <c r="AY440" s="232" t="s">
        <v>154</v>
      </c>
    </row>
    <row r="441" s="11" customFormat="1">
      <c r="B441" s="233"/>
      <c r="C441" s="234"/>
      <c r="D441" s="223" t="s">
        <v>160</v>
      </c>
      <c r="E441" s="235" t="s">
        <v>21</v>
      </c>
      <c r="F441" s="236" t="s">
        <v>162</v>
      </c>
      <c r="G441" s="234"/>
      <c r="H441" s="237">
        <v>29.399999999999999</v>
      </c>
      <c r="I441" s="238"/>
      <c r="J441" s="234"/>
      <c r="K441" s="234"/>
      <c r="L441" s="239"/>
      <c r="M441" s="240"/>
      <c r="N441" s="241"/>
      <c r="O441" s="241"/>
      <c r="P441" s="241"/>
      <c r="Q441" s="241"/>
      <c r="R441" s="241"/>
      <c r="S441" s="241"/>
      <c r="T441" s="242"/>
      <c r="AT441" s="243" t="s">
        <v>160</v>
      </c>
      <c r="AU441" s="243" t="s">
        <v>78</v>
      </c>
      <c r="AV441" s="11" t="s">
        <v>159</v>
      </c>
      <c r="AW441" s="11" t="s">
        <v>33</v>
      </c>
      <c r="AX441" s="11" t="s">
        <v>78</v>
      </c>
      <c r="AY441" s="243" t="s">
        <v>154</v>
      </c>
    </row>
    <row r="442" s="1" customFormat="1" ht="16.5" customHeight="1">
      <c r="B442" s="43"/>
      <c r="C442" s="209" t="s">
        <v>562</v>
      </c>
      <c r="D442" s="209" t="s">
        <v>155</v>
      </c>
      <c r="E442" s="210" t="s">
        <v>958</v>
      </c>
      <c r="F442" s="211" t="s">
        <v>959</v>
      </c>
      <c r="G442" s="212" t="s">
        <v>205</v>
      </c>
      <c r="H442" s="213">
        <v>17.699999999999999</v>
      </c>
      <c r="I442" s="214"/>
      <c r="J442" s="215">
        <f>ROUND(I442*H442,2)</f>
        <v>0</v>
      </c>
      <c r="K442" s="211" t="s">
        <v>21</v>
      </c>
      <c r="L442" s="69"/>
      <c r="M442" s="216" t="s">
        <v>21</v>
      </c>
      <c r="N442" s="217" t="s">
        <v>41</v>
      </c>
      <c r="O442" s="44"/>
      <c r="P442" s="218">
        <f>O442*H442</f>
        <v>0</v>
      </c>
      <c r="Q442" s="218">
        <v>0</v>
      </c>
      <c r="R442" s="218">
        <f>Q442*H442</f>
        <v>0</v>
      </c>
      <c r="S442" s="218">
        <v>0</v>
      </c>
      <c r="T442" s="219">
        <f>S442*H442</f>
        <v>0</v>
      </c>
      <c r="AR442" s="21" t="s">
        <v>159</v>
      </c>
      <c r="AT442" s="21" t="s">
        <v>155</v>
      </c>
      <c r="AU442" s="21" t="s">
        <v>78</v>
      </c>
      <c r="AY442" s="21" t="s">
        <v>154</v>
      </c>
      <c r="BE442" s="220">
        <f>IF(N442="základní",J442,0)</f>
        <v>0</v>
      </c>
      <c r="BF442" s="220">
        <f>IF(N442="snížená",J442,0)</f>
        <v>0</v>
      </c>
      <c r="BG442" s="220">
        <f>IF(N442="zákl. přenesená",J442,0)</f>
        <v>0</v>
      </c>
      <c r="BH442" s="220">
        <f>IF(N442="sníž. přenesená",J442,0)</f>
        <v>0</v>
      </c>
      <c r="BI442" s="220">
        <f>IF(N442="nulová",J442,0)</f>
        <v>0</v>
      </c>
      <c r="BJ442" s="21" t="s">
        <v>78</v>
      </c>
      <c r="BK442" s="220">
        <f>ROUND(I442*H442,2)</f>
        <v>0</v>
      </c>
      <c r="BL442" s="21" t="s">
        <v>159</v>
      </c>
      <c r="BM442" s="21" t="s">
        <v>960</v>
      </c>
    </row>
    <row r="443" s="10" customFormat="1">
      <c r="B443" s="221"/>
      <c r="C443" s="222"/>
      <c r="D443" s="223" t="s">
        <v>160</v>
      </c>
      <c r="E443" s="224" t="s">
        <v>21</v>
      </c>
      <c r="F443" s="225" t="s">
        <v>961</v>
      </c>
      <c r="G443" s="222"/>
      <c r="H443" s="226">
        <v>17.699999999999999</v>
      </c>
      <c r="I443" s="227"/>
      <c r="J443" s="222"/>
      <c r="K443" s="222"/>
      <c r="L443" s="228"/>
      <c r="M443" s="229"/>
      <c r="N443" s="230"/>
      <c r="O443" s="230"/>
      <c r="P443" s="230"/>
      <c r="Q443" s="230"/>
      <c r="R443" s="230"/>
      <c r="S443" s="230"/>
      <c r="T443" s="231"/>
      <c r="AT443" s="232" t="s">
        <v>160</v>
      </c>
      <c r="AU443" s="232" t="s">
        <v>78</v>
      </c>
      <c r="AV443" s="10" t="s">
        <v>80</v>
      </c>
      <c r="AW443" s="10" t="s">
        <v>33</v>
      </c>
      <c r="AX443" s="10" t="s">
        <v>70</v>
      </c>
      <c r="AY443" s="232" t="s">
        <v>154</v>
      </c>
    </row>
    <row r="444" s="11" customFormat="1">
      <c r="B444" s="233"/>
      <c r="C444" s="234"/>
      <c r="D444" s="223" t="s">
        <v>160</v>
      </c>
      <c r="E444" s="235" t="s">
        <v>21</v>
      </c>
      <c r="F444" s="236" t="s">
        <v>162</v>
      </c>
      <c r="G444" s="234"/>
      <c r="H444" s="237">
        <v>17.699999999999999</v>
      </c>
      <c r="I444" s="238"/>
      <c r="J444" s="234"/>
      <c r="K444" s="234"/>
      <c r="L444" s="239"/>
      <c r="M444" s="240"/>
      <c r="N444" s="241"/>
      <c r="O444" s="241"/>
      <c r="P444" s="241"/>
      <c r="Q444" s="241"/>
      <c r="R444" s="241"/>
      <c r="S444" s="241"/>
      <c r="T444" s="242"/>
      <c r="AT444" s="243" t="s">
        <v>160</v>
      </c>
      <c r="AU444" s="243" t="s">
        <v>78</v>
      </c>
      <c r="AV444" s="11" t="s">
        <v>159</v>
      </c>
      <c r="AW444" s="11" t="s">
        <v>33</v>
      </c>
      <c r="AX444" s="11" t="s">
        <v>78</v>
      </c>
      <c r="AY444" s="243" t="s">
        <v>154</v>
      </c>
    </row>
    <row r="445" s="1" customFormat="1" ht="16.5" customHeight="1">
      <c r="B445" s="43"/>
      <c r="C445" s="209" t="s">
        <v>962</v>
      </c>
      <c r="D445" s="209" t="s">
        <v>155</v>
      </c>
      <c r="E445" s="210" t="s">
        <v>963</v>
      </c>
      <c r="F445" s="211" t="s">
        <v>964</v>
      </c>
      <c r="G445" s="212" t="s">
        <v>262</v>
      </c>
      <c r="H445" s="213">
        <v>5</v>
      </c>
      <c r="I445" s="214"/>
      <c r="J445" s="215">
        <f>ROUND(I445*H445,2)</f>
        <v>0</v>
      </c>
      <c r="K445" s="211" t="s">
        <v>21</v>
      </c>
      <c r="L445" s="69"/>
      <c r="M445" s="216" t="s">
        <v>21</v>
      </c>
      <c r="N445" s="217" t="s">
        <v>41</v>
      </c>
      <c r="O445" s="44"/>
      <c r="P445" s="218">
        <f>O445*H445</f>
        <v>0</v>
      </c>
      <c r="Q445" s="218">
        <v>0</v>
      </c>
      <c r="R445" s="218">
        <f>Q445*H445</f>
        <v>0</v>
      </c>
      <c r="S445" s="218">
        <v>0</v>
      </c>
      <c r="T445" s="219">
        <f>S445*H445</f>
        <v>0</v>
      </c>
      <c r="AR445" s="21" t="s">
        <v>159</v>
      </c>
      <c r="AT445" s="21" t="s">
        <v>155</v>
      </c>
      <c r="AU445" s="21" t="s">
        <v>78</v>
      </c>
      <c r="AY445" s="21" t="s">
        <v>154</v>
      </c>
      <c r="BE445" s="220">
        <f>IF(N445="základní",J445,0)</f>
        <v>0</v>
      </c>
      <c r="BF445" s="220">
        <f>IF(N445="snížená",J445,0)</f>
        <v>0</v>
      </c>
      <c r="BG445" s="220">
        <f>IF(N445="zákl. přenesená",J445,0)</f>
        <v>0</v>
      </c>
      <c r="BH445" s="220">
        <f>IF(N445="sníž. přenesená",J445,0)</f>
        <v>0</v>
      </c>
      <c r="BI445" s="220">
        <f>IF(N445="nulová",J445,0)</f>
        <v>0</v>
      </c>
      <c r="BJ445" s="21" t="s">
        <v>78</v>
      </c>
      <c r="BK445" s="220">
        <f>ROUND(I445*H445,2)</f>
        <v>0</v>
      </c>
      <c r="BL445" s="21" t="s">
        <v>159</v>
      </c>
      <c r="BM445" s="21" t="s">
        <v>965</v>
      </c>
    </row>
    <row r="446" s="1" customFormat="1" ht="16.5" customHeight="1">
      <c r="B446" s="43"/>
      <c r="C446" s="209" t="s">
        <v>566</v>
      </c>
      <c r="D446" s="209" t="s">
        <v>155</v>
      </c>
      <c r="E446" s="210" t="s">
        <v>966</v>
      </c>
      <c r="F446" s="211" t="s">
        <v>967</v>
      </c>
      <c r="G446" s="212" t="s">
        <v>158</v>
      </c>
      <c r="H446" s="213">
        <v>8.8800000000000008</v>
      </c>
      <c r="I446" s="214"/>
      <c r="J446" s="215">
        <f>ROUND(I446*H446,2)</f>
        <v>0</v>
      </c>
      <c r="K446" s="211" t="s">
        <v>21</v>
      </c>
      <c r="L446" s="69"/>
      <c r="M446" s="216" t="s">
        <v>21</v>
      </c>
      <c r="N446" s="217" t="s">
        <v>41</v>
      </c>
      <c r="O446" s="44"/>
      <c r="P446" s="218">
        <f>O446*H446</f>
        <v>0</v>
      </c>
      <c r="Q446" s="218">
        <v>0</v>
      </c>
      <c r="R446" s="218">
        <f>Q446*H446</f>
        <v>0</v>
      </c>
      <c r="S446" s="218">
        <v>0</v>
      </c>
      <c r="T446" s="219">
        <f>S446*H446</f>
        <v>0</v>
      </c>
      <c r="AR446" s="21" t="s">
        <v>159</v>
      </c>
      <c r="AT446" s="21" t="s">
        <v>155</v>
      </c>
      <c r="AU446" s="21" t="s">
        <v>78</v>
      </c>
      <c r="AY446" s="21" t="s">
        <v>154</v>
      </c>
      <c r="BE446" s="220">
        <f>IF(N446="základní",J446,0)</f>
        <v>0</v>
      </c>
      <c r="BF446" s="220">
        <f>IF(N446="snížená",J446,0)</f>
        <v>0</v>
      </c>
      <c r="BG446" s="220">
        <f>IF(N446="zákl. přenesená",J446,0)</f>
        <v>0</v>
      </c>
      <c r="BH446" s="220">
        <f>IF(N446="sníž. přenesená",J446,0)</f>
        <v>0</v>
      </c>
      <c r="BI446" s="220">
        <f>IF(N446="nulová",J446,0)</f>
        <v>0</v>
      </c>
      <c r="BJ446" s="21" t="s">
        <v>78</v>
      </c>
      <c r="BK446" s="220">
        <f>ROUND(I446*H446,2)</f>
        <v>0</v>
      </c>
      <c r="BL446" s="21" t="s">
        <v>159</v>
      </c>
      <c r="BM446" s="21" t="s">
        <v>968</v>
      </c>
    </row>
    <row r="447" s="10" customFormat="1">
      <c r="B447" s="221"/>
      <c r="C447" s="222"/>
      <c r="D447" s="223" t="s">
        <v>160</v>
      </c>
      <c r="E447" s="224" t="s">
        <v>21</v>
      </c>
      <c r="F447" s="225" t="s">
        <v>969</v>
      </c>
      <c r="G447" s="222"/>
      <c r="H447" s="226">
        <v>8.8800000000000008</v>
      </c>
      <c r="I447" s="227"/>
      <c r="J447" s="222"/>
      <c r="K447" s="222"/>
      <c r="L447" s="228"/>
      <c r="M447" s="229"/>
      <c r="N447" s="230"/>
      <c r="O447" s="230"/>
      <c r="P447" s="230"/>
      <c r="Q447" s="230"/>
      <c r="R447" s="230"/>
      <c r="S447" s="230"/>
      <c r="T447" s="231"/>
      <c r="AT447" s="232" t="s">
        <v>160</v>
      </c>
      <c r="AU447" s="232" t="s">
        <v>78</v>
      </c>
      <c r="AV447" s="10" t="s">
        <v>80</v>
      </c>
      <c r="AW447" s="10" t="s">
        <v>33</v>
      </c>
      <c r="AX447" s="10" t="s">
        <v>70</v>
      </c>
      <c r="AY447" s="232" t="s">
        <v>154</v>
      </c>
    </row>
    <row r="448" s="11" customFormat="1">
      <c r="B448" s="233"/>
      <c r="C448" s="234"/>
      <c r="D448" s="223" t="s">
        <v>160</v>
      </c>
      <c r="E448" s="235" t="s">
        <v>21</v>
      </c>
      <c r="F448" s="236" t="s">
        <v>162</v>
      </c>
      <c r="G448" s="234"/>
      <c r="H448" s="237">
        <v>8.8800000000000008</v>
      </c>
      <c r="I448" s="238"/>
      <c r="J448" s="234"/>
      <c r="K448" s="234"/>
      <c r="L448" s="239"/>
      <c r="M448" s="240"/>
      <c r="N448" s="241"/>
      <c r="O448" s="241"/>
      <c r="P448" s="241"/>
      <c r="Q448" s="241"/>
      <c r="R448" s="241"/>
      <c r="S448" s="241"/>
      <c r="T448" s="242"/>
      <c r="AT448" s="243" t="s">
        <v>160</v>
      </c>
      <c r="AU448" s="243" t="s">
        <v>78</v>
      </c>
      <c r="AV448" s="11" t="s">
        <v>159</v>
      </c>
      <c r="AW448" s="11" t="s">
        <v>33</v>
      </c>
      <c r="AX448" s="11" t="s">
        <v>78</v>
      </c>
      <c r="AY448" s="243" t="s">
        <v>154</v>
      </c>
    </row>
    <row r="449" s="1" customFormat="1" ht="16.5" customHeight="1">
      <c r="B449" s="43"/>
      <c r="C449" s="209" t="s">
        <v>970</v>
      </c>
      <c r="D449" s="209" t="s">
        <v>155</v>
      </c>
      <c r="E449" s="210" t="s">
        <v>971</v>
      </c>
      <c r="F449" s="211" t="s">
        <v>972</v>
      </c>
      <c r="G449" s="212" t="s">
        <v>205</v>
      </c>
      <c r="H449" s="213">
        <v>15.6</v>
      </c>
      <c r="I449" s="214"/>
      <c r="J449" s="215">
        <f>ROUND(I449*H449,2)</f>
        <v>0</v>
      </c>
      <c r="K449" s="211" t="s">
        <v>21</v>
      </c>
      <c r="L449" s="69"/>
      <c r="M449" s="216" t="s">
        <v>21</v>
      </c>
      <c r="N449" s="217" t="s">
        <v>41</v>
      </c>
      <c r="O449" s="44"/>
      <c r="P449" s="218">
        <f>O449*H449</f>
        <v>0</v>
      </c>
      <c r="Q449" s="218">
        <v>0</v>
      </c>
      <c r="R449" s="218">
        <f>Q449*H449</f>
        <v>0</v>
      </c>
      <c r="S449" s="218">
        <v>0</v>
      </c>
      <c r="T449" s="219">
        <f>S449*H449</f>
        <v>0</v>
      </c>
      <c r="AR449" s="21" t="s">
        <v>159</v>
      </c>
      <c r="AT449" s="21" t="s">
        <v>155</v>
      </c>
      <c r="AU449" s="21" t="s">
        <v>78</v>
      </c>
      <c r="AY449" s="21" t="s">
        <v>154</v>
      </c>
      <c r="BE449" s="220">
        <f>IF(N449="základní",J449,0)</f>
        <v>0</v>
      </c>
      <c r="BF449" s="220">
        <f>IF(N449="snížená",J449,0)</f>
        <v>0</v>
      </c>
      <c r="BG449" s="220">
        <f>IF(N449="zákl. přenesená",J449,0)</f>
        <v>0</v>
      </c>
      <c r="BH449" s="220">
        <f>IF(N449="sníž. přenesená",J449,0)</f>
        <v>0</v>
      </c>
      <c r="BI449" s="220">
        <f>IF(N449="nulová",J449,0)</f>
        <v>0</v>
      </c>
      <c r="BJ449" s="21" t="s">
        <v>78</v>
      </c>
      <c r="BK449" s="220">
        <f>ROUND(I449*H449,2)</f>
        <v>0</v>
      </c>
      <c r="BL449" s="21" t="s">
        <v>159</v>
      </c>
      <c r="BM449" s="21" t="s">
        <v>973</v>
      </c>
    </row>
    <row r="450" s="1" customFormat="1" ht="16.5" customHeight="1">
      <c r="B450" s="43"/>
      <c r="C450" s="209" t="s">
        <v>569</v>
      </c>
      <c r="D450" s="209" t="s">
        <v>155</v>
      </c>
      <c r="E450" s="210" t="s">
        <v>974</v>
      </c>
      <c r="F450" s="211" t="s">
        <v>975</v>
      </c>
      <c r="G450" s="212" t="s">
        <v>205</v>
      </c>
      <c r="H450" s="213">
        <v>26</v>
      </c>
      <c r="I450" s="214"/>
      <c r="J450" s="215">
        <f>ROUND(I450*H450,2)</f>
        <v>0</v>
      </c>
      <c r="K450" s="211" t="s">
        <v>21</v>
      </c>
      <c r="L450" s="69"/>
      <c r="M450" s="216" t="s">
        <v>21</v>
      </c>
      <c r="N450" s="217" t="s">
        <v>41</v>
      </c>
      <c r="O450" s="44"/>
      <c r="P450" s="218">
        <f>O450*H450</f>
        <v>0</v>
      </c>
      <c r="Q450" s="218">
        <v>0</v>
      </c>
      <c r="R450" s="218">
        <f>Q450*H450</f>
        <v>0</v>
      </c>
      <c r="S450" s="218">
        <v>0</v>
      </c>
      <c r="T450" s="219">
        <f>S450*H450</f>
        <v>0</v>
      </c>
      <c r="AR450" s="21" t="s">
        <v>159</v>
      </c>
      <c r="AT450" s="21" t="s">
        <v>155</v>
      </c>
      <c r="AU450" s="21" t="s">
        <v>78</v>
      </c>
      <c r="AY450" s="21" t="s">
        <v>154</v>
      </c>
      <c r="BE450" s="220">
        <f>IF(N450="základní",J450,0)</f>
        <v>0</v>
      </c>
      <c r="BF450" s="220">
        <f>IF(N450="snížená",J450,0)</f>
        <v>0</v>
      </c>
      <c r="BG450" s="220">
        <f>IF(N450="zákl. přenesená",J450,0)</f>
        <v>0</v>
      </c>
      <c r="BH450" s="220">
        <f>IF(N450="sníž. přenesená",J450,0)</f>
        <v>0</v>
      </c>
      <c r="BI450" s="220">
        <f>IF(N450="nulová",J450,0)</f>
        <v>0</v>
      </c>
      <c r="BJ450" s="21" t="s">
        <v>78</v>
      </c>
      <c r="BK450" s="220">
        <f>ROUND(I450*H450,2)</f>
        <v>0</v>
      </c>
      <c r="BL450" s="21" t="s">
        <v>159</v>
      </c>
      <c r="BM450" s="21" t="s">
        <v>976</v>
      </c>
    </row>
    <row r="451" s="1" customFormat="1" ht="16.5" customHeight="1">
      <c r="B451" s="43"/>
      <c r="C451" s="209" t="s">
        <v>977</v>
      </c>
      <c r="D451" s="209" t="s">
        <v>155</v>
      </c>
      <c r="E451" s="210" t="s">
        <v>978</v>
      </c>
      <c r="F451" s="211" t="s">
        <v>979</v>
      </c>
      <c r="G451" s="212" t="s">
        <v>158</v>
      </c>
      <c r="H451" s="213">
        <v>263.71800000000002</v>
      </c>
      <c r="I451" s="214"/>
      <c r="J451" s="215">
        <f>ROUND(I451*H451,2)</f>
        <v>0</v>
      </c>
      <c r="K451" s="211" t="s">
        <v>21</v>
      </c>
      <c r="L451" s="69"/>
      <c r="M451" s="216" t="s">
        <v>21</v>
      </c>
      <c r="N451" s="217" t="s">
        <v>41</v>
      </c>
      <c r="O451" s="44"/>
      <c r="P451" s="218">
        <f>O451*H451</f>
        <v>0</v>
      </c>
      <c r="Q451" s="218">
        <v>0</v>
      </c>
      <c r="R451" s="218">
        <f>Q451*H451</f>
        <v>0</v>
      </c>
      <c r="S451" s="218">
        <v>0</v>
      </c>
      <c r="T451" s="219">
        <f>S451*H451</f>
        <v>0</v>
      </c>
      <c r="AR451" s="21" t="s">
        <v>159</v>
      </c>
      <c r="AT451" s="21" t="s">
        <v>155</v>
      </c>
      <c r="AU451" s="21" t="s">
        <v>78</v>
      </c>
      <c r="AY451" s="21" t="s">
        <v>154</v>
      </c>
      <c r="BE451" s="220">
        <f>IF(N451="základní",J451,0)</f>
        <v>0</v>
      </c>
      <c r="BF451" s="220">
        <f>IF(N451="snížená",J451,0)</f>
        <v>0</v>
      </c>
      <c r="BG451" s="220">
        <f>IF(N451="zákl. přenesená",J451,0)</f>
        <v>0</v>
      </c>
      <c r="BH451" s="220">
        <f>IF(N451="sníž. přenesená",J451,0)</f>
        <v>0</v>
      </c>
      <c r="BI451" s="220">
        <f>IF(N451="nulová",J451,0)</f>
        <v>0</v>
      </c>
      <c r="BJ451" s="21" t="s">
        <v>78</v>
      </c>
      <c r="BK451" s="220">
        <f>ROUND(I451*H451,2)</f>
        <v>0</v>
      </c>
      <c r="BL451" s="21" t="s">
        <v>159</v>
      </c>
      <c r="BM451" s="21" t="s">
        <v>980</v>
      </c>
    </row>
    <row r="452" s="1" customFormat="1" ht="16.5" customHeight="1">
      <c r="B452" s="43"/>
      <c r="C452" s="209" t="s">
        <v>573</v>
      </c>
      <c r="D452" s="209" t="s">
        <v>155</v>
      </c>
      <c r="E452" s="210" t="s">
        <v>981</v>
      </c>
      <c r="F452" s="211" t="s">
        <v>982</v>
      </c>
      <c r="G452" s="212" t="s">
        <v>262</v>
      </c>
      <c r="H452" s="213">
        <v>6</v>
      </c>
      <c r="I452" s="214"/>
      <c r="J452" s="215">
        <f>ROUND(I452*H452,2)</f>
        <v>0</v>
      </c>
      <c r="K452" s="211" t="s">
        <v>21</v>
      </c>
      <c r="L452" s="69"/>
      <c r="M452" s="216" t="s">
        <v>21</v>
      </c>
      <c r="N452" s="217" t="s">
        <v>41</v>
      </c>
      <c r="O452" s="44"/>
      <c r="P452" s="218">
        <f>O452*H452</f>
        <v>0</v>
      </c>
      <c r="Q452" s="218">
        <v>0</v>
      </c>
      <c r="R452" s="218">
        <f>Q452*H452</f>
        <v>0</v>
      </c>
      <c r="S452" s="218">
        <v>0</v>
      </c>
      <c r="T452" s="219">
        <f>S452*H452</f>
        <v>0</v>
      </c>
      <c r="AR452" s="21" t="s">
        <v>159</v>
      </c>
      <c r="AT452" s="21" t="s">
        <v>155</v>
      </c>
      <c r="AU452" s="21" t="s">
        <v>78</v>
      </c>
      <c r="AY452" s="21" t="s">
        <v>154</v>
      </c>
      <c r="BE452" s="220">
        <f>IF(N452="základní",J452,0)</f>
        <v>0</v>
      </c>
      <c r="BF452" s="220">
        <f>IF(N452="snížená",J452,0)</f>
        <v>0</v>
      </c>
      <c r="BG452" s="220">
        <f>IF(N452="zákl. přenesená",J452,0)</f>
        <v>0</v>
      </c>
      <c r="BH452" s="220">
        <f>IF(N452="sníž. přenesená",J452,0)</f>
        <v>0</v>
      </c>
      <c r="BI452" s="220">
        <f>IF(N452="nulová",J452,0)</f>
        <v>0</v>
      </c>
      <c r="BJ452" s="21" t="s">
        <v>78</v>
      </c>
      <c r="BK452" s="220">
        <f>ROUND(I452*H452,2)</f>
        <v>0</v>
      </c>
      <c r="BL452" s="21" t="s">
        <v>159</v>
      </c>
      <c r="BM452" s="21" t="s">
        <v>983</v>
      </c>
    </row>
    <row r="453" s="1" customFormat="1" ht="16.5" customHeight="1">
      <c r="B453" s="43"/>
      <c r="C453" s="209" t="s">
        <v>984</v>
      </c>
      <c r="D453" s="209" t="s">
        <v>155</v>
      </c>
      <c r="E453" s="210" t="s">
        <v>942</v>
      </c>
      <c r="F453" s="211" t="s">
        <v>943</v>
      </c>
      <c r="G453" s="212" t="s">
        <v>205</v>
      </c>
      <c r="H453" s="213">
        <v>32.600000000000001</v>
      </c>
      <c r="I453" s="214"/>
      <c r="J453" s="215">
        <f>ROUND(I453*H453,2)</f>
        <v>0</v>
      </c>
      <c r="K453" s="211" t="s">
        <v>21</v>
      </c>
      <c r="L453" s="69"/>
      <c r="M453" s="216" t="s">
        <v>21</v>
      </c>
      <c r="N453" s="217" t="s">
        <v>41</v>
      </c>
      <c r="O453" s="44"/>
      <c r="P453" s="218">
        <f>O453*H453</f>
        <v>0</v>
      </c>
      <c r="Q453" s="218">
        <v>0</v>
      </c>
      <c r="R453" s="218">
        <f>Q453*H453</f>
        <v>0</v>
      </c>
      <c r="S453" s="218">
        <v>0</v>
      </c>
      <c r="T453" s="219">
        <f>S453*H453</f>
        <v>0</v>
      </c>
      <c r="AR453" s="21" t="s">
        <v>159</v>
      </c>
      <c r="AT453" s="21" t="s">
        <v>155</v>
      </c>
      <c r="AU453" s="21" t="s">
        <v>78</v>
      </c>
      <c r="AY453" s="21" t="s">
        <v>154</v>
      </c>
      <c r="BE453" s="220">
        <f>IF(N453="základní",J453,0)</f>
        <v>0</v>
      </c>
      <c r="BF453" s="220">
        <f>IF(N453="snížená",J453,0)</f>
        <v>0</v>
      </c>
      <c r="BG453" s="220">
        <f>IF(N453="zákl. přenesená",J453,0)</f>
        <v>0</v>
      </c>
      <c r="BH453" s="220">
        <f>IF(N453="sníž. přenesená",J453,0)</f>
        <v>0</v>
      </c>
      <c r="BI453" s="220">
        <f>IF(N453="nulová",J453,0)</f>
        <v>0</v>
      </c>
      <c r="BJ453" s="21" t="s">
        <v>78</v>
      </c>
      <c r="BK453" s="220">
        <f>ROUND(I453*H453,2)</f>
        <v>0</v>
      </c>
      <c r="BL453" s="21" t="s">
        <v>159</v>
      </c>
      <c r="BM453" s="21" t="s">
        <v>985</v>
      </c>
    </row>
    <row r="454" s="10" customFormat="1">
      <c r="B454" s="221"/>
      <c r="C454" s="222"/>
      <c r="D454" s="223" t="s">
        <v>160</v>
      </c>
      <c r="E454" s="224" t="s">
        <v>21</v>
      </c>
      <c r="F454" s="225" t="s">
        <v>986</v>
      </c>
      <c r="G454" s="222"/>
      <c r="H454" s="226">
        <v>32.600000000000001</v>
      </c>
      <c r="I454" s="227"/>
      <c r="J454" s="222"/>
      <c r="K454" s="222"/>
      <c r="L454" s="228"/>
      <c r="M454" s="229"/>
      <c r="N454" s="230"/>
      <c r="O454" s="230"/>
      <c r="P454" s="230"/>
      <c r="Q454" s="230"/>
      <c r="R454" s="230"/>
      <c r="S454" s="230"/>
      <c r="T454" s="231"/>
      <c r="AT454" s="232" t="s">
        <v>160</v>
      </c>
      <c r="AU454" s="232" t="s">
        <v>78</v>
      </c>
      <c r="AV454" s="10" t="s">
        <v>80</v>
      </c>
      <c r="AW454" s="10" t="s">
        <v>33</v>
      </c>
      <c r="AX454" s="10" t="s">
        <v>70</v>
      </c>
      <c r="AY454" s="232" t="s">
        <v>154</v>
      </c>
    </row>
    <row r="455" s="11" customFormat="1">
      <c r="B455" s="233"/>
      <c r="C455" s="234"/>
      <c r="D455" s="223" t="s">
        <v>160</v>
      </c>
      <c r="E455" s="235" t="s">
        <v>21</v>
      </c>
      <c r="F455" s="236" t="s">
        <v>162</v>
      </c>
      <c r="G455" s="234"/>
      <c r="H455" s="237">
        <v>32.600000000000001</v>
      </c>
      <c r="I455" s="238"/>
      <c r="J455" s="234"/>
      <c r="K455" s="234"/>
      <c r="L455" s="239"/>
      <c r="M455" s="240"/>
      <c r="N455" s="241"/>
      <c r="O455" s="241"/>
      <c r="P455" s="241"/>
      <c r="Q455" s="241"/>
      <c r="R455" s="241"/>
      <c r="S455" s="241"/>
      <c r="T455" s="242"/>
      <c r="AT455" s="243" t="s">
        <v>160</v>
      </c>
      <c r="AU455" s="243" t="s">
        <v>78</v>
      </c>
      <c r="AV455" s="11" t="s">
        <v>159</v>
      </c>
      <c r="AW455" s="11" t="s">
        <v>33</v>
      </c>
      <c r="AX455" s="11" t="s">
        <v>78</v>
      </c>
      <c r="AY455" s="243" t="s">
        <v>154</v>
      </c>
    </row>
    <row r="456" s="1" customFormat="1" ht="16.5" customHeight="1">
      <c r="B456" s="43"/>
      <c r="C456" s="209" t="s">
        <v>577</v>
      </c>
      <c r="D456" s="209" t="s">
        <v>155</v>
      </c>
      <c r="E456" s="210" t="s">
        <v>987</v>
      </c>
      <c r="F456" s="211" t="s">
        <v>988</v>
      </c>
      <c r="G456" s="212" t="s">
        <v>205</v>
      </c>
      <c r="H456" s="213">
        <v>32.600000000000001</v>
      </c>
      <c r="I456" s="214"/>
      <c r="J456" s="215">
        <f>ROUND(I456*H456,2)</f>
        <v>0</v>
      </c>
      <c r="K456" s="211" t="s">
        <v>21</v>
      </c>
      <c r="L456" s="69"/>
      <c r="M456" s="216" t="s">
        <v>21</v>
      </c>
      <c r="N456" s="217" t="s">
        <v>41</v>
      </c>
      <c r="O456" s="44"/>
      <c r="P456" s="218">
        <f>O456*H456</f>
        <v>0</v>
      </c>
      <c r="Q456" s="218">
        <v>0</v>
      </c>
      <c r="R456" s="218">
        <f>Q456*H456</f>
        <v>0</v>
      </c>
      <c r="S456" s="218">
        <v>0</v>
      </c>
      <c r="T456" s="219">
        <f>S456*H456</f>
        <v>0</v>
      </c>
      <c r="AR456" s="21" t="s">
        <v>159</v>
      </c>
      <c r="AT456" s="21" t="s">
        <v>155</v>
      </c>
      <c r="AU456" s="21" t="s">
        <v>78</v>
      </c>
      <c r="AY456" s="21" t="s">
        <v>154</v>
      </c>
      <c r="BE456" s="220">
        <f>IF(N456="základní",J456,0)</f>
        <v>0</v>
      </c>
      <c r="BF456" s="220">
        <f>IF(N456="snížená",J456,0)</f>
        <v>0</v>
      </c>
      <c r="BG456" s="220">
        <f>IF(N456="zákl. přenesená",J456,0)</f>
        <v>0</v>
      </c>
      <c r="BH456" s="220">
        <f>IF(N456="sníž. přenesená",J456,0)</f>
        <v>0</v>
      </c>
      <c r="BI456" s="220">
        <f>IF(N456="nulová",J456,0)</f>
        <v>0</v>
      </c>
      <c r="BJ456" s="21" t="s">
        <v>78</v>
      </c>
      <c r="BK456" s="220">
        <f>ROUND(I456*H456,2)</f>
        <v>0</v>
      </c>
      <c r="BL456" s="21" t="s">
        <v>159</v>
      </c>
      <c r="BM456" s="21" t="s">
        <v>989</v>
      </c>
    </row>
    <row r="457" s="1" customFormat="1" ht="16.5" customHeight="1">
      <c r="B457" s="43"/>
      <c r="C457" s="209" t="s">
        <v>990</v>
      </c>
      <c r="D457" s="209" t="s">
        <v>155</v>
      </c>
      <c r="E457" s="210" t="s">
        <v>991</v>
      </c>
      <c r="F457" s="211" t="s">
        <v>992</v>
      </c>
      <c r="G457" s="212" t="s">
        <v>158</v>
      </c>
      <c r="H457" s="213">
        <v>8.0999999999999996</v>
      </c>
      <c r="I457" s="214"/>
      <c r="J457" s="215">
        <f>ROUND(I457*H457,2)</f>
        <v>0</v>
      </c>
      <c r="K457" s="211" t="s">
        <v>21</v>
      </c>
      <c r="L457" s="69"/>
      <c r="M457" s="216" t="s">
        <v>21</v>
      </c>
      <c r="N457" s="217" t="s">
        <v>41</v>
      </c>
      <c r="O457" s="44"/>
      <c r="P457" s="218">
        <f>O457*H457</f>
        <v>0</v>
      </c>
      <c r="Q457" s="218">
        <v>0</v>
      </c>
      <c r="R457" s="218">
        <f>Q457*H457</f>
        <v>0</v>
      </c>
      <c r="S457" s="218">
        <v>0</v>
      </c>
      <c r="T457" s="219">
        <f>S457*H457</f>
        <v>0</v>
      </c>
      <c r="AR457" s="21" t="s">
        <v>159</v>
      </c>
      <c r="AT457" s="21" t="s">
        <v>155</v>
      </c>
      <c r="AU457" s="21" t="s">
        <v>78</v>
      </c>
      <c r="AY457" s="21" t="s">
        <v>154</v>
      </c>
      <c r="BE457" s="220">
        <f>IF(N457="základní",J457,0)</f>
        <v>0</v>
      </c>
      <c r="BF457" s="220">
        <f>IF(N457="snížená",J457,0)</f>
        <v>0</v>
      </c>
      <c r="BG457" s="220">
        <f>IF(N457="zákl. přenesená",J457,0)</f>
        <v>0</v>
      </c>
      <c r="BH457" s="220">
        <f>IF(N457="sníž. přenesená",J457,0)</f>
        <v>0</v>
      </c>
      <c r="BI457" s="220">
        <f>IF(N457="nulová",J457,0)</f>
        <v>0</v>
      </c>
      <c r="BJ457" s="21" t="s">
        <v>78</v>
      </c>
      <c r="BK457" s="220">
        <f>ROUND(I457*H457,2)</f>
        <v>0</v>
      </c>
      <c r="BL457" s="21" t="s">
        <v>159</v>
      </c>
      <c r="BM457" s="21" t="s">
        <v>993</v>
      </c>
    </row>
    <row r="458" s="10" customFormat="1">
      <c r="B458" s="221"/>
      <c r="C458" s="222"/>
      <c r="D458" s="223" t="s">
        <v>160</v>
      </c>
      <c r="E458" s="224" t="s">
        <v>21</v>
      </c>
      <c r="F458" s="225" t="s">
        <v>994</v>
      </c>
      <c r="G458" s="222"/>
      <c r="H458" s="226">
        <v>2.7599999999999998</v>
      </c>
      <c r="I458" s="227"/>
      <c r="J458" s="222"/>
      <c r="K458" s="222"/>
      <c r="L458" s="228"/>
      <c r="M458" s="229"/>
      <c r="N458" s="230"/>
      <c r="O458" s="230"/>
      <c r="P458" s="230"/>
      <c r="Q458" s="230"/>
      <c r="R458" s="230"/>
      <c r="S458" s="230"/>
      <c r="T458" s="231"/>
      <c r="AT458" s="232" t="s">
        <v>160</v>
      </c>
      <c r="AU458" s="232" t="s">
        <v>78</v>
      </c>
      <c r="AV458" s="10" t="s">
        <v>80</v>
      </c>
      <c r="AW458" s="10" t="s">
        <v>33</v>
      </c>
      <c r="AX458" s="10" t="s">
        <v>70</v>
      </c>
      <c r="AY458" s="232" t="s">
        <v>154</v>
      </c>
    </row>
    <row r="459" s="10" customFormat="1">
      <c r="B459" s="221"/>
      <c r="C459" s="222"/>
      <c r="D459" s="223" t="s">
        <v>160</v>
      </c>
      <c r="E459" s="224" t="s">
        <v>21</v>
      </c>
      <c r="F459" s="225" t="s">
        <v>995</v>
      </c>
      <c r="G459" s="222"/>
      <c r="H459" s="226">
        <v>2.9399999999999999</v>
      </c>
      <c r="I459" s="227"/>
      <c r="J459" s="222"/>
      <c r="K459" s="222"/>
      <c r="L459" s="228"/>
      <c r="M459" s="229"/>
      <c r="N459" s="230"/>
      <c r="O459" s="230"/>
      <c r="P459" s="230"/>
      <c r="Q459" s="230"/>
      <c r="R459" s="230"/>
      <c r="S459" s="230"/>
      <c r="T459" s="231"/>
      <c r="AT459" s="232" t="s">
        <v>160</v>
      </c>
      <c r="AU459" s="232" t="s">
        <v>78</v>
      </c>
      <c r="AV459" s="10" t="s">
        <v>80</v>
      </c>
      <c r="AW459" s="10" t="s">
        <v>33</v>
      </c>
      <c r="AX459" s="10" t="s">
        <v>70</v>
      </c>
      <c r="AY459" s="232" t="s">
        <v>154</v>
      </c>
    </row>
    <row r="460" s="10" customFormat="1">
      <c r="B460" s="221"/>
      <c r="C460" s="222"/>
      <c r="D460" s="223" t="s">
        <v>160</v>
      </c>
      <c r="E460" s="224" t="s">
        <v>21</v>
      </c>
      <c r="F460" s="225" t="s">
        <v>996</v>
      </c>
      <c r="G460" s="222"/>
      <c r="H460" s="226">
        <v>2.3999999999999999</v>
      </c>
      <c r="I460" s="227"/>
      <c r="J460" s="222"/>
      <c r="K460" s="222"/>
      <c r="L460" s="228"/>
      <c r="M460" s="229"/>
      <c r="N460" s="230"/>
      <c r="O460" s="230"/>
      <c r="P460" s="230"/>
      <c r="Q460" s="230"/>
      <c r="R460" s="230"/>
      <c r="S460" s="230"/>
      <c r="T460" s="231"/>
      <c r="AT460" s="232" t="s">
        <v>160</v>
      </c>
      <c r="AU460" s="232" t="s">
        <v>78</v>
      </c>
      <c r="AV460" s="10" t="s">
        <v>80</v>
      </c>
      <c r="AW460" s="10" t="s">
        <v>33</v>
      </c>
      <c r="AX460" s="10" t="s">
        <v>70</v>
      </c>
      <c r="AY460" s="232" t="s">
        <v>154</v>
      </c>
    </row>
    <row r="461" s="11" customFormat="1">
      <c r="B461" s="233"/>
      <c r="C461" s="234"/>
      <c r="D461" s="223" t="s">
        <v>160</v>
      </c>
      <c r="E461" s="235" t="s">
        <v>21</v>
      </c>
      <c r="F461" s="236" t="s">
        <v>162</v>
      </c>
      <c r="G461" s="234"/>
      <c r="H461" s="237">
        <v>8.0999999999999996</v>
      </c>
      <c r="I461" s="238"/>
      <c r="J461" s="234"/>
      <c r="K461" s="234"/>
      <c r="L461" s="239"/>
      <c r="M461" s="240"/>
      <c r="N461" s="241"/>
      <c r="O461" s="241"/>
      <c r="P461" s="241"/>
      <c r="Q461" s="241"/>
      <c r="R461" s="241"/>
      <c r="S461" s="241"/>
      <c r="T461" s="242"/>
      <c r="AT461" s="243" t="s">
        <v>160</v>
      </c>
      <c r="AU461" s="243" t="s">
        <v>78</v>
      </c>
      <c r="AV461" s="11" t="s">
        <v>159</v>
      </c>
      <c r="AW461" s="11" t="s">
        <v>33</v>
      </c>
      <c r="AX461" s="11" t="s">
        <v>78</v>
      </c>
      <c r="AY461" s="243" t="s">
        <v>154</v>
      </c>
    </row>
    <row r="462" s="1" customFormat="1" ht="16.5" customHeight="1">
      <c r="B462" s="43"/>
      <c r="C462" s="209" t="s">
        <v>581</v>
      </c>
      <c r="D462" s="209" t="s">
        <v>155</v>
      </c>
      <c r="E462" s="210" t="s">
        <v>997</v>
      </c>
      <c r="F462" s="211" t="s">
        <v>998</v>
      </c>
      <c r="G462" s="212" t="s">
        <v>205</v>
      </c>
      <c r="H462" s="213">
        <v>83</v>
      </c>
      <c r="I462" s="214"/>
      <c r="J462" s="215">
        <f>ROUND(I462*H462,2)</f>
        <v>0</v>
      </c>
      <c r="K462" s="211" t="s">
        <v>21</v>
      </c>
      <c r="L462" s="69"/>
      <c r="M462" s="216" t="s">
        <v>21</v>
      </c>
      <c r="N462" s="217" t="s">
        <v>41</v>
      </c>
      <c r="O462" s="44"/>
      <c r="P462" s="218">
        <f>O462*H462</f>
        <v>0</v>
      </c>
      <c r="Q462" s="218">
        <v>0</v>
      </c>
      <c r="R462" s="218">
        <f>Q462*H462</f>
        <v>0</v>
      </c>
      <c r="S462" s="218">
        <v>0</v>
      </c>
      <c r="T462" s="219">
        <f>S462*H462</f>
        <v>0</v>
      </c>
      <c r="AR462" s="21" t="s">
        <v>159</v>
      </c>
      <c r="AT462" s="21" t="s">
        <v>155</v>
      </c>
      <c r="AU462" s="21" t="s">
        <v>78</v>
      </c>
      <c r="AY462" s="21" t="s">
        <v>154</v>
      </c>
      <c r="BE462" s="220">
        <f>IF(N462="základní",J462,0)</f>
        <v>0</v>
      </c>
      <c r="BF462" s="220">
        <f>IF(N462="snížená",J462,0)</f>
        <v>0</v>
      </c>
      <c r="BG462" s="220">
        <f>IF(N462="zákl. přenesená",J462,0)</f>
        <v>0</v>
      </c>
      <c r="BH462" s="220">
        <f>IF(N462="sníž. přenesená",J462,0)</f>
        <v>0</v>
      </c>
      <c r="BI462" s="220">
        <f>IF(N462="nulová",J462,0)</f>
        <v>0</v>
      </c>
      <c r="BJ462" s="21" t="s">
        <v>78</v>
      </c>
      <c r="BK462" s="220">
        <f>ROUND(I462*H462,2)</f>
        <v>0</v>
      </c>
      <c r="BL462" s="21" t="s">
        <v>159</v>
      </c>
      <c r="BM462" s="21" t="s">
        <v>999</v>
      </c>
    </row>
    <row r="463" s="1" customFormat="1" ht="16.5" customHeight="1">
      <c r="B463" s="43"/>
      <c r="C463" s="209" t="s">
        <v>1000</v>
      </c>
      <c r="D463" s="209" t="s">
        <v>155</v>
      </c>
      <c r="E463" s="210" t="s">
        <v>1001</v>
      </c>
      <c r="F463" s="211" t="s">
        <v>1002</v>
      </c>
      <c r="G463" s="212" t="s">
        <v>262</v>
      </c>
      <c r="H463" s="213">
        <v>5</v>
      </c>
      <c r="I463" s="214"/>
      <c r="J463" s="215">
        <f>ROUND(I463*H463,2)</f>
        <v>0</v>
      </c>
      <c r="K463" s="211" t="s">
        <v>21</v>
      </c>
      <c r="L463" s="69"/>
      <c r="M463" s="216" t="s">
        <v>21</v>
      </c>
      <c r="N463" s="217" t="s">
        <v>41</v>
      </c>
      <c r="O463" s="44"/>
      <c r="P463" s="218">
        <f>O463*H463</f>
        <v>0</v>
      </c>
      <c r="Q463" s="218">
        <v>0</v>
      </c>
      <c r="R463" s="218">
        <f>Q463*H463</f>
        <v>0</v>
      </c>
      <c r="S463" s="218">
        <v>0</v>
      </c>
      <c r="T463" s="219">
        <f>S463*H463</f>
        <v>0</v>
      </c>
      <c r="AR463" s="21" t="s">
        <v>159</v>
      </c>
      <c r="AT463" s="21" t="s">
        <v>155</v>
      </c>
      <c r="AU463" s="21" t="s">
        <v>78</v>
      </c>
      <c r="AY463" s="21" t="s">
        <v>154</v>
      </c>
      <c r="BE463" s="220">
        <f>IF(N463="základní",J463,0)</f>
        <v>0</v>
      </c>
      <c r="BF463" s="220">
        <f>IF(N463="snížená",J463,0)</f>
        <v>0</v>
      </c>
      <c r="BG463" s="220">
        <f>IF(N463="zákl. přenesená",J463,0)</f>
        <v>0</v>
      </c>
      <c r="BH463" s="220">
        <f>IF(N463="sníž. přenesená",J463,0)</f>
        <v>0</v>
      </c>
      <c r="BI463" s="220">
        <f>IF(N463="nulová",J463,0)</f>
        <v>0</v>
      </c>
      <c r="BJ463" s="21" t="s">
        <v>78</v>
      </c>
      <c r="BK463" s="220">
        <f>ROUND(I463*H463,2)</f>
        <v>0</v>
      </c>
      <c r="BL463" s="21" t="s">
        <v>159</v>
      </c>
      <c r="BM463" s="21" t="s">
        <v>1003</v>
      </c>
    </row>
    <row r="464" s="1" customFormat="1" ht="16.5" customHeight="1">
      <c r="B464" s="43"/>
      <c r="C464" s="209" t="s">
        <v>584</v>
      </c>
      <c r="D464" s="209" t="s">
        <v>155</v>
      </c>
      <c r="E464" s="210" t="s">
        <v>1004</v>
      </c>
      <c r="F464" s="211" t="s">
        <v>1005</v>
      </c>
      <c r="G464" s="212" t="s">
        <v>262</v>
      </c>
      <c r="H464" s="213">
        <v>4</v>
      </c>
      <c r="I464" s="214"/>
      <c r="J464" s="215">
        <f>ROUND(I464*H464,2)</f>
        <v>0</v>
      </c>
      <c r="K464" s="211" t="s">
        <v>21</v>
      </c>
      <c r="L464" s="69"/>
      <c r="M464" s="216" t="s">
        <v>21</v>
      </c>
      <c r="N464" s="217" t="s">
        <v>41</v>
      </c>
      <c r="O464" s="44"/>
      <c r="P464" s="218">
        <f>O464*H464</f>
        <v>0</v>
      </c>
      <c r="Q464" s="218">
        <v>0</v>
      </c>
      <c r="R464" s="218">
        <f>Q464*H464</f>
        <v>0</v>
      </c>
      <c r="S464" s="218">
        <v>0</v>
      </c>
      <c r="T464" s="219">
        <f>S464*H464</f>
        <v>0</v>
      </c>
      <c r="AR464" s="21" t="s">
        <v>159</v>
      </c>
      <c r="AT464" s="21" t="s">
        <v>155</v>
      </c>
      <c r="AU464" s="21" t="s">
        <v>78</v>
      </c>
      <c r="AY464" s="21" t="s">
        <v>154</v>
      </c>
      <c r="BE464" s="220">
        <f>IF(N464="základní",J464,0)</f>
        <v>0</v>
      </c>
      <c r="BF464" s="220">
        <f>IF(N464="snížená",J464,0)</f>
        <v>0</v>
      </c>
      <c r="BG464" s="220">
        <f>IF(N464="zákl. přenesená",J464,0)</f>
        <v>0</v>
      </c>
      <c r="BH464" s="220">
        <f>IF(N464="sníž. přenesená",J464,0)</f>
        <v>0</v>
      </c>
      <c r="BI464" s="220">
        <f>IF(N464="nulová",J464,0)</f>
        <v>0</v>
      </c>
      <c r="BJ464" s="21" t="s">
        <v>78</v>
      </c>
      <c r="BK464" s="220">
        <f>ROUND(I464*H464,2)</f>
        <v>0</v>
      </c>
      <c r="BL464" s="21" t="s">
        <v>159</v>
      </c>
      <c r="BM464" s="21" t="s">
        <v>1006</v>
      </c>
    </row>
    <row r="465" s="1" customFormat="1" ht="25.5" customHeight="1">
      <c r="B465" s="43"/>
      <c r="C465" s="209" t="s">
        <v>1007</v>
      </c>
      <c r="D465" s="209" t="s">
        <v>155</v>
      </c>
      <c r="E465" s="210" t="s">
        <v>1008</v>
      </c>
      <c r="F465" s="211" t="s">
        <v>1009</v>
      </c>
      <c r="G465" s="212" t="s">
        <v>205</v>
      </c>
      <c r="H465" s="213">
        <v>42.509999999999998</v>
      </c>
      <c r="I465" s="214"/>
      <c r="J465" s="215">
        <f>ROUND(I465*H465,2)</f>
        <v>0</v>
      </c>
      <c r="K465" s="211" t="s">
        <v>21</v>
      </c>
      <c r="L465" s="69"/>
      <c r="M465" s="216" t="s">
        <v>21</v>
      </c>
      <c r="N465" s="217" t="s">
        <v>41</v>
      </c>
      <c r="O465" s="44"/>
      <c r="P465" s="218">
        <f>O465*H465</f>
        <v>0</v>
      </c>
      <c r="Q465" s="218">
        <v>0</v>
      </c>
      <c r="R465" s="218">
        <f>Q465*H465</f>
        <v>0</v>
      </c>
      <c r="S465" s="218">
        <v>0</v>
      </c>
      <c r="T465" s="219">
        <f>S465*H465</f>
        <v>0</v>
      </c>
      <c r="AR465" s="21" t="s">
        <v>159</v>
      </c>
      <c r="AT465" s="21" t="s">
        <v>155</v>
      </c>
      <c r="AU465" s="21" t="s">
        <v>78</v>
      </c>
      <c r="AY465" s="21" t="s">
        <v>154</v>
      </c>
      <c r="BE465" s="220">
        <f>IF(N465="základní",J465,0)</f>
        <v>0</v>
      </c>
      <c r="BF465" s="220">
        <f>IF(N465="snížená",J465,0)</f>
        <v>0</v>
      </c>
      <c r="BG465" s="220">
        <f>IF(N465="zákl. přenesená",J465,0)</f>
        <v>0</v>
      </c>
      <c r="BH465" s="220">
        <f>IF(N465="sníž. přenesená",J465,0)</f>
        <v>0</v>
      </c>
      <c r="BI465" s="220">
        <f>IF(N465="nulová",J465,0)</f>
        <v>0</v>
      </c>
      <c r="BJ465" s="21" t="s">
        <v>78</v>
      </c>
      <c r="BK465" s="220">
        <f>ROUND(I465*H465,2)</f>
        <v>0</v>
      </c>
      <c r="BL465" s="21" t="s">
        <v>159</v>
      </c>
      <c r="BM465" s="21" t="s">
        <v>1010</v>
      </c>
    </row>
    <row r="466" s="10" customFormat="1">
      <c r="B466" s="221"/>
      <c r="C466" s="222"/>
      <c r="D466" s="223" t="s">
        <v>160</v>
      </c>
      <c r="E466" s="224" t="s">
        <v>21</v>
      </c>
      <c r="F466" s="225" t="s">
        <v>1011</v>
      </c>
      <c r="G466" s="222"/>
      <c r="H466" s="226">
        <v>42.509999999999998</v>
      </c>
      <c r="I466" s="227"/>
      <c r="J466" s="222"/>
      <c r="K466" s="222"/>
      <c r="L466" s="228"/>
      <c r="M466" s="229"/>
      <c r="N466" s="230"/>
      <c r="O466" s="230"/>
      <c r="P466" s="230"/>
      <c r="Q466" s="230"/>
      <c r="R466" s="230"/>
      <c r="S466" s="230"/>
      <c r="T466" s="231"/>
      <c r="AT466" s="232" t="s">
        <v>160</v>
      </c>
      <c r="AU466" s="232" t="s">
        <v>78</v>
      </c>
      <c r="AV466" s="10" t="s">
        <v>80</v>
      </c>
      <c r="AW466" s="10" t="s">
        <v>33</v>
      </c>
      <c r="AX466" s="10" t="s">
        <v>70</v>
      </c>
      <c r="AY466" s="232" t="s">
        <v>154</v>
      </c>
    </row>
    <row r="467" s="11" customFormat="1">
      <c r="B467" s="233"/>
      <c r="C467" s="234"/>
      <c r="D467" s="223" t="s">
        <v>160</v>
      </c>
      <c r="E467" s="235" t="s">
        <v>21</v>
      </c>
      <c r="F467" s="236" t="s">
        <v>162</v>
      </c>
      <c r="G467" s="234"/>
      <c r="H467" s="237">
        <v>42.509999999999998</v>
      </c>
      <c r="I467" s="238"/>
      <c r="J467" s="234"/>
      <c r="K467" s="234"/>
      <c r="L467" s="239"/>
      <c r="M467" s="240"/>
      <c r="N467" s="241"/>
      <c r="O467" s="241"/>
      <c r="P467" s="241"/>
      <c r="Q467" s="241"/>
      <c r="R467" s="241"/>
      <c r="S467" s="241"/>
      <c r="T467" s="242"/>
      <c r="AT467" s="243" t="s">
        <v>160</v>
      </c>
      <c r="AU467" s="243" t="s">
        <v>78</v>
      </c>
      <c r="AV467" s="11" t="s">
        <v>159</v>
      </c>
      <c r="AW467" s="11" t="s">
        <v>33</v>
      </c>
      <c r="AX467" s="11" t="s">
        <v>78</v>
      </c>
      <c r="AY467" s="243" t="s">
        <v>154</v>
      </c>
    </row>
    <row r="468" s="1" customFormat="1" ht="16.5" customHeight="1">
      <c r="B468" s="43"/>
      <c r="C468" s="209" t="s">
        <v>588</v>
      </c>
      <c r="D468" s="209" t="s">
        <v>155</v>
      </c>
      <c r="E468" s="210" t="s">
        <v>1012</v>
      </c>
      <c r="F468" s="211" t="s">
        <v>1013</v>
      </c>
      <c r="G468" s="212" t="s">
        <v>205</v>
      </c>
      <c r="H468" s="213">
        <v>17.600000000000001</v>
      </c>
      <c r="I468" s="214"/>
      <c r="J468" s="215">
        <f>ROUND(I468*H468,2)</f>
        <v>0</v>
      </c>
      <c r="K468" s="211" t="s">
        <v>21</v>
      </c>
      <c r="L468" s="69"/>
      <c r="M468" s="216" t="s">
        <v>21</v>
      </c>
      <c r="N468" s="217" t="s">
        <v>41</v>
      </c>
      <c r="O468" s="44"/>
      <c r="P468" s="218">
        <f>O468*H468</f>
        <v>0</v>
      </c>
      <c r="Q468" s="218">
        <v>0</v>
      </c>
      <c r="R468" s="218">
        <f>Q468*H468</f>
        <v>0</v>
      </c>
      <c r="S468" s="218">
        <v>0</v>
      </c>
      <c r="T468" s="219">
        <f>S468*H468</f>
        <v>0</v>
      </c>
      <c r="AR468" s="21" t="s">
        <v>159</v>
      </c>
      <c r="AT468" s="21" t="s">
        <v>155</v>
      </c>
      <c r="AU468" s="21" t="s">
        <v>78</v>
      </c>
      <c r="AY468" s="21" t="s">
        <v>154</v>
      </c>
      <c r="BE468" s="220">
        <f>IF(N468="základní",J468,0)</f>
        <v>0</v>
      </c>
      <c r="BF468" s="220">
        <f>IF(N468="snížená",J468,0)</f>
        <v>0</v>
      </c>
      <c r="BG468" s="220">
        <f>IF(N468="zákl. přenesená",J468,0)</f>
        <v>0</v>
      </c>
      <c r="BH468" s="220">
        <f>IF(N468="sníž. přenesená",J468,0)</f>
        <v>0</v>
      </c>
      <c r="BI468" s="220">
        <f>IF(N468="nulová",J468,0)</f>
        <v>0</v>
      </c>
      <c r="BJ468" s="21" t="s">
        <v>78</v>
      </c>
      <c r="BK468" s="220">
        <f>ROUND(I468*H468,2)</f>
        <v>0</v>
      </c>
      <c r="BL468" s="21" t="s">
        <v>159</v>
      </c>
      <c r="BM468" s="21" t="s">
        <v>1014</v>
      </c>
    </row>
    <row r="469" s="10" customFormat="1">
      <c r="B469" s="221"/>
      <c r="C469" s="222"/>
      <c r="D469" s="223" t="s">
        <v>160</v>
      </c>
      <c r="E469" s="224" t="s">
        <v>21</v>
      </c>
      <c r="F469" s="225" t="s">
        <v>1015</v>
      </c>
      <c r="G469" s="222"/>
      <c r="H469" s="226">
        <v>17.600000000000001</v>
      </c>
      <c r="I469" s="227"/>
      <c r="J469" s="222"/>
      <c r="K469" s="222"/>
      <c r="L469" s="228"/>
      <c r="M469" s="229"/>
      <c r="N469" s="230"/>
      <c r="O469" s="230"/>
      <c r="P469" s="230"/>
      <c r="Q469" s="230"/>
      <c r="R469" s="230"/>
      <c r="S469" s="230"/>
      <c r="T469" s="231"/>
      <c r="AT469" s="232" t="s">
        <v>160</v>
      </c>
      <c r="AU469" s="232" t="s">
        <v>78</v>
      </c>
      <c r="AV469" s="10" t="s">
        <v>80</v>
      </c>
      <c r="AW469" s="10" t="s">
        <v>33</v>
      </c>
      <c r="AX469" s="10" t="s">
        <v>70</v>
      </c>
      <c r="AY469" s="232" t="s">
        <v>154</v>
      </c>
    </row>
    <row r="470" s="11" customFormat="1">
      <c r="B470" s="233"/>
      <c r="C470" s="234"/>
      <c r="D470" s="223" t="s">
        <v>160</v>
      </c>
      <c r="E470" s="235" t="s">
        <v>21</v>
      </c>
      <c r="F470" s="236" t="s">
        <v>162</v>
      </c>
      <c r="G470" s="234"/>
      <c r="H470" s="237">
        <v>17.600000000000001</v>
      </c>
      <c r="I470" s="238"/>
      <c r="J470" s="234"/>
      <c r="K470" s="234"/>
      <c r="L470" s="239"/>
      <c r="M470" s="240"/>
      <c r="N470" s="241"/>
      <c r="O470" s="241"/>
      <c r="P470" s="241"/>
      <c r="Q470" s="241"/>
      <c r="R470" s="241"/>
      <c r="S470" s="241"/>
      <c r="T470" s="242"/>
      <c r="AT470" s="243" t="s">
        <v>160</v>
      </c>
      <c r="AU470" s="243" t="s">
        <v>78</v>
      </c>
      <c r="AV470" s="11" t="s">
        <v>159</v>
      </c>
      <c r="AW470" s="11" t="s">
        <v>33</v>
      </c>
      <c r="AX470" s="11" t="s">
        <v>78</v>
      </c>
      <c r="AY470" s="243" t="s">
        <v>154</v>
      </c>
    </row>
    <row r="471" s="1" customFormat="1" ht="25.5" customHeight="1">
      <c r="B471" s="43"/>
      <c r="C471" s="209" t="s">
        <v>1016</v>
      </c>
      <c r="D471" s="209" t="s">
        <v>155</v>
      </c>
      <c r="E471" s="210" t="s">
        <v>1017</v>
      </c>
      <c r="F471" s="211" t="s">
        <v>1018</v>
      </c>
      <c r="G471" s="212" t="s">
        <v>158</v>
      </c>
      <c r="H471" s="213">
        <v>263.72000000000003</v>
      </c>
      <c r="I471" s="214"/>
      <c r="J471" s="215">
        <f>ROUND(I471*H471,2)</f>
        <v>0</v>
      </c>
      <c r="K471" s="211" t="s">
        <v>21</v>
      </c>
      <c r="L471" s="69"/>
      <c r="M471" s="216" t="s">
        <v>21</v>
      </c>
      <c r="N471" s="217" t="s">
        <v>41</v>
      </c>
      <c r="O471" s="44"/>
      <c r="P471" s="218">
        <f>O471*H471</f>
        <v>0</v>
      </c>
      <c r="Q471" s="218">
        <v>0</v>
      </c>
      <c r="R471" s="218">
        <f>Q471*H471</f>
        <v>0</v>
      </c>
      <c r="S471" s="218">
        <v>0</v>
      </c>
      <c r="T471" s="219">
        <f>S471*H471</f>
        <v>0</v>
      </c>
      <c r="AR471" s="21" t="s">
        <v>159</v>
      </c>
      <c r="AT471" s="21" t="s">
        <v>155</v>
      </c>
      <c r="AU471" s="21" t="s">
        <v>78</v>
      </c>
      <c r="AY471" s="21" t="s">
        <v>154</v>
      </c>
      <c r="BE471" s="220">
        <f>IF(N471="základní",J471,0)</f>
        <v>0</v>
      </c>
      <c r="BF471" s="220">
        <f>IF(N471="snížená",J471,0)</f>
        <v>0</v>
      </c>
      <c r="BG471" s="220">
        <f>IF(N471="zákl. přenesená",J471,0)</f>
        <v>0</v>
      </c>
      <c r="BH471" s="220">
        <f>IF(N471="sníž. přenesená",J471,0)</f>
        <v>0</v>
      </c>
      <c r="BI471" s="220">
        <f>IF(N471="nulová",J471,0)</f>
        <v>0</v>
      </c>
      <c r="BJ471" s="21" t="s">
        <v>78</v>
      </c>
      <c r="BK471" s="220">
        <f>ROUND(I471*H471,2)</f>
        <v>0</v>
      </c>
      <c r="BL471" s="21" t="s">
        <v>159</v>
      </c>
      <c r="BM471" s="21" t="s">
        <v>1019</v>
      </c>
    </row>
    <row r="472" s="1" customFormat="1" ht="16.5" customHeight="1">
      <c r="B472" s="43"/>
      <c r="C472" s="209" t="s">
        <v>592</v>
      </c>
      <c r="D472" s="209" t="s">
        <v>155</v>
      </c>
      <c r="E472" s="210" t="s">
        <v>1020</v>
      </c>
      <c r="F472" s="211" t="s">
        <v>1021</v>
      </c>
      <c r="G472" s="212" t="s">
        <v>205</v>
      </c>
      <c r="H472" s="213">
        <v>22.120000000000001</v>
      </c>
      <c r="I472" s="214"/>
      <c r="J472" s="215">
        <f>ROUND(I472*H472,2)</f>
        <v>0</v>
      </c>
      <c r="K472" s="211" t="s">
        <v>21</v>
      </c>
      <c r="L472" s="69"/>
      <c r="M472" s="216" t="s">
        <v>21</v>
      </c>
      <c r="N472" s="217" t="s">
        <v>41</v>
      </c>
      <c r="O472" s="44"/>
      <c r="P472" s="218">
        <f>O472*H472</f>
        <v>0</v>
      </c>
      <c r="Q472" s="218">
        <v>0</v>
      </c>
      <c r="R472" s="218">
        <f>Q472*H472</f>
        <v>0</v>
      </c>
      <c r="S472" s="218">
        <v>0</v>
      </c>
      <c r="T472" s="219">
        <f>S472*H472</f>
        <v>0</v>
      </c>
      <c r="AR472" s="21" t="s">
        <v>159</v>
      </c>
      <c r="AT472" s="21" t="s">
        <v>155</v>
      </c>
      <c r="AU472" s="21" t="s">
        <v>78</v>
      </c>
      <c r="AY472" s="21" t="s">
        <v>154</v>
      </c>
      <c r="BE472" s="220">
        <f>IF(N472="základní",J472,0)</f>
        <v>0</v>
      </c>
      <c r="BF472" s="220">
        <f>IF(N472="snížená",J472,0)</f>
        <v>0</v>
      </c>
      <c r="BG472" s="220">
        <f>IF(N472="zákl. přenesená",J472,0)</f>
        <v>0</v>
      </c>
      <c r="BH472" s="220">
        <f>IF(N472="sníž. přenesená",J472,0)</f>
        <v>0</v>
      </c>
      <c r="BI472" s="220">
        <f>IF(N472="nulová",J472,0)</f>
        <v>0</v>
      </c>
      <c r="BJ472" s="21" t="s">
        <v>78</v>
      </c>
      <c r="BK472" s="220">
        <f>ROUND(I472*H472,2)</f>
        <v>0</v>
      </c>
      <c r="BL472" s="21" t="s">
        <v>159</v>
      </c>
      <c r="BM472" s="21" t="s">
        <v>1022</v>
      </c>
    </row>
    <row r="473" s="10" customFormat="1">
      <c r="B473" s="221"/>
      <c r="C473" s="222"/>
      <c r="D473" s="223" t="s">
        <v>160</v>
      </c>
      <c r="E473" s="224" t="s">
        <v>21</v>
      </c>
      <c r="F473" s="225" t="s">
        <v>1023</v>
      </c>
      <c r="G473" s="222"/>
      <c r="H473" s="226">
        <v>22.120000000000001</v>
      </c>
      <c r="I473" s="227"/>
      <c r="J473" s="222"/>
      <c r="K473" s="222"/>
      <c r="L473" s="228"/>
      <c r="M473" s="229"/>
      <c r="N473" s="230"/>
      <c r="O473" s="230"/>
      <c r="P473" s="230"/>
      <c r="Q473" s="230"/>
      <c r="R473" s="230"/>
      <c r="S473" s="230"/>
      <c r="T473" s="231"/>
      <c r="AT473" s="232" t="s">
        <v>160</v>
      </c>
      <c r="AU473" s="232" t="s">
        <v>78</v>
      </c>
      <c r="AV473" s="10" t="s">
        <v>80</v>
      </c>
      <c r="AW473" s="10" t="s">
        <v>33</v>
      </c>
      <c r="AX473" s="10" t="s">
        <v>70</v>
      </c>
      <c r="AY473" s="232" t="s">
        <v>154</v>
      </c>
    </row>
    <row r="474" s="11" customFormat="1">
      <c r="B474" s="233"/>
      <c r="C474" s="234"/>
      <c r="D474" s="223" t="s">
        <v>160</v>
      </c>
      <c r="E474" s="235" t="s">
        <v>21</v>
      </c>
      <c r="F474" s="236" t="s">
        <v>162</v>
      </c>
      <c r="G474" s="234"/>
      <c r="H474" s="237">
        <v>22.120000000000001</v>
      </c>
      <c r="I474" s="238"/>
      <c r="J474" s="234"/>
      <c r="K474" s="234"/>
      <c r="L474" s="239"/>
      <c r="M474" s="240"/>
      <c r="N474" s="241"/>
      <c r="O474" s="241"/>
      <c r="P474" s="241"/>
      <c r="Q474" s="241"/>
      <c r="R474" s="241"/>
      <c r="S474" s="241"/>
      <c r="T474" s="242"/>
      <c r="AT474" s="243" t="s">
        <v>160</v>
      </c>
      <c r="AU474" s="243" t="s">
        <v>78</v>
      </c>
      <c r="AV474" s="11" t="s">
        <v>159</v>
      </c>
      <c r="AW474" s="11" t="s">
        <v>33</v>
      </c>
      <c r="AX474" s="11" t="s">
        <v>78</v>
      </c>
      <c r="AY474" s="243" t="s">
        <v>154</v>
      </c>
    </row>
    <row r="475" s="1" customFormat="1" ht="16.5" customHeight="1">
      <c r="B475" s="43"/>
      <c r="C475" s="209" t="s">
        <v>1024</v>
      </c>
      <c r="D475" s="209" t="s">
        <v>155</v>
      </c>
      <c r="E475" s="210" t="s">
        <v>1025</v>
      </c>
      <c r="F475" s="211" t="s">
        <v>1026</v>
      </c>
      <c r="G475" s="212" t="s">
        <v>205</v>
      </c>
      <c r="H475" s="213">
        <v>17.039999999999999</v>
      </c>
      <c r="I475" s="214"/>
      <c r="J475" s="215">
        <f>ROUND(I475*H475,2)</f>
        <v>0</v>
      </c>
      <c r="K475" s="211" t="s">
        <v>21</v>
      </c>
      <c r="L475" s="69"/>
      <c r="M475" s="216" t="s">
        <v>21</v>
      </c>
      <c r="N475" s="217" t="s">
        <v>41</v>
      </c>
      <c r="O475" s="44"/>
      <c r="P475" s="218">
        <f>O475*H475</f>
        <v>0</v>
      </c>
      <c r="Q475" s="218">
        <v>0</v>
      </c>
      <c r="R475" s="218">
        <f>Q475*H475</f>
        <v>0</v>
      </c>
      <c r="S475" s="218">
        <v>0</v>
      </c>
      <c r="T475" s="219">
        <f>S475*H475</f>
        <v>0</v>
      </c>
      <c r="AR475" s="21" t="s">
        <v>159</v>
      </c>
      <c r="AT475" s="21" t="s">
        <v>155</v>
      </c>
      <c r="AU475" s="21" t="s">
        <v>78</v>
      </c>
      <c r="AY475" s="21" t="s">
        <v>154</v>
      </c>
      <c r="BE475" s="220">
        <f>IF(N475="základní",J475,0)</f>
        <v>0</v>
      </c>
      <c r="BF475" s="220">
        <f>IF(N475="snížená",J475,0)</f>
        <v>0</v>
      </c>
      <c r="BG475" s="220">
        <f>IF(N475="zákl. přenesená",J475,0)</f>
        <v>0</v>
      </c>
      <c r="BH475" s="220">
        <f>IF(N475="sníž. přenesená",J475,0)</f>
        <v>0</v>
      </c>
      <c r="BI475" s="220">
        <f>IF(N475="nulová",J475,0)</f>
        <v>0</v>
      </c>
      <c r="BJ475" s="21" t="s">
        <v>78</v>
      </c>
      <c r="BK475" s="220">
        <f>ROUND(I475*H475,2)</f>
        <v>0</v>
      </c>
      <c r="BL475" s="21" t="s">
        <v>159</v>
      </c>
      <c r="BM475" s="21" t="s">
        <v>1027</v>
      </c>
    </row>
    <row r="476" s="10" customFormat="1">
      <c r="B476" s="221"/>
      <c r="C476" s="222"/>
      <c r="D476" s="223" t="s">
        <v>160</v>
      </c>
      <c r="E476" s="224" t="s">
        <v>21</v>
      </c>
      <c r="F476" s="225" t="s">
        <v>1028</v>
      </c>
      <c r="G476" s="222"/>
      <c r="H476" s="226">
        <v>17.039999999999999</v>
      </c>
      <c r="I476" s="227"/>
      <c r="J476" s="222"/>
      <c r="K476" s="222"/>
      <c r="L476" s="228"/>
      <c r="M476" s="229"/>
      <c r="N476" s="230"/>
      <c r="O476" s="230"/>
      <c r="P476" s="230"/>
      <c r="Q476" s="230"/>
      <c r="R476" s="230"/>
      <c r="S476" s="230"/>
      <c r="T476" s="231"/>
      <c r="AT476" s="232" t="s">
        <v>160</v>
      </c>
      <c r="AU476" s="232" t="s">
        <v>78</v>
      </c>
      <c r="AV476" s="10" t="s">
        <v>80</v>
      </c>
      <c r="AW476" s="10" t="s">
        <v>33</v>
      </c>
      <c r="AX476" s="10" t="s">
        <v>70</v>
      </c>
      <c r="AY476" s="232" t="s">
        <v>154</v>
      </c>
    </row>
    <row r="477" s="11" customFormat="1">
      <c r="B477" s="233"/>
      <c r="C477" s="234"/>
      <c r="D477" s="223" t="s">
        <v>160</v>
      </c>
      <c r="E477" s="235" t="s">
        <v>21</v>
      </c>
      <c r="F477" s="236" t="s">
        <v>162</v>
      </c>
      <c r="G477" s="234"/>
      <c r="H477" s="237">
        <v>17.039999999999999</v>
      </c>
      <c r="I477" s="238"/>
      <c r="J477" s="234"/>
      <c r="K477" s="234"/>
      <c r="L477" s="239"/>
      <c r="M477" s="240"/>
      <c r="N477" s="241"/>
      <c r="O477" s="241"/>
      <c r="P477" s="241"/>
      <c r="Q477" s="241"/>
      <c r="R477" s="241"/>
      <c r="S477" s="241"/>
      <c r="T477" s="242"/>
      <c r="AT477" s="243" t="s">
        <v>160</v>
      </c>
      <c r="AU477" s="243" t="s">
        <v>78</v>
      </c>
      <c r="AV477" s="11" t="s">
        <v>159</v>
      </c>
      <c r="AW477" s="11" t="s">
        <v>33</v>
      </c>
      <c r="AX477" s="11" t="s">
        <v>78</v>
      </c>
      <c r="AY477" s="243" t="s">
        <v>154</v>
      </c>
    </row>
    <row r="478" s="1" customFormat="1" ht="16.5" customHeight="1">
      <c r="B478" s="43"/>
      <c r="C478" s="209" t="s">
        <v>596</v>
      </c>
      <c r="D478" s="209" t="s">
        <v>155</v>
      </c>
      <c r="E478" s="210" t="s">
        <v>1029</v>
      </c>
      <c r="F478" s="211" t="s">
        <v>1030</v>
      </c>
      <c r="G478" s="212" t="s">
        <v>158</v>
      </c>
      <c r="H478" s="213">
        <v>316.464</v>
      </c>
      <c r="I478" s="214"/>
      <c r="J478" s="215">
        <f>ROUND(I478*H478,2)</f>
        <v>0</v>
      </c>
      <c r="K478" s="211" t="s">
        <v>21</v>
      </c>
      <c r="L478" s="69"/>
      <c r="M478" s="216" t="s">
        <v>21</v>
      </c>
      <c r="N478" s="217" t="s">
        <v>41</v>
      </c>
      <c r="O478" s="44"/>
      <c r="P478" s="218">
        <f>O478*H478</f>
        <v>0</v>
      </c>
      <c r="Q478" s="218">
        <v>0</v>
      </c>
      <c r="R478" s="218">
        <f>Q478*H478</f>
        <v>0</v>
      </c>
      <c r="S478" s="218">
        <v>0</v>
      </c>
      <c r="T478" s="219">
        <f>S478*H478</f>
        <v>0</v>
      </c>
      <c r="AR478" s="21" t="s">
        <v>159</v>
      </c>
      <c r="AT478" s="21" t="s">
        <v>155</v>
      </c>
      <c r="AU478" s="21" t="s">
        <v>78</v>
      </c>
      <c r="AY478" s="21" t="s">
        <v>154</v>
      </c>
      <c r="BE478" s="220">
        <f>IF(N478="základní",J478,0)</f>
        <v>0</v>
      </c>
      <c r="BF478" s="220">
        <f>IF(N478="snížená",J478,0)</f>
        <v>0</v>
      </c>
      <c r="BG478" s="220">
        <f>IF(N478="zákl. přenesená",J478,0)</f>
        <v>0</v>
      </c>
      <c r="BH478" s="220">
        <f>IF(N478="sníž. přenesená",J478,0)</f>
        <v>0</v>
      </c>
      <c r="BI478" s="220">
        <f>IF(N478="nulová",J478,0)</f>
        <v>0</v>
      </c>
      <c r="BJ478" s="21" t="s">
        <v>78</v>
      </c>
      <c r="BK478" s="220">
        <f>ROUND(I478*H478,2)</f>
        <v>0</v>
      </c>
      <c r="BL478" s="21" t="s">
        <v>159</v>
      </c>
      <c r="BM478" s="21" t="s">
        <v>1031</v>
      </c>
    </row>
    <row r="479" s="10" customFormat="1">
      <c r="B479" s="221"/>
      <c r="C479" s="222"/>
      <c r="D479" s="223" t="s">
        <v>160</v>
      </c>
      <c r="E479" s="224" t="s">
        <v>21</v>
      </c>
      <c r="F479" s="225" t="s">
        <v>1032</v>
      </c>
      <c r="G479" s="222"/>
      <c r="H479" s="226">
        <v>316.464</v>
      </c>
      <c r="I479" s="227"/>
      <c r="J479" s="222"/>
      <c r="K479" s="222"/>
      <c r="L479" s="228"/>
      <c r="M479" s="229"/>
      <c r="N479" s="230"/>
      <c r="O479" s="230"/>
      <c r="P479" s="230"/>
      <c r="Q479" s="230"/>
      <c r="R479" s="230"/>
      <c r="S479" s="230"/>
      <c r="T479" s="231"/>
      <c r="AT479" s="232" t="s">
        <v>160</v>
      </c>
      <c r="AU479" s="232" t="s">
        <v>78</v>
      </c>
      <c r="AV479" s="10" t="s">
        <v>80</v>
      </c>
      <c r="AW479" s="10" t="s">
        <v>33</v>
      </c>
      <c r="AX479" s="10" t="s">
        <v>70</v>
      </c>
      <c r="AY479" s="232" t="s">
        <v>154</v>
      </c>
    </row>
    <row r="480" s="11" customFormat="1">
      <c r="B480" s="233"/>
      <c r="C480" s="234"/>
      <c r="D480" s="223" t="s">
        <v>160</v>
      </c>
      <c r="E480" s="235" t="s">
        <v>21</v>
      </c>
      <c r="F480" s="236" t="s">
        <v>162</v>
      </c>
      <c r="G480" s="234"/>
      <c r="H480" s="237">
        <v>316.464</v>
      </c>
      <c r="I480" s="238"/>
      <c r="J480" s="234"/>
      <c r="K480" s="234"/>
      <c r="L480" s="239"/>
      <c r="M480" s="240"/>
      <c r="N480" s="241"/>
      <c r="O480" s="241"/>
      <c r="P480" s="241"/>
      <c r="Q480" s="241"/>
      <c r="R480" s="241"/>
      <c r="S480" s="241"/>
      <c r="T480" s="242"/>
      <c r="AT480" s="243" t="s">
        <v>160</v>
      </c>
      <c r="AU480" s="243" t="s">
        <v>78</v>
      </c>
      <c r="AV480" s="11" t="s">
        <v>159</v>
      </c>
      <c r="AW480" s="11" t="s">
        <v>33</v>
      </c>
      <c r="AX480" s="11" t="s">
        <v>78</v>
      </c>
      <c r="AY480" s="243" t="s">
        <v>154</v>
      </c>
    </row>
    <row r="481" s="1" customFormat="1" ht="16.5" customHeight="1">
      <c r="B481" s="43"/>
      <c r="C481" s="209" t="s">
        <v>1033</v>
      </c>
      <c r="D481" s="209" t="s">
        <v>155</v>
      </c>
      <c r="E481" s="210" t="s">
        <v>1034</v>
      </c>
      <c r="F481" s="211" t="s">
        <v>1035</v>
      </c>
      <c r="G481" s="212" t="s">
        <v>205</v>
      </c>
      <c r="H481" s="213">
        <v>82.920000000000002</v>
      </c>
      <c r="I481" s="214"/>
      <c r="J481" s="215">
        <f>ROUND(I481*H481,2)</f>
        <v>0</v>
      </c>
      <c r="K481" s="211" t="s">
        <v>21</v>
      </c>
      <c r="L481" s="69"/>
      <c r="M481" s="216" t="s">
        <v>21</v>
      </c>
      <c r="N481" s="217" t="s">
        <v>41</v>
      </c>
      <c r="O481" s="44"/>
      <c r="P481" s="218">
        <f>O481*H481</f>
        <v>0</v>
      </c>
      <c r="Q481" s="218">
        <v>0</v>
      </c>
      <c r="R481" s="218">
        <f>Q481*H481</f>
        <v>0</v>
      </c>
      <c r="S481" s="218">
        <v>0</v>
      </c>
      <c r="T481" s="219">
        <f>S481*H481</f>
        <v>0</v>
      </c>
      <c r="AR481" s="21" t="s">
        <v>159</v>
      </c>
      <c r="AT481" s="21" t="s">
        <v>155</v>
      </c>
      <c r="AU481" s="21" t="s">
        <v>78</v>
      </c>
      <c r="AY481" s="21" t="s">
        <v>154</v>
      </c>
      <c r="BE481" s="220">
        <f>IF(N481="základní",J481,0)</f>
        <v>0</v>
      </c>
      <c r="BF481" s="220">
        <f>IF(N481="snížená",J481,0)</f>
        <v>0</v>
      </c>
      <c r="BG481" s="220">
        <f>IF(N481="zákl. přenesená",J481,0)</f>
        <v>0</v>
      </c>
      <c r="BH481" s="220">
        <f>IF(N481="sníž. přenesená",J481,0)</f>
        <v>0</v>
      </c>
      <c r="BI481" s="220">
        <f>IF(N481="nulová",J481,0)</f>
        <v>0</v>
      </c>
      <c r="BJ481" s="21" t="s">
        <v>78</v>
      </c>
      <c r="BK481" s="220">
        <f>ROUND(I481*H481,2)</f>
        <v>0</v>
      </c>
      <c r="BL481" s="21" t="s">
        <v>159</v>
      </c>
      <c r="BM481" s="21" t="s">
        <v>1036</v>
      </c>
    </row>
    <row r="482" s="10" customFormat="1">
      <c r="B482" s="221"/>
      <c r="C482" s="222"/>
      <c r="D482" s="223" t="s">
        <v>160</v>
      </c>
      <c r="E482" s="224" t="s">
        <v>21</v>
      </c>
      <c r="F482" s="225" t="s">
        <v>1037</v>
      </c>
      <c r="G482" s="222"/>
      <c r="H482" s="226">
        <v>52.420000000000002</v>
      </c>
      <c r="I482" s="227"/>
      <c r="J482" s="222"/>
      <c r="K482" s="222"/>
      <c r="L482" s="228"/>
      <c r="M482" s="229"/>
      <c r="N482" s="230"/>
      <c r="O482" s="230"/>
      <c r="P482" s="230"/>
      <c r="Q482" s="230"/>
      <c r="R482" s="230"/>
      <c r="S482" s="230"/>
      <c r="T482" s="231"/>
      <c r="AT482" s="232" t="s">
        <v>160</v>
      </c>
      <c r="AU482" s="232" t="s">
        <v>78</v>
      </c>
      <c r="AV482" s="10" t="s">
        <v>80</v>
      </c>
      <c r="AW482" s="10" t="s">
        <v>33</v>
      </c>
      <c r="AX482" s="10" t="s">
        <v>70</v>
      </c>
      <c r="AY482" s="232" t="s">
        <v>154</v>
      </c>
    </row>
    <row r="483" s="10" customFormat="1">
      <c r="B483" s="221"/>
      <c r="C483" s="222"/>
      <c r="D483" s="223" t="s">
        <v>160</v>
      </c>
      <c r="E483" s="224" t="s">
        <v>21</v>
      </c>
      <c r="F483" s="225" t="s">
        <v>1038</v>
      </c>
      <c r="G483" s="222"/>
      <c r="H483" s="226">
        <v>30.5</v>
      </c>
      <c r="I483" s="227"/>
      <c r="J483" s="222"/>
      <c r="K483" s="222"/>
      <c r="L483" s="228"/>
      <c r="M483" s="229"/>
      <c r="N483" s="230"/>
      <c r="O483" s="230"/>
      <c r="P483" s="230"/>
      <c r="Q483" s="230"/>
      <c r="R483" s="230"/>
      <c r="S483" s="230"/>
      <c r="T483" s="231"/>
      <c r="AT483" s="232" t="s">
        <v>160</v>
      </c>
      <c r="AU483" s="232" t="s">
        <v>78</v>
      </c>
      <c r="AV483" s="10" t="s">
        <v>80</v>
      </c>
      <c r="AW483" s="10" t="s">
        <v>33</v>
      </c>
      <c r="AX483" s="10" t="s">
        <v>70</v>
      </c>
      <c r="AY483" s="232" t="s">
        <v>154</v>
      </c>
    </row>
    <row r="484" s="11" customFormat="1">
      <c r="B484" s="233"/>
      <c r="C484" s="234"/>
      <c r="D484" s="223" t="s">
        <v>160</v>
      </c>
      <c r="E484" s="235" t="s">
        <v>21</v>
      </c>
      <c r="F484" s="236" t="s">
        <v>162</v>
      </c>
      <c r="G484" s="234"/>
      <c r="H484" s="237">
        <v>82.920000000000002</v>
      </c>
      <c r="I484" s="238"/>
      <c r="J484" s="234"/>
      <c r="K484" s="234"/>
      <c r="L484" s="239"/>
      <c r="M484" s="240"/>
      <c r="N484" s="241"/>
      <c r="O484" s="241"/>
      <c r="P484" s="241"/>
      <c r="Q484" s="241"/>
      <c r="R484" s="241"/>
      <c r="S484" s="241"/>
      <c r="T484" s="242"/>
      <c r="AT484" s="243" t="s">
        <v>160</v>
      </c>
      <c r="AU484" s="243" t="s">
        <v>78</v>
      </c>
      <c r="AV484" s="11" t="s">
        <v>159</v>
      </c>
      <c r="AW484" s="11" t="s">
        <v>33</v>
      </c>
      <c r="AX484" s="11" t="s">
        <v>78</v>
      </c>
      <c r="AY484" s="243" t="s">
        <v>154</v>
      </c>
    </row>
    <row r="485" s="1" customFormat="1" ht="16.5" customHeight="1">
      <c r="B485" s="43"/>
      <c r="C485" s="209" t="s">
        <v>599</v>
      </c>
      <c r="D485" s="209" t="s">
        <v>155</v>
      </c>
      <c r="E485" s="210" t="s">
        <v>1039</v>
      </c>
      <c r="F485" s="211" t="s">
        <v>1040</v>
      </c>
      <c r="G485" s="212" t="s">
        <v>205</v>
      </c>
      <c r="H485" s="213">
        <v>32.200000000000003</v>
      </c>
      <c r="I485" s="214"/>
      <c r="J485" s="215">
        <f>ROUND(I485*H485,2)</f>
        <v>0</v>
      </c>
      <c r="K485" s="211" t="s">
        <v>21</v>
      </c>
      <c r="L485" s="69"/>
      <c r="M485" s="216" t="s">
        <v>21</v>
      </c>
      <c r="N485" s="217" t="s">
        <v>41</v>
      </c>
      <c r="O485" s="44"/>
      <c r="P485" s="218">
        <f>O485*H485</f>
        <v>0</v>
      </c>
      <c r="Q485" s="218">
        <v>0</v>
      </c>
      <c r="R485" s="218">
        <f>Q485*H485</f>
        <v>0</v>
      </c>
      <c r="S485" s="218">
        <v>0</v>
      </c>
      <c r="T485" s="219">
        <f>S485*H485</f>
        <v>0</v>
      </c>
      <c r="AR485" s="21" t="s">
        <v>159</v>
      </c>
      <c r="AT485" s="21" t="s">
        <v>155</v>
      </c>
      <c r="AU485" s="21" t="s">
        <v>78</v>
      </c>
      <c r="AY485" s="21" t="s">
        <v>154</v>
      </c>
      <c r="BE485" s="220">
        <f>IF(N485="základní",J485,0)</f>
        <v>0</v>
      </c>
      <c r="BF485" s="220">
        <f>IF(N485="snížená",J485,0)</f>
        <v>0</v>
      </c>
      <c r="BG485" s="220">
        <f>IF(N485="zákl. přenesená",J485,0)</f>
        <v>0</v>
      </c>
      <c r="BH485" s="220">
        <f>IF(N485="sníž. přenesená",J485,0)</f>
        <v>0</v>
      </c>
      <c r="BI485" s="220">
        <f>IF(N485="nulová",J485,0)</f>
        <v>0</v>
      </c>
      <c r="BJ485" s="21" t="s">
        <v>78</v>
      </c>
      <c r="BK485" s="220">
        <f>ROUND(I485*H485,2)</f>
        <v>0</v>
      </c>
      <c r="BL485" s="21" t="s">
        <v>159</v>
      </c>
      <c r="BM485" s="21" t="s">
        <v>1041</v>
      </c>
    </row>
    <row r="486" s="10" customFormat="1">
      <c r="B486" s="221"/>
      <c r="C486" s="222"/>
      <c r="D486" s="223" t="s">
        <v>160</v>
      </c>
      <c r="E486" s="224" t="s">
        <v>21</v>
      </c>
      <c r="F486" s="225" t="s">
        <v>1042</v>
      </c>
      <c r="G486" s="222"/>
      <c r="H486" s="226">
        <v>32.200000000000003</v>
      </c>
      <c r="I486" s="227"/>
      <c r="J486" s="222"/>
      <c r="K486" s="222"/>
      <c r="L486" s="228"/>
      <c r="M486" s="229"/>
      <c r="N486" s="230"/>
      <c r="O486" s="230"/>
      <c r="P486" s="230"/>
      <c r="Q486" s="230"/>
      <c r="R486" s="230"/>
      <c r="S486" s="230"/>
      <c r="T486" s="231"/>
      <c r="AT486" s="232" t="s">
        <v>160</v>
      </c>
      <c r="AU486" s="232" t="s">
        <v>78</v>
      </c>
      <c r="AV486" s="10" t="s">
        <v>80</v>
      </c>
      <c r="AW486" s="10" t="s">
        <v>33</v>
      </c>
      <c r="AX486" s="10" t="s">
        <v>70</v>
      </c>
      <c r="AY486" s="232" t="s">
        <v>154</v>
      </c>
    </row>
    <row r="487" s="11" customFormat="1">
      <c r="B487" s="233"/>
      <c r="C487" s="234"/>
      <c r="D487" s="223" t="s">
        <v>160</v>
      </c>
      <c r="E487" s="235" t="s">
        <v>21</v>
      </c>
      <c r="F487" s="236" t="s">
        <v>162</v>
      </c>
      <c r="G487" s="234"/>
      <c r="H487" s="237">
        <v>32.200000000000003</v>
      </c>
      <c r="I487" s="238"/>
      <c r="J487" s="234"/>
      <c r="K487" s="234"/>
      <c r="L487" s="239"/>
      <c r="M487" s="240"/>
      <c r="N487" s="241"/>
      <c r="O487" s="241"/>
      <c r="P487" s="241"/>
      <c r="Q487" s="241"/>
      <c r="R487" s="241"/>
      <c r="S487" s="241"/>
      <c r="T487" s="242"/>
      <c r="AT487" s="243" t="s">
        <v>160</v>
      </c>
      <c r="AU487" s="243" t="s">
        <v>78</v>
      </c>
      <c r="AV487" s="11" t="s">
        <v>159</v>
      </c>
      <c r="AW487" s="11" t="s">
        <v>33</v>
      </c>
      <c r="AX487" s="11" t="s">
        <v>78</v>
      </c>
      <c r="AY487" s="243" t="s">
        <v>154</v>
      </c>
    </row>
    <row r="488" s="1" customFormat="1" ht="16.5" customHeight="1">
      <c r="B488" s="43"/>
      <c r="C488" s="209" t="s">
        <v>1043</v>
      </c>
      <c r="D488" s="209" t="s">
        <v>155</v>
      </c>
      <c r="E488" s="210" t="s">
        <v>1044</v>
      </c>
      <c r="F488" s="211" t="s">
        <v>1045</v>
      </c>
      <c r="G488" s="212" t="s">
        <v>195</v>
      </c>
      <c r="H488" s="213">
        <v>2.1699999999999999</v>
      </c>
      <c r="I488" s="214"/>
      <c r="J488" s="215">
        <f>ROUND(I488*H488,2)</f>
        <v>0</v>
      </c>
      <c r="K488" s="211" t="s">
        <v>21</v>
      </c>
      <c r="L488" s="69"/>
      <c r="M488" s="216" t="s">
        <v>21</v>
      </c>
      <c r="N488" s="217" t="s">
        <v>41</v>
      </c>
      <c r="O488" s="44"/>
      <c r="P488" s="218">
        <f>O488*H488</f>
        <v>0</v>
      </c>
      <c r="Q488" s="218">
        <v>0</v>
      </c>
      <c r="R488" s="218">
        <f>Q488*H488</f>
        <v>0</v>
      </c>
      <c r="S488" s="218">
        <v>0</v>
      </c>
      <c r="T488" s="219">
        <f>S488*H488</f>
        <v>0</v>
      </c>
      <c r="AR488" s="21" t="s">
        <v>159</v>
      </c>
      <c r="AT488" s="21" t="s">
        <v>155</v>
      </c>
      <c r="AU488" s="21" t="s">
        <v>78</v>
      </c>
      <c r="AY488" s="21" t="s">
        <v>154</v>
      </c>
      <c r="BE488" s="220">
        <f>IF(N488="základní",J488,0)</f>
        <v>0</v>
      </c>
      <c r="BF488" s="220">
        <f>IF(N488="snížená",J488,0)</f>
        <v>0</v>
      </c>
      <c r="BG488" s="220">
        <f>IF(N488="zákl. přenesená",J488,0)</f>
        <v>0</v>
      </c>
      <c r="BH488" s="220">
        <f>IF(N488="sníž. přenesená",J488,0)</f>
        <v>0</v>
      </c>
      <c r="BI488" s="220">
        <f>IF(N488="nulová",J488,0)</f>
        <v>0</v>
      </c>
      <c r="BJ488" s="21" t="s">
        <v>78</v>
      </c>
      <c r="BK488" s="220">
        <f>ROUND(I488*H488,2)</f>
        <v>0</v>
      </c>
      <c r="BL488" s="21" t="s">
        <v>159</v>
      </c>
      <c r="BM488" s="21" t="s">
        <v>1046</v>
      </c>
    </row>
    <row r="489" s="9" customFormat="1" ht="37.44" customHeight="1">
      <c r="B489" s="195"/>
      <c r="C489" s="196"/>
      <c r="D489" s="197" t="s">
        <v>69</v>
      </c>
      <c r="E489" s="198" t="s">
        <v>1047</v>
      </c>
      <c r="F489" s="198" t="s">
        <v>1048</v>
      </c>
      <c r="G489" s="196"/>
      <c r="H489" s="196"/>
      <c r="I489" s="199"/>
      <c r="J489" s="200">
        <f>BK489</f>
        <v>0</v>
      </c>
      <c r="K489" s="196"/>
      <c r="L489" s="201"/>
      <c r="M489" s="202"/>
      <c r="N489" s="203"/>
      <c r="O489" s="203"/>
      <c r="P489" s="204">
        <f>SUM(P490:P511)</f>
        <v>0</v>
      </c>
      <c r="Q489" s="203"/>
      <c r="R489" s="204">
        <f>SUM(R490:R511)</f>
        <v>0</v>
      </c>
      <c r="S489" s="203"/>
      <c r="T489" s="205">
        <f>SUM(T490:T511)</f>
        <v>0</v>
      </c>
      <c r="AR489" s="206" t="s">
        <v>78</v>
      </c>
      <c r="AT489" s="207" t="s">
        <v>69</v>
      </c>
      <c r="AU489" s="207" t="s">
        <v>70</v>
      </c>
      <c r="AY489" s="206" t="s">
        <v>154</v>
      </c>
      <c r="BK489" s="208">
        <f>SUM(BK490:BK511)</f>
        <v>0</v>
      </c>
    </row>
    <row r="490" s="1" customFormat="1" ht="16.5" customHeight="1">
      <c r="B490" s="43"/>
      <c r="C490" s="209" t="s">
        <v>603</v>
      </c>
      <c r="D490" s="209" t="s">
        <v>155</v>
      </c>
      <c r="E490" s="210" t="s">
        <v>1049</v>
      </c>
      <c r="F490" s="211" t="s">
        <v>1050</v>
      </c>
      <c r="G490" s="212" t="s">
        <v>158</v>
      </c>
      <c r="H490" s="213">
        <v>295.41300000000001</v>
      </c>
      <c r="I490" s="214"/>
      <c r="J490" s="215">
        <f>ROUND(I490*H490,2)</f>
        <v>0</v>
      </c>
      <c r="K490" s="211" t="s">
        <v>21</v>
      </c>
      <c r="L490" s="69"/>
      <c r="M490" s="216" t="s">
        <v>21</v>
      </c>
      <c r="N490" s="217" t="s">
        <v>41</v>
      </c>
      <c r="O490" s="44"/>
      <c r="P490" s="218">
        <f>O490*H490</f>
        <v>0</v>
      </c>
      <c r="Q490" s="218">
        <v>0</v>
      </c>
      <c r="R490" s="218">
        <f>Q490*H490</f>
        <v>0</v>
      </c>
      <c r="S490" s="218">
        <v>0</v>
      </c>
      <c r="T490" s="219">
        <f>S490*H490</f>
        <v>0</v>
      </c>
      <c r="AR490" s="21" t="s">
        <v>159</v>
      </c>
      <c r="AT490" s="21" t="s">
        <v>155</v>
      </c>
      <c r="AU490" s="21" t="s">
        <v>78</v>
      </c>
      <c r="AY490" s="21" t="s">
        <v>154</v>
      </c>
      <c r="BE490" s="220">
        <f>IF(N490="základní",J490,0)</f>
        <v>0</v>
      </c>
      <c r="BF490" s="220">
        <f>IF(N490="snížená",J490,0)</f>
        <v>0</v>
      </c>
      <c r="BG490" s="220">
        <f>IF(N490="zákl. přenesená",J490,0)</f>
        <v>0</v>
      </c>
      <c r="BH490" s="220">
        <f>IF(N490="sníž. přenesená",J490,0)</f>
        <v>0</v>
      </c>
      <c r="BI490" s="220">
        <f>IF(N490="nulová",J490,0)</f>
        <v>0</v>
      </c>
      <c r="BJ490" s="21" t="s">
        <v>78</v>
      </c>
      <c r="BK490" s="220">
        <f>ROUND(I490*H490,2)</f>
        <v>0</v>
      </c>
      <c r="BL490" s="21" t="s">
        <v>159</v>
      </c>
      <c r="BM490" s="21" t="s">
        <v>1051</v>
      </c>
    </row>
    <row r="491" s="1" customFormat="1" ht="16.5" customHeight="1">
      <c r="B491" s="43"/>
      <c r="C491" s="209" t="s">
        <v>1052</v>
      </c>
      <c r="D491" s="209" t="s">
        <v>155</v>
      </c>
      <c r="E491" s="210" t="s">
        <v>1053</v>
      </c>
      <c r="F491" s="211" t="s">
        <v>1054</v>
      </c>
      <c r="G491" s="212" t="s">
        <v>205</v>
      </c>
      <c r="H491" s="213">
        <v>24.34</v>
      </c>
      <c r="I491" s="214"/>
      <c r="J491" s="215">
        <f>ROUND(I491*H491,2)</f>
        <v>0</v>
      </c>
      <c r="K491" s="211" t="s">
        <v>21</v>
      </c>
      <c r="L491" s="69"/>
      <c r="M491" s="216" t="s">
        <v>21</v>
      </c>
      <c r="N491" s="217" t="s">
        <v>41</v>
      </c>
      <c r="O491" s="44"/>
      <c r="P491" s="218">
        <f>O491*H491</f>
        <v>0</v>
      </c>
      <c r="Q491" s="218">
        <v>0</v>
      </c>
      <c r="R491" s="218">
        <f>Q491*H491</f>
        <v>0</v>
      </c>
      <c r="S491" s="218">
        <v>0</v>
      </c>
      <c r="T491" s="219">
        <f>S491*H491</f>
        <v>0</v>
      </c>
      <c r="AR491" s="21" t="s">
        <v>159</v>
      </c>
      <c r="AT491" s="21" t="s">
        <v>155</v>
      </c>
      <c r="AU491" s="21" t="s">
        <v>78</v>
      </c>
      <c r="AY491" s="21" t="s">
        <v>154</v>
      </c>
      <c r="BE491" s="220">
        <f>IF(N491="základní",J491,0)</f>
        <v>0</v>
      </c>
      <c r="BF491" s="220">
        <f>IF(N491="snížená",J491,0)</f>
        <v>0</v>
      </c>
      <c r="BG491" s="220">
        <f>IF(N491="zákl. přenesená",J491,0)</f>
        <v>0</v>
      </c>
      <c r="BH491" s="220">
        <f>IF(N491="sníž. přenesená",J491,0)</f>
        <v>0</v>
      </c>
      <c r="BI491" s="220">
        <f>IF(N491="nulová",J491,0)</f>
        <v>0</v>
      </c>
      <c r="BJ491" s="21" t="s">
        <v>78</v>
      </c>
      <c r="BK491" s="220">
        <f>ROUND(I491*H491,2)</f>
        <v>0</v>
      </c>
      <c r="BL491" s="21" t="s">
        <v>159</v>
      </c>
      <c r="BM491" s="21" t="s">
        <v>1055</v>
      </c>
    </row>
    <row r="492" s="1" customFormat="1" ht="16.5" customHeight="1">
      <c r="B492" s="43"/>
      <c r="C492" s="209" t="s">
        <v>607</v>
      </c>
      <c r="D492" s="209" t="s">
        <v>155</v>
      </c>
      <c r="E492" s="210" t="s">
        <v>1056</v>
      </c>
      <c r="F492" s="211" t="s">
        <v>1057</v>
      </c>
      <c r="G492" s="212" t="s">
        <v>262</v>
      </c>
      <c r="H492" s="213">
        <v>2</v>
      </c>
      <c r="I492" s="214"/>
      <c r="J492" s="215">
        <f>ROUND(I492*H492,2)</f>
        <v>0</v>
      </c>
      <c r="K492" s="211" t="s">
        <v>21</v>
      </c>
      <c r="L492" s="69"/>
      <c r="M492" s="216" t="s">
        <v>21</v>
      </c>
      <c r="N492" s="217" t="s">
        <v>41</v>
      </c>
      <c r="O492" s="44"/>
      <c r="P492" s="218">
        <f>O492*H492</f>
        <v>0</v>
      </c>
      <c r="Q492" s="218">
        <v>0</v>
      </c>
      <c r="R492" s="218">
        <f>Q492*H492</f>
        <v>0</v>
      </c>
      <c r="S492" s="218">
        <v>0</v>
      </c>
      <c r="T492" s="219">
        <f>S492*H492</f>
        <v>0</v>
      </c>
      <c r="AR492" s="21" t="s">
        <v>159</v>
      </c>
      <c r="AT492" s="21" t="s">
        <v>155</v>
      </c>
      <c r="AU492" s="21" t="s">
        <v>78</v>
      </c>
      <c r="AY492" s="21" t="s">
        <v>154</v>
      </c>
      <c r="BE492" s="220">
        <f>IF(N492="základní",J492,0)</f>
        <v>0</v>
      </c>
      <c r="BF492" s="220">
        <f>IF(N492="snížená",J492,0)</f>
        <v>0</v>
      </c>
      <c r="BG492" s="220">
        <f>IF(N492="zákl. přenesená",J492,0)</f>
        <v>0</v>
      </c>
      <c r="BH492" s="220">
        <f>IF(N492="sníž. přenesená",J492,0)</f>
        <v>0</v>
      </c>
      <c r="BI492" s="220">
        <f>IF(N492="nulová",J492,0)</f>
        <v>0</v>
      </c>
      <c r="BJ492" s="21" t="s">
        <v>78</v>
      </c>
      <c r="BK492" s="220">
        <f>ROUND(I492*H492,2)</f>
        <v>0</v>
      </c>
      <c r="BL492" s="21" t="s">
        <v>159</v>
      </c>
      <c r="BM492" s="21" t="s">
        <v>1058</v>
      </c>
    </row>
    <row r="493" s="1" customFormat="1" ht="16.5" customHeight="1">
      <c r="B493" s="43"/>
      <c r="C493" s="209" t="s">
        <v>1059</v>
      </c>
      <c r="D493" s="209" t="s">
        <v>155</v>
      </c>
      <c r="E493" s="210" t="s">
        <v>1060</v>
      </c>
      <c r="F493" s="211" t="s">
        <v>1061</v>
      </c>
      <c r="G493" s="212" t="s">
        <v>158</v>
      </c>
      <c r="H493" s="213">
        <v>295.41300000000001</v>
      </c>
      <c r="I493" s="214"/>
      <c r="J493" s="215">
        <f>ROUND(I493*H493,2)</f>
        <v>0</v>
      </c>
      <c r="K493" s="211" t="s">
        <v>21</v>
      </c>
      <c r="L493" s="69"/>
      <c r="M493" s="216" t="s">
        <v>21</v>
      </c>
      <c r="N493" s="217" t="s">
        <v>41</v>
      </c>
      <c r="O493" s="44"/>
      <c r="P493" s="218">
        <f>O493*H493</f>
        <v>0</v>
      </c>
      <c r="Q493" s="218">
        <v>0</v>
      </c>
      <c r="R493" s="218">
        <f>Q493*H493</f>
        <v>0</v>
      </c>
      <c r="S493" s="218">
        <v>0</v>
      </c>
      <c r="T493" s="219">
        <f>S493*H493</f>
        <v>0</v>
      </c>
      <c r="AR493" s="21" t="s">
        <v>159</v>
      </c>
      <c r="AT493" s="21" t="s">
        <v>155</v>
      </c>
      <c r="AU493" s="21" t="s">
        <v>78</v>
      </c>
      <c r="AY493" s="21" t="s">
        <v>154</v>
      </c>
      <c r="BE493" s="220">
        <f>IF(N493="základní",J493,0)</f>
        <v>0</v>
      </c>
      <c r="BF493" s="220">
        <f>IF(N493="snížená",J493,0)</f>
        <v>0</v>
      </c>
      <c r="BG493" s="220">
        <f>IF(N493="zákl. přenesená",J493,0)</f>
        <v>0</v>
      </c>
      <c r="BH493" s="220">
        <f>IF(N493="sníž. přenesená",J493,0)</f>
        <v>0</v>
      </c>
      <c r="BI493" s="220">
        <f>IF(N493="nulová",J493,0)</f>
        <v>0</v>
      </c>
      <c r="BJ493" s="21" t="s">
        <v>78</v>
      </c>
      <c r="BK493" s="220">
        <f>ROUND(I493*H493,2)</f>
        <v>0</v>
      </c>
      <c r="BL493" s="21" t="s">
        <v>159</v>
      </c>
      <c r="BM493" s="21" t="s">
        <v>1062</v>
      </c>
    </row>
    <row r="494" s="1" customFormat="1" ht="16.5" customHeight="1">
      <c r="B494" s="43"/>
      <c r="C494" s="209" t="s">
        <v>611</v>
      </c>
      <c r="D494" s="209" t="s">
        <v>155</v>
      </c>
      <c r="E494" s="210" t="s">
        <v>1063</v>
      </c>
      <c r="F494" s="211" t="s">
        <v>1064</v>
      </c>
      <c r="G494" s="212" t="s">
        <v>205</v>
      </c>
      <c r="H494" s="213">
        <v>24.34</v>
      </c>
      <c r="I494" s="214"/>
      <c r="J494" s="215">
        <f>ROUND(I494*H494,2)</f>
        <v>0</v>
      </c>
      <c r="K494" s="211" t="s">
        <v>21</v>
      </c>
      <c r="L494" s="69"/>
      <c r="M494" s="216" t="s">
        <v>21</v>
      </c>
      <c r="N494" s="217" t="s">
        <v>41</v>
      </c>
      <c r="O494" s="44"/>
      <c r="P494" s="218">
        <f>O494*H494</f>
        <v>0</v>
      </c>
      <c r="Q494" s="218">
        <v>0</v>
      </c>
      <c r="R494" s="218">
        <f>Q494*H494</f>
        <v>0</v>
      </c>
      <c r="S494" s="218">
        <v>0</v>
      </c>
      <c r="T494" s="219">
        <f>S494*H494</f>
        <v>0</v>
      </c>
      <c r="AR494" s="21" t="s">
        <v>159</v>
      </c>
      <c r="AT494" s="21" t="s">
        <v>155</v>
      </c>
      <c r="AU494" s="21" t="s">
        <v>78</v>
      </c>
      <c r="AY494" s="21" t="s">
        <v>154</v>
      </c>
      <c r="BE494" s="220">
        <f>IF(N494="základní",J494,0)</f>
        <v>0</v>
      </c>
      <c r="BF494" s="220">
        <f>IF(N494="snížená",J494,0)</f>
        <v>0</v>
      </c>
      <c r="BG494" s="220">
        <f>IF(N494="zákl. přenesená",J494,0)</f>
        <v>0</v>
      </c>
      <c r="BH494" s="220">
        <f>IF(N494="sníž. přenesená",J494,0)</f>
        <v>0</v>
      </c>
      <c r="BI494" s="220">
        <f>IF(N494="nulová",J494,0)</f>
        <v>0</v>
      </c>
      <c r="BJ494" s="21" t="s">
        <v>78</v>
      </c>
      <c r="BK494" s="220">
        <f>ROUND(I494*H494,2)</f>
        <v>0</v>
      </c>
      <c r="BL494" s="21" t="s">
        <v>159</v>
      </c>
      <c r="BM494" s="21" t="s">
        <v>1065</v>
      </c>
    </row>
    <row r="495" s="1" customFormat="1" ht="16.5" customHeight="1">
      <c r="B495" s="43"/>
      <c r="C495" s="209" t="s">
        <v>1066</v>
      </c>
      <c r="D495" s="209" t="s">
        <v>155</v>
      </c>
      <c r="E495" s="210" t="s">
        <v>1067</v>
      </c>
      <c r="F495" s="211" t="s">
        <v>1068</v>
      </c>
      <c r="G495" s="212" t="s">
        <v>205</v>
      </c>
      <c r="H495" s="213">
        <v>26</v>
      </c>
      <c r="I495" s="214"/>
      <c r="J495" s="215">
        <f>ROUND(I495*H495,2)</f>
        <v>0</v>
      </c>
      <c r="K495" s="211" t="s">
        <v>21</v>
      </c>
      <c r="L495" s="69"/>
      <c r="M495" s="216" t="s">
        <v>21</v>
      </c>
      <c r="N495" s="217" t="s">
        <v>41</v>
      </c>
      <c r="O495" s="44"/>
      <c r="P495" s="218">
        <f>O495*H495</f>
        <v>0</v>
      </c>
      <c r="Q495" s="218">
        <v>0</v>
      </c>
      <c r="R495" s="218">
        <f>Q495*H495</f>
        <v>0</v>
      </c>
      <c r="S495" s="218">
        <v>0</v>
      </c>
      <c r="T495" s="219">
        <f>S495*H495</f>
        <v>0</v>
      </c>
      <c r="AR495" s="21" t="s">
        <v>159</v>
      </c>
      <c r="AT495" s="21" t="s">
        <v>155</v>
      </c>
      <c r="AU495" s="21" t="s">
        <v>78</v>
      </c>
      <c r="AY495" s="21" t="s">
        <v>154</v>
      </c>
      <c r="BE495" s="220">
        <f>IF(N495="základní",J495,0)</f>
        <v>0</v>
      </c>
      <c r="BF495" s="220">
        <f>IF(N495="snížená",J495,0)</f>
        <v>0</v>
      </c>
      <c r="BG495" s="220">
        <f>IF(N495="zákl. přenesená",J495,0)</f>
        <v>0</v>
      </c>
      <c r="BH495" s="220">
        <f>IF(N495="sníž. přenesená",J495,0)</f>
        <v>0</v>
      </c>
      <c r="BI495" s="220">
        <f>IF(N495="nulová",J495,0)</f>
        <v>0</v>
      </c>
      <c r="BJ495" s="21" t="s">
        <v>78</v>
      </c>
      <c r="BK495" s="220">
        <f>ROUND(I495*H495,2)</f>
        <v>0</v>
      </c>
      <c r="BL495" s="21" t="s">
        <v>159</v>
      </c>
      <c r="BM495" s="21" t="s">
        <v>1069</v>
      </c>
    </row>
    <row r="496" s="1" customFormat="1" ht="16.5" customHeight="1">
      <c r="B496" s="43"/>
      <c r="C496" s="209" t="s">
        <v>614</v>
      </c>
      <c r="D496" s="209" t="s">
        <v>155</v>
      </c>
      <c r="E496" s="210" t="s">
        <v>1070</v>
      </c>
      <c r="F496" s="211" t="s">
        <v>1071</v>
      </c>
      <c r="G496" s="212" t="s">
        <v>205</v>
      </c>
      <c r="H496" s="213">
        <v>15.6</v>
      </c>
      <c r="I496" s="214"/>
      <c r="J496" s="215">
        <f>ROUND(I496*H496,2)</f>
        <v>0</v>
      </c>
      <c r="K496" s="211" t="s">
        <v>21</v>
      </c>
      <c r="L496" s="69"/>
      <c r="M496" s="216" t="s">
        <v>21</v>
      </c>
      <c r="N496" s="217" t="s">
        <v>41</v>
      </c>
      <c r="O496" s="44"/>
      <c r="P496" s="218">
        <f>O496*H496</f>
        <v>0</v>
      </c>
      <c r="Q496" s="218">
        <v>0</v>
      </c>
      <c r="R496" s="218">
        <f>Q496*H496</f>
        <v>0</v>
      </c>
      <c r="S496" s="218">
        <v>0</v>
      </c>
      <c r="T496" s="219">
        <f>S496*H496</f>
        <v>0</v>
      </c>
      <c r="AR496" s="21" t="s">
        <v>159</v>
      </c>
      <c r="AT496" s="21" t="s">
        <v>155</v>
      </c>
      <c r="AU496" s="21" t="s">
        <v>78</v>
      </c>
      <c r="AY496" s="21" t="s">
        <v>154</v>
      </c>
      <c r="BE496" s="220">
        <f>IF(N496="základní",J496,0)</f>
        <v>0</v>
      </c>
      <c r="BF496" s="220">
        <f>IF(N496="snížená",J496,0)</f>
        <v>0</v>
      </c>
      <c r="BG496" s="220">
        <f>IF(N496="zákl. přenesená",J496,0)</f>
        <v>0</v>
      </c>
      <c r="BH496" s="220">
        <f>IF(N496="sníž. přenesená",J496,0)</f>
        <v>0</v>
      </c>
      <c r="BI496" s="220">
        <f>IF(N496="nulová",J496,0)</f>
        <v>0</v>
      </c>
      <c r="BJ496" s="21" t="s">
        <v>78</v>
      </c>
      <c r="BK496" s="220">
        <f>ROUND(I496*H496,2)</f>
        <v>0</v>
      </c>
      <c r="BL496" s="21" t="s">
        <v>159</v>
      </c>
      <c r="BM496" s="21" t="s">
        <v>1072</v>
      </c>
    </row>
    <row r="497" s="10" customFormat="1">
      <c r="B497" s="221"/>
      <c r="C497" s="222"/>
      <c r="D497" s="223" t="s">
        <v>160</v>
      </c>
      <c r="E497" s="224" t="s">
        <v>21</v>
      </c>
      <c r="F497" s="225" t="s">
        <v>1073</v>
      </c>
      <c r="G497" s="222"/>
      <c r="H497" s="226">
        <v>15.6</v>
      </c>
      <c r="I497" s="227"/>
      <c r="J497" s="222"/>
      <c r="K497" s="222"/>
      <c r="L497" s="228"/>
      <c r="M497" s="229"/>
      <c r="N497" s="230"/>
      <c r="O497" s="230"/>
      <c r="P497" s="230"/>
      <c r="Q497" s="230"/>
      <c r="R497" s="230"/>
      <c r="S497" s="230"/>
      <c r="T497" s="231"/>
      <c r="AT497" s="232" t="s">
        <v>160</v>
      </c>
      <c r="AU497" s="232" t="s">
        <v>78</v>
      </c>
      <c r="AV497" s="10" t="s">
        <v>80</v>
      </c>
      <c r="AW497" s="10" t="s">
        <v>33</v>
      </c>
      <c r="AX497" s="10" t="s">
        <v>70</v>
      </c>
      <c r="AY497" s="232" t="s">
        <v>154</v>
      </c>
    </row>
    <row r="498" s="11" customFormat="1">
      <c r="B498" s="233"/>
      <c r="C498" s="234"/>
      <c r="D498" s="223" t="s">
        <v>160</v>
      </c>
      <c r="E498" s="235" t="s">
        <v>21</v>
      </c>
      <c r="F498" s="236" t="s">
        <v>162</v>
      </c>
      <c r="G498" s="234"/>
      <c r="H498" s="237">
        <v>15.6</v>
      </c>
      <c r="I498" s="238"/>
      <c r="J498" s="234"/>
      <c r="K498" s="234"/>
      <c r="L498" s="239"/>
      <c r="M498" s="240"/>
      <c r="N498" s="241"/>
      <c r="O498" s="241"/>
      <c r="P498" s="241"/>
      <c r="Q498" s="241"/>
      <c r="R498" s="241"/>
      <c r="S498" s="241"/>
      <c r="T498" s="242"/>
      <c r="AT498" s="243" t="s">
        <v>160</v>
      </c>
      <c r="AU498" s="243" t="s">
        <v>78</v>
      </c>
      <c r="AV498" s="11" t="s">
        <v>159</v>
      </c>
      <c r="AW498" s="11" t="s">
        <v>33</v>
      </c>
      <c r="AX498" s="11" t="s">
        <v>78</v>
      </c>
      <c r="AY498" s="243" t="s">
        <v>154</v>
      </c>
    </row>
    <row r="499" s="1" customFormat="1" ht="16.5" customHeight="1">
      <c r="B499" s="43"/>
      <c r="C499" s="209" t="s">
        <v>1074</v>
      </c>
      <c r="D499" s="209" t="s">
        <v>155</v>
      </c>
      <c r="E499" s="210" t="s">
        <v>1075</v>
      </c>
      <c r="F499" s="211" t="s">
        <v>1076</v>
      </c>
      <c r="G499" s="212" t="s">
        <v>205</v>
      </c>
      <c r="H499" s="213">
        <v>40</v>
      </c>
      <c r="I499" s="214"/>
      <c r="J499" s="215">
        <f>ROUND(I499*H499,2)</f>
        <v>0</v>
      </c>
      <c r="K499" s="211" t="s">
        <v>21</v>
      </c>
      <c r="L499" s="69"/>
      <c r="M499" s="216" t="s">
        <v>21</v>
      </c>
      <c r="N499" s="217" t="s">
        <v>41</v>
      </c>
      <c r="O499" s="44"/>
      <c r="P499" s="218">
        <f>O499*H499</f>
        <v>0</v>
      </c>
      <c r="Q499" s="218">
        <v>0</v>
      </c>
      <c r="R499" s="218">
        <f>Q499*H499</f>
        <v>0</v>
      </c>
      <c r="S499" s="218">
        <v>0</v>
      </c>
      <c r="T499" s="219">
        <f>S499*H499</f>
        <v>0</v>
      </c>
      <c r="AR499" s="21" t="s">
        <v>159</v>
      </c>
      <c r="AT499" s="21" t="s">
        <v>155</v>
      </c>
      <c r="AU499" s="21" t="s">
        <v>78</v>
      </c>
      <c r="AY499" s="21" t="s">
        <v>154</v>
      </c>
      <c r="BE499" s="220">
        <f>IF(N499="základní",J499,0)</f>
        <v>0</v>
      </c>
      <c r="BF499" s="220">
        <f>IF(N499="snížená",J499,0)</f>
        <v>0</v>
      </c>
      <c r="BG499" s="220">
        <f>IF(N499="zákl. přenesená",J499,0)</f>
        <v>0</v>
      </c>
      <c r="BH499" s="220">
        <f>IF(N499="sníž. přenesená",J499,0)</f>
        <v>0</v>
      </c>
      <c r="BI499" s="220">
        <f>IF(N499="nulová",J499,0)</f>
        <v>0</v>
      </c>
      <c r="BJ499" s="21" t="s">
        <v>78</v>
      </c>
      <c r="BK499" s="220">
        <f>ROUND(I499*H499,2)</f>
        <v>0</v>
      </c>
      <c r="BL499" s="21" t="s">
        <v>159</v>
      </c>
      <c r="BM499" s="21" t="s">
        <v>1077</v>
      </c>
    </row>
    <row r="500" s="10" customFormat="1">
      <c r="B500" s="221"/>
      <c r="C500" s="222"/>
      <c r="D500" s="223" t="s">
        <v>160</v>
      </c>
      <c r="E500" s="224" t="s">
        <v>21</v>
      </c>
      <c r="F500" s="225" t="s">
        <v>1078</v>
      </c>
      <c r="G500" s="222"/>
      <c r="H500" s="226">
        <v>40</v>
      </c>
      <c r="I500" s="227"/>
      <c r="J500" s="222"/>
      <c r="K500" s="222"/>
      <c r="L500" s="228"/>
      <c r="M500" s="229"/>
      <c r="N500" s="230"/>
      <c r="O500" s="230"/>
      <c r="P500" s="230"/>
      <c r="Q500" s="230"/>
      <c r="R500" s="230"/>
      <c r="S500" s="230"/>
      <c r="T500" s="231"/>
      <c r="AT500" s="232" t="s">
        <v>160</v>
      </c>
      <c r="AU500" s="232" t="s">
        <v>78</v>
      </c>
      <c r="AV500" s="10" t="s">
        <v>80</v>
      </c>
      <c r="AW500" s="10" t="s">
        <v>33</v>
      </c>
      <c r="AX500" s="10" t="s">
        <v>70</v>
      </c>
      <c r="AY500" s="232" t="s">
        <v>154</v>
      </c>
    </row>
    <row r="501" s="11" customFormat="1">
      <c r="B501" s="233"/>
      <c r="C501" s="234"/>
      <c r="D501" s="223" t="s">
        <v>160</v>
      </c>
      <c r="E501" s="235" t="s">
        <v>21</v>
      </c>
      <c r="F501" s="236" t="s">
        <v>162</v>
      </c>
      <c r="G501" s="234"/>
      <c r="H501" s="237">
        <v>40</v>
      </c>
      <c r="I501" s="238"/>
      <c r="J501" s="234"/>
      <c r="K501" s="234"/>
      <c r="L501" s="239"/>
      <c r="M501" s="240"/>
      <c r="N501" s="241"/>
      <c r="O501" s="241"/>
      <c r="P501" s="241"/>
      <c r="Q501" s="241"/>
      <c r="R501" s="241"/>
      <c r="S501" s="241"/>
      <c r="T501" s="242"/>
      <c r="AT501" s="243" t="s">
        <v>160</v>
      </c>
      <c r="AU501" s="243" t="s">
        <v>78</v>
      </c>
      <c r="AV501" s="11" t="s">
        <v>159</v>
      </c>
      <c r="AW501" s="11" t="s">
        <v>33</v>
      </c>
      <c r="AX501" s="11" t="s">
        <v>78</v>
      </c>
      <c r="AY501" s="243" t="s">
        <v>154</v>
      </c>
    </row>
    <row r="502" s="1" customFormat="1" ht="16.5" customHeight="1">
      <c r="B502" s="43"/>
      <c r="C502" s="209" t="s">
        <v>618</v>
      </c>
      <c r="D502" s="209" t="s">
        <v>155</v>
      </c>
      <c r="E502" s="210" t="s">
        <v>1079</v>
      </c>
      <c r="F502" s="211" t="s">
        <v>1080</v>
      </c>
      <c r="G502" s="212" t="s">
        <v>262</v>
      </c>
      <c r="H502" s="213">
        <v>6</v>
      </c>
      <c r="I502" s="214"/>
      <c r="J502" s="215">
        <f>ROUND(I502*H502,2)</f>
        <v>0</v>
      </c>
      <c r="K502" s="211" t="s">
        <v>21</v>
      </c>
      <c r="L502" s="69"/>
      <c r="M502" s="216" t="s">
        <v>21</v>
      </c>
      <c r="N502" s="217" t="s">
        <v>41</v>
      </c>
      <c r="O502" s="44"/>
      <c r="P502" s="218">
        <f>O502*H502</f>
        <v>0</v>
      </c>
      <c r="Q502" s="218">
        <v>0</v>
      </c>
      <c r="R502" s="218">
        <f>Q502*H502</f>
        <v>0</v>
      </c>
      <c r="S502" s="218">
        <v>0</v>
      </c>
      <c r="T502" s="219">
        <f>S502*H502</f>
        <v>0</v>
      </c>
      <c r="AR502" s="21" t="s">
        <v>159</v>
      </c>
      <c r="AT502" s="21" t="s">
        <v>155</v>
      </c>
      <c r="AU502" s="21" t="s">
        <v>78</v>
      </c>
      <c r="AY502" s="21" t="s">
        <v>154</v>
      </c>
      <c r="BE502" s="220">
        <f>IF(N502="základní",J502,0)</f>
        <v>0</v>
      </c>
      <c r="BF502" s="220">
        <f>IF(N502="snížená",J502,0)</f>
        <v>0</v>
      </c>
      <c r="BG502" s="220">
        <f>IF(N502="zákl. přenesená",J502,0)</f>
        <v>0</v>
      </c>
      <c r="BH502" s="220">
        <f>IF(N502="sníž. přenesená",J502,0)</f>
        <v>0</v>
      </c>
      <c r="BI502" s="220">
        <f>IF(N502="nulová",J502,0)</f>
        <v>0</v>
      </c>
      <c r="BJ502" s="21" t="s">
        <v>78</v>
      </c>
      <c r="BK502" s="220">
        <f>ROUND(I502*H502,2)</f>
        <v>0</v>
      </c>
      <c r="BL502" s="21" t="s">
        <v>159</v>
      </c>
      <c r="BM502" s="21" t="s">
        <v>1081</v>
      </c>
    </row>
    <row r="503" s="1" customFormat="1" ht="16.5" customHeight="1">
      <c r="B503" s="43"/>
      <c r="C503" s="209" t="s">
        <v>1082</v>
      </c>
      <c r="D503" s="209" t="s">
        <v>155</v>
      </c>
      <c r="E503" s="210" t="s">
        <v>1083</v>
      </c>
      <c r="F503" s="211" t="s">
        <v>1084</v>
      </c>
      <c r="G503" s="212" t="s">
        <v>262</v>
      </c>
      <c r="H503" s="213">
        <v>2</v>
      </c>
      <c r="I503" s="214"/>
      <c r="J503" s="215">
        <f>ROUND(I503*H503,2)</f>
        <v>0</v>
      </c>
      <c r="K503" s="211" t="s">
        <v>21</v>
      </c>
      <c r="L503" s="69"/>
      <c r="M503" s="216" t="s">
        <v>21</v>
      </c>
      <c r="N503" s="217" t="s">
        <v>41</v>
      </c>
      <c r="O503" s="44"/>
      <c r="P503" s="218">
        <f>O503*H503</f>
        <v>0</v>
      </c>
      <c r="Q503" s="218">
        <v>0</v>
      </c>
      <c r="R503" s="218">
        <f>Q503*H503</f>
        <v>0</v>
      </c>
      <c r="S503" s="218">
        <v>0</v>
      </c>
      <c r="T503" s="219">
        <f>S503*H503</f>
        <v>0</v>
      </c>
      <c r="AR503" s="21" t="s">
        <v>159</v>
      </c>
      <c r="AT503" s="21" t="s">
        <v>155</v>
      </c>
      <c r="AU503" s="21" t="s">
        <v>78</v>
      </c>
      <c r="AY503" s="21" t="s">
        <v>154</v>
      </c>
      <c r="BE503" s="220">
        <f>IF(N503="základní",J503,0)</f>
        <v>0</v>
      </c>
      <c r="BF503" s="220">
        <f>IF(N503="snížená",J503,0)</f>
        <v>0</v>
      </c>
      <c r="BG503" s="220">
        <f>IF(N503="zákl. přenesená",J503,0)</f>
        <v>0</v>
      </c>
      <c r="BH503" s="220">
        <f>IF(N503="sníž. přenesená",J503,0)</f>
        <v>0</v>
      </c>
      <c r="BI503" s="220">
        <f>IF(N503="nulová",J503,0)</f>
        <v>0</v>
      </c>
      <c r="BJ503" s="21" t="s">
        <v>78</v>
      </c>
      <c r="BK503" s="220">
        <f>ROUND(I503*H503,2)</f>
        <v>0</v>
      </c>
      <c r="BL503" s="21" t="s">
        <v>159</v>
      </c>
      <c r="BM503" s="21" t="s">
        <v>1085</v>
      </c>
    </row>
    <row r="504" s="1" customFormat="1" ht="16.5" customHeight="1">
      <c r="B504" s="43"/>
      <c r="C504" s="209" t="s">
        <v>621</v>
      </c>
      <c r="D504" s="209" t="s">
        <v>155</v>
      </c>
      <c r="E504" s="210" t="s">
        <v>1086</v>
      </c>
      <c r="F504" s="211" t="s">
        <v>1087</v>
      </c>
      <c r="G504" s="212" t="s">
        <v>262</v>
      </c>
      <c r="H504" s="213">
        <v>3</v>
      </c>
      <c r="I504" s="214"/>
      <c r="J504" s="215">
        <f>ROUND(I504*H504,2)</f>
        <v>0</v>
      </c>
      <c r="K504" s="211" t="s">
        <v>21</v>
      </c>
      <c r="L504" s="69"/>
      <c r="M504" s="216" t="s">
        <v>21</v>
      </c>
      <c r="N504" s="217" t="s">
        <v>41</v>
      </c>
      <c r="O504" s="44"/>
      <c r="P504" s="218">
        <f>O504*H504</f>
        <v>0</v>
      </c>
      <c r="Q504" s="218">
        <v>0</v>
      </c>
      <c r="R504" s="218">
        <f>Q504*H504</f>
        <v>0</v>
      </c>
      <c r="S504" s="218">
        <v>0</v>
      </c>
      <c r="T504" s="219">
        <f>S504*H504</f>
        <v>0</v>
      </c>
      <c r="AR504" s="21" t="s">
        <v>159</v>
      </c>
      <c r="AT504" s="21" t="s">
        <v>155</v>
      </c>
      <c r="AU504" s="21" t="s">
        <v>78</v>
      </c>
      <c r="AY504" s="21" t="s">
        <v>154</v>
      </c>
      <c r="BE504" s="220">
        <f>IF(N504="základní",J504,0)</f>
        <v>0</v>
      </c>
      <c r="BF504" s="220">
        <f>IF(N504="snížená",J504,0)</f>
        <v>0</v>
      </c>
      <c r="BG504" s="220">
        <f>IF(N504="zákl. přenesená",J504,0)</f>
        <v>0</v>
      </c>
      <c r="BH504" s="220">
        <f>IF(N504="sníž. přenesená",J504,0)</f>
        <v>0</v>
      </c>
      <c r="BI504" s="220">
        <f>IF(N504="nulová",J504,0)</f>
        <v>0</v>
      </c>
      <c r="BJ504" s="21" t="s">
        <v>78</v>
      </c>
      <c r="BK504" s="220">
        <f>ROUND(I504*H504,2)</f>
        <v>0</v>
      </c>
      <c r="BL504" s="21" t="s">
        <v>159</v>
      </c>
      <c r="BM504" s="21" t="s">
        <v>1088</v>
      </c>
    </row>
    <row r="505" s="1" customFormat="1" ht="16.5" customHeight="1">
      <c r="B505" s="43"/>
      <c r="C505" s="209" t="s">
        <v>1089</v>
      </c>
      <c r="D505" s="209" t="s">
        <v>155</v>
      </c>
      <c r="E505" s="210" t="s">
        <v>1090</v>
      </c>
      <c r="F505" s="211" t="s">
        <v>1091</v>
      </c>
      <c r="G505" s="212" t="s">
        <v>262</v>
      </c>
      <c r="H505" s="213">
        <v>3</v>
      </c>
      <c r="I505" s="214"/>
      <c r="J505" s="215">
        <f>ROUND(I505*H505,2)</f>
        <v>0</v>
      </c>
      <c r="K505" s="211" t="s">
        <v>21</v>
      </c>
      <c r="L505" s="69"/>
      <c r="M505" s="216" t="s">
        <v>21</v>
      </c>
      <c r="N505" s="217" t="s">
        <v>41</v>
      </c>
      <c r="O505" s="44"/>
      <c r="P505" s="218">
        <f>O505*H505</f>
        <v>0</v>
      </c>
      <c r="Q505" s="218">
        <v>0</v>
      </c>
      <c r="R505" s="218">
        <f>Q505*H505</f>
        <v>0</v>
      </c>
      <c r="S505" s="218">
        <v>0</v>
      </c>
      <c r="T505" s="219">
        <f>S505*H505</f>
        <v>0</v>
      </c>
      <c r="AR505" s="21" t="s">
        <v>159</v>
      </c>
      <c r="AT505" s="21" t="s">
        <v>155</v>
      </c>
      <c r="AU505" s="21" t="s">
        <v>78</v>
      </c>
      <c r="AY505" s="21" t="s">
        <v>154</v>
      </c>
      <c r="BE505" s="220">
        <f>IF(N505="základní",J505,0)</f>
        <v>0</v>
      </c>
      <c r="BF505" s="220">
        <f>IF(N505="snížená",J505,0)</f>
        <v>0</v>
      </c>
      <c r="BG505" s="220">
        <f>IF(N505="zákl. přenesená",J505,0)</f>
        <v>0</v>
      </c>
      <c r="BH505" s="220">
        <f>IF(N505="sníž. přenesená",J505,0)</f>
        <v>0</v>
      </c>
      <c r="BI505" s="220">
        <f>IF(N505="nulová",J505,0)</f>
        <v>0</v>
      </c>
      <c r="BJ505" s="21" t="s">
        <v>78</v>
      </c>
      <c r="BK505" s="220">
        <f>ROUND(I505*H505,2)</f>
        <v>0</v>
      </c>
      <c r="BL505" s="21" t="s">
        <v>159</v>
      </c>
      <c r="BM505" s="21" t="s">
        <v>1092</v>
      </c>
    </row>
    <row r="506" s="1" customFormat="1" ht="16.5" customHeight="1">
      <c r="B506" s="43"/>
      <c r="C506" s="209" t="s">
        <v>625</v>
      </c>
      <c r="D506" s="209" t="s">
        <v>155</v>
      </c>
      <c r="E506" s="210" t="s">
        <v>1093</v>
      </c>
      <c r="F506" s="211" t="s">
        <v>1094</v>
      </c>
      <c r="G506" s="212" t="s">
        <v>205</v>
      </c>
      <c r="H506" s="213">
        <v>102.8</v>
      </c>
      <c r="I506" s="214"/>
      <c r="J506" s="215">
        <f>ROUND(I506*H506,2)</f>
        <v>0</v>
      </c>
      <c r="K506" s="211" t="s">
        <v>21</v>
      </c>
      <c r="L506" s="69"/>
      <c r="M506" s="216" t="s">
        <v>21</v>
      </c>
      <c r="N506" s="217" t="s">
        <v>41</v>
      </c>
      <c r="O506" s="44"/>
      <c r="P506" s="218">
        <f>O506*H506</f>
        <v>0</v>
      </c>
      <c r="Q506" s="218">
        <v>0</v>
      </c>
      <c r="R506" s="218">
        <f>Q506*H506</f>
        <v>0</v>
      </c>
      <c r="S506" s="218">
        <v>0</v>
      </c>
      <c r="T506" s="219">
        <f>S506*H506</f>
        <v>0</v>
      </c>
      <c r="AR506" s="21" t="s">
        <v>159</v>
      </c>
      <c r="AT506" s="21" t="s">
        <v>155</v>
      </c>
      <c r="AU506" s="21" t="s">
        <v>78</v>
      </c>
      <c r="AY506" s="21" t="s">
        <v>154</v>
      </c>
      <c r="BE506" s="220">
        <f>IF(N506="základní",J506,0)</f>
        <v>0</v>
      </c>
      <c r="BF506" s="220">
        <f>IF(N506="snížená",J506,0)</f>
        <v>0</v>
      </c>
      <c r="BG506" s="220">
        <f>IF(N506="zákl. přenesená",J506,0)</f>
        <v>0</v>
      </c>
      <c r="BH506" s="220">
        <f>IF(N506="sníž. přenesená",J506,0)</f>
        <v>0</v>
      </c>
      <c r="BI506" s="220">
        <f>IF(N506="nulová",J506,0)</f>
        <v>0</v>
      </c>
      <c r="BJ506" s="21" t="s">
        <v>78</v>
      </c>
      <c r="BK506" s="220">
        <f>ROUND(I506*H506,2)</f>
        <v>0</v>
      </c>
      <c r="BL506" s="21" t="s">
        <v>159</v>
      </c>
      <c r="BM506" s="21" t="s">
        <v>1095</v>
      </c>
    </row>
    <row r="507" s="1" customFormat="1" ht="16.5" customHeight="1">
      <c r="B507" s="43"/>
      <c r="C507" s="209" t="s">
        <v>1096</v>
      </c>
      <c r="D507" s="209" t="s">
        <v>155</v>
      </c>
      <c r="E507" s="210" t="s">
        <v>1097</v>
      </c>
      <c r="F507" s="211" t="s">
        <v>1098</v>
      </c>
      <c r="G507" s="212" t="s">
        <v>205</v>
      </c>
      <c r="H507" s="213">
        <v>102.8</v>
      </c>
      <c r="I507" s="214"/>
      <c r="J507" s="215">
        <f>ROUND(I507*H507,2)</f>
        <v>0</v>
      </c>
      <c r="K507" s="211" t="s">
        <v>21</v>
      </c>
      <c r="L507" s="69"/>
      <c r="M507" s="216" t="s">
        <v>21</v>
      </c>
      <c r="N507" s="217" t="s">
        <v>41</v>
      </c>
      <c r="O507" s="44"/>
      <c r="P507" s="218">
        <f>O507*H507</f>
        <v>0</v>
      </c>
      <c r="Q507" s="218">
        <v>0</v>
      </c>
      <c r="R507" s="218">
        <f>Q507*H507</f>
        <v>0</v>
      </c>
      <c r="S507" s="218">
        <v>0</v>
      </c>
      <c r="T507" s="219">
        <f>S507*H507</f>
        <v>0</v>
      </c>
      <c r="AR507" s="21" t="s">
        <v>159</v>
      </c>
      <c r="AT507" s="21" t="s">
        <v>155</v>
      </c>
      <c r="AU507" s="21" t="s">
        <v>78</v>
      </c>
      <c r="AY507" s="21" t="s">
        <v>154</v>
      </c>
      <c r="BE507" s="220">
        <f>IF(N507="základní",J507,0)</f>
        <v>0</v>
      </c>
      <c r="BF507" s="220">
        <f>IF(N507="snížená",J507,0)</f>
        <v>0</v>
      </c>
      <c r="BG507" s="220">
        <f>IF(N507="zákl. přenesená",J507,0)</f>
        <v>0</v>
      </c>
      <c r="BH507" s="220">
        <f>IF(N507="sníž. přenesená",J507,0)</f>
        <v>0</v>
      </c>
      <c r="BI507" s="220">
        <f>IF(N507="nulová",J507,0)</f>
        <v>0</v>
      </c>
      <c r="BJ507" s="21" t="s">
        <v>78</v>
      </c>
      <c r="BK507" s="220">
        <f>ROUND(I507*H507,2)</f>
        <v>0</v>
      </c>
      <c r="BL507" s="21" t="s">
        <v>159</v>
      </c>
      <c r="BM507" s="21" t="s">
        <v>1099</v>
      </c>
    </row>
    <row r="508" s="1" customFormat="1" ht="16.5" customHeight="1">
      <c r="B508" s="43"/>
      <c r="C508" s="209" t="s">
        <v>628</v>
      </c>
      <c r="D508" s="209" t="s">
        <v>155</v>
      </c>
      <c r="E508" s="210" t="s">
        <v>1100</v>
      </c>
      <c r="F508" s="211" t="s">
        <v>1101</v>
      </c>
      <c r="G508" s="212" t="s">
        <v>158</v>
      </c>
      <c r="H508" s="213">
        <v>354.49200000000002</v>
      </c>
      <c r="I508" s="214"/>
      <c r="J508" s="215">
        <f>ROUND(I508*H508,2)</f>
        <v>0</v>
      </c>
      <c r="K508" s="211" t="s">
        <v>21</v>
      </c>
      <c r="L508" s="69"/>
      <c r="M508" s="216" t="s">
        <v>21</v>
      </c>
      <c r="N508" s="217" t="s">
        <v>41</v>
      </c>
      <c r="O508" s="44"/>
      <c r="P508" s="218">
        <f>O508*H508</f>
        <v>0</v>
      </c>
      <c r="Q508" s="218">
        <v>0</v>
      </c>
      <c r="R508" s="218">
        <f>Q508*H508</f>
        <v>0</v>
      </c>
      <c r="S508" s="218">
        <v>0</v>
      </c>
      <c r="T508" s="219">
        <f>S508*H508</f>
        <v>0</v>
      </c>
      <c r="AR508" s="21" t="s">
        <v>159</v>
      </c>
      <c r="AT508" s="21" t="s">
        <v>155</v>
      </c>
      <c r="AU508" s="21" t="s">
        <v>78</v>
      </c>
      <c r="AY508" s="21" t="s">
        <v>154</v>
      </c>
      <c r="BE508" s="220">
        <f>IF(N508="základní",J508,0)</f>
        <v>0</v>
      </c>
      <c r="BF508" s="220">
        <f>IF(N508="snížená",J508,0)</f>
        <v>0</v>
      </c>
      <c r="BG508" s="220">
        <f>IF(N508="zákl. přenesená",J508,0)</f>
        <v>0</v>
      </c>
      <c r="BH508" s="220">
        <f>IF(N508="sníž. přenesená",J508,0)</f>
        <v>0</v>
      </c>
      <c r="BI508" s="220">
        <f>IF(N508="nulová",J508,0)</f>
        <v>0</v>
      </c>
      <c r="BJ508" s="21" t="s">
        <v>78</v>
      </c>
      <c r="BK508" s="220">
        <f>ROUND(I508*H508,2)</f>
        <v>0</v>
      </c>
      <c r="BL508" s="21" t="s">
        <v>159</v>
      </c>
      <c r="BM508" s="21" t="s">
        <v>1102</v>
      </c>
    </row>
    <row r="509" s="10" customFormat="1">
      <c r="B509" s="221"/>
      <c r="C509" s="222"/>
      <c r="D509" s="223" t="s">
        <v>160</v>
      </c>
      <c r="E509" s="224" t="s">
        <v>21</v>
      </c>
      <c r="F509" s="225" t="s">
        <v>1103</v>
      </c>
      <c r="G509" s="222"/>
      <c r="H509" s="226">
        <v>354.49200000000002</v>
      </c>
      <c r="I509" s="227"/>
      <c r="J509" s="222"/>
      <c r="K509" s="222"/>
      <c r="L509" s="228"/>
      <c r="M509" s="229"/>
      <c r="N509" s="230"/>
      <c r="O509" s="230"/>
      <c r="P509" s="230"/>
      <c r="Q509" s="230"/>
      <c r="R509" s="230"/>
      <c r="S509" s="230"/>
      <c r="T509" s="231"/>
      <c r="AT509" s="232" t="s">
        <v>160</v>
      </c>
      <c r="AU509" s="232" t="s">
        <v>78</v>
      </c>
      <c r="AV509" s="10" t="s">
        <v>80</v>
      </c>
      <c r="AW509" s="10" t="s">
        <v>33</v>
      </c>
      <c r="AX509" s="10" t="s">
        <v>70</v>
      </c>
      <c r="AY509" s="232" t="s">
        <v>154</v>
      </c>
    </row>
    <row r="510" s="11" customFormat="1">
      <c r="B510" s="233"/>
      <c r="C510" s="234"/>
      <c r="D510" s="223" t="s">
        <v>160</v>
      </c>
      <c r="E510" s="235" t="s">
        <v>21</v>
      </c>
      <c r="F510" s="236" t="s">
        <v>162</v>
      </c>
      <c r="G510" s="234"/>
      <c r="H510" s="237">
        <v>354.49200000000002</v>
      </c>
      <c r="I510" s="238"/>
      <c r="J510" s="234"/>
      <c r="K510" s="234"/>
      <c r="L510" s="239"/>
      <c r="M510" s="240"/>
      <c r="N510" s="241"/>
      <c r="O510" s="241"/>
      <c r="P510" s="241"/>
      <c r="Q510" s="241"/>
      <c r="R510" s="241"/>
      <c r="S510" s="241"/>
      <c r="T510" s="242"/>
      <c r="AT510" s="243" t="s">
        <v>160</v>
      </c>
      <c r="AU510" s="243" t="s">
        <v>78</v>
      </c>
      <c r="AV510" s="11" t="s">
        <v>159</v>
      </c>
      <c r="AW510" s="11" t="s">
        <v>33</v>
      </c>
      <c r="AX510" s="11" t="s">
        <v>78</v>
      </c>
      <c r="AY510" s="243" t="s">
        <v>154</v>
      </c>
    </row>
    <row r="511" s="1" customFormat="1" ht="16.5" customHeight="1">
      <c r="B511" s="43"/>
      <c r="C511" s="209" t="s">
        <v>1104</v>
      </c>
      <c r="D511" s="209" t="s">
        <v>155</v>
      </c>
      <c r="E511" s="210" t="s">
        <v>1105</v>
      </c>
      <c r="F511" s="211" t="s">
        <v>1106</v>
      </c>
      <c r="G511" s="212" t="s">
        <v>195</v>
      </c>
      <c r="H511" s="213">
        <v>14.35</v>
      </c>
      <c r="I511" s="214"/>
      <c r="J511" s="215">
        <f>ROUND(I511*H511,2)</f>
        <v>0</v>
      </c>
      <c r="K511" s="211" t="s">
        <v>21</v>
      </c>
      <c r="L511" s="69"/>
      <c r="M511" s="216" t="s">
        <v>21</v>
      </c>
      <c r="N511" s="217" t="s">
        <v>41</v>
      </c>
      <c r="O511" s="44"/>
      <c r="P511" s="218">
        <f>O511*H511</f>
        <v>0</v>
      </c>
      <c r="Q511" s="218">
        <v>0</v>
      </c>
      <c r="R511" s="218">
        <f>Q511*H511</f>
        <v>0</v>
      </c>
      <c r="S511" s="218">
        <v>0</v>
      </c>
      <c r="T511" s="219">
        <f>S511*H511</f>
        <v>0</v>
      </c>
      <c r="AR511" s="21" t="s">
        <v>159</v>
      </c>
      <c r="AT511" s="21" t="s">
        <v>155</v>
      </c>
      <c r="AU511" s="21" t="s">
        <v>78</v>
      </c>
      <c r="AY511" s="21" t="s">
        <v>154</v>
      </c>
      <c r="BE511" s="220">
        <f>IF(N511="základní",J511,0)</f>
        <v>0</v>
      </c>
      <c r="BF511" s="220">
        <f>IF(N511="snížená",J511,0)</f>
        <v>0</v>
      </c>
      <c r="BG511" s="220">
        <f>IF(N511="zákl. přenesená",J511,0)</f>
        <v>0</v>
      </c>
      <c r="BH511" s="220">
        <f>IF(N511="sníž. přenesená",J511,0)</f>
        <v>0</v>
      </c>
      <c r="BI511" s="220">
        <f>IF(N511="nulová",J511,0)</f>
        <v>0</v>
      </c>
      <c r="BJ511" s="21" t="s">
        <v>78</v>
      </c>
      <c r="BK511" s="220">
        <f>ROUND(I511*H511,2)</f>
        <v>0</v>
      </c>
      <c r="BL511" s="21" t="s">
        <v>159</v>
      </c>
      <c r="BM511" s="21" t="s">
        <v>1107</v>
      </c>
    </row>
    <row r="512" s="9" customFormat="1" ht="37.44" customHeight="1">
      <c r="B512" s="195"/>
      <c r="C512" s="196"/>
      <c r="D512" s="197" t="s">
        <v>69</v>
      </c>
      <c r="E512" s="198" t="s">
        <v>1108</v>
      </c>
      <c r="F512" s="198" t="s">
        <v>1109</v>
      </c>
      <c r="G512" s="196"/>
      <c r="H512" s="196"/>
      <c r="I512" s="199"/>
      <c r="J512" s="200">
        <f>BK512</f>
        <v>0</v>
      </c>
      <c r="K512" s="196"/>
      <c r="L512" s="201"/>
      <c r="M512" s="202"/>
      <c r="N512" s="203"/>
      <c r="O512" s="203"/>
      <c r="P512" s="204">
        <f>SUM(P513:P563)</f>
        <v>0</v>
      </c>
      <c r="Q512" s="203"/>
      <c r="R512" s="204">
        <f>SUM(R513:R563)</f>
        <v>0</v>
      </c>
      <c r="S512" s="203"/>
      <c r="T512" s="205">
        <f>SUM(T513:T563)</f>
        <v>0</v>
      </c>
      <c r="AR512" s="206" t="s">
        <v>78</v>
      </c>
      <c r="AT512" s="207" t="s">
        <v>69</v>
      </c>
      <c r="AU512" s="207" t="s">
        <v>70</v>
      </c>
      <c r="AY512" s="206" t="s">
        <v>154</v>
      </c>
      <c r="BK512" s="208">
        <f>SUM(BK513:BK563)</f>
        <v>0</v>
      </c>
    </row>
    <row r="513" s="1" customFormat="1" ht="16.5" customHeight="1">
      <c r="B513" s="43"/>
      <c r="C513" s="209" t="s">
        <v>632</v>
      </c>
      <c r="D513" s="209" t="s">
        <v>155</v>
      </c>
      <c r="E513" s="210" t="s">
        <v>1110</v>
      </c>
      <c r="F513" s="211" t="s">
        <v>1111</v>
      </c>
      <c r="G513" s="212" t="s">
        <v>262</v>
      </c>
      <c r="H513" s="213">
        <v>16</v>
      </c>
      <c r="I513" s="214"/>
      <c r="J513" s="215">
        <f>ROUND(I513*H513,2)</f>
        <v>0</v>
      </c>
      <c r="K513" s="211" t="s">
        <v>21</v>
      </c>
      <c r="L513" s="69"/>
      <c r="M513" s="216" t="s">
        <v>21</v>
      </c>
      <c r="N513" s="217" t="s">
        <v>41</v>
      </c>
      <c r="O513" s="44"/>
      <c r="P513" s="218">
        <f>O513*H513</f>
        <v>0</v>
      </c>
      <c r="Q513" s="218">
        <v>0</v>
      </c>
      <c r="R513" s="218">
        <f>Q513*H513</f>
        <v>0</v>
      </c>
      <c r="S513" s="218">
        <v>0</v>
      </c>
      <c r="T513" s="219">
        <f>S513*H513</f>
        <v>0</v>
      </c>
      <c r="AR513" s="21" t="s">
        <v>159</v>
      </c>
      <c r="AT513" s="21" t="s">
        <v>155</v>
      </c>
      <c r="AU513" s="21" t="s">
        <v>78</v>
      </c>
      <c r="AY513" s="21" t="s">
        <v>154</v>
      </c>
      <c r="BE513" s="220">
        <f>IF(N513="základní",J513,0)</f>
        <v>0</v>
      </c>
      <c r="BF513" s="220">
        <f>IF(N513="snížená",J513,0)</f>
        <v>0</v>
      </c>
      <c r="BG513" s="220">
        <f>IF(N513="zákl. přenesená",J513,0)</f>
        <v>0</v>
      </c>
      <c r="BH513" s="220">
        <f>IF(N513="sníž. přenesená",J513,0)</f>
        <v>0</v>
      </c>
      <c r="BI513" s="220">
        <f>IF(N513="nulová",J513,0)</f>
        <v>0</v>
      </c>
      <c r="BJ513" s="21" t="s">
        <v>78</v>
      </c>
      <c r="BK513" s="220">
        <f>ROUND(I513*H513,2)</f>
        <v>0</v>
      </c>
      <c r="BL513" s="21" t="s">
        <v>159</v>
      </c>
      <c r="BM513" s="21" t="s">
        <v>1112</v>
      </c>
    </row>
    <row r="514" s="1" customFormat="1" ht="16.5" customHeight="1">
      <c r="B514" s="43"/>
      <c r="C514" s="209" t="s">
        <v>1113</v>
      </c>
      <c r="D514" s="209" t="s">
        <v>155</v>
      </c>
      <c r="E514" s="210" t="s">
        <v>1114</v>
      </c>
      <c r="F514" s="211" t="s">
        <v>1115</v>
      </c>
      <c r="G514" s="212" t="s">
        <v>262</v>
      </c>
      <c r="H514" s="213">
        <v>27</v>
      </c>
      <c r="I514" s="214"/>
      <c r="J514" s="215">
        <f>ROUND(I514*H514,2)</f>
        <v>0</v>
      </c>
      <c r="K514" s="211" t="s">
        <v>21</v>
      </c>
      <c r="L514" s="69"/>
      <c r="M514" s="216" t="s">
        <v>21</v>
      </c>
      <c r="N514" s="217" t="s">
        <v>41</v>
      </c>
      <c r="O514" s="44"/>
      <c r="P514" s="218">
        <f>O514*H514</f>
        <v>0</v>
      </c>
      <c r="Q514" s="218">
        <v>0</v>
      </c>
      <c r="R514" s="218">
        <f>Q514*H514</f>
        <v>0</v>
      </c>
      <c r="S514" s="218">
        <v>0</v>
      </c>
      <c r="T514" s="219">
        <f>S514*H514</f>
        <v>0</v>
      </c>
      <c r="AR514" s="21" t="s">
        <v>159</v>
      </c>
      <c r="AT514" s="21" t="s">
        <v>155</v>
      </c>
      <c r="AU514" s="21" t="s">
        <v>78</v>
      </c>
      <c r="AY514" s="21" t="s">
        <v>154</v>
      </c>
      <c r="BE514" s="220">
        <f>IF(N514="základní",J514,0)</f>
        <v>0</v>
      </c>
      <c r="BF514" s="220">
        <f>IF(N514="snížená",J514,0)</f>
        <v>0</v>
      </c>
      <c r="BG514" s="220">
        <f>IF(N514="zákl. přenesená",J514,0)</f>
        <v>0</v>
      </c>
      <c r="BH514" s="220">
        <f>IF(N514="sníž. přenesená",J514,0)</f>
        <v>0</v>
      </c>
      <c r="BI514" s="220">
        <f>IF(N514="nulová",J514,0)</f>
        <v>0</v>
      </c>
      <c r="BJ514" s="21" t="s">
        <v>78</v>
      </c>
      <c r="BK514" s="220">
        <f>ROUND(I514*H514,2)</f>
        <v>0</v>
      </c>
      <c r="BL514" s="21" t="s">
        <v>159</v>
      </c>
      <c r="BM514" s="21" t="s">
        <v>1116</v>
      </c>
    </row>
    <row r="515" s="1" customFormat="1" ht="16.5" customHeight="1">
      <c r="B515" s="43"/>
      <c r="C515" s="209" t="s">
        <v>635</v>
      </c>
      <c r="D515" s="209" t="s">
        <v>155</v>
      </c>
      <c r="E515" s="210" t="s">
        <v>1117</v>
      </c>
      <c r="F515" s="211" t="s">
        <v>1118</v>
      </c>
      <c r="G515" s="212" t="s">
        <v>158</v>
      </c>
      <c r="H515" s="213">
        <v>13.395</v>
      </c>
      <c r="I515" s="214"/>
      <c r="J515" s="215">
        <f>ROUND(I515*H515,2)</f>
        <v>0</v>
      </c>
      <c r="K515" s="211" t="s">
        <v>21</v>
      </c>
      <c r="L515" s="69"/>
      <c r="M515" s="216" t="s">
        <v>21</v>
      </c>
      <c r="N515" s="217" t="s">
        <v>41</v>
      </c>
      <c r="O515" s="44"/>
      <c r="P515" s="218">
        <f>O515*H515</f>
        <v>0</v>
      </c>
      <c r="Q515" s="218">
        <v>0</v>
      </c>
      <c r="R515" s="218">
        <f>Q515*H515</f>
        <v>0</v>
      </c>
      <c r="S515" s="218">
        <v>0</v>
      </c>
      <c r="T515" s="219">
        <f>S515*H515</f>
        <v>0</v>
      </c>
      <c r="AR515" s="21" t="s">
        <v>159</v>
      </c>
      <c r="AT515" s="21" t="s">
        <v>155</v>
      </c>
      <c r="AU515" s="21" t="s">
        <v>78</v>
      </c>
      <c r="AY515" s="21" t="s">
        <v>154</v>
      </c>
      <c r="BE515" s="220">
        <f>IF(N515="základní",J515,0)</f>
        <v>0</v>
      </c>
      <c r="BF515" s="220">
        <f>IF(N515="snížená",J515,0)</f>
        <v>0</v>
      </c>
      <c r="BG515" s="220">
        <f>IF(N515="zákl. přenesená",J515,0)</f>
        <v>0</v>
      </c>
      <c r="BH515" s="220">
        <f>IF(N515="sníž. přenesená",J515,0)</f>
        <v>0</v>
      </c>
      <c r="BI515" s="220">
        <f>IF(N515="nulová",J515,0)</f>
        <v>0</v>
      </c>
      <c r="BJ515" s="21" t="s">
        <v>78</v>
      </c>
      <c r="BK515" s="220">
        <f>ROUND(I515*H515,2)</f>
        <v>0</v>
      </c>
      <c r="BL515" s="21" t="s">
        <v>159</v>
      </c>
      <c r="BM515" s="21" t="s">
        <v>1119</v>
      </c>
    </row>
    <row r="516" s="10" customFormat="1">
      <c r="B516" s="221"/>
      <c r="C516" s="222"/>
      <c r="D516" s="223" t="s">
        <v>160</v>
      </c>
      <c r="E516" s="224" t="s">
        <v>21</v>
      </c>
      <c r="F516" s="225" t="s">
        <v>1120</v>
      </c>
      <c r="G516" s="222"/>
      <c r="H516" s="226">
        <v>13.395</v>
      </c>
      <c r="I516" s="227"/>
      <c r="J516" s="222"/>
      <c r="K516" s="222"/>
      <c r="L516" s="228"/>
      <c r="M516" s="229"/>
      <c r="N516" s="230"/>
      <c r="O516" s="230"/>
      <c r="P516" s="230"/>
      <c r="Q516" s="230"/>
      <c r="R516" s="230"/>
      <c r="S516" s="230"/>
      <c r="T516" s="231"/>
      <c r="AT516" s="232" t="s">
        <v>160</v>
      </c>
      <c r="AU516" s="232" t="s">
        <v>78</v>
      </c>
      <c r="AV516" s="10" t="s">
        <v>80</v>
      </c>
      <c r="AW516" s="10" t="s">
        <v>33</v>
      </c>
      <c r="AX516" s="10" t="s">
        <v>70</v>
      </c>
      <c r="AY516" s="232" t="s">
        <v>154</v>
      </c>
    </row>
    <row r="517" s="11" customFormat="1">
      <c r="B517" s="233"/>
      <c r="C517" s="234"/>
      <c r="D517" s="223" t="s">
        <v>160</v>
      </c>
      <c r="E517" s="235" t="s">
        <v>21</v>
      </c>
      <c r="F517" s="236" t="s">
        <v>162</v>
      </c>
      <c r="G517" s="234"/>
      <c r="H517" s="237">
        <v>13.395</v>
      </c>
      <c r="I517" s="238"/>
      <c r="J517" s="234"/>
      <c r="K517" s="234"/>
      <c r="L517" s="239"/>
      <c r="M517" s="240"/>
      <c r="N517" s="241"/>
      <c r="O517" s="241"/>
      <c r="P517" s="241"/>
      <c r="Q517" s="241"/>
      <c r="R517" s="241"/>
      <c r="S517" s="241"/>
      <c r="T517" s="242"/>
      <c r="AT517" s="243" t="s">
        <v>160</v>
      </c>
      <c r="AU517" s="243" t="s">
        <v>78</v>
      </c>
      <c r="AV517" s="11" t="s">
        <v>159</v>
      </c>
      <c r="AW517" s="11" t="s">
        <v>33</v>
      </c>
      <c r="AX517" s="11" t="s">
        <v>78</v>
      </c>
      <c r="AY517" s="243" t="s">
        <v>154</v>
      </c>
    </row>
    <row r="518" s="1" customFormat="1" ht="16.5" customHeight="1">
      <c r="B518" s="43"/>
      <c r="C518" s="209" t="s">
        <v>1121</v>
      </c>
      <c r="D518" s="209" t="s">
        <v>155</v>
      </c>
      <c r="E518" s="210" t="s">
        <v>1122</v>
      </c>
      <c r="F518" s="211" t="s">
        <v>1123</v>
      </c>
      <c r="G518" s="212" t="s">
        <v>262</v>
      </c>
      <c r="H518" s="213">
        <v>25</v>
      </c>
      <c r="I518" s="214"/>
      <c r="J518" s="215">
        <f>ROUND(I518*H518,2)</f>
        <v>0</v>
      </c>
      <c r="K518" s="211" t="s">
        <v>21</v>
      </c>
      <c r="L518" s="69"/>
      <c r="M518" s="216" t="s">
        <v>21</v>
      </c>
      <c r="N518" s="217" t="s">
        <v>41</v>
      </c>
      <c r="O518" s="44"/>
      <c r="P518" s="218">
        <f>O518*H518</f>
        <v>0</v>
      </c>
      <c r="Q518" s="218">
        <v>0</v>
      </c>
      <c r="R518" s="218">
        <f>Q518*H518</f>
        <v>0</v>
      </c>
      <c r="S518" s="218">
        <v>0</v>
      </c>
      <c r="T518" s="219">
        <f>S518*H518</f>
        <v>0</v>
      </c>
      <c r="AR518" s="21" t="s">
        <v>159</v>
      </c>
      <c r="AT518" s="21" t="s">
        <v>155</v>
      </c>
      <c r="AU518" s="21" t="s">
        <v>78</v>
      </c>
      <c r="AY518" s="21" t="s">
        <v>154</v>
      </c>
      <c r="BE518" s="220">
        <f>IF(N518="základní",J518,0)</f>
        <v>0</v>
      </c>
      <c r="BF518" s="220">
        <f>IF(N518="snížená",J518,0)</f>
        <v>0</v>
      </c>
      <c r="BG518" s="220">
        <f>IF(N518="zákl. přenesená",J518,0)</f>
        <v>0</v>
      </c>
      <c r="BH518" s="220">
        <f>IF(N518="sníž. přenesená",J518,0)</f>
        <v>0</v>
      </c>
      <c r="BI518" s="220">
        <f>IF(N518="nulová",J518,0)</f>
        <v>0</v>
      </c>
      <c r="BJ518" s="21" t="s">
        <v>78</v>
      </c>
      <c r="BK518" s="220">
        <f>ROUND(I518*H518,2)</f>
        <v>0</v>
      </c>
      <c r="BL518" s="21" t="s">
        <v>159</v>
      </c>
      <c r="BM518" s="21" t="s">
        <v>1124</v>
      </c>
    </row>
    <row r="519" s="1" customFormat="1" ht="16.5" customHeight="1">
      <c r="B519" s="43"/>
      <c r="C519" s="209" t="s">
        <v>639</v>
      </c>
      <c r="D519" s="209" t="s">
        <v>155</v>
      </c>
      <c r="E519" s="210" t="s">
        <v>1125</v>
      </c>
      <c r="F519" s="211" t="s">
        <v>1126</v>
      </c>
      <c r="G519" s="212" t="s">
        <v>262</v>
      </c>
      <c r="H519" s="213">
        <v>2</v>
      </c>
      <c r="I519" s="214"/>
      <c r="J519" s="215">
        <f>ROUND(I519*H519,2)</f>
        <v>0</v>
      </c>
      <c r="K519" s="211" t="s">
        <v>21</v>
      </c>
      <c r="L519" s="69"/>
      <c r="M519" s="216" t="s">
        <v>21</v>
      </c>
      <c r="N519" s="217" t="s">
        <v>41</v>
      </c>
      <c r="O519" s="44"/>
      <c r="P519" s="218">
        <f>O519*H519</f>
        <v>0</v>
      </c>
      <c r="Q519" s="218">
        <v>0</v>
      </c>
      <c r="R519" s="218">
        <f>Q519*H519</f>
        <v>0</v>
      </c>
      <c r="S519" s="218">
        <v>0</v>
      </c>
      <c r="T519" s="219">
        <f>S519*H519</f>
        <v>0</v>
      </c>
      <c r="AR519" s="21" t="s">
        <v>159</v>
      </c>
      <c r="AT519" s="21" t="s">
        <v>155</v>
      </c>
      <c r="AU519" s="21" t="s">
        <v>78</v>
      </c>
      <c r="AY519" s="21" t="s">
        <v>154</v>
      </c>
      <c r="BE519" s="220">
        <f>IF(N519="základní",J519,0)</f>
        <v>0</v>
      </c>
      <c r="BF519" s="220">
        <f>IF(N519="snížená",J519,0)</f>
        <v>0</v>
      </c>
      <c r="BG519" s="220">
        <f>IF(N519="zákl. přenesená",J519,0)</f>
        <v>0</v>
      </c>
      <c r="BH519" s="220">
        <f>IF(N519="sníž. přenesená",J519,0)</f>
        <v>0</v>
      </c>
      <c r="BI519" s="220">
        <f>IF(N519="nulová",J519,0)</f>
        <v>0</v>
      </c>
      <c r="BJ519" s="21" t="s">
        <v>78</v>
      </c>
      <c r="BK519" s="220">
        <f>ROUND(I519*H519,2)</f>
        <v>0</v>
      </c>
      <c r="BL519" s="21" t="s">
        <v>159</v>
      </c>
      <c r="BM519" s="21" t="s">
        <v>1127</v>
      </c>
    </row>
    <row r="520" s="1" customFormat="1" ht="16.5" customHeight="1">
      <c r="B520" s="43"/>
      <c r="C520" s="209" t="s">
        <v>1128</v>
      </c>
      <c r="D520" s="209" t="s">
        <v>155</v>
      </c>
      <c r="E520" s="210" t="s">
        <v>1129</v>
      </c>
      <c r="F520" s="211" t="s">
        <v>1130</v>
      </c>
      <c r="G520" s="212" t="s">
        <v>262</v>
      </c>
      <c r="H520" s="213">
        <v>22</v>
      </c>
      <c r="I520" s="214"/>
      <c r="J520" s="215">
        <f>ROUND(I520*H520,2)</f>
        <v>0</v>
      </c>
      <c r="K520" s="211" t="s">
        <v>21</v>
      </c>
      <c r="L520" s="69"/>
      <c r="M520" s="216" t="s">
        <v>21</v>
      </c>
      <c r="N520" s="217" t="s">
        <v>41</v>
      </c>
      <c r="O520" s="44"/>
      <c r="P520" s="218">
        <f>O520*H520</f>
        <v>0</v>
      </c>
      <c r="Q520" s="218">
        <v>0</v>
      </c>
      <c r="R520" s="218">
        <f>Q520*H520</f>
        <v>0</v>
      </c>
      <c r="S520" s="218">
        <v>0</v>
      </c>
      <c r="T520" s="219">
        <f>S520*H520</f>
        <v>0</v>
      </c>
      <c r="AR520" s="21" t="s">
        <v>159</v>
      </c>
      <c r="AT520" s="21" t="s">
        <v>155</v>
      </c>
      <c r="AU520" s="21" t="s">
        <v>78</v>
      </c>
      <c r="AY520" s="21" t="s">
        <v>154</v>
      </c>
      <c r="BE520" s="220">
        <f>IF(N520="základní",J520,0)</f>
        <v>0</v>
      </c>
      <c r="BF520" s="220">
        <f>IF(N520="snížená",J520,0)</f>
        <v>0</v>
      </c>
      <c r="BG520" s="220">
        <f>IF(N520="zákl. přenesená",J520,0)</f>
        <v>0</v>
      </c>
      <c r="BH520" s="220">
        <f>IF(N520="sníž. přenesená",J520,0)</f>
        <v>0</v>
      </c>
      <c r="BI520" s="220">
        <f>IF(N520="nulová",J520,0)</f>
        <v>0</v>
      </c>
      <c r="BJ520" s="21" t="s">
        <v>78</v>
      </c>
      <c r="BK520" s="220">
        <f>ROUND(I520*H520,2)</f>
        <v>0</v>
      </c>
      <c r="BL520" s="21" t="s">
        <v>159</v>
      </c>
      <c r="BM520" s="21" t="s">
        <v>1131</v>
      </c>
    </row>
    <row r="521" s="1" customFormat="1" ht="16.5" customHeight="1">
      <c r="B521" s="43"/>
      <c r="C521" s="209" t="s">
        <v>643</v>
      </c>
      <c r="D521" s="209" t="s">
        <v>155</v>
      </c>
      <c r="E521" s="210" t="s">
        <v>1132</v>
      </c>
      <c r="F521" s="211" t="s">
        <v>1133</v>
      </c>
      <c r="G521" s="212" t="s">
        <v>205</v>
      </c>
      <c r="H521" s="213">
        <v>51.579999999999998</v>
      </c>
      <c r="I521" s="214"/>
      <c r="J521" s="215">
        <f>ROUND(I521*H521,2)</f>
        <v>0</v>
      </c>
      <c r="K521" s="211" t="s">
        <v>21</v>
      </c>
      <c r="L521" s="69"/>
      <c r="M521" s="216" t="s">
        <v>21</v>
      </c>
      <c r="N521" s="217" t="s">
        <v>41</v>
      </c>
      <c r="O521" s="44"/>
      <c r="P521" s="218">
        <f>O521*H521</f>
        <v>0</v>
      </c>
      <c r="Q521" s="218">
        <v>0</v>
      </c>
      <c r="R521" s="218">
        <f>Q521*H521</f>
        <v>0</v>
      </c>
      <c r="S521" s="218">
        <v>0</v>
      </c>
      <c r="T521" s="219">
        <f>S521*H521</f>
        <v>0</v>
      </c>
      <c r="AR521" s="21" t="s">
        <v>159</v>
      </c>
      <c r="AT521" s="21" t="s">
        <v>155</v>
      </c>
      <c r="AU521" s="21" t="s">
        <v>78</v>
      </c>
      <c r="AY521" s="21" t="s">
        <v>154</v>
      </c>
      <c r="BE521" s="220">
        <f>IF(N521="základní",J521,0)</f>
        <v>0</v>
      </c>
      <c r="BF521" s="220">
        <f>IF(N521="snížená",J521,0)</f>
        <v>0</v>
      </c>
      <c r="BG521" s="220">
        <f>IF(N521="zákl. přenesená",J521,0)</f>
        <v>0</v>
      </c>
      <c r="BH521" s="220">
        <f>IF(N521="sníž. přenesená",J521,0)</f>
        <v>0</v>
      </c>
      <c r="BI521" s="220">
        <f>IF(N521="nulová",J521,0)</f>
        <v>0</v>
      </c>
      <c r="BJ521" s="21" t="s">
        <v>78</v>
      </c>
      <c r="BK521" s="220">
        <f>ROUND(I521*H521,2)</f>
        <v>0</v>
      </c>
      <c r="BL521" s="21" t="s">
        <v>159</v>
      </c>
      <c r="BM521" s="21" t="s">
        <v>1134</v>
      </c>
    </row>
    <row r="522" s="1" customFormat="1" ht="16.5" customHeight="1">
      <c r="B522" s="43"/>
      <c r="C522" s="209" t="s">
        <v>1135</v>
      </c>
      <c r="D522" s="209" t="s">
        <v>155</v>
      </c>
      <c r="E522" s="210" t="s">
        <v>1136</v>
      </c>
      <c r="F522" s="211" t="s">
        <v>1137</v>
      </c>
      <c r="G522" s="212" t="s">
        <v>158</v>
      </c>
      <c r="H522" s="213">
        <v>21.263999999999999</v>
      </c>
      <c r="I522" s="214"/>
      <c r="J522" s="215">
        <f>ROUND(I522*H522,2)</f>
        <v>0</v>
      </c>
      <c r="K522" s="211" t="s">
        <v>21</v>
      </c>
      <c r="L522" s="69"/>
      <c r="M522" s="216" t="s">
        <v>21</v>
      </c>
      <c r="N522" s="217" t="s">
        <v>41</v>
      </c>
      <c r="O522" s="44"/>
      <c r="P522" s="218">
        <f>O522*H522</f>
        <v>0</v>
      </c>
      <c r="Q522" s="218">
        <v>0</v>
      </c>
      <c r="R522" s="218">
        <f>Q522*H522</f>
        <v>0</v>
      </c>
      <c r="S522" s="218">
        <v>0</v>
      </c>
      <c r="T522" s="219">
        <f>S522*H522</f>
        <v>0</v>
      </c>
      <c r="AR522" s="21" t="s">
        <v>159</v>
      </c>
      <c r="AT522" s="21" t="s">
        <v>155</v>
      </c>
      <c r="AU522" s="21" t="s">
        <v>78</v>
      </c>
      <c r="AY522" s="21" t="s">
        <v>154</v>
      </c>
      <c r="BE522" s="220">
        <f>IF(N522="základní",J522,0)</f>
        <v>0</v>
      </c>
      <c r="BF522" s="220">
        <f>IF(N522="snížená",J522,0)</f>
        <v>0</v>
      </c>
      <c r="BG522" s="220">
        <f>IF(N522="zákl. přenesená",J522,0)</f>
        <v>0</v>
      </c>
      <c r="BH522" s="220">
        <f>IF(N522="sníž. přenesená",J522,0)</f>
        <v>0</v>
      </c>
      <c r="BI522" s="220">
        <f>IF(N522="nulová",J522,0)</f>
        <v>0</v>
      </c>
      <c r="BJ522" s="21" t="s">
        <v>78</v>
      </c>
      <c r="BK522" s="220">
        <f>ROUND(I522*H522,2)</f>
        <v>0</v>
      </c>
      <c r="BL522" s="21" t="s">
        <v>159</v>
      </c>
      <c r="BM522" s="21" t="s">
        <v>1138</v>
      </c>
    </row>
    <row r="523" s="10" customFormat="1">
      <c r="B523" s="221"/>
      <c r="C523" s="222"/>
      <c r="D523" s="223" t="s">
        <v>160</v>
      </c>
      <c r="E523" s="224" t="s">
        <v>21</v>
      </c>
      <c r="F523" s="225" t="s">
        <v>1139</v>
      </c>
      <c r="G523" s="222"/>
      <c r="H523" s="226">
        <v>2.266</v>
      </c>
      <c r="I523" s="227"/>
      <c r="J523" s="222"/>
      <c r="K523" s="222"/>
      <c r="L523" s="228"/>
      <c r="M523" s="229"/>
      <c r="N523" s="230"/>
      <c r="O523" s="230"/>
      <c r="P523" s="230"/>
      <c r="Q523" s="230"/>
      <c r="R523" s="230"/>
      <c r="S523" s="230"/>
      <c r="T523" s="231"/>
      <c r="AT523" s="232" t="s">
        <v>160</v>
      </c>
      <c r="AU523" s="232" t="s">
        <v>78</v>
      </c>
      <c r="AV523" s="10" t="s">
        <v>80</v>
      </c>
      <c r="AW523" s="10" t="s">
        <v>33</v>
      </c>
      <c r="AX523" s="10" t="s">
        <v>70</v>
      </c>
      <c r="AY523" s="232" t="s">
        <v>154</v>
      </c>
    </row>
    <row r="524" s="10" customFormat="1">
      <c r="B524" s="221"/>
      <c r="C524" s="222"/>
      <c r="D524" s="223" t="s">
        <v>160</v>
      </c>
      <c r="E524" s="224" t="s">
        <v>21</v>
      </c>
      <c r="F524" s="225" t="s">
        <v>1140</v>
      </c>
      <c r="G524" s="222"/>
      <c r="H524" s="226">
        <v>18.998000000000001</v>
      </c>
      <c r="I524" s="227"/>
      <c r="J524" s="222"/>
      <c r="K524" s="222"/>
      <c r="L524" s="228"/>
      <c r="M524" s="229"/>
      <c r="N524" s="230"/>
      <c r="O524" s="230"/>
      <c r="P524" s="230"/>
      <c r="Q524" s="230"/>
      <c r="R524" s="230"/>
      <c r="S524" s="230"/>
      <c r="T524" s="231"/>
      <c r="AT524" s="232" t="s">
        <v>160</v>
      </c>
      <c r="AU524" s="232" t="s">
        <v>78</v>
      </c>
      <c r="AV524" s="10" t="s">
        <v>80</v>
      </c>
      <c r="AW524" s="10" t="s">
        <v>33</v>
      </c>
      <c r="AX524" s="10" t="s">
        <v>70</v>
      </c>
      <c r="AY524" s="232" t="s">
        <v>154</v>
      </c>
    </row>
    <row r="525" s="11" customFormat="1">
      <c r="B525" s="233"/>
      <c r="C525" s="234"/>
      <c r="D525" s="223" t="s">
        <v>160</v>
      </c>
      <c r="E525" s="235" t="s">
        <v>21</v>
      </c>
      <c r="F525" s="236" t="s">
        <v>162</v>
      </c>
      <c r="G525" s="234"/>
      <c r="H525" s="237">
        <v>21.263999999999999</v>
      </c>
      <c r="I525" s="238"/>
      <c r="J525" s="234"/>
      <c r="K525" s="234"/>
      <c r="L525" s="239"/>
      <c r="M525" s="240"/>
      <c r="N525" s="241"/>
      <c r="O525" s="241"/>
      <c r="P525" s="241"/>
      <c r="Q525" s="241"/>
      <c r="R525" s="241"/>
      <c r="S525" s="241"/>
      <c r="T525" s="242"/>
      <c r="AT525" s="243" t="s">
        <v>160</v>
      </c>
      <c r="AU525" s="243" t="s">
        <v>78</v>
      </c>
      <c r="AV525" s="11" t="s">
        <v>159</v>
      </c>
      <c r="AW525" s="11" t="s">
        <v>33</v>
      </c>
      <c r="AX525" s="11" t="s">
        <v>78</v>
      </c>
      <c r="AY525" s="243" t="s">
        <v>154</v>
      </c>
    </row>
    <row r="526" s="1" customFormat="1" ht="16.5" customHeight="1">
      <c r="B526" s="43"/>
      <c r="C526" s="209" t="s">
        <v>647</v>
      </c>
      <c r="D526" s="209" t="s">
        <v>155</v>
      </c>
      <c r="E526" s="210" t="s">
        <v>1141</v>
      </c>
      <c r="F526" s="211" t="s">
        <v>1142</v>
      </c>
      <c r="G526" s="212" t="s">
        <v>158</v>
      </c>
      <c r="H526" s="213">
        <v>67.941999999999993</v>
      </c>
      <c r="I526" s="214"/>
      <c r="J526" s="215">
        <f>ROUND(I526*H526,2)</f>
        <v>0</v>
      </c>
      <c r="K526" s="211" t="s">
        <v>21</v>
      </c>
      <c r="L526" s="69"/>
      <c r="M526" s="216" t="s">
        <v>21</v>
      </c>
      <c r="N526" s="217" t="s">
        <v>41</v>
      </c>
      <c r="O526" s="44"/>
      <c r="P526" s="218">
        <f>O526*H526</f>
        <v>0</v>
      </c>
      <c r="Q526" s="218">
        <v>0</v>
      </c>
      <c r="R526" s="218">
        <f>Q526*H526</f>
        <v>0</v>
      </c>
      <c r="S526" s="218">
        <v>0</v>
      </c>
      <c r="T526" s="219">
        <f>S526*H526</f>
        <v>0</v>
      </c>
      <c r="AR526" s="21" t="s">
        <v>159</v>
      </c>
      <c r="AT526" s="21" t="s">
        <v>155</v>
      </c>
      <c r="AU526" s="21" t="s">
        <v>78</v>
      </c>
      <c r="AY526" s="21" t="s">
        <v>154</v>
      </c>
      <c r="BE526" s="220">
        <f>IF(N526="základní",J526,0)</f>
        <v>0</v>
      </c>
      <c r="BF526" s="220">
        <f>IF(N526="snížená",J526,0)</f>
        <v>0</v>
      </c>
      <c r="BG526" s="220">
        <f>IF(N526="zákl. přenesená",J526,0)</f>
        <v>0</v>
      </c>
      <c r="BH526" s="220">
        <f>IF(N526="sníž. přenesená",J526,0)</f>
        <v>0</v>
      </c>
      <c r="BI526" s="220">
        <f>IF(N526="nulová",J526,0)</f>
        <v>0</v>
      </c>
      <c r="BJ526" s="21" t="s">
        <v>78</v>
      </c>
      <c r="BK526" s="220">
        <f>ROUND(I526*H526,2)</f>
        <v>0</v>
      </c>
      <c r="BL526" s="21" t="s">
        <v>159</v>
      </c>
      <c r="BM526" s="21" t="s">
        <v>1143</v>
      </c>
    </row>
    <row r="527" s="10" customFormat="1">
      <c r="B527" s="221"/>
      <c r="C527" s="222"/>
      <c r="D527" s="223" t="s">
        <v>160</v>
      </c>
      <c r="E527" s="224" t="s">
        <v>21</v>
      </c>
      <c r="F527" s="225" t="s">
        <v>1144</v>
      </c>
      <c r="G527" s="222"/>
      <c r="H527" s="226">
        <v>1.51</v>
      </c>
      <c r="I527" s="227"/>
      <c r="J527" s="222"/>
      <c r="K527" s="222"/>
      <c r="L527" s="228"/>
      <c r="M527" s="229"/>
      <c r="N527" s="230"/>
      <c r="O527" s="230"/>
      <c r="P527" s="230"/>
      <c r="Q527" s="230"/>
      <c r="R527" s="230"/>
      <c r="S527" s="230"/>
      <c r="T527" s="231"/>
      <c r="AT527" s="232" t="s">
        <v>160</v>
      </c>
      <c r="AU527" s="232" t="s">
        <v>78</v>
      </c>
      <c r="AV527" s="10" t="s">
        <v>80</v>
      </c>
      <c r="AW527" s="10" t="s">
        <v>33</v>
      </c>
      <c r="AX527" s="10" t="s">
        <v>70</v>
      </c>
      <c r="AY527" s="232" t="s">
        <v>154</v>
      </c>
    </row>
    <row r="528" s="10" customFormat="1">
      <c r="B528" s="221"/>
      <c r="C528" s="222"/>
      <c r="D528" s="223" t="s">
        <v>160</v>
      </c>
      <c r="E528" s="224" t="s">
        <v>21</v>
      </c>
      <c r="F528" s="225" t="s">
        <v>1145</v>
      </c>
      <c r="G528" s="222"/>
      <c r="H528" s="226">
        <v>1.123</v>
      </c>
      <c r="I528" s="227"/>
      <c r="J528" s="222"/>
      <c r="K528" s="222"/>
      <c r="L528" s="228"/>
      <c r="M528" s="229"/>
      <c r="N528" s="230"/>
      <c r="O528" s="230"/>
      <c r="P528" s="230"/>
      <c r="Q528" s="230"/>
      <c r="R528" s="230"/>
      <c r="S528" s="230"/>
      <c r="T528" s="231"/>
      <c r="AT528" s="232" t="s">
        <v>160</v>
      </c>
      <c r="AU528" s="232" t="s">
        <v>78</v>
      </c>
      <c r="AV528" s="10" t="s">
        <v>80</v>
      </c>
      <c r="AW528" s="10" t="s">
        <v>33</v>
      </c>
      <c r="AX528" s="10" t="s">
        <v>70</v>
      </c>
      <c r="AY528" s="232" t="s">
        <v>154</v>
      </c>
    </row>
    <row r="529" s="10" customFormat="1">
      <c r="B529" s="221"/>
      <c r="C529" s="222"/>
      <c r="D529" s="223" t="s">
        <v>160</v>
      </c>
      <c r="E529" s="224" t="s">
        <v>21</v>
      </c>
      <c r="F529" s="225" t="s">
        <v>1146</v>
      </c>
      <c r="G529" s="222"/>
      <c r="H529" s="226">
        <v>8.1899999999999995</v>
      </c>
      <c r="I529" s="227"/>
      <c r="J529" s="222"/>
      <c r="K529" s="222"/>
      <c r="L529" s="228"/>
      <c r="M529" s="229"/>
      <c r="N529" s="230"/>
      <c r="O529" s="230"/>
      <c r="P529" s="230"/>
      <c r="Q529" s="230"/>
      <c r="R529" s="230"/>
      <c r="S529" s="230"/>
      <c r="T529" s="231"/>
      <c r="AT529" s="232" t="s">
        <v>160</v>
      </c>
      <c r="AU529" s="232" t="s">
        <v>78</v>
      </c>
      <c r="AV529" s="10" t="s">
        <v>80</v>
      </c>
      <c r="AW529" s="10" t="s">
        <v>33</v>
      </c>
      <c r="AX529" s="10" t="s">
        <v>70</v>
      </c>
      <c r="AY529" s="232" t="s">
        <v>154</v>
      </c>
    </row>
    <row r="530" s="10" customFormat="1">
      <c r="B530" s="221"/>
      <c r="C530" s="222"/>
      <c r="D530" s="223" t="s">
        <v>160</v>
      </c>
      <c r="E530" s="224" t="s">
        <v>21</v>
      </c>
      <c r="F530" s="225" t="s">
        <v>1147</v>
      </c>
      <c r="G530" s="222"/>
      <c r="H530" s="226">
        <v>2.8029999999999999</v>
      </c>
      <c r="I530" s="227"/>
      <c r="J530" s="222"/>
      <c r="K530" s="222"/>
      <c r="L530" s="228"/>
      <c r="M530" s="229"/>
      <c r="N530" s="230"/>
      <c r="O530" s="230"/>
      <c r="P530" s="230"/>
      <c r="Q530" s="230"/>
      <c r="R530" s="230"/>
      <c r="S530" s="230"/>
      <c r="T530" s="231"/>
      <c r="AT530" s="232" t="s">
        <v>160</v>
      </c>
      <c r="AU530" s="232" t="s">
        <v>78</v>
      </c>
      <c r="AV530" s="10" t="s">
        <v>80</v>
      </c>
      <c r="AW530" s="10" t="s">
        <v>33</v>
      </c>
      <c r="AX530" s="10" t="s">
        <v>70</v>
      </c>
      <c r="AY530" s="232" t="s">
        <v>154</v>
      </c>
    </row>
    <row r="531" s="10" customFormat="1">
      <c r="B531" s="221"/>
      <c r="C531" s="222"/>
      <c r="D531" s="223" t="s">
        <v>160</v>
      </c>
      <c r="E531" s="224" t="s">
        <v>21</v>
      </c>
      <c r="F531" s="225" t="s">
        <v>1148</v>
      </c>
      <c r="G531" s="222"/>
      <c r="H531" s="226">
        <v>2.508</v>
      </c>
      <c r="I531" s="227"/>
      <c r="J531" s="222"/>
      <c r="K531" s="222"/>
      <c r="L531" s="228"/>
      <c r="M531" s="229"/>
      <c r="N531" s="230"/>
      <c r="O531" s="230"/>
      <c r="P531" s="230"/>
      <c r="Q531" s="230"/>
      <c r="R531" s="230"/>
      <c r="S531" s="230"/>
      <c r="T531" s="231"/>
      <c r="AT531" s="232" t="s">
        <v>160</v>
      </c>
      <c r="AU531" s="232" t="s">
        <v>78</v>
      </c>
      <c r="AV531" s="10" t="s">
        <v>80</v>
      </c>
      <c r="AW531" s="10" t="s">
        <v>33</v>
      </c>
      <c r="AX531" s="10" t="s">
        <v>70</v>
      </c>
      <c r="AY531" s="232" t="s">
        <v>154</v>
      </c>
    </row>
    <row r="532" s="10" customFormat="1">
      <c r="B532" s="221"/>
      <c r="C532" s="222"/>
      <c r="D532" s="223" t="s">
        <v>160</v>
      </c>
      <c r="E532" s="224" t="s">
        <v>21</v>
      </c>
      <c r="F532" s="225" t="s">
        <v>1149</v>
      </c>
      <c r="G532" s="222"/>
      <c r="H532" s="226">
        <v>2.0899999999999999</v>
      </c>
      <c r="I532" s="227"/>
      <c r="J532" s="222"/>
      <c r="K532" s="222"/>
      <c r="L532" s="228"/>
      <c r="M532" s="229"/>
      <c r="N532" s="230"/>
      <c r="O532" s="230"/>
      <c r="P532" s="230"/>
      <c r="Q532" s="230"/>
      <c r="R532" s="230"/>
      <c r="S532" s="230"/>
      <c r="T532" s="231"/>
      <c r="AT532" s="232" t="s">
        <v>160</v>
      </c>
      <c r="AU532" s="232" t="s">
        <v>78</v>
      </c>
      <c r="AV532" s="10" t="s">
        <v>80</v>
      </c>
      <c r="AW532" s="10" t="s">
        <v>33</v>
      </c>
      <c r="AX532" s="10" t="s">
        <v>70</v>
      </c>
      <c r="AY532" s="232" t="s">
        <v>154</v>
      </c>
    </row>
    <row r="533" s="10" customFormat="1">
      <c r="B533" s="221"/>
      <c r="C533" s="222"/>
      <c r="D533" s="223" t="s">
        <v>160</v>
      </c>
      <c r="E533" s="224" t="s">
        <v>21</v>
      </c>
      <c r="F533" s="225" t="s">
        <v>1150</v>
      </c>
      <c r="G533" s="222"/>
      <c r="H533" s="226">
        <v>1.254</v>
      </c>
      <c r="I533" s="227"/>
      <c r="J533" s="222"/>
      <c r="K533" s="222"/>
      <c r="L533" s="228"/>
      <c r="M533" s="229"/>
      <c r="N533" s="230"/>
      <c r="O533" s="230"/>
      <c r="P533" s="230"/>
      <c r="Q533" s="230"/>
      <c r="R533" s="230"/>
      <c r="S533" s="230"/>
      <c r="T533" s="231"/>
      <c r="AT533" s="232" t="s">
        <v>160</v>
      </c>
      <c r="AU533" s="232" t="s">
        <v>78</v>
      </c>
      <c r="AV533" s="10" t="s">
        <v>80</v>
      </c>
      <c r="AW533" s="10" t="s">
        <v>33</v>
      </c>
      <c r="AX533" s="10" t="s">
        <v>70</v>
      </c>
      <c r="AY533" s="232" t="s">
        <v>154</v>
      </c>
    </row>
    <row r="534" s="10" customFormat="1">
      <c r="B534" s="221"/>
      <c r="C534" s="222"/>
      <c r="D534" s="223" t="s">
        <v>160</v>
      </c>
      <c r="E534" s="224" t="s">
        <v>21</v>
      </c>
      <c r="F534" s="225" t="s">
        <v>1151</v>
      </c>
      <c r="G534" s="222"/>
      <c r="H534" s="226">
        <v>1.0609999999999999</v>
      </c>
      <c r="I534" s="227"/>
      <c r="J534" s="222"/>
      <c r="K534" s="222"/>
      <c r="L534" s="228"/>
      <c r="M534" s="229"/>
      <c r="N534" s="230"/>
      <c r="O534" s="230"/>
      <c r="P534" s="230"/>
      <c r="Q534" s="230"/>
      <c r="R534" s="230"/>
      <c r="S534" s="230"/>
      <c r="T534" s="231"/>
      <c r="AT534" s="232" t="s">
        <v>160</v>
      </c>
      <c r="AU534" s="232" t="s">
        <v>78</v>
      </c>
      <c r="AV534" s="10" t="s">
        <v>80</v>
      </c>
      <c r="AW534" s="10" t="s">
        <v>33</v>
      </c>
      <c r="AX534" s="10" t="s">
        <v>70</v>
      </c>
      <c r="AY534" s="232" t="s">
        <v>154</v>
      </c>
    </row>
    <row r="535" s="10" customFormat="1">
      <c r="B535" s="221"/>
      <c r="C535" s="222"/>
      <c r="D535" s="223" t="s">
        <v>160</v>
      </c>
      <c r="E535" s="224" t="s">
        <v>21</v>
      </c>
      <c r="F535" s="225" t="s">
        <v>1152</v>
      </c>
      <c r="G535" s="222"/>
      <c r="H535" s="226">
        <v>0.64200000000000002</v>
      </c>
      <c r="I535" s="227"/>
      <c r="J535" s="222"/>
      <c r="K535" s="222"/>
      <c r="L535" s="228"/>
      <c r="M535" s="229"/>
      <c r="N535" s="230"/>
      <c r="O535" s="230"/>
      <c r="P535" s="230"/>
      <c r="Q535" s="230"/>
      <c r="R535" s="230"/>
      <c r="S535" s="230"/>
      <c r="T535" s="231"/>
      <c r="AT535" s="232" t="s">
        <v>160</v>
      </c>
      <c r="AU535" s="232" t="s">
        <v>78</v>
      </c>
      <c r="AV535" s="10" t="s">
        <v>80</v>
      </c>
      <c r="AW535" s="10" t="s">
        <v>33</v>
      </c>
      <c r="AX535" s="10" t="s">
        <v>70</v>
      </c>
      <c r="AY535" s="232" t="s">
        <v>154</v>
      </c>
    </row>
    <row r="536" s="10" customFormat="1">
      <c r="B536" s="221"/>
      <c r="C536" s="222"/>
      <c r="D536" s="223" t="s">
        <v>160</v>
      </c>
      <c r="E536" s="224" t="s">
        <v>21</v>
      </c>
      <c r="F536" s="225" t="s">
        <v>1153</v>
      </c>
      <c r="G536" s="222"/>
      <c r="H536" s="226">
        <v>0.41599999999999998</v>
      </c>
      <c r="I536" s="227"/>
      <c r="J536" s="222"/>
      <c r="K536" s="222"/>
      <c r="L536" s="228"/>
      <c r="M536" s="229"/>
      <c r="N536" s="230"/>
      <c r="O536" s="230"/>
      <c r="P536" s="230"/>
      <c r="Q536" s="230"/>
      <c r="R536" s="230"/>
      <c r="S536" s="230"/>
      <c r="T536" s="231"/>
      <c r="AT536" s="232" t="s">
        <v>160</v>
      </c>
      <c r="AU536" s="232" t="s">
        <v>78</v>
      </c>
      <c r="AV536" s="10" t="s">
        <v>80</v>
      </c>
      <c r="AW536" s="10" t="s">
        <v>33</v>
      </c>
      <c r="AX536" s="10" t="s">
        <v>70</v>
      </c>
      <c r="AY536" s="232" t="s">
        <v>154</v>
      </c>
    </row>
    <row r="537" s="10" customFormat="1">
      <c r="B537" s="221"/>
      <c r="C537" s="222"/>
      <c r="D537" s="223" t="s">
        <v>160</v>
      </c>
      <c r="E537" s="224" t="s">
        <v>21</v>
      </c>
      <c r="F537" s="225" t="s">
        <v>1154</v>
      </c>
      <c r="G537" s="222"/>
      <c r="H537" s="226">
        <v>26.901</v>
      </c>
      <c r="I537" s="227"/>
      <c r="J537" s="222"/>
      <c r="K537" s="222"/>
      <c r="L537" s="228"/>
      <c r="M537" s="229"/>
      <c r="N537" s="230"/>
      <c r="O537" s="230"/>
      <c r="P537" s="230"/>
      <c r="Q537" s="230"/>
      <c r="R537" s="230"/>
      <c r="S537" s="230"/>
      <c r="T537" s="231"/>
      <c r="AT537" s="232" t="s">
        <v>160</v>
      </c>
      <c r="AU537" s="232" t="s">
        <v>78</v>
      </c>
      <c r="AV537" s="10" t="s">
        <v>80</v>
      </c>
      <c r="AW537" s="10" t="s">
        <v>33</v>
      </c>
      <c r="AX537" s="10" t="s">
        <v>70</v>
      </c>
      <c r="AY537" s="232" t="s">
        <v>154</v>
      </c>
    </row>
    <row r="538" s="10" customFormat="1">
      <c r="B538" s="221"/>
      <c r="C538" s="222"/>
      <c r="D538" s="223" t="s">
        <v>160</v>
      </c>
      <c r="E538" s="224" t="s">
        <v>21</v>
      </c>
      <c r="F538" s="225" t="s">
        <v>1155</v>
      </c>
      <c r="G538" s="222"/>
      <c r="H538" s="226">
        <v>2.5</v>
      </c>
      <c r="I538" s="227"/>
      <c r="J538" s="222"/>
      <c r="K538" s="222"/>
      <c r="L538" s="228"/>
      <c r="M538" s="229"/>
      <c r="N538" s="230"/>
      <c r="O538" s="230"/>
      <c r="P538" s="230"/>
      <c r="Q538" s="230"/>
      <c r="R538" s="230"/>
      <c r="S538" s="230"/>
      <c r="T538" s="231"/>
      <c r="AT538" s="232" t="s">
        <v>160</v>
      </c>
      <c r="AU538" s="232" t="s">
        <v>78</v>
      </c>
      <c r="AV538" s="10" t="s">
        <v>80</v>
      </c>
      <c r="AW538" s="10" t="s">
        <v>33</v>
      </c>
      <c r="AX538" s="10" t="s">
        <v>70</v>
      </c>
      <c r="AY538" s="232" t="s">
        <v>154</v>
      </c>
    </row>
    <row r="539" s="10" customFormat="1">
      <c r="B539" s="221"/>
      <c r="C539" s="222"/>
      <c r="D539" s="223" t="s">
        <v>160</v>
      </c>
      <c r="E539" s="224" t="s">
        <v>21</v>
      </c>
      <c r="F539" s="225" t="s">
        <v>1156</v>
      </c>
      <c r="G539" s="222"/>
      <c r="H539" s="226">
        <v>3.6960000000000002</v>
      </c>
      <c r="I539" s="227"/>
      <c r="J539" s="222"/>
      <c r="K539" s="222"/>
      <c r="L539" s="228"/>
      <c r="M539" s="229"/>
      <c r="N539" s="230"/>
      <c r="O539" s="230"/>
      <c r="P539" s="230"/>
      <c r="Q539" s="230"/>
      <c r="R539" s="230"/>
      <c r="S539" s="230"/>
      <c r="T539" s="231"/>
      <c r="AT539" s="232" t="s">
        <v>160</v>
      </c>
      <c r="AU539" s="232" t="s">
        <v>78</v>
      </c>
      <c r="AV539" s="10" t="s">
        <v>80</v>
      </c>
      <c r="AW539" s="10" t="s">
        <v>33</v>
      </c>
      <c r="AX539" s="10" t="s">
        <v>70</v>
      </c>
      <c r="AY539" s="232" t="s">
        <v>154</v>
      </c>
    </row>
    <row r="540" s="10" customFormat="1">
      <c r="B540" s="221"/>
      <c r="C540" s="222"/>
      <c r="D540" s="223" t="s">
        <v>160</v>
      </c>
      <c r="E540" s="224" t="s">
        <v>21</v>
      </c>
      <c r="F540" s="225" t="s">
        <v>1157</v>
      </c>
      <c r="G540" s="222"/>
      <c r="H540" s="226">
        <v>13.247999999999999</v>
      </c>
      <c r="I540" s="227"/>
      <c r="J540" s="222"/>
      <c r="K540" s="222"/>
      <c r="L540" s="228"/>
      <c r="M540" s="229"/>
      <c r="N540" s="230"/>
      <c r="O540" s="230"/>
      <c r="P540" s="230"/>
      <c r="Q540" s="230"/>
      <c r="R540" s="230"/>
      <c r="S540" s="230"/>
      <c r="T540" s="231"/>
      <c r="AT540" s="232" t="s">
        <v>160</v>
      </c>
      <c r="AU540" s="232" t="s">
        <v>78</v>
      </c>
      <c r="AV540" s="10" t="s">
        <v>80</v>
      </c>
      <c r="AW540" s="10" t="s">
        <v>33</v>
      </c>
      <c r="AX540" s="10" t="s">
        <v>70</v>
      </c>
      <c r="AY540" s="232" t="s">
        <v>154</v>
      </c>
    </row>
    <row r="541" s="11" customFormat="1">
      <c r="B541" s="233"/>
      <c r="C541" s="234"/>
      <c r="D541" s="223" t="s">
        <v>160</v>
      </c>
      <c r="E541" s="235" t="s">
        <v>21</v>
      </c>
      <c r="F541" s="236" t="s">
        <v>162</v>
      </c>
      <c r="G541" s="234"/>
      <c r="H541" s="237">
        <v>67.941999999999993</v>
      </c>
      <c r="I541" s="238"/>
      <c r="J541" s="234"/>
      <c r="K541" s="234"/>
      <c r="L541" s="239"/>
      <c r="M541" s="240"/>
      <c r="N541" s="241"/>
      <c r="O541" s="241"/>
      <c r="P541" s="241"/>
      <c r="Q541" s="241"/>
      <c r="R541" s="241"/>
      <c r="S541" s="241"/>
      <c r="T541" s="242"/>
      <c r="AT541" s="243" t="s">
        <v>160</v>
      </c>
      <c r="AU541" s="243" t="s">
        <v>78</v>
      </c>
      <c r="AV541" s="11" t="s">
        <v>159</v>
      </c>
      <c r="AW541" s="11" t="s">
        <v>33</v>
      </c>
      <c r="AX541" s="11" t="s">
        <v>78</v>
      </c>
      <c r="AY541" s="243" t="s">
        <v>154</v>
      </c>
    </row>
    <row r="542" s="1" customFormat="1" ht="16.5" customHeight="1">
      <c r="B542" s="43"/>
      <c r="C542" s="209" t="s">
        <v>1158</v>
      </c>
      <c r="D542" s="209" t="s">
        <v>155</v>
      </c>
      <c r="E542" s="210" t="s">
        <v>1159</v>
      </c>
      <c r="F542" s="211" t="s">
        <v>1160</v>
      </c>
      <c r="G542" s="212" t="s">
        <v>262</v>
      </c>
      <c r="H542" s="213">
        <v>1</v>
      </c>
      <c r="I542" s="214"/>
      <c r="J542" s="215">
        <f>ROUND(I542*H542,2)</f>
        <v>0</v>
      </c>
      <c r="K542" s="211" t="s">
        <v>21</v>
      </c>
      <c r="L542" s="69"/>
      <c r="M542" s="216" t="s">
        <v>21</v>
      </c>
      <c r="N542" s="217" t="s">
        <v>41</v>
      </c>
      <c r="O542" s="44"/>
      <c r="P542" s="218">
        <f>O542*H542</f>
        <v>0</v>
      </c>
      <c r="Q542" s="218">
        <v>0</v>
      </c>
      <c r="R542" s="218">
        <f>Q542*H542</f>
        <v>0</v>
      </c>
      <c r="S542" s="218">
        <v>0</v>
      </c>
      <c r="T542" s="219">
        <f>S542*H542</f>
        <v>0</v>
      </c>
      <c r="AR542" s="21" t="s">
        <v>159</v>
      </c>
      <c r="AT542" s="21" t="s">
        <v>155</v>
      </c>
      <c r="AU542" s="21" t="s">
        <v>78</v>
      </c>
      <c r="AY542" s="21" t="s">
        <v>154</v>
      </c>
      <c r="BE542" s="220">
        <f>IF(N542="základní",J542,0)</f>
        <v>0</v>
      </c>
      <c r="BF542" s="220">
        <f>IF(N542="snížená",J542,0)</f>
        <v>0</v>
      </c>
      <c r="BG542" s="220">
        <f>IF(N542="zákl. přenesená",J542,0)</f>
        <v>0</v>
      </c>
      <c r="BH542" s="220">
        <f>IF(N542="sníž. přenesená",J542,0)</f>
        <v>0</v>
      </c>
      <c r="BI542" s="220">
        <f>IF(N542="nulová",J542,0)</f>
        <v>0</v>
      </c>
      <c r="BJ542" s="21" t="s">
        <v>78</v>
      </c>
      <c r="BK542" s="220">
        <f>ROUND(I542*H542,2)</f>
        <v>0</v>
      </c>
      <c r="BL542" s="21" t="s">
        <v>159</v>
      </c>
      <c r="BM542" s="21" t="s">
        <v>1161</v>
      </c>
    </row>
    <row r="543" s="1" customFormat="1" ht="16.5" customHeight="1">
      <c r="B543" s="43"/>
      <c r="C543" s="209" t="s">
        <v>651</v>
      </c>
      <c r="D543" s="209" t="s">
        <v>155</v>
      </c>
      <c r="E543" s="210" t="s">
        <v>1162</v>
      </c>
      <c r="F543" s="211" t="s">
        <v>1163</v>
      </c>
      <c r="G543" s="212" t="s">
        <v>262</v>
      </c>
      <c r="H543" s="213">
        <v>2</v>
      </c>
      <c r="I543" s="214"/>
      <c r="J543" s="215">
        <f>ROUND(I543*H543,2)</f>
        <v>0</v>
      </c>
      <c r="K543" s="211" t="s">
        <v>21</v>
      </c>
      <c r="L543" s="69"/>
      <c r="M543" s="216" t="s">
        <v>21</v>
      </c>
      <c r="N543" s="217" t="s">
        <v>41</v>
      </c>
      <c r="O543" s="44"/>
      <c r="P543" s="218">
        <f>O543*H543</f>
        <v>0</v>
      </c>
      <c r="Q543" s="218">
        <v>0</v>
      </c>
      <c r="R543" s="218">
        <f>Q543*H543</f>
        <v>0</v>
      </c>
      <c r="S543" s="218">
        <v>0</v>
      </c>
      <c r="T543" s="219">
        <f>S543*H543</f>
        <v>0</v>
      </c>
      <c r="AR543" s="21" t="s">
        <v>159</v>
      </c>
      <c r="AT543" s="21" t="s">
        <v>155</v>
      </c>
      <c r="AU543" s="21" t="s">
        <v>78</v>
      </c>
      <c r="AY543" s="21" t="s">
        <v>154</v>
      </c>
      <c r="BE543" s="220">
        <f>IF(N543="základní",J543,0)</f>
        <v>0</v>
      </c>
      <c r="BF543" s="220">
        <f>IF(N543="snížená",J543,0)</f>
        <v>0</v>
      </c>
      <c r="BG543" s="220">
        <f>IF(N543="zákl. přenesená",J543,0)</f>
        <v>0</v>
      </c>
      <c r="BH543" s="220">
        <f>IF(N543="sníž. přenesená",J543,0)</f>
        <v>0</v>
      </c>
      <c r="BI543" s="220">
        <f>IF(N543="nulová",J543,0)</f>
        <v>0</v>
      </c>
      <c r="BJ543" s="21" t="s">
        <v>78</v>
      </c>
      <c r="BK543" s="220">
        <f>ROUND(I543*H543,2)</f>
        <v>0</v>
      </c>
      <c r="BL543" s="21" t="s">
        <v>159</v>
      </c>
      <c r="BM543" s="21" t="s">
        <v>1164</v>
      </c>
    </row>
    <row r="544" s="1" customFormat="1" ht="16.5" customHeight="1">
      <c r="B544" s="43"/>
      <c r="C544" s="209" t="s">
        <v>1165</v>
      </c>
      <c r="D544" s="209" t="s">
        <v>155</v>
      </c>
      <c r="E544" s="210" t="s">
        <v>1166</v>
      </c>
      <c r="F544" s="211" t="s">
        <v>1167</v>
      </c>
      <c r="G544" s="212" t="s">
        <v>262</v>
      </c>
      <c r="H544" s="213">
        <v>3</v>
      </c>
      <c r="I544" s="214"/>
      <c r="J544" s="215">
        <f>ROUND(I544*H544,2)</f>
        <v>0</v>
      </c>
      <c r="K544" s="211" t="s">
        <v>21</v>
      </c>
      <c r="L544" s="69"/>
      <c r="M544" s="216" t="s">
        <v>21</v>
      </c>
      <c r="N544" s="217" t="s">
        <v>41</v>
      </c>
      <c r="O544" s="44"/>
      <c r="P544" s="218">
        <f>O544*H544</f>
        <v>0</v>
      </c>
      <c r="Q544" s="218">
        <v>0</v>
      </c>
      <c r="R544" s="218">
        <f>Q544*H544</f>
        <v>0</v>
      </c>
      <c r="S544" s="218">
        <v>0</v>
      </c>
      <c r="T544" s="219">
        <f>S544*H544</f>
        <v>0</v>
      </c>
      <c r="AR544" s="21" t="s">
        <v>159</v>
      </c>
      <c r="AT544" s="21" t="s">
        <v>155</v>
      </c>
      <c r="AU544" s="21" t="s">
        <v>78</v>
      </c>
      <c r="AY544" s="21" t="s">
        <v>154</v>
      </c>
      <c r="BE544" s="220">
        <f>IF(N544="základní",J544,0)</f>
        <v>0</v>
      </c>
      <c r="BF544" s="220">
        <f>IF(N544="snížená",J544,0)</f>
        <v>0</v>
      </c>
      <c r="BG544" s="220">
        <f>IF(N544="zákl. přenesená",J544,0)</f>
        <v>0</v>
      </c>
      <c r="BH544" s="220">
        <f>IF(N544="sníž. přenesená",J544,0)</f>
        <v>0</v>
      </c>
      <c r="BI544" s="220">
        <f>IF(N544="nulová",J544,0)</f>
        <v>0</v>
      </c>
      <c r="BJ544" s="21" t="s">
        <v>78</v>
      </c>
      <c r="BK544" s="220">
        <f>ROUND(I544*H544,2)</f>
        <v>0</v>
      </c>
      <c r="BL544" s="21" t="s">
        <v>159</v>
      </c>
      <c r="BM544" s="21" t="s">
        <v>1168</v>
      </c>
    </row>
    <row r="545" s="1" customFormat="1" ht="16.5" customHeight="1">
      <c r="B545" s="43"/>
      <c r="C545" s="209" t="s">
        <v>655</v>
      </c>
      <c r="D545" s="209" t="s">
        <v>155</v>
      </c>
      <c r="E545" s="210" t="s">
        <v>1169</v>
      </c>
      <c r="F545" s="211" t="s">
        <v>1170</v>
      </c>
      <c r="G545" s="212" t="s">
        <v>262</v>
      </c>
      <c r="H545" s="213">
        <v>25</v>
      </c>
      <c r="I545" s="214"/>
      <c r="J545" s="215">
        <f>ROUND(I545*H545,2)</f>
        <v>0</v>
      </c>
      <c r="K545" s="211" t="s">
        <v>21</v>
      </c>
      <c r="L545" s="69"/>
      <c r="M545" s="216" t="s">
        <v>21</v>
      </c>
      <c r="N545" s="217" t="s">
        <v>41</v>
      </c>
      <c r="O545" s="44"/>
      <c r="P545" s="218">
        <f>O545*H545</f>
        <v>0</v>
      </c>
      <c r="Q545" s="218">
        <v>0</v>
      </c>
      <c r="R545" s="218">
        <f>Q545*H545</f>
        <v>0</v>
      </c>
      <c r="S545" s="218">
        <v>0</v>
      </c>
      <c r="T545" s="219">
        <f>S545*H545</f>
        <v>0</v>
      </c>
      <c r="AR545" s="21" t="s">
        <v>159</v>
      </c>
      <c r="AT545" s="21" t="s">
        <v>155</v>
      </c>
      <c r="AU545" s="21" t="s">
        <v>78</v>
      </c>
      <c r="AY545" s="21" t="s">
        <v>154</v>
      </c>
      <c r="BE545" s="220">
        <f>IF(N545="základní",J545,0)</f>
        <v>0</v>
      </c>
      <c r="BF545" s="220">
        <f>IF(N545="snížená",J545,0)</f>
        <v>0</v>
      </c>
      <c r="BG545" s="220">
        <f>IF(N545="zákl. přenesená",J545,0)</f>
        <v>0</v>
      </c>
      <c r="BH545" s="220">
        <f>IF(N545="sníž. přenesená",J545,0)</f>
        <v>0</v>
      </c>
      <c r="BI545" s="220">
        <f>IF(N545="nulová",J545,0)</f>
        <v>0</v>
      </c>
      <c r="BJ545" s="21" t="s">
        <v>78</v>
      </c>
      <c r="BK545" s="220">
        <f>ROUND(I545*H545,2)</f>
        <v>0</v>
      </c>
      <c r="BL545" s="21" t="s">
        <v>159</v>
      </c>
      <c r="BM545" s="21" t="s">
        <v>1171</v>
      </c>
    </row>
    <row r="546" s="10" customFormat="1">
      <c r="B546" s="221"/>
      <c r="C546" s="222"/>
      <c r="D546" s="223" t="s">
        <v>160</v>
      </c>
      <c r="E546" s="224" t="s">
        <v>21</v>
      </c>
      <c r="F546" s="225" t="s">
        <v>252</v>
      </c>
      <c r="G546" s="222"/>
      <c r="H546" s="226">
        <v>25</v>
      </c>
      <c r="I546" s="227"/>
      <c r="J546" s="222"/>
      <c r="K546" s="222"/>
      <c r="L546" s="228"/>
      <c r="M546" s="229"/>
      <c r="N546" s="230"/>
      <c r="O546" s="230"/>
      <c r="P546" s="230"/>
      <c r="Q546" s="230"/>
      <c r="R546" s="230"/>
      <c r="S546" s="230"/>
      <c r="T546" s="231"/>
      <c r="AT546" s="232" t="s">
        <v>160</v>
      </c>
      <c r="AU546" s="232" t="s">
        <v>78</v>
      </c>
      <c r="AV546" s="10" t="s">
        <v>80</v>
      </c>
      <c r="AW546" s="10" t="s">
        <v>33</v>
      </c>
      <c r="AX546" s="10" t="s">
        <v>70</v>
      </c>
      <c r="AY546" s="232" t="s">
        <v>154</v>
      </c>
    </row>
    <row r="547" s="11" customFormat="1">
      <c r="B547" s="233"/>
      <c r="C547" s="234"/>
      <c r="D547" s="223" t="s">
        <v>160</v>
      </c>
      <c r="E547" s="235" t="s">
        <v>21</v>
      </c>
      <c r="F547" s="236" t="s">
        <v>162</v>
      </c>
      <c r="G547" s="234"/>
      <c r="H547" s="237">
        <v>25</v>
      </c>
      <c r="I547" s="238"/>
      <c r="J547" s="234"/>
      <c r="K547" s="234"/>
      <c r="L547" s="239"/>
      <c r="M547" s="240"/>
      <c r="N547" s="241"/>
      <c r="O547" s="241"/>
      <c r="P547" s="241"/>
      <c r="Q547" s="241"/>
      <c r="R547" s="241"/>
      <c r="S547" s="241"/>
      <c r="T547" s="242"/>
      <c r="AT547" s="243" t="s">
        <v>160</v>
      </c>
      <c r="AU547" s="243" t="s">
        <v>78</v>
      </c>
      <c r="AV547" s="11" t="s">
        <v>159</v>
      </c>
      <c r="AW547" s="11" t="s">
        <v>33</v>
      </c>
      <c r="AX547" s="11" t="s">
        <v>78</v>
      </c>
      <c r="AY547" s="243" t="s">
        <v>154</v>
      </c>
    </row>
    <row r="548" s="1" customFormat="1" ht="16.5" customHeight="1">
      <c r="B548" s="43"/>
      <c r="C548" s="209" t="s">
        <v>1172</v>
      </c>
      <c r="D548" s="209" t="s">
        <v>155</v>
      </c>
      <c r="E548" s="210" t="s">
        <v>1173</v>
      </c>
      <c r="F548" s="211" t="s">
        <v>1174</v>
      </c>
      <c r="G548" s="212" t="s">
        <v>262</v>
      </c>
      <c r="H548" s="213">
        <v>5</v>
      </c>
      <c r="I548" s="214"/>
      <c r="J548" s="215">
        <f>ROUND(I548*H548,2)</f>
        <v>0</v>
      </c>
      <c r="K548" s="211" t="s">
        <v>21</v>
      </c>
      <c r="L548" s="69"/>
      <c r="M548" s="216" t="s">
        <v>21</v>
      </c>
      <c r="N548" s="217" t="s">
        <v>41</v>
      </c>
      <c r="O548" s="44"/>
      <c r="P548" s="218">
        <f>O548*H548</f>
        <v>0</v>
      </c>
      <c r="Q548" s="218">
        <v>0</v>
      </c>
      <c r="R548" s="218">
        <f>Q548*H548</f>
        <v>0</v>
      </c>
      <c r="S548" s="218">
        <v>0</v>
      </c>
      <c r="T548" s="219">
        <f>S548*H548</f>
        <v>0</v>
      </c>
      <c r="AR548" s="21" t="s">
        <v>159</v>
      </c>
      <c r="AT548" s="21" t="s">
        <v>155</v>
      </c>
      <c r="AU548" s="21" t="s">
        <v>78</v>
      </c>
      <c r="AY548" s="21" t="s">
        <v>154</v>
      </c>
      <c r="BE548" s="220">
        <f>IF(N548="základní",J548,0)</f>
        <v>0</v>
      </c>
      <c r="BF548" s="220">
        <f>IF(N548="snížená",J548,0)</f>
        <v>0</v>
      </c>
      <c r="BG548" s="220">
        <f>IF(N548="zákl. přenesená",J548,0)</f>
        <v>0</v>
      </c>
      <c r="BH548" s="220">
        <f>IF(N548="sníž. přenesená",J548,0)</f>
        <v>0</v>
      </c>
      <c r="BI548" s="220">
        <f>IF(N548="nulová",J548,0)</f>
        <v>0</v>
      </c>
      <c r="BJ548" s="21" t="s">
        <v>78</v>
      </c>
      <c r="BK548" s="220">
        <f>ROUND(I548*H548,2)</f>
        <v>0</v>
      </c>
      <c r="BL548" s="21" t="s">
        <v>159</v>
      </c>
      <c r="BM548" s="21" t="s">
        <v>1175</v>
      </c>
    </row>
    <row r="549" s="1" customFormat="1" ht="16.5" customHeight="1">
      <c r="B549" s="43"/>
      <c r="C549" s="209" t="s">
        <v>659</v>
      </c>
      <c r="D549" s="209" t="s">
        <v>155</v>
      </c>
      <c r="E549" s="210" t="s">
        <v>1176</v>
      </c>
      <c r="F549" s="211" t="s">
        <v>1177</v>
      </c>
      <c r="G549" s="212" t="s">
        <v>262</v>
      </c>
      <c r="H549" s="213">
        <v>2</v>
      </c>
      <c r="I549" s="214"/>
      <c r="J549" s="215">
        <f>ROUND(I549*H549,2)</f>
        <v>0</v>
      </c>
      <c r="K549" s="211" t="s">
        <v>21</v>
      </c>
      <c r="L549" s="69"/>
      <c r="M549" s="216" t="s">
        <v>21</v>
      </c>
      <c r="N549" s="217" t="s">
        <v>41</v>
      </c>
      <c r="O549" s="44"/>
      <c r="P549" s="218">
        <f>O549*H549</f>
        <v>0</v>
      </c>
      <c r="Q549" s="218">
        <v>0</v>
      </c>
      <c r="R549" s="218">
        <f>Q549*H549</f>
        <v>0</v>
      </c>
      <c r="S549" s="218">
        <v>0</v>
      </c>
      <c r="T549" s="219">
        <f>S549*H549</f>
        <v>0</v>
      </c>
      <c r="AR549" s="21" t="s">
        <v>159</v>
      </c>
      <c r="AT549" s="21" t="s">
        <v>155</v>
      </c>
      <c r="AU549" s="21" t="s">
        <v>78</v>
      </c>
      <c r="AY549" s="21" t="s">
        <v>154</v>
      </c>
      <c r="BE549" s="220">
        <f>IF(N549="základní",J549,0)</f>
        <v>0</v>
      </c>
      <c r="BF549" s="220">
        <f>IF(N549="snížená",J549,0)</f>
        <v>0</v>
      </c>
      <c r="BG549" s="220">
        <f>IF(N549="zákl. přenesená",J549,0)</f>
        <v>0</v>
      </c>
      <c r="BH549" s="220">
        <f>IF(N549="sníž. přenesená",J549,0)</f>
        <v>0</v>
      </c>
      <c r="BI549" s="220">
        <f>IF(N549="nulová",J549,0)</f>
        <v>0</v>
      </c>
      <c r="BJ549" s="21" t="s">
        <v>78</v>
      </c>
      <c r="BK549" s="220">
        <f>ROUND(I549*H549,2)</f>
        <v>0</v>
      </c>
      <c r="BL549" s="21" t="s">
        <v>159</v>
      </c>
      <c r="BM549" s="21" t="s">
        <v>1178</v>
      </c>
    </row>
    <row r="550" s="1" customFormat="1" ht="16.5" customHeight="1">
      <c r="B550" s="43"/>
      <c r="C550" s="209" t="s">
        <v>1179</v>
      </c>
      <c r="D550" s="209" t="s">
        <v>155</v>
      </c>
      <c r="E550" s="210" t="s">
        <v>1180</v>
      </c>
      <c r="F550" s="211" t="s">
        <v>1181</v>
      </c>
      <c r="G550" s="212" t="s">
        <v>262</v>
      </c>
      <c r="H550" s="213">
        <v>3</v>
      </c>
      <c r="I550" s="214"/>
      <c r="J550" s="215">
        <f>ROUND(I550*H550,2)</f>
        <v>0</v>
      </c>
      <c r="K550" s="211" t="s">
        <v>21</v>
      </c>
      <c r="L550" s="69"/>
      <c r="M550" s="216" t="s">
        <v>21</v>
      </c>
      <c r="N550" s="217" t="s">
        <v>41</v>
      </c>
      <c r="O550" s="44"/>
      <c r="P550" s="218">
        <f>O550*H550</f>
        <v>0</v>
      </c>
      <c r="Q550" s="218">
        <v>0</v>
      </c>
      <c r="R550" s="218">
        <f>Q550*H550</f>
        <v>0</v>
      </c>
      <c r="S550" s="218">
        <v>0</v>
      </c>
      <c r="T550" s="219">
        <f>S550*H550</f>
        <v>0</v>
      </c>
      <c r="AR550" s="21" t="s">
        <v>159</v>
      </c>
      <c r="AT550" s="21" t="s">
        <v>155</v>
      </c>
      <c r="AU550" s="21" t="s">
        <v>78</v>
      </c>
      <c r="AY550" s="21" t="s">
        <v>154</v>
      </c>
      <c r="BE550" s="220">
        <f>IF(N550="základní",J550,0)</f>
        <v>0</v>
      </c>
      <c r="BF550" s="220">
        <f>IF(N550="snížená",J550,0)</f>
        <v>0</v>
      </c>
      <c r="BG550" s="220">
        <f>IF(N550="zákl. přenesená",J550,0)</f>
        <v>0</v>
      </c>
      <c r="BH550" s="220">
        <f>IF(N550="sníž. přenesená",J550,0)</f>
        <v>0</v>
      </c>
      <c r="BI550" s="220">
        <f>IF(N550="nulová",J550,0)</f>
        <v>0</v>
      </c>
      <c r="BJ550" s="21" t="s">
        <v>78</v>
      </c>
      <c r="BK550" s="220">
        <f>ROUND(I550*H550,2)</f>
        <v>0</v>
      </c>
      <c r="BL550" s="21" t="s">
        <v>159</v>
      </c>
      <c r="BM550" s="21" t="s">
        <v>1182</v>
      </c>
    </row>
    <row r="551" s="1" customFormat="1" ht="16.5" customHeight="1">
      <c r="B551" s="43"/>
      <c r="C551" s="209" t="s">
        <v>663</v>
      </c>
      <c r="D551" s="209" t="s">
        <v>155</v>
      </c>
      <c r="E551" s="210" t="s">
        <v>1183</v>
      </c>
      <c r="F551" s="211" t="s">
        <v>1184</v>
      </c>
      <c r="G551" s="212" t="s">
        <v>262</v>
      </c>
      <c r="H551" s="213">
        <v>8</v>
      </c>
      <c r="I551" s="214"/>
      <c r="J551" s="215">
        <f>ROUND(I551*H551,2)</f>
        <v>0</v>
      </c>
      <c r="K551" s="211" t="s">
        <v>21</v>
      </c>
      <c r="L551" s="69"/>
      <c r="M551" s="216" t="s">
        <v>21</v>
      </c>
      <c r="N551" s="217" t="s">
        <v>41</v>
      </c>
      <c r="O551" s="44"/>
      <c r="P551" s="218">
        <f>O551*H551</f>
        <v>0</v>
      </c>
      <c r="Q551" s="218">
        <v>0</v>
      </c>
      <c r="R551" s="218">
        <f>Q551*H551</f>
        <v>0</v>
      </c>
      <c r="S551" s="218">
        <v>0</v>
      </c>
      <c r="T551" s="219">
        <f>S551*H551</f>
        <v>0</v>
      </c>
      <c r="AR551" s="21" t="s">
        <v>159</v>
      </c>
      <c r="AT551" s="21" t="s">
        <v>155</v>
      </c>
      <c r="AU551" s="21" t="s">
        <v>78</v>
      </c>
      <c r="AY551" s="21" t="s">
        <v>154</v>
      </c>
      <c r="BE551" s="220">
        <f>IF(N551="základní",J551,0)</f>
        <v>0</v>
      </c>
      <c r="BF551" s="220">
        <f>IF(N551="snížená",J551,0)</f>
        <v>0</v>
      </c>
      <c r="BG551" s="220">
        <f>IF(N551="zákl. přenesená",J551,0)</f>
        <v>0</v>
      </c>
      <c r="BH551" s="220">
        <f>IF(N551="sníž. přenesená",J551,0)</f>
        <v>0</v>
      </c>
      <c r="BI551" s="220">
        <f>IF(N551="nulová",J551,0)</f>
        <v>0</v>
      </c>
      <c r="BJ551" s="21" t="s">
        <v>78</v>
      </c>
      <c r="BK551" s="220">
        <f>ROUND(I551*H551,2)</f>
        <v>0</v>
      </c>
      <c r="BL551" s="21" t="s">
        <v>159</v>
      </c>
      <c r="BM551" s="21" t="s">
        <v>1185</v>
      </c>
    </row>
    <row r="552" s="1" customFormat="1" ht="16.5" customHeight="1">
      <c r="B552" s="43"/>
      <c r="C552" s="209" t="s">
        <v>1186</v>
      </c>
      <c r="D552" s="209" t="s">
        <v>155</v>
      </c>
      <c r="E552" s="210" t="s">
        <v>1187</v>
      </c>
      <c r="F552" s="211" t="s">
        <v>1188</v>
      </c>
      <c r="G552" s="212" t="s">
        <v>262</v>
      </c>
      <c r="H552" s="213">
        <v>14</v>
      </c>
      <c r="I552" s="214"/>
      <c r="J552" s="215">
        <f>ROUND(I552*H552,2)</f>
        <v>0</v>
      </c>
      <c r="K552" s="211" t="s">
        <v>21</v>
      </c>
      <c r="L552" s="69"/>
      <c r="M552" s="216" t="s">
        <v>21</v>
      </c>
      <c r="N552" s="217" t="s">
        <v>41</v>
      </c>
      <c r="O552" s="44"/>
      <c r="P552" s="218">
        <f>O552*H552</f>
        <v>0</v>
      </c>
      <c r="Q552" s="218">
        <v>0</v>
      </c>
      <c r="R552" s="218">
        <f>Q552*H552</f>
        <v>0</v>
      </c>
      <c r="S552" s="218">
        <v>0</v>
      </c>
      <c r="T552" s="219">
        <f>S552*H552</f>
        <v>0</v>
      </c>
      <c r="AR552" s="21" t="s">
        <v>159</v>
      </c>
      <c r="AT552" s="21" t="s">
        <v>155</v>
      </c>
      <c r="AU552" s="21" t="s">
        <v>78</v>
      </c>
      <c r="AY552" s="21" t="s">
        <v>154</v>
      </c>
      <c r="BE552" s="220">
        <f>IF(N552="základní",J552,0)</f>
        <v>0</v>
      </c>
      <c r="BF552" s="220">
        <f>IF(N552="snížená",J552,0)</f>
        <v>0</v>
      </c>
      <c r="BG552" s="220">
        <f>IF(N552="zákl. přenesená",J552,0)</f>
        <v>0</v>
      </c>
      <c r="BH552" s="220">
        <f>IF(N552="sníž. přenesená",J552,0)</f>
        <v>0</v>
      </c>
      <c r="BI552" s="220">
        <f>IF(N552="nulová",J552,0)</f>
        <v>0</v>
      </c>
      <c r="BJ552" s="21" t="s">
        <v>78</v>
      </c>
      <c r="BK552" s="220">
        <f>ROUND(I552*H552,2)</f>
        <v>0</v>
      </c>
      <c r="BL552" s="21" t="s">
        <v>159</v>
      </c>
      <c r="BM552" s="21" t="s">
        <v>1189</v>
      </c>
    </row>
    <row r="553" s="1" customFormat="1" ht="16.5" customHeight="1">
      <c r="B553" s="43"/>
      <c r="C553" s="209" t="s">
        <v>666</v>
      </c>
      <c r="D553" s="209" t="s">
        <v>155</v>
      </c>
      <c r="E553" s="210" t="s">
        <v>1190</v>
      </c>
      <c r="F553" s="211" t="s">
        <v>1191</v>
      </c>
      <c r="G553" s="212" t="s">
        <v>262</v>
      </c>
      <c r="H553" s="213">
        <v>1</v>
      </c>
      <c r="I553" s="214"/>
      <c r="J553" s="215">
        <f>ROUND(I553*H553,2)</f>
        <v>0</v>
      </c>
      <c r="K553" s="211" t="s">
        <v>21</v>
      </c>
      <c r="L553" s="69"/>
      <c r="M553" s="216" t="s">
        <v>21</v>
      </c>
      <c r="N553" s="217" t="s">
        <v>41</v>
      </c>
      <c r="O553" s="44"/>
      <c r="P553" s="218">
        <f>O553*H553</f>
        <v>0</v>
      </c>
      <c r="Q553" s="218">
        <v>0</v>
      </c>
      <c r="R553" s="218">
        <f>Q553*H553</f>
        <v>0</v>
      </c>
      <c r="S553" s="218">
        <v>0</v>
      </c>
      <c r="T553" s="219">
        <f>S553*H553</f>
        <v>0</v>
      </c>
      <c r="AR553" s="21" t="s">
        <v>159</v>
      </c>
      <c r="AT553" s="21" t="s">
        <v>155</v>
      </c>
      <c r="AU553" s="21" t="s">
        <v>78</v>
      </c>
      <c r="AY553" s="21" t="s">
        <v>154</v>
      </c>
      <c r="BE553" s="220">
        <f>IF(N553="základní",J553,0)</f>
        <v>0</v>
      </c>
      <c r="BF553" s="220">
        <f>IF(N553="snížená",J553,0)</f>
        <v>0</v>
      </c>
      <c r="BG553" s="220">
        <f>IF(N553="zákl. přenesená",J553,0)</f>
        <v>0</v>
      </c>
      <c r="BH553" s="220">
        <f>IF(N553="sníž. přenesená",J553,0)</f>
        <v>0</v>
      </c>
      <c r="BI553" s="220">
        <f>IF(N553="nulová",J553,0)</f>
        <v>0</v>
      </c>
      <c r="BJ553" s="21" t="s">
        <v>78</v>
      </c>
      <c r="BK553" s="220">
        <f>ROUND(I553*H553,2)</f>
        <v>0</v>
      </c>
      <c r="BL553" s="21" t="s">
        <v>159</v>
      </c>
      <c r="BM553" s="21" t="s">
        <v>1192</v>
      </c>
    </row>
    <row r="554" s="1" customFormat="1" ht="16.5" customHeight="1">
      <c r="B554" s="43"/>
      <c r="C554" s="209" t="s">
        <v>1193</v>
      </c>
      <c r="D554" s="209" t="s">
        <v>155</v>
      </c>
      <c r="E554" s="210" t="s">
        <v>1194</v>
      </c>
      <c r="F554" s="211" t="s">
        <v>1195</v>
      </c>
      <c r="G554" s="212" t="s">
        <v>262</v>
      </c>
      <c r="H554" s="213">
        <v>2</v>
      </c>
      <c r="I554" s="214"/>
      <c r="J554" s="215">
        <f>ROUND(I554*H554,2)</f>
        <v>0</v>
      </c>
      <c r="K554" s="211" t="s">
        <v>21</v>
      </c>
      <c r="L554" s="69"/>
      <c r="M554" s="216" t="s">
        <v>21</v>
      </c>
      <c r="N554" s="217" t="s">
        <v>41</v>
      </c>
      <c r="O554" s="44"/>
      <c r="P554" s="218">
        <f>O554*H554</f>
        <v>0</v>
      </c>
      <c r="Q554" s="218">
        <v>0</v>
      </c>
      <c r="R554" s="218">
        <f>Q554*H554</f>
        <v>0</v>
      </c>
      <c r="S554" s="218">
        <v>0</v>
      </c>
      <c r="T554" s="219">
        <f>S554*H554</f>
        <v>0</v>
      </c>
      <c r="AR554" s="21" t="s">
        <v>159</v>
      </c>
      <c r="AT554" s="21" t="s">
        <v>155</v>
      </c>
      <c r="AU554" s="21" t="s">
        <v>78</v>
      </c>
      <c r="AY554" s="21" t="s">
        <v>154</v>
      </c>
      <c r="BE554" s="220">
        <f>IF(N554="základní",J554,0)</f>
        <v>0</v>
      </c>
      <c r="BF554" s="220">
        <f>IF(N554="snížená",J554,0)</f>
        <v>0</v>
      </c>
      <c r="BG554" s="220">
        <f>IF(N554="zákl. přenesená",J554,0)</f>
        <v>0</v>
      </c>
      <c r="BH554" s="220">
        <f>IF(N554="sníž. přenesená",J554,0)</f>
        <v>0</v>
      </c>
      <c r="BI554" s="220">
        <f>IF(N554="nulová",J554,0)</f>
        <v>0</v>
      </c>
      <c r="BJ554" s="21" t="s">
        <v>78</v>
      </c>
      <c r="BK554" s="220">
        <f>ROUND(I554*H554,2)</f>
        <v>0</v>
      </c>
      <c r="BL554" s="21" t="s">
        <v>159</v>
      </c>
      <c r="BM554" s="21" t="s">
        <v>1196</v>
      </c>
    </row>
    <row r="555" s="1" customFormat="1" ht="16.5" customHeight="1">
      <c r="B555" s="43"/>
      <c r="C555" s="209" t="s">
        <v>670</v>
      </c>
      <c r="D555" s="209" t="s">
        <v>155</v>
      </c>
      <c r="E555" s="210" t="s">
        <v>1197</v>
      </c>
      <c r="F555" s="211" t="s">
        <v>1198</v>
      </c>
      <c r="G555" s="212" t="s">
        <v>262</v>
      </c>
      <c r="H555" s="213">
        <v>14</v>
      </c>
      <c r="I555" s="214"/>
      <c r="J555" s="215">
        <f>ROUND(I555*H555,2)</f>
        <v>0</v>
      </c>
      <c r="K555" s="211" t="s">
        <v>21</v>
      </c>
      <c r="L555" s="69"/>
      <c r="M555" s="216" t="s">
        <v>21</v>
      </c>
      <c r="N555" s="217" t="s">
        <v>41</v>
      </c>
      <c r="O555" s="44"/>
      <c r="P555" s="218">
        <f>O555*H555</f>
        <v>0</v>
      </c>
      <c r="Q555" s="218">
        <v>0</v>
      </c>
      <c r="R555" s="218">
        <f>Q555*H555</f>
        <v>0</v>
      </c>
      <c r="S555" s="218">
        <v>0</v>
      </c>
      <c r="T555" s="219">
        <f>S555*H555</f>
        <v>0</v>
      </c>
      <c r="AR555" s="21" t="s">
        <v>159</v>
      </c>
      <c r="AT555" s="21" t="s">
        <v>155</v>
      </c>
      <c r="AU555" s="21" t="s">
        <v>78</v>
      </c>
      <c r="AY555" s="21" t="s">
        <v>154</v>
      </c>
      <c r="BE555" s="220">
        <f>IF(N555="základní",J555,0)</f>
        <v>0</v>
      </c>
      <c r="BF555" s="220">
        <f>IF(N555="snížená",J555,0)</f>
        <v>0</v>
      </c>
      <c r="BG555" s="220">
        <f>IF(N555="zákl. přenesená",J555,0)</f>
        <v>0</v>
      </c>
      <c r="BH555" s="220">
        <f>IF(N555="sníž. přenesená",J555,0)</f>
        <v>0</v>
      </c>
      <c r="BI555" s="220">
        <f>IF(N555="nulová",J555,0)</f>
        <v>0</v>
      </c>
      <c r="BJ555" s="21" t="s">
        <v>78</v>
      </c>
      <c r="BK555" s="220">
        <f>ROUND(I555*H555,2)</f>
        <v>0</v>
      </c>
      <c r="BL555" s="21" t="s">
        <v>159</v>
      </c>
      <c r="BM555" s="21" t="s">
        <v>1199</v>
      </c>
    </row>
    <row r="556" s="1" customFormat="1" ht="16.5" customHeight="1">
      <c r="B556" s="43"/>
      <c r="C556" s="209" t="s">
        <v>1200</v>
      </c>
      <c r="D556" s="209" t="s">
        <v>155</v>
      </c>
      <c r="E556" s="210" t="s">
        <v>1201</v>
      </c>
      <c r="F556" s="211" t="s">
        <v>1202</v>
      </c>
      <c r="G556" s="212" t="s">
        <v>262</v>
      </c>
      <c r="H556" s="213">
        <v>1</v>
      </c>
      <c r="I556" s="214"/>
      <c r="J556" s="215">
        <f>ROUND(I556*H556,2)</f>
        <v>0</v>
      </c>
      <c r="K556" s="211" t="s">
        <v>21</v>
      </c>
      <c r="L556" s="69"/>
      <c r="M556" s="216" t="s">
        <v>21</v>
      </c>
      <c r="N556" s="217" t="s">
        <v>41</v>
      </c>
      <c r="O556" s="44"/>
      <c r="P556" s="218">
        <f>O556*H556</f>
        <v>0</v>
      </c>
      <c r="Q556" s="218">
        <v>0</v>
      </c>
      <c r="R556" s="218">
        <f>Q556*H556</f>
        <v>0</v>
      </c>
      <c r="S556" s="218">
        <v>0</v>
      </c>
      <c r="T556" s="219">
        <f>S556*H556</f>
        <v>0</v>
      </c>
      <c r="AR556" s="21" t="s">
        <v>159</v>
      </c>
      <c r="AT556" s="21" t="s">
        <v>155</v>
      </c>
      <c r="AU556" s="21" t="s">
        <v>78</v>
      </c>
      <c r="AY556" s="21" t="s">
        <v>154</v>
      </c>
      <c r="BE556" s="220">
        <f>IF(N556="základní",J556,0)</f>
        <v>0</v>
      </c>
      <c r="BF556" s="220">
        <f>IF(N556="snížená",J556,0)</f>
        <v>0</v>
      </c>
      <c r="BG556" s="220">
        <f>IF(N556="zákl. přenesená",J556,0)</f>
        <v>0</v>
      </c>
      <c r="BH556" s="220">
        <f>IF(N556="sníž. přenesená",J556,0)</f>
        <v>0</v>
      </c>
      <c r="BI556" s="220">
        <f>IF(N556="nulová",J556,0)</f>
        <v>0</v>
      </c>
      <c r="BJ556" s="21" t="s">
        <v>78</v>
      </c>
      <c r="BK556" s="220">
        <f>ROUND(I556*H556,2)</f>
        <v>0</v>
      </c>
      <c r="BL556" s="21" t="s">
        <v>159</v>
      </c>
      <c r="BM556" s="21" t="s">
        <v>1203</v>
      </c>
    </row>
    <row r="557" s="1" customFormat="1" ht="16.5" customHeight="1">
      <c r="B557" s="43"/>
      <c r="C557" s="209" t="s">
        <v>673</v>
      </c>
      <c r="D557" s="209" t="s">
        <v>155</v>
      </c>
      <c r="E557" s="210" t="s">
        <v>1204</v>
      </c>
      <c r="F557" s="211" t="s">
        <v>1205</v>
      </c>
      <c r="G557" s="212" t="s">
        <v>262</v>
      </c>
      <c r="H557" s="213">
        <v>9</v>
      </c>
      <c r="I557" s="214"/>
      <c r="J557" s="215">
        <f>ROUND(I557*H557,2)</f>
        <v>0</v>
      </c>
      <c r="K557" s="211" t="s">
        <v>21</v>
      </c>
      <c r="L557" s="69"/>
      <c r="M557" s="216" t="s">
        <v>21</v>
      </c>
      <c r="N557" s="217" t="s">
        <v>41</v>
      </c>
      <c r="O557" s="44"/>
      <c r="P557" s="218">
        <f>O557*H557</f>
        <v>0</v>
      </c>
      <c r="Q557" s="218">
        <v>0</v>
      </c>
      <c r="R557" s="218">
        <f>Q557*H557</f>
        <v>0</v>
      </c>
      <c r="S557" s="218">
        <v>0</v>
      </c>
      <c r="T557" s="219">
        <f>S557*H557</f>
        <v>0</v>
      </c>
      <c r="AR557" s="21" t="s">
        <v>159</v>
      </c>
      <c r="AT557" s="21" t="s">
        <v>155</v>
      </c>
      <c r="AU557" s="21" t="s">
        <v>78</v>
      </c>
      <c r="AY557" s="21" t="s">
        <v>154</v>
      </c>
      <c r="BE557" s="220">
        <f>IF(N557="základní",J557,0)</f>
        <v>0</v>
      </c>
      <c r="BF557" s="220">
        <f>IF(N557="snížená",J557,0)</f>
        <v>0</v>
      </c>
      <c r="BG557" s="220">
        <f>IF(N557="zákl. přenesená",J557,0)</f>
        <v>0</v>
      </c>
      <c r="BH557" s="220">
        <f>IF(N557="sníž. přenesená",J557,0)</f>
        <v>0</v>
      </c>
      <c r="BI557" s="220">
        <f>IF(N557="nulová",J557,0)</f>
        <v>0</v>
      </c>
      <c r="BJ557" s="21" t="s">
        <v>78</v>
      </c>
      <c r="BK557" s="220">
        <f>ROUND(I557*H557,2)</f>
        <v>0</v>
      </c>
      <c r="BL557" s="21" t="s">
        <v>159</v>
      </c>
      <c r="BM557" s="21" t="s">
        <v>1206</v>
      </c>
    </row>
    <row r="558" s="1" customFormat="1" ht="16.5" customHeight="1">
      <c r="B558" s="43"/>
      <c r="C558" s="209" t="s">
        <v>1207</v>
      </c>
      <c r="D558" s="209" t="s">
        <v>155</v>
      </c>
      <c r="E558" s="210" t="s">
        <v>1208</v>
      </c>
      <c r="F558" s="211" t="s">
        <v>1209</v>
      </c>
      <c r="G558" s="212" t="s">
        <v>262</v>
      </c>
      <c r="H558" s="213">
        <v>3</v>
      </c>
      <c r="I558" s="214"/>
      <c r="J558" s="215">
        <f>ROUND(I558*H558,2)</f>
        <v>0</v>
      </c>
      <c r="K558" s="211" t="s">
        <v>21</v>
      </c>
      <c r="L558" s="69"/>
      <c r="M558" s="216" t="s">
        <v>21</v>
      </c>
      <c r="N558" s="217" t="s">
        <v>41</v>
      </c>
      <c r="O558" s="44"/>
      <c r="P558" s="218">
        <f>O558*H558</f>
        <v>0</v>
      </c>
      <c r="Q558" s="218">
        <v>0</v>
      </c>
      <c r="R558" s="218">
        <f>Q558*H558</f>
        <v>0</v>
      </c>
      <c r="S558" s="218">
        <v>0</v>
      </c>
      <c r="T558" s="219">
        <f>S558*H558</f>
        <v>0</v>
      </c>
      <c r="AR558" s="21" t="s">
        <v>159</v>
      </c>
      <c r="AT558" s="21" t="s">
        <v>155</v>
      </c>
      <c r="AU558" s="21" t="s">
        <v>78</v>
      </c>
      <c r="AY558" s="21" t="s">
        <v>154</v>
      </c>
      <c r="BE558" s="220">
        <f>IF(N558="základní",J558,0)</f>
        <v>0</v>
      </c>
      <c r="BF558" s="220">
        <f>IF(N558="snížená",J558,0)</f>
        <v>0</v>
      </c>
      <c r="BG558" s="220">
        <f>IF(N558="zákl. přenesená",J558,0)</f>
        <v>0</v>
      </c>
      <c r="BH558" s="220">
        <f>IF(N558="sníž. přenesená",J558,0)</f>
        <v>0</v>
      </c>
      <c r="BI558" s="220">
        <f>IF(N558="nulová",J558,0)</f>
        <v>0</v>
      </c>
      <c r="BJ558" s="21" t="s">
        <v>78</v>
      </c>
      <c r="BK558" s="220">
        <f>ROUND(I558*H558,2)</f>
        <v>0</v>
      </c>
      <c r="BL558" s="21" t="s">
        <v>159</v>
      </c>
      <c r="BM558" s="21" t="s">
        <v>1210</v>
      </c>
    </row>
    <row r="559" s="1" customFormat="1" ht="16.5" customHeight="1">
      <c r="B559" s="43"/>
      <c r="C559" s="209" t="s">
        <v>678</v>
      </c>
      <c r="D559" s="209" t="s">
        <v>155</v>
      </c>
      <c r="E559" s="210" t="s">
        <v>1211</v>
      </c>
      <c r="F559" s="211" t="s">
        <v>1212</v>
      </c>
      <c r="G559" s="212" t="s">
        <v>262</v>
      </c>
      <c r="H559" s="213">
        <v>25</v>
      </c>
      <c r="I559" s="214"/>
      <c r="J559" s="215">
        <f>ROUND(I559*H559,2)</f>
        <v>0</v>
      </c>
      <c r="K559" s="211" t="s">
        <v>21</v>
      </c>
      <c r="L559" s="69"/>
      <c r="M559" s="216" t="s">
        <v>21</v>
      </c>
      <c r="N559" s="217" t="s">
        <v>41</v>
      </c>
      <c r="O559" s="44"/>
      <c r="P559" s="218">
        <f>O559*H559</f>
        <v>0</v>
      </c>
      <c r="Q559" s="218">
        <v>0</v>
      </c>
      <c r="R559" s="218">
        <f>Q559*H559</f>
        <v>0</v>
      </c>
      <c r="S559" s="218">
        <v>0</v>
      </c>
      <c r="T559" s="219">
        <f>S559*H559</f>
        <v>0</v>
      </c>
      <c r="AR559" s="21" t="s">
        <v>159</v>
      </c>
      <c r="AT559" s="21" t="s">
        <v>155</v>
      </c>
      <c r="AU559" s="21" t="s">
        <v>78</v>
      </c>
      <c r="AY559" s="21" t="s">
        <v>154</v>
      </c>
      <c r="BE559" s="220">
        <f>IF(N559="základní",J559,0)</f>
        <v>0</v>
      </c>
      <c r="BF559" s="220">
        <f>IF(N559="snížená",J559,0)</f>
        <v>0</v>
      </c>
      <c r="BG559" s="220">
        <f>IF(N559="zákl. přenesená",J559,0)</f>
        <v>0</v>
      </c>
      <c r="BH559" s="220">
        <f>IF(N559="sníž. přenesená",J559,0)</f>
        <v>0</v>
      </c>
      <c r="BI559" s="220">
        <f>IF(N559="nulová",J559,0)</f>
        <v>0</v>
      </c>
      <c r="BJ559" s="21" t="s">
        <v>78</v>
      </c>
      <c r="BK559" s="220">
        <f>ROUND(I559*H559,2)</f>
        <v>0</v>
      </c>
      <c r="BL559" s="21" t="s">
        <v>159</v>
      </c>
      <c r="BM559" s="21" t="s">
        <v>1213</v>
      </c>
    </row>
    <row r="560" s="1" customFormat="1" ht="16.5" customHeight="1">
      <c r="B560" s="43"/>
      <c r="C560" s="209" t="s">
        <v>1214</v>
      </c>
      <c r="D560" s="209" t="s">
        <v>155</v>
      </c>
      <c r="E560" s="210" t="s">
        <v>1215</v>
      </c>
      <c r="F560" s="211" t="s">
        <v>1216</v>
      </c>
      <c r="G560" s="212" t="s">
        <v>262</v>
      </c>
      <c r="H560" s="213">
        <v>7</v>
      </c>
      <c r="I560" s="214"/>
      <c r="J560" s="215">
        <f>ROUND(I560*H560,2)</f>
        <v>0</v>
      </c>
      <c r="K560" s="211" t="s">
        <v>21</v>
      </c>
      <c r="L560" s="69"/>
      <c r="M560" s="216" t="s">
        <v>21</v>
      </c>
      <c r="N560" s="217" t="s">
        <v>41</v>
      </c>
      <c r="O560" s="44"/>
      <c r="P560" s="218">
        <f>O560*H560</f>
        <v>0</v>
      </c>
      <c r="Q560" s="218">
        <v>0</v>
      </c>
      <c r="R560" s="218">
        <f>Q560*H560</f>
        <v>0</v>
      </c>
      <c r="S560" s="218">
        <v>0</v>
      </c>
      <c r="T560" s="219">
        <f>S560*H560</f>
        <v>0</v>
      </c>
      <c r="AR560" s="21" t="s">
        <v>159</v>
      </c>
      <c r="AT560" s="21" t="s">
        <v>155</v>
      </c>
      <c r="AU560" s="21" t="s">
        <v>78</v>
      </c>
      <c r="AY560" s="21" t="s">
        <v>154</v>
      </c>
      <c r="BE560" s="220">
        <f>IF(N560="základní",J560,0)</f>
        <v>0</v>
      </c>
      <c r="BF560" s="220">
        <f>IF(N560="snížená",J560,0)</f>
        <v>0</v>
      </c>
      <c r="BG560" s="220">
        <f>IF(N560="zákl. přenesená",J560,0)</f>
        <v>0</v>
      </c>
      <c r="BH560" s="220">
        <f>IF(N560="sníž. přenesená",J560,0)</f>
        <v>0</v>
      </c>
      <c r="BI560" s="220">
        <f>IF(N560="nulová",J560,0)</f>
        <v>0</v>
      </c>
      <c r="BJ560" s="21" t="s">
        <v>78</v>
      </c>
      <c r="BK560" s="220">
        <f>ROUND(I560*H560,2)</f>
        <v>0</v>
      </c>
      <c r="BL560" s="21" t="s">
        <v>159</v>
      </c>
      <c r="BM560" s="21" t="s">
        <v>1217</v>
      </c>
    </row>
    <row r="561" s="1" customFormat="1" ht="25.5" customHeight="1">
      <c r="B561" s="43"/>
      <c r="C561" s="209" t="s">
        <v>682</v>
      </c>
      <c r="D561" s="209" t="s">
        <v>155</v>
      </c>
      <c r="E561" s="210" t="s">
        <v>1218</v>
      </c>
      <c r="F561" s="211" t="s">
        <v>1219</v>
      </c>
      <c r="G561" s="212" t="s">
        <v>262</v>
      </c>
      <c r="H561" s="213">
        <v>6</v>
      </c>
      <c r="I561" s="214"/>
      <c r="J561" s="215">
        <f>ROUND(I561*H561,2)</f>
        <v>0</v>
      </c>
      <c r="K561" s="211" t="s">
        <v>21</v>
      </c>
      <c r="L561" s="69"/>
      <c r="M561" s="216" t="s">
        <v>21</v>
      </c>
      <c r="N561" s="217" t="s">
        <v>41</v>
      </c>
      <c r="O561" s="44"/>
      <c r="P561" s="218">
        <f>O561*H561</f>
        <v>0</v>
      </c>
      <c r="Q561" s="218">
        <v>0</v>
      </c>
      <c r="R561" s="218">
        <f>Q561*H561</f>
        <v>0</v>
      </c>
      <c r="S561" s="218">
        <v>0</v>
      </c>
      <c r="T561" s="219">
        <f>S561*H561</f>
        <v>0</v>
      </c>
      <c r="AR561" s="21" t="s">
        <v>159</v>
      </c>
      <c r="AT561" s="21" t="s">
        <v>155</v>
      </c>
      <c r="AU561" s="21" t="s">
        <v>78</v>
      </c>
      <c r="AY561" s="21" t="s">
        <v>154</v>
      </c>
      <c r="BE561" s="220">
        <f>IF(N561="základní",J561,0)</f>
        <v>0</v>
      </c>
      <c r="BF561" s="220">
        <f>IF(N561="snížená",J561,0)</f>
        <v>0</v>
      </c>
      <c r="BG561" s="220">
        <f>IF(N561="zákl. přenesená",J561,0)</f>
        <v>0</v>
      </c>
      <c r="BH561" s="220">
        <f>IF(N561="sníž. přenesená",J561,0)</f>
        <v>0</v>
      </c>
      <c r="BI561" s="220">
        <f>IF(N561="nulová",J561,0)</f>
        <v>0</v>
      </c>
      <c r="BJ561" s="21" t="s">
        <v>78</v>
      </c>
      <c r="BK561" s="220">
        <f>ROUND(I561*H561,2)</f>
        <v>0</v>
      </c>
      <c r="BL561" s="21" t="s">
        <v>159</v>
      </c>
      <c r="BM561" s="21" t="s">
        <v>1220</v>
      </c>
    </row>
    <row r="562" s="1" customFormat="1" ht="25.5" customHeight="1">
      <c r="B562" s="43"/>
      <c r="C562" s="209" t="s">
        <v>1221</v>
      </c>
      <c r="D562" s="209" t="s">
        <v>155</v>
      </c>
      <c r="E562" s="210" t="s">
        <v>1222</v>
      </c>
      <c r="F562" s="211" t="s">
        <v>1223</v>
      </c>
      <c r="G562" s="212" t="s">
        <v>262</v>
      </c>
      <c r="H562" s="213">
        <v>1</v>
      </c>
      <c r="I562" s="214"/>
      <c r="J562" s="215">
        <f>ROUND(I562*H562,2)</f>
        <v>0</v>
      </c>
      <c r="K562" s="211" t="s">
        <v>21</v>
      </c>
      <c r="L562" s="69"/>
      <c r="M562" s="216" t="s">
        <v>21</v>
      </c>
      <c r="N562" s="217" t="s">
        <v>41</v>
      </c>
      <c r="O562" s="44"/>
      <c r="P562" s="218">
        <f>O562*H562</f>
        <v>0</v>
      </c>
      <c r="Q562" s="218">
        <v>0</v>
      </c>
      <c r="R562" s="218">
        <f>Q562*H562</f>
        <v>0</v>
      </c>
      <c r="S562" s="218">
        <v>0</v>
      </c>
      <c r="T562" s="219">
        <f>S562*H562</f>
        <v>0</v>
      </c>
      <c r="AR562" s="21" t="s">
        <v>159</v>
      </c>
      <c r="AT562" s="21" t="s">
        <v>155</v>
      </c>
      <c r="AU562" s="21" t="s">
        <v>78</v>
      </c>
      <c r="AY562" s="21" t="s">
        <v>154</v>
      </c>
      <c r="BE562" s="220">
        <f>IF(N562="základní",J562,0)</f>
        <v>0</v>
      </c>
      <c r="BF562" s="220">
        <f>IF(N562="snížená",J562,0)</f>
        <v>0</v>
      </c>
      <c r="BG562" s="220">
        <f>IF(N562="zákl. přenesená",J562,0)</f>
        <v>0</v>
      </c>
      <c r="BH562" s="220">
        <f>IF(N562="sníž. přenesená",J562,0)</f>
        <v>0</v>
      </c>
      <c r="BI562" s="220">
        <f>IF(N562="nulová",J562,0)</f>
        <v>0</v>
      </c>
      <c r="BJ562" s="21" t="s">
        <v>78</v>
      </c>
      <c r="BK562" s="220">
        <f>ROUND(I562*H562,2)</f>
        <v>0</v>
      </c>
      <c r="BL562" s="21" t="s">
        <v>159</v>
      </c>
      <c r="BM562" s="21" t="s">
        <v>1224</v>
      </c>
    </row>
    <row r="563" s="1" customFormat="1" ht="16.5" customHeight="1">
      <c r="B563" s="43"/>
      <c r="C563" s="209" t="s">
        <v>686</v>
      </c>
      <c r="D563" s="209" t="s">
        <v>155</v>
      </c>
      <c r="E563" s="210" t="s">
        <v>1225</v>
      </c>
      <c r="F563" s="211" t="s">
        <v>1226</v>
      </c>
      <c r="G563" s="212" t="s">
        <v>195</v>
      </c>
      <c r="H563" s="213">
        <v>1.5</v>
      </c>
      <c r="I563" s="214"/>
      <c r="J563" s="215">
        <f>ROUND(I563*H563,2)</f>
        <v>0</v>
      </c>
      <c r="K563" s="211" t="s">
        <v>21</v>
      </c>
      <c r="L563" s="69"/>
      <c r="M563" s="216" t="s">
        <v>21</v>
      </c>
      <c r="N563" s="217" t="s">
        <v>41</v>
      </c>
      <c r="O563" s="44"/>
      <c r="P563" s="218">
        <f>O563*H563</f>
        <v>0</v>
      </c>
      <c r="Q563" s="218">
        <v>0</v>
      </c>
      <c r="R563" s="218">
        <f>Q563*H563</f>
        <v>0</v>
      </c>
      <c r="S563" s="218">
        <v>0</v>
      </c>
      <c r="T563" s="219">
        <f>S563*H563</f>
        <v>0</v>
      </c>
      <c r="AR563" s="21" t="s">
        <v>159</v>
      </c>
      <c r="AT563" s="21" t="s">
        <v>155</v>
      </c>
      <c r="AU563" s="21" t="s">
        <v>78</v>
      </c>
      <c r="AY563" s="21" t="s">
        <v>154</v>
      </c>
      <c r="BE563" s="220">
        <f>IF(N563="základní",J563,0)</f>
        <v>0</v>
      </c>
      <c r="BF563" s="220">
        <f>IF(N563="snížená",J563,0)</f>
        <v>0</v>
      </c>
      <c r="BG563" s="220">
        <f>IF(N563="zákl. přenesená",J563,0)</f>
        <v>0</v>
      </c>
      <c r="BH563" s="220">
        <f>IF(N563="sníž. přenesená",J563,0)</f>
        <v>0</v>
      </c>
      <c r="BI563" s="220">
        <f>IF(N563="nulová",J563,0)</f>
        <v>0</v>
      </c>
      <c r="BJ563" s="21" t="s">
        <v>78</v>
      </c>
      <c r="BK563" s="220">
        <f>ROUND(I563*H563,2)</f>
        <v>0</v>
      </c>
      <c r="BL563" s="21" t="s">
        <v>159</v>
      </c>
      <c r="BM563" s="21" t="s">
        <v>1227</v>
      </c>
    </row>
    <row r="564" s="9" customFormat="1" ht="37.44" customHeight="1">
      <c r="B564" s="195"/>
      <c r="C564" s="196"/>
      <c r="D564" s="197" t="s">
        <v>69</v>
      </c>
      <c r="E564" s="198" t="s">
        <v>1228</v>
      </c>
      <c r="F564" s="198" t="s">
        <v>1229</v>
      </c>
      <c r="G564" s="196"/>
      <c r="H564" s="196"/>
      <c r="I564" s="199"/>
      <c r="J564" s="200">
        <f>BK564</f>
        <v>0</v>
      </c>
      <c r="K564" s="196"/>
      <c r="L564" s="201"/>
      <c r="M564" s="202"/>
      <c r="N564" s="203"/>
      <c r="O564" s="203"/>
      <c r="P564" s="204">
        <f>SUM(P565:P583)</f>
        <v>0</v>
      </c>
      <c r="Q564" s="203"/>
      <c r="R564" s="204">
        <f>SUM(R565:R583)</f>
        <v>0</v>
      </c>
      <c r="S564" s="203"/>
      <c r="T564" s="205">
        <f>SUM(T565:T583)</f>
        <v>0</v>
      </c>
      <c r="AR564" s="206" t="s">
        <v>78</v>
      </c>
      <c r="AT564" s="207" t="s">
        <v>69</v>
      </c>
      <c r="AU564" s="207" t="s">
        <v>70</v>
      </c>
      <c r="AY564" s="206" t="s">
        <v>154</v>
      </c>
      <c r="BK564" s="208">
        <f>SUM(BK565:BK583)</f>
        <v>0</v>
      </c>
    </row>
    <row r="565" s="1" customFormat="1" ht="16.5" customHeight="1">
      <c r="B565" s="43"/>
      <c r="C565" s="209" t="s">
        <v>1230</v>
      </c>
      <c r="D565" s="209" t="s">
        <v>155</v>
      </c>
      <c r="E565" s="210" t="s">
        <v>1231</v>
      </c>
      <c r="F565" s="211" t="s">
        <v>1232</v>
      </c>
      <c r="G565" s="212" t="s">
        <v>205</v>
      </c>
      <c r="H565" s="213">
        <v>8.8000000000000007</v>
      </c>
      <c r="I565" s="214"/>
      <c r="J565" s="215">
        <f>ROUND(I565*H565,2)</f>
        <v>0</v>
      </c>
      <c r="K565" s="211" t="s">
        <v>21</v>
      </c>
      <c r="L565" s="69"/>
      <c r="M565" s="216" t="s">
        <v>21</v>
      </c>
      <c r="N565" s="217" t="s">
        <v>41</v>
      </c>
      <c r="O565" s="44"/>
      <c r="P565" s="218">
        <f>O565*H565</f>
        <v>0</v>
      </c>
      <c r="Q565" s="218">
        <v>0</v>
      </c>
      <c r="R565" s="218">
        <f>Q565*H565</f>
        <v>0</v>
      </c>
      <c r="S565" s="218">
        <v>0</v>
      </c>
      <c r="T565" s="219">
        <f>S565*H565</f>
        <v>0</v>
      </c>
      <c r="AR565" s="21" t="s">
        <v>159</v>
      </c>
      <c r="AT565" s="21" t="s">
        <v>155</v>
      </c>
      <c r="AU565" s="21" t="s">
        <v>78</v>
      </c>
      <c r="AY565" s="21" t="s">
        <v>154</v>
      </c>
      <c r="BE565" s="220">
        <f>IF(N565="základní",J565,0)</f>
        <v>0</v>
      </c>
      <c r="BF565" s="220">
        <f>IF(N565="snížená",J565,0)</f>
        <v>0</v>
      </c>
      <c r="BG565" s="220">
        <f>IF(N565="zákl. přenesená",J565,0)</f>
        <v>0</v>
      </c>
      <c r="BH565" s="220">
        <f>IF(N565="sníž. přenesená",J565,0)</f>
        <v>0</v>
      </c>
      <c r="BI565" s="220">
        <f>IF(N565="nulová",J565,0)</f>
        <v>0</v>
      </c>
      <c r="BJ565" s="21" t="s">
        <v>78</v>
      </c>
      <c r="BK565" s="220">
        <f>ROUND(I565*H565,2)</f>
        <v>0</v>
      </c>
      <c r="BL565" s="21" t="s">
        <v>159</v>
      </c>
      <c r="BM565" s="21" t="s">
        <v>1233</v>
      </c>
    </row>
    <row r="566" s="10" customFormat="1">
      <c r="B566" s="221"/>
      <c r="C566" s="222"/>
      <c r="D566" s="223" t="s">
        <v>160</v>
      </c>
      <c r="E566" s="224" t="s">
        <v>21</v>
      </c>
      <c r="F566" s="225" t="s">
        <v>1234</v>
      </c>
      <c r="G566" s="222"/>
      <c r="H566" s="226">
        <v>8.8000000000000007</v>
      </c>
      <c r="I566" s="227"/>
      <c r="J566" s="222"/>
      <c r="K566" s="222"/>
      <c r="L566" s="228"/>
      <c r="M566" s="229"/>
      <c r="N566" s="230"/>
      <c r="O566" s="230"/>
      <c r="P566" s="230"/>
      <c r="Q566" s="230"/>
      <c r="R566" s="230"/>
      <c r="S566" s="230"/>
      <c r="T566" s="231"/>
      <c r="AT566" s="232" t="s">
        <v>160</v>
      </c>
      <c r="AU566" s="232" t="s">
        <v>78</v>
      </c>
      <c r="AV566" s="10" t="s">
        <v>80</v>
      </c>
      <c r="AW566" s="10" t="s">
        <v>33</v>
      </c>
      <c r="AX566" s="10" t="s">
        <v>70</v>
      </c>
      <c r="AY566" s="232" t="s">
        <v>154</v>
      </c>
    </row>
    <row r="567" s="11" customFormat="1">
      <c r="B567" s="233"/>
      <c r="C567" s="234"/>
      <c r="D567" s="223" t="s">
        <v>160</v>
      </c>
      <c r="E567" s="235" t="s">
        <v>21</v>
      </c>
      <c r="F567" s="236" t="s">
        <v>162</v>
      </c>
      <c r="G567" s="234"/>
      <c r="H567" s="237">
        <v>8.8000000000000007</v>
      </c>
      <c r="I567" s="238"/>
      <c r="J567" s="234"/>
      <c r="K567" s="234"/>
      <c r="L567" s="239"/>
      <c r="M567" s="240"/>
      <c r="N567" s="241"/>
      <c r="O567" s="241"/>
      <c r="P567" s="241"/>
      <c r="Q567" s="241"/>
      <c r="R567" s="241"/>
      <c r="S567" s="241"/>
      <c r="T567" s="242"/>
      <c r="AT567" s="243" t="s">
        <v>160</v>
      </c>
      <c r="AU567" s="243" t="s">
        <v>78</v>
      </c>
      <c r="AV567" s="11" t="s">
        <v>159</v>
      </c>
      <c r="AW567" s="11" t="s">
        <v>33</v>
      </c>
      <c r="AX567" s="11" t="s">
        <v>78</v>
      </c>
      <c r="AY567" s="243" t="s">
        <v>154</v>
      </c>
    </row>
    <row r="568" s="1" customFormat="1" ht="16.5" customHeight="1">
      <c r="B568" s="43"/>
      <c r="C568" s="209" t="s">
        <v>689</v>
      </c>
      <c r="D568" s="209" t="s">
        <v>155</v>
      </c>
      <c r="E568" s="210" t="s">
        <v>1235</v>
      </c>
      <c r="F568" s="211" t="s">
        <v>1236</v>
      </c>
      <c r="G568" s="212" t="s">
        <v>262</v>
      </c>
      <c r="H568" s="213">
        <v>1</v>
      </c>
      <c r="I568" s="214"/>
      <c r="J568" s="215">
        <f>ROUND(I568*H568,2)</f>
        <v>0</v>
      </c>
      <c r="K568" s="211" t="s">
        <v>21</v>
      </c>
      <c r="L568" s="69"/>
      <c r="M568" s="216" t="s">
        <v>21</v>
      </c>
      <c r="N568" s="217" t="s">
        <v>41</v>
      </c>
      <c r="O568" s="44"/>
      <c r="P568" s="218">
        <f>O568*H568</f>
        <v>0</v>
      </c>
      <c r="Q568" s="218">
        <v>0</v>
      </c>
      <c r="R568" s="218">
        <f>Q568*H568</f>
        <v>0</v>
      </c>
      <c r="S568" s="218">
        <v>0</v>
      </c>
      <c r="T568" s="219">
        <f>S568*H568</f>
        <v>0</v>
      </c>
      <c r="AR568" s="21" t="s">
        <v>159</v>
      </c>
      <c r="AT568" s="21" t="s">
        <v>155</v>
      </c>
      <c r="AU568" s="21" t="s">
        <v>78</v>
      </c>
      <c r="AY568" s="21" t="s">
        <v>154</v>
      </c>
      <c r="BE568" s="220">
        <f>IF(N568="základní",J568,0)</f>
        <v>0</v>
      </c>
      <c r="BF568" s="220">
        <f>IF(N568="snížená",J568,0)</f>
        <v>0</v>
      </c>
      <c r="BG568" s="220">
        <f>IF(N568="zákl. přenesená",J568,0)</f>
        <v>0</v>
      </c>
      <c r="BH568" s="220">
        <f>IF(N568="sníž. přenesená",J568,0)</f>
        <v>0</v>
      </c>
      <c r="BI568" s="220">
        <f>IF(N568="nulová",J568,0)</f>
        <v>0</v>
      </c>
      <c r="BJ568" s="21" t="s">
        <v>78</v>
      </c>
      <c r="BK568" s="220">
        <f>ROUND(I568*H568,2)</f>
        <v>0</v>
      </c>
      <c r="BL568" s="21" t="s">
        <v>159</v>
      </c>
      <c r="BM568" s="21" t="s">
        <v>1237</v>
      </c>
    </row>
    <row r="569" s="1" customFormat="1" ht="16.5" customHeight="1">
      <c r="B569" s="43"/>
      <c r="C569" s="209" t="s">
        <v>1238</v>
      </c>
      <c r="D569" s="209" t="s">
        <v>155</v>
      </c>
      <c r="E569" s="210" t="s">
        <v>1239</v>
      </c>
      <c r="F569" s="211" t="s">
        <v>1240</v>
      </c>
      <c r="G569" s="212" t="s">
        <v>1241</v>
      </c>
      <c r="H569" s="213">
        <v>30</v>
      </c>
      <c r="I569" s="214"/>
      <c r="J569" s="215">
        <f>ROUND(I569*H569,2)</f>
        <v>0</v>
      </c>
      <c r="K569" s="211" t="s">
        <v>21</v>
      </c>
      <c r="L569" s="69"/>
      <c r="M569" s="216" t="s">
        <v>21</v>
      </c>
      <c r="N569" s="217" t="s">
        <v>41</v>
      </c>
      <c r="O569" s="44"/>
      <c r="P569" s="218">
        <f>O569*H569</f>
        <v>0</v>
      </c>
      <c r="Q569" s="218">
        <v>0</v>
      </c>
      <c r="R569" s="218">
        <f>Q569*H569</f>
        <v>0</v>
      </c>
      <c r="S569" s="218">
        <v>0</v>
      </c>
      <c r="T569" s="219">
        <f>S569*H569</f>
        <v>0</v>
      </c>
      <c r="AR569" s="21" t="s">
        <v>159</v>
      </c>
      <c r="AT569" s="21" t="s">
        <v>155</v>
      </c>
      <c r="AU569" s="21" t="s">
        <v>78</v>
      </c>
      <c r="AY569" s="21" t="s">
        <v>154</v>
      </c>
      <c r="BE569" s="220">
        <f>IF(N569="základní",J569,0)</f>
        <v>0</v>
      </c>
      <c r="BF569" s="220">
        <f>IF(N569="snížená",J569,0)</f>
        <v>0</v>
      </c>
      <c r="BG569" s="220">
        <f>IF(N569="zákl. přenesená",J569,0)</f>
        <v>0</v>
      </c>
      <c r="BH569" s="220">
        <f>IF(N569="sníž. přenesená",J569,0)</f>
        <v>0</v>
      </c>
      <c r="BI569" s="220">
        <f>IF(N569="nulová",J569,0)</f>
        <v>0</v>
      </c>
      <c r="BJ569" s="21" t="s">
        <v>78</v>
      </c>
      <c r="BK569" s="220">
        <f>ROUND(I569*H569,2)</f>
        <v>0</v>
      </c>
      <c r="BL569" s="21" t="s">
        <v>159</v>
      </c>
      <c r="BM569" s="21" t="s">
        <v>1242</v>
      </c>
    </row>
    <row r="570" s="1" customFormat="1" ht="16.5" customHeight="1">
      <c r="B570" s="43"/>
      <c r="C570" s="209" t="s">
        <v>694</v>
      </c>
      <c r="D570" s="209" t="s">
        <v>155</v>
      </c>
      <c r="E570" s="210" t="s">
        <v>1243</v>
      </c>
      <c r="F570" s="211" t="s">
        <v>1244</v>
      </c>
      <c r="G570" s="212" t="s">
        <v>158</v>
      </c>
      <c r="H570" s="213">
        <v>99.540000000000006</v>
      </c>
      <c r="I570" s="214"/>
      <c r="J570" s="215">
        <f>ROUND(I570*H570,2)</f>
        <v>0</v>
      </c>
      <c r="K570" s="211" t="s">
        <v>21</v>
      </c>
      <c r="L570" s="69"/>
      <c r="M570" s="216" t="s">
        <v>21</v>
      </c>
      <c r="N570" s="217" t="s">
        <v>41</v>
      </c>
      <c r="O570" s="44"/>
      <c r="P570" s="218">
        <f>O570*H570</f>
        <v>0</v>
      </c>
      <c r="Q570" s="218">
        <v>0</v>
      </c>
      <c r="R570" s="218">
        <f>Q570*H570</f>
        <v>0</v>
      </c>
      <c r="S570" s="218">
        <v>0</v>
      </c>
      <c r="T570" s="219">
        <f>S570*H570</f>
        <v>0</v>
      </c>
      <c r="AR570" s="21" t="s">
        <v>159</v>
      </c>
      <c r="AT570" s="21" t="s">
        <v>155</v>
      </c>
      <c r="AU570" s="21" t="s">
        <v>78</v>
      </c>
      <c r="AY570" s="21" t="s">
        <v>154</v>
      </c>
      <c r="BE570" s="220">
        <f>IF(N570="základní",J570,0)</f>
        <v>0</v>
      </c>
      <c r="BF570" s="220">
        <f>IF(N570="snížená",J570,0)</f>
        <v>0</v>
      </c>
      <c r="BG570" s="220">
        <f>IF(N570="zákl. přenesená",J570,0)</f>
        <v>0</v>
      </c>
      <c r="BH570" s="220">
        <f>IF(N570="sníž. přenesená",J570,0)</f>
        <v>0</v>
      </c>
      <c r="BI570" s="220">
        <f>IF(N570="nulová",J570,0)</f>
        <v>0</v>
      </c>
      <c r="BJ570" s="21" t="s">
        <v>78</v>
      </c>
      <c r="BK570" s="220">
        <f>ROUND(I570*H570,2)</f>
        <v>0</v>
      </c>
      <c r="BL570" s="21" t="s">
        <v>159</v>
      </c>
      <c r="BM570" s="21" t="s">
        <v>1245</v>
      </c>
    </row>
    <row r="571" s="1" customFormat="1" ht="16.5" customHeight="1">
      <c r="B571" s="43"/>
      <c r="C571" s="209" t="s">
        <v>1246</v>
      </c>
      <c r="D571" s="209" t="s">
        <v>155</v>
      </c>
      <c r="E571" s="210" t="s">
        <v>1247</v>
      </c>
      <c r="F571" s="211" t="s">
        <v>1248</v>
      </c>
      <c r="G571" s="212" t="s">
        <v>158</v>
      </c>
      <c r="H571" s="213">
        <v>1.8060000000000001</v>
      </c>
      <c r="I571" s="214"/>
      <c r="J571" s="215">
        <f>ROUND(I571*H571,2)</f>
        <v>0</v>
      </c>
      <c r="K571" s="211" t="s">
        <v>21</v>
      </c>
      <c r="L571" s="69"/>
      <c r="M571" s="216" t="s">
        <v>21</v>
      </c>
      <c r="N571" s="217" t="s">
        <v>41</v>
      </c>
      <c r="O571" s="44"/>
      <c r="P571" s="218">
        <f>O571*H571</f>
        <v>0</v>
      </c>
      <c r="Q571" s="218">
        <v>0</v>
      </c>
      <c r="R571" s="218">
        <f>Q571*H571</f>
        <v>0</v>
      </c>
      <c r="S571" s="218">
        <v>0</v>
      </c>
      <c r="T571" s="219">
        <f>S571*H571</f>
        <v>0</v>
      </c>
      <c r="AR571" s="21" t="s">
        <v>159</v>
      </c>
      <c r="AT571" s="21" t="s">
        <v>155</v>
      </c>
      <c r="AU571" s="21" t="s">
        <v>78</v>
      </c>
      <c r="AY571" s="21" t="s">
        <v>154</v>
      </c>
      <c r="BE571" s="220">
        <f>IF(N571="základní",J571,0)</f>
        <v>0</v>
      </c>
      <c r="BF571" s="220">
        <f>IF(N571="snížená",J571,0)</f>
        <v>0</v>
      </c>
      <c r="BG571" s="220">
        <f>IF(N571="zákl. přenesená",J571,0)</f>
        <v>0</v>
      </c>
      <c r="BH571" s="220">
        <f>IF(N571="sníž. přenesená",J571,0)</f>
        <v>0</v>
      </c>
      <c r="BI571" s="220">
        <f>IF(N571="nulová",J571,0)</f>
        <v>0</v>
      </c>
      <c r="BJ571" s="21" t="s">
        <v>78</v>
      </c>
      <c r="BK571" s="220">
        <f>ROUND(I571*H571,2)</f>
        <v>0</v>
      </c>
      <c r="BL571" s="21" t="s">
        <v>159</v>
      </c>
      <c r="BM571" s="21" t="s">
        <v>1249</v>
      </c>
    </row>
    <row r="572" s="10" customFormat="1">
      <c r="B572" s="221"/>
      <c r="C572" s="222"/>
      <c r="D572" s="223" t="s">
        <v>160</v>
      </c>
      <c r="E572" s="224" t="s">
        <v>21</v>
      </c>
      <c r="F572" s="225" t="s">
        <v>1250</v>
      </c>
      <c r="G572" s="222"/>
      <c r="H572" s="226">
        <v>1.8060000000000001</v>
      </c>
      <c r="I572" s="227"/>
      <c r="J572" s="222"/>
      <c r="K572" s="222"/>
      <c r="L572" s="228"/>
      <c r="M572" s="229"/>
      <c r="N572" s="230"/>
      <c r="O572" s="230"/>
      <c r="P572" s="230"/>
      <c r="Q572" s="230"/>
      <c r="R572" s="230"/>
      <c r="S572" s="230"/>
      <c r="T572" s="231"/>
      <c r="AT572" s="232" t="s">
        <v>160</v>
      </c>
      <c r="AU572" s="232" t="s">
        <v>78</v>
      </c>
      <c r="AV572" s="10" t="s">
        <v>80</v>
      </c>
      <c r="AW572" s="10" t="s">
        <v>33</v>
      </c>
      <c r="AX572" s="10" t="s">
        <v>70</v>
      </c>
      <c r="AY572" s="232" t="s">
        <v>154</v>
      </c>
    </row>
    <row r="573" s="11" customFormat="1">
      <c r="B573" s="233"/>
      <c r="C573" s="234"/>
      <c r="D573" s="223" t="s">
        <v>160</v>
      </c>
      <c r="E573" s="235" t="s">
        <v>21</v>
      </c>
      <c r="F573" s="236" t="s">
        <v>162</v>
      </c>
      <c r="G573" s="234"/>
      <c r="H573" s="237">
        <v>1.8060000000000001</v>
      </c>
      <c r="I573" s="238"/>
      <c r="J573" s="234"/>
      <c r="K573" s="234"/>
      <c r="L573" s="239"/>
      <c r="M573" s="240"/>
      <c r="N573" s="241"/>
      <c r="O573" s="241"/>
      <c r="P573" s="241"/>
      <c r="Q573" s="241"/>
      <c r="R573" s="241"/>
      <c r="S573" s="241"/>
      <c r="T573" s="242"/>
      <c r="AT573" s="243" t="s">
        <v>160</v>
      </c>
      <c r="AU573" s="243" t="s">
        <v>78</v>
      </c>
      <c r="AV573" s="11" t="s">
        <v>159</v>
      </c>
      <c r="AW573" s="11" t="s">
        <v>33</v>
      </c>
      <c r="AX573" s="11" t="s">
        <v>78</v>
      </c>
      <c r="AY573" s="243" t="s">
        <v>154</v>
      </c>
    </row>
    <row r="574" s="1" customFormat="1" ht="16.5" customHeight="1">
      <c r="B574" s="43"/>
      <c r="C574" s="209" t="s">
        <v>697</v>
      </c>
      <c r="D574" s="209" t="s">
        <v>155</v>
      </c>
      <c r="E574" s="210" t="s">
        <v>1251</v>
      </c>
      <c r="F574" s="211" t="s">
        <v>1252</v>
      </c>
      <c r="G574" s="212" t="s">
        <v>262</v>
      </c>
      <c r="H574" s="213">
        <v>1.7310000000000001</v>
      </c>
      <c r="I574" s="214"/>
      <c r="J574" s="215">
        <f>ROUND(I574*H574,2)</f>
        <v>0</v>
      </c>
      <c r="K574" s="211" t="s">
        <v>21</v>
      </c>
      <c r="L574" s="69"/>
      <c r="M574" s="216" t="s">
        <v>21</v>
      </c>
      <c r="N574" s="217" t="s">
        <v>41</v>
      </c>
      <c r="O574" s="44"/>
      <c r="P574" s="218">
        <f>O574*H574</f>
        <v>0</v>
      </c>
      <c r="Q574" s="218">
        <v>0</v>
      </c>
      <c r="R574" s="218">
        <f>Q574*H574</f>
        <v>0</v>
      </c>
      <c r="S574" s="218">
        <v>0</v>
      </c>
      <c r="T574" s="219">
        <f>S574*H574</f>
        <v>0</v>
      </c>
      <c r="AR574" s="21" t="s">
        <v>159</v>
      </c>
      <c r="AT574" s="21" t="s">
        <v>155</v>
      </c>
      <c r="AU574" s="21" t="s">
        <v>78</v>
      </c>
      <c r="AY574" s="21" t="s">
        <v>154</v>
      </c>
      <c r="BE574" s="220">
        <f>IF(N574="základní",J574,0)</f>
        <v>0</v>
      </c>
      <c r="BF574" s="220">
        <f>IF(N574="snížená",J574,0)</f>
        <v>0</v>
      </c>
      <c r="BG574" s="220">
        <f>IF(N574="zákl. přenesená",J574,0)</f>
        <v>0</v>
      </c>
      <c r="BH574" s="220">
        <f>IF(N574="sníž. přenesená",J574,0)</f>
        <v>0</v>
      </c>
      <c r="BI574" s="220">
        <f>IF(N574="nulová",J574,0)</f>
        <v>0</v>
      </c>
      <c r="BJ574" s="21" t="s">
        <v>78</v>
      </c>
      <c r="BK574" s="220">
        <f>ROUND(I574*H574,2)</f>
        <v>0</v>
      </c>
      <c r="BL574" s="21" t="s">
        <v>159</v>
      </c>
      <c r="BM574" s="21" t="s">
        <v>1253</v>
      </c>
    </row>
    <row r="575" s="10" customFormat="1">
      <c r="B575" s="221"/>
      <c r="C575" s="222"/>
      <c r="D575" s="223" t="s">
        <v>160</v>
      </c>
      <c r="E575" s="224" t="s">
        <v>21</v>
      </c>
      <c r="F575" s="225" t="s">
        <v>1254</v>
      </c>
      <c r="G575" s="222"/>
      <c r="H575" s="226">
        <v>1.7310000000000001</v>
      </c>
      <c r="I575" s="227"/>
      <c r="J575" s="222"/>
      <c r="K575" s="222"/>
      <c r="L575" s="228"/>
      <c r="M575" s="229"/>
      <c r="N575" s="230"/>
      <c r="O575" s="230"/>
      <c r="P575" s="230"/>
      <c r="Q575" s="230"/>
      <c r="R575" s="230"/>
      <c r="S575" s="230"/>
      <c r="T575" s="231"/>
      <c r="AT575" s="232" t="s">
        <v>160</v>
      </c>
      <c r="AU575" s="232" t="s">
        <v>78</v>
      </c>
      <c r="AV575" s="10" t="s">
        <v>80</v>
      </c>
      <c r="AW575" s="10" t="s">
        <v>33</v>
      </c>
      <c r="AX575" s="10" t="s">
        <v>70</v>
      </c>
      <c r="AY575" s="232" t="s">
        <v>154</v>
      </c>
    </row>
    <row r="576" s="11" customFormat="1">
      <c r="B576" s="233"/>
      <c r="C576" s="234"/>
      <c r="D576" s="223" t="s">
        <v>160</v>
      </c>
      <c r="E576" s="235" t="s">
        <v>21</v>
      </c>
      <c r="F576" s="236" t="s">
        <v>162</v>
      </c>
      <c r="G576" s="234"/>
      <c r="H576" s="237">
        <v>1.7310000000000001</v>
      </c>
      <c r="I576" s="238"/>
      <c r="J576" s="234"/>
      <c r="K576" s="234"/>
      <c r="L576" s="239"/>
      <c r="M576" s="240"/>
      <c r="N576" s="241"/>
      <c r="O576" s="241"/>
      <c r="P576" s="241"/>
      <c r="Q576" s="241"/>
      <c r="R576" s="241"/>
      <c r="S576" s="241"/>
      <c r="T576" s="242"/>
      <c r="AT576" s="243" t="s">
        <v>160</v>
      </c>
      <c r="AU576" s="243" t="s">
        <v>78</v>
      </c>
      <c r="AV576" s="11" t="s">
        <v>159</v>
      </c>
      <c r="AW576" s="11" t="s">
        <v>33</v>
      </c>
      <c r="AX576" s="11" t="s">
        <v>78</v>
      </c>
      <c r="AY576" s="243" t="s">
        <v>154</v>
      </c>
    </row>
    <row r="577" s="1" customFormat="1" ht="16.5" customHeight="1">
      <c r="B577" s="43"/>
      <c r="C577" s="209" t="s">
        <v>1255</v>
      </c>
      <c r="D577" s="209" t="s">
        <v>155</v>
      </c>
      <c r="E577" s="210" t="s">
        <v>1256</v>
      </c>
      <c r="F577" s="211" t="s">
        <v>1257</v>
      </c>
      <c r="G577" s="212" t="s">
        <v>158</v>
      </c>
      <c r="H577" s="213">
        <v>0.47999999999999998</v>
      </c>
      <c r="I577" s="214"/>
      <c r="J577" s="215">
        <f>ROUND(I577*H577,2)</f>
        <v>0</v>
      </c>
      <c r="K577" s="211" t="s">
        <v>21</v>
      </c>
      <c r="L577" s="69"/>
      <c r="M577" s="216" t="s">
        <v>21</v>
      </c>
      <c r="N577" s="217" t="s">
        <v>41</v>
      </c>
      <c r="O577" s="44"/>
      <c r="P577" s="218">
        <f>O577*H577</f>
        <v>0</v>
      </c>
      <c r="Q577" s="218">
        <v>0</v>
      </c>
      <c r="R577" s="218">
        <f>Q577*H577</f>
        <v>0</v>
      </c>
      <c r="S577" s="218">
        <v>0</v>
      </c>
      <c r="T577" s="219">
        <f>S577*H577</f>
        <v>0</v>
      </c>
      <c r="AR577" s="21" t="s">
        <v>159</v>
      </c>
      <c r="AT577" s="21" t="s">
        <v>155</v>
      </c>
      <c r="AU577" s="21" t="s">
        <v>78</v>
      </c>
      <c r="AY577" s="21" t="s">
        <v>154</v>
      </c>
      <c r="BE577" s="220">
        <f>IF(N577="základní",J577,0)</f>
        <v>0</v>
      </c>
      <c r="BF577" s="220">
        <f>IF(N577="snížená",J577,0)</f>
        <v>0</v>
      </c>
      <c r="BG577" s="220">
        <f>IF(N577="zákl. přenesená",J577,0)</f>
        <v>0</v>
      </c>
      <c r="BH577" s="220">
        <f>IF(N577="sníž. přenesená",J577,0)</f>
        <v>0</v>
      </c>
      <c r="BI577" s="220">
        <f>IF(N577="nulová",J577,0)</f>
        <v>0</v>
      </c>
      <c r="BJ577" s="21" t="s">
        <v>78</v>
      </c>
      <c r="BK577" s="220">
        <f>ROUND(I577*H577,2)</f>
        <v>0</v>
      </c>
      <c r="BL577" s="21" t="s">
        <v>159</v>
      </c>
      <c r="BM577" s="21" t="s">
        <v>1258</v>
      </c>
    </row>
    <row r="578" s="10" customFormat="1">
      <c r="B578" s="221"/>
      <c r="C578" s="222"/>
      <c r="D578" s="223" t="s">
        <v>160</v>
      </c>
      <c r="E578" s="224" t="s">
        <v>21</v>
      </c>
      <c r="F578" s="225" t="s">
        <v>1259</v>
      </c>
      <c r="G578" s="222"/>
      <c r="H578" s="226">
        <v>0.47999999999999998</v>
      </c>
      <c r="I578" s="227"/>
      <c r="J578" s="222"/>
      <c r="K578" s="222"/>
      <c r="L578" s="228"/>
      <c r="M578" s="229"/>
      <c r="N578" s="230"/>
      <c r="O578" s="230"/>
      <c r="P578" s="230"/>
      <c r="Q578" s="230"/>
      <c r="R578" s="230"/>
      <c r="S578" s="230"/>
      <c r="T578" s="231"/>
      <c r="AT578" s="232" t="s">
        <v>160</v>
      </c>
      <c r="AU578" s="232" t="s">
        <v>78</v>
      </c>
      <c r="AV578" s="10" t="s">
        <v>80</v>
      </c>
      <c r="AW578" s="10" t="s">
        <v>33</v>
      </c>
      <c r="AX578" s="10" t="s">
        <v>70</v>
      </c>
      <c r="AY578" s="232" t="s">
        <v>154</v>
      </c>
    </row>
    <row r="579" s="11" customFormat="1">
      <c r="B579" s="233"/>
      <c r="C579" s="234"/>
      <c r="D579" s="223" t="s">
        <v>160</v>
      </c>
      <c r="E579" s="235" t="s">
        <v>21</v>
      </c>
      <c r="F579" s="236" t="s">
        <v>162</v>
      </c>
      <c r="G579" s="234"/>
      <c r="H579" s="237">
        <v>0.47999999999999998</v>
      </c>
      <c r="I579" s="238"/>
      <c r="J579" s="234"/>
      <c r="K579" s="234"/>
      <c r="L579" s="239"/>
      <c r="M579" s="240"/>
      <c r="N579" s="241"/>
      <c r="O579" s="241"/>
      <c r="P579" s="241"/>
      <c r="Q579" s="241"/>
      <c r="R579" s="241"/>
      <c r="S579" s="241"/>
      <c r="T579" s="242"/>
      <c r="AT579" s="243" t="s">
        <v>160</v>
      </c>
      <c r="AU579" s="243" t="s">
        <v>78</v>
      </c>
      <c r="AV579" s="11" t="s">
        <v>159</v>
      </c>
      <c r="AW579" s="11" t="s">
        <v>33</v>
      </c>
      <c r="AX579" s="11" t="s">
        <v>78</v>
      </c>
      <c r="AY579" s="243" t="s">
        <v>154</v>
      </c>
    </row>
    <row r="580" s="1" customFormat="1" ht="16.5" customHeight="1">
      <c r="B580" s="43"/>
      <c r="C580" s="209" t="s">
        <v>701</v>
      </c>
      <c r="D580" s="209" t="s">
        <v>155</v>
      </c>
      <c r="E580" s="210" t="s">
        <v>1260</v>
      </c>
      <c r="F580" s="211" t="s">
        <v>1261</v>
      </c>
      <c r="G580" s="212" t="s">
        <v>205</v>
      </c>
      <c r="H580" s="213">
        <v>22.710000000000001</v>
      </c>
      <c r="I580" s="214"/>
      <c r="J580" s="215">
        <f>ROUND(I580*H580,2)</f>
        <v>0</v>
      </c>
      <c r="K580" s="211" t="s">
        <v>21</v>
      </c>
      <c r="L580" s="69"/>
      <c r="M580" s="216" t="s">
        <v>21</v>
      </c>
      <c r="N580" s="217" t="s">
        <v>41</v>
      </c>
      <c r="O580" s="44"/>
      <c r="P580" s="218">
        <f>O580*H580</f>
        <v>0</v>
      </c>
      <c r="Q580" s="218">
        <v>0</v>
      </c>
      <c r="R580" s="218">
        <f>Q580*H580</f>
        <v>0</v>
      </c>
      <c r="S580" s="218">
        <v>0</v>
      </c>
      <c r="T580" s="219">
        <f>S580*H580</f>
        <v>0</v>
      </c>
      <c r="AR580" s="21" t="s">
        <v>159</v>
      </c>
      <c r="AT580" s="21" t="s">
        <v>155</v>
      </c>
      <c r="AU580" s="21" t="s">
        <v>78</v>
      </c>
      <c r="AY580" s="21" t="s">
        <v>154</v>
      </c>
      <c r="BE580" s="220">
        <f>IF(N580="základní",J580,0)</f>
        <v>0</v>
      </c>
      <c r="BF580" s="220">
        <f>IF(N580="snížená",J580,0)</f>
        <v>0</v>
      </c>
      <c r="BG580" s="220">
        <f>IF(N580="zákl. přenesená",J580,0)</f>
        <v>0</v>
      </c>
      <c r="BH580" s="220">
        <f>IF(N580="sníž. přenesená",J580,0)</f>
        <v>0</v>
      </c>
      <c r="BI580" s="220">
        <f>IF(N580="nulová",J580,0)</f>
        <v>0</v>
      </c>
      <c r="BJ580" s="21" t="s">
        <v>78</v>
      </c>
      <c r="BK580" s="220">
        <f>ROUND(I580*H580,2)</f>
        <v>0</v>
      </c>
      <c r="BL580" s="21" t="s">
        <v>159</v>
      </c>
      <c r="BM580" s="21" t="s">
        <v>1262</v>
      </c>
    </row>
    <row r="581" s="10" customFormat="1">
      <c r="B581" s="221"/>
      <c r="C581" s="222"/>
      <c r="D581" s="223" t="s">
        <v>160</v>
      </c>
      <c r="E581" s="224" t="s">
        <v>21</v>
      </c>
      <c r="F581" s="225" t="s">
        <v>1263</v>
      </c>
      <c r="G581" s="222"/>
      <c r="H581" s="226">
        <v>22.710000000000001</v>
      </c>
      <c r="I581" s="227"/>
      <c r="J581" s="222"/>
      <c r="K581" s="222"/>
      <c r="L581" s="228"/>
      <c r="M581" s="229"/>
      <c r="N581" s="230"/>
      <c r="O581" s="230"/>
      <c r="P581" s="230"/>
      <c r="Q581" s="230"/>
      <c r="R581" s="230"/>
      <c r="S581" s="230"/>
      <c r="T581" s="231"/>
      <c r="AT581" s="232" t="s">
        <v>160</v>
      </c>
      <c r="AU581" s="232" t="s">
        <v>78</v>
      </c>
      <c r="AV581" s="10" t="s">
        <v>80</v>
      </c>
      <c r="AW581" s="10" t="s">
        <v>33</v>
      </c>
      <c r="AX581" s="10" t="s">
        <v>70</v>
      </c>
      <c r="AY581" s="232" t="s">
        <v>154</v>
      </c>
    </row>
    <row r="582" s="11" customFormat="1">
      <c r="B582" s="233"/>
      <c r="C582" s="234"/>
      <c r="D582" s="223" t="s">
        <v>160</v>
      </c>
      <c r="E582" s="235" t="s">
        <v>21</v>
      </c>
      <c r="F582" s="236" t="s">
        <v>162</v>
      </c>
      <c r="G582" s="234"/>
      <c r="H582" s="237">
        <v>22.710000000000001</v>
      </c>
      <c r="I582" s="238"/>
      <c r="J582" s="234"/>
      <c r="K582" s="234"/>
      <c r="L582" s="239"/>
      <c r="M582" s="240"/>
      <c r="N582" s="241"/>
      <c r="O582" s="241"/>
      <c r="P582" s="241"/>
      <c r="Q582" s="241"/>
      <c r="R582" s="241"/>
      <c r="S582" s="241"/>
      <c r="T582" s="242"/>
      <c r="AT582" s="243" t="s">
        <v>160</v>
      </c>
      <c r="AU582" s="243" t="s">
        <v>78</v>
      </c>
      <c r="AV582" s="11" t="s">
        <v>159</v>
      </c>
      <c r="AW582" s="11" t="s">
        <v>33</v>
      </c>
      <c r="AX582" s="11" t="s">
        <v>78</v>
      </c>
      <c r="AY582" s="243" t="s">
        <v>154</v>
      </c>
    </row>
    <row r="583" s="1" customFormat="1" ht="16.5" customHeight="1">
      <c r="B583" s="43"/>
      <c r="C583" s="209" t="s">
        <v>1264</v>
      </c>
      <c r="D583" s="209" t="s">
        <v>155</v>
      </c>
      <c r="E583" s="210" t="s">
        <v>1265</v>
      </c>
      <c r="F583" s="211" t="s">
        <v>1266</v>
      </c>
      <c r="G583" s="212" t="s">
        <v>205</v>
      </c>
      <c r="H583" s="213">
        <v>22.710000000000001</v>
      </c>
      <c r="I583" s="214"/>
      <c r="J583" s="215">
        <f>ROUND(I583*H583,2)</f>
        <v>0</v>
      </c>
      <c r="K583" s="211" t="s">
        <v>21</v>
      </c>
      <c r="L583" s="69"/>
      <c r="M583" s="216" t="s">
        <v>21</v>
      </c>
      <c r="N583" s="217" t="s">
        <v>41</v>
      </c>
      <c r="O583" s="44"/>
      <c r="P583" s="218">
        <f>O583*H583</f>
        <v>0</v>
      </c>
      <c r="Q583" s="218">
        <v>0</v>
      </c>
      <c r="R583" s="218">
        <f>Q583*H583</f>
        <v>0</v>
      </c>
      <c r="S583" s="218">
        <v>0</v>
      </c>
      <c r="T583" s="219">
        <f>S583*H583</f>
        <v>0</v>
      </c>
      <c r="AR583" s="21" t="s">
        <v>159</v>
      </c>
      <c r="AT583" s="21" t="s">
        <v>155</v>
      </c>
      <c r="AU583" s="21" t="s">
        <v>78</v>
      </c>
      <c r="AY583" s="21" t="s">
        <v>154</v>
      </c>
      <c r="BE583" s="220">
        <f>IF(N583="základní",J583,0)</f>
        <v>0</v>
      </c>
      <c r="BF583" s="220">
        <f>IF(N583="snížená",J583,0)</f>
        <v>0</v>
      </c>
      <c r="BG583" s="220">
        <f>IF(N583="zákl. přenesená",J583,0)</f>
        <v>0</v>
      </c>
      <c r="BH583" s="220">
        <f>IF(N583="sníž. přenesená",J583,0)</f>
        <v>0</v>
      </c>
      <c r="BI583" s="220">
        <f>IF(N583="nulová",J583,0)</f>
        <v>0</v>
      </c>
      <c r="BJ583" s="21" t="s">
        <v>78</v>
      </c>
      <c r="BK583" s="220">
        <f>ROUND(I583*H583,2)</f>
        <v>0</v>
      </c>
      <c r="BL583" s="21" t="s">
        <v>159</v>
      </c>
      <c r="BM583" s="21" t="s">
        <v>1267</v>
      </c>
    </row>
    <row r="584" s="9" customFormat="1" ht="37.44" customHeight="1">
      <c r="B584" s="195"/>
      <c r="C584" s="196"/>
      <c r="D584" s="197" t="s">
        <v>69</v>
      </c>
      <c r="E584" s="198" t="s">
        <v>1268</v>
      </c>
      <c r="F584" s="198" t="s">
        <v>1269</v>
      </c>
      <c r="G584" s="196"/>
      <c r="H584" s="196"/>
      <c r="I584" s="199"/>
      <c r="J584" s="200">
        <f>BK584</f>
        <v>0</v>
      </c>
      <c r="K584" s="196"/>
      <c r="L584" s="201"/>
      <c r="M584" s="202"/>
      <c r="N584" s="203"/>
      <c r="O584" s="203"/>
      <c r="P584" s="204">
        <f>SUM(P585:P594)</f>
        <v>0</v>
      </c>
      <c r="Q584" s="203"/>
      <c r="R584" s="204">
        <f>SUM(R585:R594)</f>
        <v>0</v>
      </c>
      <c r="S584" s="203"/>
      <c r="T584" s="205">
        <f>SUM(T585:T594)</f>
        <v>0</v>
      </c>
      <c r="AR584" s="206" t="s">
        <v>78</v>
      </c>
      <c r="AT584" s="207" t="s">
        <v>69</v>
      </c>
      <c r="AU584" s="207" t="s">
        <v>70</v>
      </c>
      <c r="AY584" s="206" t="s">
        <v>154</v>
      </c>
      <c r="BK584" s="208">
        <f>SUM(BK585:BK594)</f>
        <v>0</v>
      </c>
    </row>
    <row r="585" s="1" customFormat="1" ht="16.5" customHeight="1">
      <c r="B585" s="43"/>
      <c r="C585" s="209" t="s">
        <v>705</v>
      </c>
      <c r="D585" s="209" t="s">
        <v>155</v>
      </c>
      <c r="E585" s="210" t="s">
        <v>1270</v>
      </c>
      <c r="F585" s="211" t="s">
        <v>1271</v>
      </c>
      <c r="G585" s="212" t="s">
        <v>205</v>
      </c>
      <c r="H585" s="213">
        <v>88.930000000000007</v>
      </c>
      <c r="I585" s="214"/>
      <c r="J585" s="215">
        <f>ROUND(I585*H585,2)</f>
        <v>0</v>
      </c>
      <c r="K585" s="211" t="s">
        <v>21</v>
      </c>
      <c r="L585" s="69"/>
      <c r="M585" s="216" t="s">
        <v>21</v>
      </c>
      <c r="N585" s="217" t="s">
        <v>41</v>
      </c>
      <c r="O585" s="44"/>
      <c r="P585" s="218">
        <f>O585*H585</f>
        <v>0</v>
      </c>
      <c r="Q585" s="218">
        <v>0</v>
      </c>
      <c r="R585" s="218">
        <f>Q585*H585</f>
        <v>0</v>
      </c>
      <c r="S585" s="218">
        <v>0</v>
      </c>
      <c r="T585" s="219">
        <f>S585*H585</f>
        <v>0</v>
      </c>
      <c r="AR585" s="21" t="s">
        <v>159</v>
      </c>
      <c r="AT585" s="21" t="s">
        <v>155</v>
      </c>
      <c r="AU585" s="21" t="s">
        <v>78</v>
      </c>
      <c r="AY585" s="21" t="s">
        <v>154</v>
      </c>
      <c r="BE585" s="220">
        <f>IF(N585="základní",J585,0)</f>
        <v>0</v>
      </c>
      <c r="BF585" s="220">
        <f>IF(N585="snížená",J585,0)</f>
        <v>0</v>
      </c>
      <c r="BG585" s="220">
        <f>IF(N585="zákl. přenesená",J585,0)</f>
        <v>0</v>
      </c>
      <c r="BH585" s="220">
        <f>IF(N585="sníž. přenesená",J585,0)</f>
        <v>0</v>
      </c>
      <c r="BI585" s="220">
        <f>IF(N585="nulová",J585,0)</f>
        <v>0</v>
      </c>
      <c r="BJ585" s="21" t="s">
        <v>78</v>
      </c>
      <c r="BK585" s="220">
        <f>ROUND(I585*H585,2)</f>
        <v>0</v>
      </c>
      <c r="BL585" s="21" t="s">
        <v>159</v>
      </c>
      <c r="BM585" s="21" t="s">
        <v>1272</v>
      </c>
    </row>
    <row r="586" s="1" customFormat="1" ht="16.5" customHeight="1">
      <c r="B586" s="43"/>
      <c r="C586" s="209" t="s">
        <v>1273</v>
      </c>
      <c r="D586" s="209" t="s">
        <v>155</v>
      </c>
      <c r="E586" s="210" t="s">
        <v>1274</v>
      </c>
      <c r="F586" s="211" t="s">
        <v>1275</v>
      </c>
      <c r="G586" s="212" t="s">
        <v>205</v>
      </c>
      <c r="H586" s="213">
        <v>77.700000000000003</v>
      </c>
      <c r="I586" s="214"/>
      <c r="J586" s="215">
        <f>ROUND(I586*H586,2)</f>
        <v>0</v>
      </c>
      <c r="K586" s="211" t="s">
        <v>21</v>
      </c>
      <c r="L586" s="69"/>
      <c r="M586" s="216" t="s">
        <v>21</v>
      </c>
      <c r="N586" s="217" t="s">
        <v>41</v>
      </c>
      <c r="O586" s="44"/>
      <c r="P586" s="218">
        <f>O586*H586</f>
        <v>0</v>
      </c>
      <c r="Q586" s="218">
        <v>0</v>
      </c>
      <c r="R586" s="218">
        <f>Q586*H586</f>
        <v>0</v>
      </c>
      <c r="S586" s="218">
        <v>0</v>
      </c>
      <c r="T586" s="219">
        <f>S586*H586</f>
        <v>0</v>
      </c>
      <c r="AR586" s="21" t="s">
        <v>159</v>
      </c>
      <c r="AT586" s="21" t="s">
        <v>155</v>
      </c>
      <c r="AU586" s="21" t="s">
        <v>78</v>
      </c>
      <c r="AY586" s="21" t="s">
        <v>154</v>
      </c>
      <c r="BE586" s="220">
        <f>IF(N586="základní",J586,0)</f>
        <v>0</v>
      </c>
      <c r="BF586" s="220">
        <f>IF(N586="snížená",J586,0)</f>
        <v>0</v>
      </c>
      <c r="BG586" s="220">
        <f>IF(N586="zákl. přenesená",J586,0)</f>
        <v>0</v>
      </c>
      <c r="BH586" s="220">
        <f>IF(N586="sníž. přenesená",J586,0)</f>
        <v>0</v>
      </c>
      <c r="BI586" s="220">
        <f>IF(N586="nulová",J586,0)</f>
        <v>0</v>
      </c>
      <c r="BJ586" s="21" t="s">
        <v>78</v>
      </c>
      <c r="BK586" s="220">
        <f>ROUND(I586*H586,2)</f>
        <v>0</v>
      </c>
      <c r="BL586" s="21" t="s">
        <v>159</v>
      </c>
      <c r="BM586" s="21" t="s">
        <v>1276</v>
      </c>
    </row>
    <row r="587" s="1" customFormat="1" ht="16.5" customHeight="1">
      <c r="B587" s="43"/>
      <c r="C587" s="209" t="s">
        <v>709</v>
      </c>
      <c r="D587" s="209" t="s">
        <v>155</v>
      </c>
      <c r="E587" s="210" t="s">
        <v>1277</v>
      </c>
      <c r="F587" s="211" t="s">
        <v>1278</v>
      </c>
      <c r="G587" s="212" t="s">
        <v>158</v>
      </c>
      <c r="H587" s="213">
        <v>117.31999999999999</v>
      </c>
      <c r="I587" s="214"/>
      <c r="J587" s="215">
        <f>ROUND(I587*H587,2)</f>
        <v>0</v>
      </c>
      <c r="K587" s="211" t="s">
        <v>21</v>
      </c>
      <c r="L587" s="69"/>
      <c r="M587" s="216" t="s">
        <v>21</v>
      </c>
      <c r="N587" s="217" t="s">
        <v>41</v>
      </c>
      <c r="O587" s="44"/>
      <c r="P587" s="218">
        <f>O587*H587</f>
        <v>0</v>
      </c>
      <c r="Q587" s="218">
        <v>0</v>
      </c>
      <c r="R587" s="218">
        <f>Q587*H587</f>
        <v>0</v>
      </c>
      <c r="S587" s="218">
        <v>0</v>
      </c>
      <c r="T587" s="219">
        <f>S587*H587</f>
        <v>0</v>
      </c>
      <c r="AR587" s="21" t="s">
        <v>159</v>
      </c>
      <c r="AT587" s="21" t="s">
        <v>155</v>
      </c>
      <c r="AU587" s="21" t="s">
        <v>78</v>
      </c>
      <c r="AY587" s="21" t="s">
        <v>154</v>
      </c>
      <c r="BE587" s="220">
        <f>IF(N587="základní",J587,0)</f>
        <v>0</v>
      </c>
      <c r="BF587" s="220">
        <f>IF(N587="snížená",J587,0)</f>
        <v>0</v>
      </c>
      <c r="BG587" s="220">
        <f>IF(N587="zákl. přenesená",J587,0)</f>
        <v>0</v>
      </c>
      <c r="BH587" s="220">
        <f>IF(N587="sníž. přenesená",J587,0)</f>
        <v>0</v>
      </c>
      <c r="BI587" s="220">
        <f>IF(N587="nulová",J587,0)</f>
        <v>0</v>
      </c>
      <c r="BJ587" s="21" t="s">
        <v>78</v>
      </c>
      <c r="BK587" s="220">
        <f>ROUND(I587*H587,2)</f>
        <v>0</v>
      </c>
      <c r="BL587" s="21" t="s">
        <v>159</v>
      </c>
      <c r="BM587" s="21" t="s">
        <v>1279</v>
      </c>
    </row>
    <row r="588" s="1" customFormat="1" ht="16.5" customHeight="1">
      <c r="B588" s="43"/>
      <c r="C588" s="209" t="s">
        <v>1280</v>
      </c>
      <c r="D588" s="209" t="s">
        <v>155</v>
      </c>
      <c r="E588" s="210" t="s">
        <v>1281</v>
      </c>
      <c r="F588" s="211" t="s">
        <v>1282</v>
      </c>
      <c r="G588" s="212" t="s">
        <v>158</v>
      </c>
      <c r="H588" s="213">
        <v>73.700000000000003</v>
      </c>
      <c r="I588" s="214"/>
      <c r="J588" s="215">
        <f>ROUND(I588*H588,2)</f>
        <v>0</v>
      </c>
      <c r="K588" s="211" t="s">
        <v>21</v>
      </c>
      <c r="L588" s="69"/>
      <c r="M588" s="216" t="s">
        <v>21</v>
      </c>
      <c r="N588" s="217" t="s">
        <v>41</v>
      </c>
      <c r="O588" s="44"/>
      <c r="P588" s="218">
        <f>O588*H588</f>
        <v>0</v>
      </c>
      <c r="Q588" s="218">
        <v>0</v>
      </c>
      <c r="R588" s="218">
        <f>Q588*H588</f>
        <v>0</v>
      </c>
      <c r="S588" s="218">
        <v>0</v>
      </c>
      <c r="T588" s="219">
        <f>S588*H588</f>
        <v>0</v>
      </c>
      <c r="AR588" s="21" t="s">
        <v>159</v>
      </c>
      <c r="AT588" s="21" t="s">
        <v>155</v>
      </c>
      <c r="AU588" s="21" t="s">
        <v>78</v>
      </c>
      <c r="AY588" s="21" t="s">
        <v>154</v>
      </c>
      <c r="BE588" s="220">
        <f>IF(N588="základní",J588,0)</f>
        <v>0</v>
      </c>
      <c r="BF588" s="220">
        <f>IF(N588="snížená",J588,0)</f>
        <v>0</v>
      </c>
      <c r="BG588" s="220">
        <f>IF(N588="zákl. přenesená",J588,0)</f>
        <v>0</v>
      </c>
      <c r="BH588" s="220">
        <f>IF(N588="sníž. přenesená",J588,0)</f>
        <v>0</v>
      </c>
      <c r="BI588" s="220">
        <f>IF(N588="nulová",J588,0)</f>
        <v>0</v>
      </c>
      <c r="BJ588" s="21" t="s">
        <v>78</v>
      </c>
      <c r="BK588" s="220">
        <f>ROUND(I588*H588,2)</f>
        <v>0</v>
      </c>
      <c r="BL588" s="21" t="s">
        <v>159</v>
      </c>
      <c r="BM588" s="21" t="s">
        <v>1283</v>
      </c>
    </row>
    <row r="589" s="1" customFormat="1" ht="16.5" customHeight="1">
      <c r="B589" s="43"/>
      <c r="C589" s="209" t="s">
        <v>712</v>
      </c>
      <c r="D589" s="209" t="s">
        <v>155</v>
      </c>
      <c r="E589" s="210" t="s">
        <v>1284</v>
      </c>
      <c r="F589" s="211" t="s">
        <v>1285</v>
      </c>
      <c r="G589" s="212" t="s">
        <v>158</v>
      </c>
      <c r="H589" s="213">
        <v>191.01300000000001</v>
      </c>
      <c r="I589" s="214"/>
      <c r="J589" s="215">
        <f>ROUND(I589*H589,2)</f>
        <v>0</v>
      </c>
      <c r="K589" s="211" t="s">
        <v>21</v>
      </c>
      <c r="L589" s="69"/>
      <c r="M589" s="216" t="s">
        <v>21</v>
      </c>
      <c r="N589" s="217" t="s">
        <v>41</v>
      </c>
      <c r="O589" s="44"/>
      <c r="P589" s="218">
        <f>O589*H589</f>
        <v>0</v>
      </c>
      <c r="Q589" s="218">
        <v>0</v>
      </c>
      <c r="R589" s="218">
        <f>Q589*H589</f>
        <v>0</v>
      </c>
      <c r="S589" s="218">
        <v>0</v>
      </c>
      <c r="T589" s="219">
        <f>S589*H589</f>
        <v>0</v>
      </c>
      <c r="AR589" s="21" t="s">
        <v>159</v>
      </c>
      <c r="AT589" s="21" t="s">
        <v>155</v>
      </c>
      <c r="AU589" s="21" t="s">
        <v>78</v>
      </c>
      <c r="AY589" s="21" t="s">
        <v>154</v>
      </c>
      <c r="BE589" s="220">
        <f>IF(N589="základní",J589,0)</f>
        <v>0</v>
      </c>
      <c r="BF589" s="220">
        <f>IF(N589="snížená",J589,0)</f>
        <v>0</v>
      </c>
      <c r="BG589" s="220">
        <f>IF(N589="zákl. přenesená",J589,0)</f>
        <v>0</v>
      </c>
      <c r="BH589" s="220">
        <f>IF(N589="sníž. přenesená",J589,0)</f>
        <v>0</v>
      </c>
      <c r="BI589" s="220">
        <f>IF(N589="nulová",J589,0)</f>
        <v>0</v>
      </c>
      <c r="BJ589" s="21" t="s">
        <v>78</v>
      </c>
      <c r="BK589" s="220">
        <f>ROUND(I589*H589,2)</f>
        <v>0</v>
      </c>
      <c r="BL589" s="21" t="s">
        <v>159</v>
      </c>
      <c r="BM589" s="21" t="s">
        <v>1286</v>
      </c>
    </row>
    <row r="590" s="1" customFormat="1" ht="16.5" customHeight="1">
      <c r="B590" s="43"/>
      <c r="C590" s="209" t="s">
        <v>1287</v>
      </c>
      <c r="D590" s="209" t="s">
        <v>155</v>
      </c>
      <c r="E590" s="210" t="s">
        <v>1288</v>
      </c>
      <c r="F590" s="211" t="s">
        <v>1289</v>
      </c>
      <c r="G590" s="212" t="s">
        <v>158</v>
      </c>
      <c r="H590" s="213">
        <v>127.984</v>
      </c>
      <c r="I590" s="214"/>
      <c r="J590" s="215">
        <f>ROUND(I590*H590,2)</f>
        <v>0</v>
      </c>
      <c r="K590" s="211" t="s">
        <v>21</v>
      </c>
      <c r="L590" s="69"/>
      <c r="M590" s="216" t="s">
        <v>21</v>
      </c>
      <c r="N590" s="217" t="s">
        <v>41</v>
      </c>
      <c r="O590" s="44"/>
      <c r="P590" s="218">
        <f>O590*H590</f>
        <v>0</v>
      </c>
      <c r="Q590" s="218">
        <v>0</v>
      </c>
      <c r="R590" s="218">
        <f>Q590*H590</f>
        <v>0</v>
      </c>
      <c r="S590" s="218">
        <v>0</v>
      </c>
      <c r="T590" s="219">
        <f>S590*H590</f>
        <v>0</v>
      </c>
      <c r="AR590" s="21" t="s">
        <v>159</v>
      </c>
      <c r="AT590" s="21" t="s">
        <v>155</v>
      </c>
      <c r="AU590" s="21" t="s">
        <v>78</v>
      </c>
      <c r="AY590" s="21" t="s">
        <v>154</v>
      </c>
      <c r="BE590" s="220">
        <f>IF(N590="základní",J590,0)</f>
        <v>0</v>
      </c>
      <c r="BF590" s="220">
        <f>IF(N590="snížená",J590,0)</f>
        <v>0</v>
      </c>
      <c r="BG590" s="220">
        <f>IF(N590="zákl. přenesená",J590,0)</f>
        <v>0</v>
      </c>
      <c r="BH590" s="220">
        <f>IF(N590="sníž. přenesená",J590,0)</f>
        <v>0</v>
      </c>
      <c r="BI590" s="220">
        <f>IF(N590="nulová",J590,0)</f>
        <v>0</v>
      </c>
      <c r="BJ590" s="21" t="s">
        <v>78</v>
      </c>
      <c r="BK590" s="220">
        <f>ROUND(I590*H590,2)</f>
        <v>0</v>
      </c>
      <c r="BL590" s="21" t="s">
        <v>159</v>
      </c>
      <c r="BM590" s="21" t="s">
        <v>1290</v>
      </c>
    </row>
    <row r="591" s="1" customFormat="1" ht="16.5" customHeight="1">
      <c r="B591" s="43"/>
      <c r="C591" s="209" t="s">
        <v>718</v>
      </c>
      <c r="D591" s="209" t="s">
        <v>155</v>
      </c>
      <c r="E591" s="210" t="s">
        <v>1291</v>
      </c>
      <c r="F591" s="211" t="s">
        <v>1292</v>
      </c>
      <c r="G591" s="212" t="s">
        <v>158</v>
      </c>
      <c r="H591" s="213">
        <v>77.385000000000005</v>
      </c>
      <c r="I591" s="214"/>
      <c r="J591" s="215">
        <f>ROUND(I591*H591,2)</f>
        <v>0</v>
      </c>
      <c r="K591" s="211" t="s">
        <v>21</v>
      </c>
      <c r="L591" s="69"/>
      <c r="M591" s="216" t="s">
        <v>21</v>
      </c>
      <c r="N591" s="217" t="s">
        <v>41</v>
      </c>
      <c r="O591" s="44"/>
      <c r="P591" s="218">
        <f>O591*H591</f>
        <v>0</v>
      </c>
      <c r="Q591" s="218">
        <v>0</v>
      </c>
      <c r="R591" s="218">
        <f>Q591*H591</f>
        <v>0</v>
      </c>
      <c r="S591" s="218">
        <v>0</v>
      </c>
      <c r="T591" s="219">
        <f>S591*H591</f>
        <v>0</v>
      </c>
      <c r="AR591" s="21" t="s">
        <v>159</v>
      </c>
      <c r="AT591" s="21" t="s">
        <v>155</v>
      </c>
      <c r="AU591" s="21" t="s">
        <v>78</v>
      </c>
      <c r="AY591" s="21" t="s">
        <v>154</v>
      </c>
      <c r="BE591" s="220">
        <f>IF(N591="základní",J591,0)</f>
        <v>0</v>
      </c>
      <c r="BF591" s="220">
        <f>IF(N591="snížená",J591,0)</f>
        <v>0</v>
      </c>
      <c r="BG591" s="220">
        <f>IF(N591="zákl. přenesená",J591,0)</f>
        <v>0</v>
      </c>
      <c r="BH591" s="220">
        <f>IF(N591="sníž. přenesená",J591,0)</f>
        <v>0</v>
      </c>
      <c r="BI591" s="220">
        <f>IF(N591="nulová",J591,0)</f>
        <v>0</v>
      </c>
      <c r="BJ591" s="21" t="s">
        <v>78</v>
      </c>
      <c r="BK591" s="220">
        <f>ROUND(I591*H591,2)</f>
        <v>0</v>
      </c>
      <c r="BL591" s="21" t="s">
        <v>159</v>
      </c>
      <c r="BM591" s="21" t="s">
        <v>1293</v>
      </c>
    </row>
    <row r="592" s="10" customFormat="1">
      <c r="B592" s="221"/>
      <c r="C592" s="222"/>
      <c r="D592" s="223" t="s">
        <v>160</v>
      </c>
      <c r="E592" s="224" t="s">
        <v>21</v>
      </c>
      <c r="F592" s="225" t="s">
        <v>1294</v>
      </c>
      <c r="G592" s="222"/>
      <c r="H592" s="226">
        <v>77.385000000000005</v>
      </c>
      <c r="I592" s="227"/>
      <c r="J592" s="222"/>
      <c r="K592" s="222"/>
      <c r="L592" s="228"/>
      <c r="M592" s="229"/>
      <c r="N592" s="230"/>
      <c r="O592" s="230"/>
      <c r="P592" s="230"/>
      <c r="Q592" s="230"/>
      <c r="R592" s="230"/>
      <c r="S592" s="230"/>
      <c r="T592" s="231"/>
      <c r="AT592" s="232" t="s">
        <v>160</v>
      </c>
      <c r="AU592" s="232" t="s">
        <v>78</v>
      </c>
      <c r="AV592" s="10" t="s">
        <v>80</v>
      </c>
      <c r="AW592" s="10" t="s">
        <v>33</v>
      </c>
      <c r="AX592" s="10" t="s">
        <v>70</v>
      </c>
      <c r="AY592" s="232" t="s">
        <v>154</v>
      </c>
    </row>
    <row r="593" s="11" customFormat="1">
      <c r="B593" s="233"/>
      <c r="C593" s="234"/>
      <c r="D593" s="223" t="s">
        <v>160</v>
      </c>
      <c r="E593" s="235" t="s">
        <v>21</v>
      </c>
      <c r="F593" s="236" t="s">
        <v>162</v>
      </c>
      <c r="G593" s="234"/>
      <c r="H593" s="237">
        <v>77.385000000000005</v>
      </c>
      <c r="I593" s="238"/>
      <c r="J593" s="234"/>
      <c r="K593" s="234"/>
      <c r="L593" s="239"/>
      <c r="M593" s="240"/>
      <c r="N593" s="241"/>
      <c r="O593" s="241"/>
      <c r="P593" s="241"/>
      <c r="Q593" s="241"/>
      <c r="R593" s="241"/>
      <c r="S593" s="241"/>
      <c r="T593" s="242"/>
      <c r="AT593" s="243" t="s">
        <v>160</v>
      </c>
      <c r="AU593" s="243" t="s">
        <v>78</v>
      </c>
      <c r="AV593" s="11" t="s">
        <v>159</v>
      </c>
      <c r="AW593" s="11" t="s">
        <v>33</v>
      </c>
      <c r="AX593" s="11" t="s">
        <v>78</v>
      </c>
      <c r="AY593" s="243" t="s">
        <v>154</v>
      </c>
    </row>
    <row r="594" s="1" customFormat="1" ht="16.5" customHeight="1">
      <c r="B594" s="43"/>
      <c r="C594" s="209" t="s">
        <v>1295</v>
      </c>
      <c r="D594" s="209" t="s">
        <v>155</v>
      </c>
      <c r="E594" s="210" t="s">
        <v>1296</v>
      </c>
      <c r="F594" s="211" t="s">
        <v>1297</v>
      </c>
      <c r="G594" s="212" t="s">
        <v>195</v>
      </c>
      <c r="H594" s="213">
        <v>5.2999999999999998</v>
      </c>
      <c r="I594" s="214"/>
      <c r="J594" s="215">
        <f>ROUND(I594*H594,2)</f>
        <v>0</v>
      </c>
      <c r="K594" s="211" t="s">
        <v>21</v>
      </c>
      <c r="L594" s="69"/>
      <c r="M594" s="216" t="s">
        <v>21</v>
      </c>
      <c r="N594" s="217" t="s">
        <v>41</v>
      </c>
      <c r="O594" s="44"/>
      <c r="P594" s="218">
        <f>O594*H594</f>
        <v>0</v>
      </c>
      <c r="Q594" s="218">
        <v>0</v>
      </c>
      <c r="R594" s="218">
        <f>Q594*H594</f>
        <v>0</v>
      </c>
      <c r="S594" s="218">
        <v>0</v>
      </c>
      <c r="T594" s="219">
        <f>S594*H594</f>
        <v>0</v>
      </c>
      <c r="AR594" s="21" t="s">
        <v>159</v>
      </c>
      <c r="AT594" s="21" t="s">
        <v>155</v>
      </c>
      <c r="AU594" s="21" t="s">
        <v>78</v>
      </c>
      <c r="AY594" s="21" t="s">
        <v>154</v>
      </c>
      <c r="BE594" s="220">
        <f>IF(N594="základní",J594,0)</f>
        <v>0</v>
      </c>
      <c r="BF594" s="220">
        <f>IF(N594="snížená",J594,0)</f>
        <v>0</v>
      </c>
      <c r="BG594" s="220">
        <f>IF(N594="zákl. přenesená",J594,0)</f>
        <v>0</v>
      </c>
      <c r="BH594" s="220">
        <f>IF(N594="sníž. přenesená",J594,0)</f>
        <v>0</v>
      </c>
      <c r="BI594" s="220">
        <f>IF(N594="nulová",J594,0)</f>
        <v>0</v>
      </c>
      <c r="BJ594" s="21" t="s">
        <v>78</v>
      </c>
      <c r="BK594" s="220">
        <f>ROUND(I594*H594,2)</f>
        <v>0</v>
      </c>
      <c r="BL594" s="21" t="s">
        <v>159</v>
      </c>
      <c r="BM594" s="21" t="s">
        <v>1298</v>
      </c>
    </row>
    <row r="595" s="9" customFormat="1" ht="37.44" customHeight="1">
      <c r="B595" s="195"/>
      <c r="C595" s="196"/>
      <c r="D595" s="197" t="s">
        <v>69</v>
      </c>
      <c r="E595" s="198" t="s">
        <v>1299</v>
      </c>
      <c r="F595" s="198" t="s">
        <v>1300</v>
      </c>
      <c r="G595" s="196"/>
      <c r="H595" s="196"/>
      <c r="I595" s="199"/>
      <c r="J595" s="200">
        <f>BK595</f>
        <v>0</v>
      </c>
      <c r="K595" s="196"/>
      <c r="L595" s="201"/>
      <c r="M595" s="202"/>
      <c r="N595" s="203"/>
      <c r="O595" s="203"/>
      <c r="P595" s="204">
        <f>P596</f>
        <v>0</v>
      </c>
      <c r="Q595" s="203"/>
      <c r="R595" s="204">
        <f>R596</f>
        <v>0</v>
      </c>
      <c r="S595" s="203"/>
      <c r="T595" s="205">
        <f>T596</f>
        <v>0</v>
      </c>
      <c r="AR595" s="206" t="s">
        <v>78</v>
      </c>
      <c r="AT595" s="207" t="s">
        <v>69</v>
      </c>
      <c r="AU595" s="207" t="s">
        <v>70</v>
      </c>
      <c r="AY595" s="206" t="s">
        <v>154</v>
      </c>
      <c r="BK595" s="208">
        <f>BK596</f>
        <v>0</v>
      </c>
    </row>
    <row r="596" s="1" customFormat="1" ht="16.5" customHeight="1">
      <c r="B596" s="43"/>
      <c r="C596" s="209" t="s">
        <v>721</v>
      </c>
      <c r="D596" s="209" t="s">
        <v>155</v>
      </c>
      <c r="E596" s="210" t="s">
        <v>1301</v>
      </c>
      <c r="F596" s="211" t="s">
        <v>1302</v>
      </c>
      <c r="G596" s="212" t="s">
        <v>205</v>
      </c>
      <c r="H596" s="213">
        <v>0.80000000000000004</v>
      </c>
      <c r="I596" s="214"/>
      <c r="J596" s="215">
        <f>ROUND(I596*H596,2)</f>
        <v>0</v>
      </c>
      <c r="K596" s="211" t="s">
        <v>21</v>
      </c>
      <c r="L596" s="69"/>
      <c r="M596" s="216" t="s">
        <v>21</v>
      </c>
      <c r="N596" s="217" t="s">
        <v>41</v>
      </c>
      <c r="O596" s="44"/>
      <c r="P596" s="218">
        <f>O596*H596</f>
        <v>0</v>
      </c>
      <c r="Q596" s="218">
        <v>0</v>
      </c>
      <c r="R596" s="218">
        <f>Q596*H596</f>
        <v>0</v>
      </c>
      <c r="S596" s="218">
        <v>0</v>
      </c>
      <c r="T596" s="219">
        <f>S596*H596</f>
        <v>0</v>
      </c>
      <c r="AR596" s="21" t="s">
        <v>159</v>
      </c>
      <c r="AT596" s="21" t="s">
        <v>155</v>
      </c>
      <c r="AU596" s="21" t="s">
        <v>78</v>
      </c>
      <c r="AY596" s="21" t="s">
        <v>154</v>
      </c>
      <c r="BE596" s="220">
        <f>IF(N596="základní",J596,0)</f>
        <v>0</v>
      </c>
      <c r="BF596" s="220">
        <f>IF(N596="snížená",J596,0)</f>
        <v>0</v>
      </c>
      <c r="BG596" s="220">
        <f>IF(N596="zákl. přenesená",J596,0)</f>
        <v>0</v>
      </c>
      <c r="BH596" s="220">
        <f>IF(N596="sníž. přenesená",J596,0)</f>
        <v>0</v>
      </c>
      <c r="BI596" s="220">
        <f>IF(N596="nulová",J596,0)</f>
        <v>0</v>
      </c>
      <c r="BJ596" s="21" t="s">
        <v>78</v>
      </c>
      <c r="BK596" s="220">
        <f>ROUND(I596*H596,2)</f>
        <v>0</v>
      </c>
      <c r="BL596" s="21" t="s">
        <v>159</v>
      </c>
      <c r="BM596" s="21" t="s">
        <v>1303</v>
      </c>
    </row>
    <row r="597" s="9" customFormat="1" ht="37.44" customHeight="1">
      <c r="B597" s="195"/>
      <c r="C597" s="196"/>
      <c r="D597" s="197" t="s">
        <v>69</v>
      </c>
      <c r="E597" s="198" t="s">
        <v>1304</v>
      </c>
      <c r="F597" s="198" t="s">
        <v>1305</v>
      </c>
      <c r="G597" s="196"/>
      <c r="H597" s="196"/>
      <c r="I597" s="199"/>
      <c r="J597" s="200">
        <f>BK597</f>
        <v>0</v>
      </c>
      <c r="K597" s="196"/>
      <c r="L597" s="201"/>
      <c r="M597" s="202"/>
      <c r="N597" s="203"/>
      <c r="O597" s="203"/>
      <c r="P597" s="204">
        <f>SUM(P598:P603)</f>
        <v>0</v>
      </c>
      <c r="Q597" s="203"/>
      <c r="R597" s="204">
        <f>SUM(R598:R603)</f>
        <v>0</v>
      </c>
      <c r="S597" s="203"/>
      <c r="T597" s="205">
        <f>SUM(T598:T603)</f>
        <v>0</v>
      </c>
      <c r="AR597" s="206" t="s">
        <v>78</v>
      </c>
      <c r="AT597" s="207" t="s">
        <v>69</v>
      </c>
      <c r="AU597" s="207" t="s">
        <v>70</v>
      </c>
      <c r="AY597" s="206" t="s">
        <v>154</v>
      </c>
      <c r="BK597" s="208">
        <f>SUM(BK598:BK603)</f>
        <v>0</v>
      </c>
    </row>
    <row r="598" s="1" customFormat="1" ht="16.5" customHeight="1">
      <c r="B598" s="43"/>
      <c r="C598" s="209" t="s">
        <v>1306</v>
      </c>
      <c r="D598" s="209" t="s">
        <v>155</v>
      </c>
      <c r="E598" s="210" t="s">
        <v>1307</v>
      </c>
      <c r="F598" s="211" t="s">
        <v>1308</v>
      </c>
      <c r="G598" s="212" t="s">
        <v>205</v>
      </c>
      <c r="H598" s="213">
        <v>281.45999999999998</v>
      </c>
      <c r="I598" s="214"/>
      <c r="J598" s="215">
        <f>ROUND(I598*H598,2)</f>
        <v>0</v>
      </c>
      <c r="K598" s="211" t="s">
        <v>21</v>
      </c>
      <c r="L598" s="69"/>
      <c r="M598" s="216" t="s">
        <v>21</v>
      </c>
      <c r="N598" s="217" t="s">
        <v>41</v>
      </c>
      <c r="O598" s="44"/>
      <c r="P598" s="218">
        <f>O598*H598</f>
        <v>0</v>
      </c>
      <c r="Q598" s="218">
        <v>0</v>
      </c>
      <c r="R598" s="218">
        <f>Q598*H598</f>
        <v>0</v>
      </c>
      <c r="S598" s="218">
        <v>0</v>
      </c>
      <c r="T598" s="219">
        <f>S598*H598</f>
        <v>0</v>
      </c>
      <c r="AR598" s="21" t="s">
        <v>159</v>
      </c>
      <c r="AT598" s="21" t="s">
        <v>155</v>
      </c>
      <c r="AU598" s="21" t="s">
        <v>78</v>
      </c>
      <c r="AY598" s="21" t="s">
        <v>154</v>
      </c>
      <c r="BE598" s="220">
        <f>IF(N598="základní",J598,0)</f>
        <v>0</v>
      </c>
      <c r="BF598" s="220">
        <f>IF(N598="snížená",J598,0)</f>
        <v>0</v>
      </c>
      <c r="BG598" s="220">
        <f>IF(N598="zákl. přenesená",J598,0)</f>
        <v>0</v>
      </c>
      <c r="BH598" s="220">
        <f>IF(N598="sníž. přenesená",J598,0)</f>
        <v>0</v>
      </c>
      <c r="BI598" s="220">
        <f>IF(N598="nulová",J598,0)</f>
        <v>0</v>
      </c>
      <c r="BJ598" s="21" t="s">
        <v>78</v>
      </c>
      <c r="BK598" s="220">
        <f>ROUND(I598*H598,2)</f>
        <v>0</v>
      </c>
      <c r="BL598" s="21" t="s">
        <v>159</v>
      </c>
      <c r="BM598" s="21" t="s">
        <v>1309</v>
      </c>
    </row>
    <row r="599" s="1" customFormat="1" ht="16.5" customHeight="1">
      <c r="B599" s="43"/>
      <c r="C599" s="209" t="s">
        <v>725</v>
      </c>
      <c r="D599" s="209" t="s">
        <v>155</v>
      </c>
      <c r="E599" s="210" t="s">
        <v>1310</v>
      </c>
      <c r="F599" s="211" t="s">
        <v>1311</v>
      </c>
      <c r="G599" s="212" t="s">
        <v>158</v>
      </c>
      <c r="H599" s="213">
        <v>319.14400000000001</v>
      </c>
      <c r="I599" s="214"/>
      <c r="J599" s="215">
        <f>ROUND(I599*H599,2)</f>
        <v>0</v>
      </c>
      <c r="K599" s="211" t="s">
        <v>21</v>
      </c>
      <c r="L599" s="69"/>
      <c r="M599" s="216" t="s">
        <v>21</v>
      </c>
      <c r="N599" s="217" t="s">
        <v>41</v>
      </c>
      <c r="O599" s="44"/>
      <c r="P599" s="218">
        <f>O599*H599</f>
        <v>0</v>
      </c>
      <c r="Q599" s="218">
        <v>0</v>
      </c>
      <c r="R599" s="218">
        <f>Q599*H599</f>
        <v>0</v>
      </c>
      <c r="S599" s="218">
        <v>0</v>
      </c>
      <c r="T599" s="219">
        <f>S599*H599</f>
        <v>0</v>
      </c>
      <c r="AR599" s="21" t="s">
        <v>159</v>
      </c>
      <c r="AT599" s="21" t="s">
        <v>155</v>
      </c>
      <c r="AU599" s="21" t="s">
        <v>78</v>
      </c>
      <c r="AY599" s="21" t="s">
        <v>154</v>
      </c>
      <c r="BE599" s="220">
        <f>IF(N599="základní",J599,0)</f>
        <v>0</v>
      </c>
      <c r="BF599" s="220">
        <f>IF(N599="snížená",J599,0)</f>
        <v>0</v>
      </c>
      <c r="BG599" s="220">
        <f>IF(N599="zákl. přenesená",J599,0)</f>
        <v>0</v>
      </c>
      <c r="BH599" s="220">
        <f>IF(N599="sníž. přenesená",J599,0)</f>
        <v>0</v>
      </c>
      <c r="BI599" s="220">
        <f>IF(N599="nulová",J599,0)</f>
        <v>0</v>
      </c>
      <c r="BJ599" s="21" t="s">
        <v>78</v>
      </c>
      <c r="BK599" s="220">
        <f>ROUND(I599*H599,2)</f>
        <v>0</v>
      </c>
      <c r="BL599" s="21" t="s">
        <v>159</v>
      </c>
      <c r="BM599" s="21" t="s">
        <v>1312</v>
      </c>
    </row>
    <row r="600" s="1" customFormat="1" ht="16.5" customHeight="1">
      <c r="B600" s="43"/>
      <c r="C600" s="209" t="s">
        <v>1313</v>
      </c>
      <c r="D600" s="209" t="s">
        <v>155</v>
      </c>
      <c r="E600" s="210" t="s">
        <v>1314</v>
      </c>
      <c r="F600" s="211" t="s">
        <v>1315</v>
      </c>
      <c r="G600" s="212" t="s">
        <v>205</v>
      </c>
      <c r="H600" s="213">
        <v>131.63999999999999</v>
      </c>
      <c r="I600" s="214"/>
      <c r="J600" s="215">
        <f>ROUND(I600*H600,2)</f>
        <v>0</v>
      </c>
      <c r="K600" s="211" t="s">
        <v>21</v>
      </c>
      <c r="L600" s="69"/>
      <c r="M600" s="216" t="s">
        <v>21</v>
      </c>
      <c r="N600" s="217" t="s">
        <v>41</v>
      </c>
      <c r="O600" s="44"/>
      <c r="P600" s="218">
        <f>O600*H600</f>
        <v>0</v>
      </c>
      <c r="Q600" s="218">
        <v>0</v>
      </c>
      <c r="R600" s="218">
        <f>Q600*H600</f>
        <v>0</v>
      </c>
      <c r="S600" s="218">
        <v>0</v>
      </c>
      <c r="T600" s="219">
        <f>S600*H600</f>
        <v>0</v>
      </c>
      <c r="AR600" s="21" t="s">
        <v>159</v>
      </c>
      <c r="AT600" s="21" t="s">
        <v>155</v>
      </c>
      <c r="AU600" s="21" t="s">
        <v>78</v>
      </c>
      <c r="AY600" s="21" t="s">
        <v>154</v>
      </c>
      <c r="BE600" s="220">
        <f>IF(N600="základní",J600,0)</f>
        <v>0</v>
      </c>
      <c r="BF600" s="220">
        <f>IF(N600="snížená",J600,0)</f>
        <v>0</v>
      </c>
      <c r="BG600" s="220">
        <f>IF(N600="zákl. přenesená",J600,0)</f>
        <v>0</v>
      </c>
      <c r="BH600" s="220">
        <f>IF(N600="sníž. přenesená",J600,0)</f>
        <v>0</v>
      </c>
      <c r="BI600" s="220">
        <f>IF(N600="nulová",J600,0)</f>
        <v>0</v>
      </c>
      <c r="BJ600" s="21" t="s">
        <v>78</v>
      </c>
      <c r="BK600" s="220">
        <f>ROUND(I600*H600,2)</f>
        <v>0</v>
      </c>
      <c r="BL600" s="21" t="s">
        <v>159</v>
      </c>
      <c r="BM600" s="21" t="s">
        <v>1316</v>
      </c>
    </row>
    <row r="601" s="1" customFormat="1" ht="25.5" customHeight="1">
      <c r="B601" s="43"/>
      <c r="C601" s="209" t="s">
        <v>728</v>
      </c>
      <c r="D601" s="209" t="s">
        <v>155</v>
      </c>
      <c r="E601" s="210" t="s">
        <v>1317</v>
      </c>
      <c r="F601" s="211" t="s">
        <v>1318</v>
      </c>
      <c r="G601" s="212" t="s">
        <v>158</v>
      </c>
      <c r="H601" s="213">
        <v>151.25</v>
      </c>
      <c r="I601" s="214"/>
      <c r="J601" s="215">
        <f>ROUND(I601*H601,2)</f>
        <v>0</v>
      </c>
      <c r="K601" s="211" t="s">
        <v>21</v>
      </c>
      <c r="L601" s="69"/>
      <c r="M601" s="216" t="s">
        <v>21</v>
      </c>
      <c r="N601" s="217" t="s">
        <v>41</v>
      </c>
      <c r="O601" s="44"/>
      <c r="P601" s="218">
        <f>O601*H601</f>
        <v>0</v>
      </c>
      <c r="Q601" s="218">
        <v>0</v>
      </c>
      <c r="R601" s="218">
        <f>Q601*H601</f>
        <v>0</v>
      </c>
      <c r="S601" s="218">
        <v>0</v>
      </c>
      <c r="T601" s="219">
        <f>S601*H601</f>
        <v>0</v>
      </c>
      <c r="AR601" s="21" t="s">
        <v>159</v>
      </c>
      <c r="AT601" s="21" t="s">
        <v>155</v>
      </c>
      <c r="AU601" s="21" t="s">
        <v>78</v>
      </c>
      <c r="AY601" s="21" t="s">
        <v>154</v>
      </c>
      <c r="BE601" s="220">
        <f>IF(N601="základní",J601,0)</f>
        <v>0</v>
      </c>
      <c r="BF601" s="220">
        <f>IF(N601="snížená",J601,0)</f>
        <v>0</v>
      </c>
      <c r="BG601" s="220">
        <f>IF(N601="zákl. přenesená",J601,0)</f>
        <v>0</v>
      </c>
      <c r="BH601" s="220">
        <f>IF(N601="sníž. přenesená",J601,0)</f>
        <v>0</v>
      </c>
      <c r="BI601" s="220">
        <f>IF(N601="nulová",J601,0)</f>
        <v>0</v>
      </c>
      <c r="BJ601" s="21" t="s">
        <v>78</v>
      </c>
      <c r="BK601" s="220">
        <f>ROUND(I601*H601,2)</f>
        <v>0</v>
      </c>
      <c r="BL601" s="21" t="s">
        <v>159</v>
      </c>
      <c r="BM601" s="21" t="s">
        <v>1319</v>
      </c>
    </row>
    <row r="602" s="1" customFormat="1" ht="25.5" customHeight="1">
      <c r="B602" s="43"/>
      <c r="C602" s="209" t="s">
        <v>1320</v>
      </c>
      <c r="D602" s="209" t="s">
        <v>155</v>
      </c>
      <c r="E602" s="210" t="s">
        <v>1321</v>
      </c>
      <c r="F602" s="211" t="s">
        <v>1322</v>
      </c>
      <c r="G602" s="212" t="s">
        <v>158</v>
      </c>
      <c r="H602" s="213">
        <v>130.09</v>
      </c>
      <c r="I602" s="214"/>
      <c r="J602" s="215">
        <f>ROUND(I602*H602,2)</f>
        <v>0</v>
      </c>
      <c r="K602" s="211" t="s">
        <v>21</v>
      </c>
      <c r="L602" s="69"/>
      <c r="M602" s="216" t="s">
        <v>21</v>
      </c>
      <c r="N602" s="217" t="s">
        <v>41</v>
      </c>
      <c r="O602" s="44"/>
      <c r="P602" s="218">
        <f>O602*H602</f>
        <v>0</v>
      </c>
      <c r="Q602" s="218">
        <v>0</v>
      </c>
      <c r="R602" s="218">
        <f>Q602*H602</f>
        <v>0</v>
      </c>
      <c r="S602" s="218">
        <v>0</v>
      </c>
      <c r="T602" s="219">
        <f>S602*H602</f>
        <v>0</v>
      </c>
      <c r="AR602" s="21" t="s">
        <v>159</v>
      </c>
      <c r="AT602" s="21" t="s">
        <v>155</v>
      </c>
      <c r="AU602" s="21" t="s">
        <v>78</v>
      </c>
      <c r="AY602" s="21" t="s">
        <v>154</v>
      </c>
      <c r="BE602" s="220">
        <f>IF(N602="základní",J602,0)</f>
        <v>0</v>
      </c>
      <c r="BF602" s="220">
        <f>IF(N602="snížená",J602,0)</f>
        <v>0</v>
      </c>
      <c r="BG602" s="220">
        <f>IF(N602="zákl. přenesená",J602,0)</f>
        <v>0</v>
      </c>
      <c r="BH602" s="220">
        <f>IF(N602="sníž. přenesená",J602,0)</f>
        <v>0</v>
      </c>
      <c r="BI602" s="220">
        <f>IF(N602="nulová",J602,0)</f>
        <v>0</v>
      </c>
      <c r="BJ602" s="21" t="s">
        <v>78</v>
      </c>
      <c r="BK602" s="220">
        <f>ROUND(I602*H602,2)</f>
        <v>0</v>
      </c>
      <c r="BL602" s="21" t="s">
        <v>159</v>
      </c>
      <c r="BM602" s="21" t="s">
        <v>1323</v>
      </c>
    </row>
    <row r="603" s="1" customFormat="1" ht="16.5" customHeight="1">
      <c r="B603" s="43"/>
      <c r="C603" s="209" t="s">
        <v>732</v>
      </c>
      <c r="D603" s="209" t="s">
        <v>155</v>
      </c>
      <c r="E603" s="210" t="s">
        <v>1324</v>
      </c>
      <c r="F603" s="211" t="s">
        <v>1325</v>
      </c>
      <c r="G603" s="212" t="s">
        <v>205</v>
      </c>
      <c r="H603" s="213">
        <v>128.36000000000001</v>
      </c>
      <c r="I603" s="214"/>
      <c r="J603" s="215">
        <f>ROUND(I603*H603,2)</f>
        <v>0</v>
      </c>
      <c r="K603" s="211" t="s">
        <v>21</v>
      </c>
      <c r="L603" s="69"/>
      <c r="M603" s="216" t="s">
        <v>21</v>
      </c>
      <c r="N603" s="217" t="s">
        <v>41</v>
      </c>
      <c r="O603" s="44"/>
      <c r="P603" s="218">
        <f>O603*H603</f>
        <v>0</v>
      </c>
      <c r="Q603" s="218">
        <v>0</v>
      </c>
      <c r="R603" s="218">
        <f>Q603*H603</f>
        <v>0</v>
      </c>
      <c r="S603" s="218">
        <v>0</v>
      </c>
      <c r="T603" s="219">
        <f>S603*H603</f>
        <v>0</v>
      </c>
      <c r="AR603" s="21" t="s">
        <v>159</v>
      </c>
      <c r="AT603" s="21" t="s">
        <v>155</v>
      </c>
      <c r="AU603" s="21" t="s">
        <v>78</v>
      </c>
      <c r="AY603" s="21" t="s">
        <v>154</v>
      </c>
      <c r="BE603" s="220">
        <f>IF(N603="základní",J603,0)</f>
        <v>0</v>
      </c>
      <c r="BF603" s="220">
        <f>IF(N603="snížená",J603,0)</f>
        <v>0</v>
      </c>
      <c r="BG603" s="220">
        <f>IF(N603="zákl. přenesená",J603,0)</f>
        <v>0</v>
      </c>
      <c r="BH603" s="220">
        <f>IF(N603="sníž. přenesená",J603,0)</f>
        <v>0</v>
      </c>
      <c r="BI603" s="220">
        <f>IF(N603="nulová",J603,0)</f>
        <v>0</v>
      </c>
      <c r="BJ603" s="21" t="s">
        <v>78</v>
      </c>
      <c r="BK603" s="220">
        <f>ROUND(I603*H603,2)</f>
        <v>0</v>
      </c>
      <c r="BL603" s="21" t="s">
        <v>159</v>
      </c>
      <c r="BM603" s="21" t="s">
        <v>1326</v>
      </c>
    </row>
    <row r="604" s="9" customFormat="1" ht="37.44" customHeight="1">
      <c r="B604" s="195"/>
      <c r="C604" s="196"/>
      <c r="D604" s="197" t="s">
        <v>69</v>
      </c>
      <c r="E604" s="198" t="s">
        <v>1327</v>
      </c>
      <c r="F604" s="198" t="s">
        <v>1328</v>
      </c>
      <c r="G604" s="196"/>
      <c r="H604" s="196"/>
      <c r="I604" s="199"/>
      <c r="J604" s="200">
        <f>BK604</f>
        <v>0</v>
      </c>
      <c r="K604" s="196"/>
      <c r="L604" s="201"/>
      <c r="M604" s="202"/>
      <c r="N604" s="203"/>
      <c r="O604" s="203"/>
      <c r="P604" s="204">
        <f>SUM(P605:P612)</f>
        <v>0</v>
      </c>
      <c r="Q604" s="203"/>
      <c r="R604" s="204">
        <f>SUM(R605:R612)</f>
        <v>0</v>
      </c>
      <c r="S604" s="203"/>
      <c r="T604" s="205">
        <f>SUM(T605:T612)</f>
        <v>0</v>
      </c>
      <c r="AR604" s="206" t="s">
        <v>78</v>
      </c>
      <c r="AT604" s="207" t="s">
        <v>69</v>
      </c>
      <c r="AU604" s="207" t="s">
        <v>70</v>
      </c>
      <c r="AY604" s="206" t="s">
        <v>154</v>
      </c>
      <c r="BK604" s="208">
        <f>SUM(BK605:BK612)</f>
        <v>0</v>
      </c>
    </row>
    <row r="605" s="1" customFormat="1" ht="16.5" customHeight="1">
      <c r="B605" s="43"/>
      <c r="C605" s="209" t="s">
        <v>1329</v>
      </c>
      <c r="D605" s="209" t="s">
        <v>155</v>
      </c>
      <c r="E605" s="210" t="s">
        <v>1330</v>
      </c>
      <c r="F605" s="211" t="s">
        <v>1331</v>
      </c>
      <c r="G605" s="212" t="s">
        <v>158</v>
      </c>
      <c r="H605" s="213">
        <v>188.26400000000001</v>
      </c>
      <c r="I605" s="214"/>
      <c r="J605" s="215">
        <f>ROUND(I605*H605,2)</f>
        <v>0</v>
      </c>
      <c r="K605" s="211" t="s">
        <v>21</v>
      </c>
      <c r="L605" s="69"/>
      <c r="M605" s="216" t="s">
        <v>21</v>
      </c>
      <c r="N605" s="217" t="s">
        <v>41</v>
      </c>
      <c r="O605" s="44"/>
      <c r="P605" s="218">
        <f>O605*H605</f>
        <v>0</v>
      </c>
      <c r="Q605" s="218">
        <v>0</v>
      </c>
      <c r="R605" s="218">
        <f>Q605*H605</f>
        <v>0</v>
      </c>
      <c r="S605" s="218">
        <v>0</v>
      </c>
      <c r="T605" s="219">
        <f>S605*H605</f>
        <v>0</v>
      </c>
      <c r="AR605" s="21" t="s">
        <v>159</v>
      </c>
      <c r="AT605" s="21" t="s">
        <v>155</v>
      </c>
      <c r="AU605" s="21" t="s">
        <v>78</v>
      </c>
      <c r="AY605" s="21" t="s">
        <v>154</v>
      </c>
      <c r="BE605" s="220">
        <f>IF(N605="základní",J605,0)</f>
        <v>0</v>
      </c>
      <c r="BF605" s="220">
        <f>IF(N605="snížená",J605,0)</f>
        <v>0</v>
      </c>
      <c r="BG605" s="220">
        <f>IF(N605="zákl. přenesená",J605,0)</f>
        <v>0</v>
      </c>
      <c r="BH605" s="220">
        <f>IF(N605="sníž. přenesená",J605,0)</f>
        <v>0</v>
      </c>
      <c r="BI605" s="220">
        <f>IF(N605="nulová",J605,0)</f>
        <v>0</v>
      </c>
      <c r="BJ605" s="21" t="s">
        <v>78</v>
      </c>
      <c r="BK605" s="220">
        <f>ROUND(I605*H605,2)</f>
        <v>0</v>
      </c>
      <c r="BL605" s="21" t="s">
        <v>159</v>
      </c>
      <c r="BM605" s="21" t="s">
        <v>1332</v>
      </c>
    </row>
    <row r="606" s="1" customFormat="1" ht="16.5" customHeight="1">
      <c r="B606" s="43"/>
      <c r="C606" s="209" t="s">
        <v>735</v>
      </c>
      <c r="D606" s="209" t="s">
        <v>155</v>
      </c>
      <c r="E606" s="210" t="s">
        <v>1333</v>
      </c>
      <c r="F606" s="211" t="s">
        <v>1334</v>
      </c>
      <c r="G606" s="212" t="s">
        <v>158</v>
      </c>
      <c r="H606" s="213">
        <v>188.262</v>
      </c>
      <c r="I606" s="214"/>
      <c r="J606" s="215">
        <f>ROUND(I606*H606,2)</f>
        <v>0</v>
      </c>
      <c r="K606" s="211" t="s">
        <v>21</v>
      </c>
      <c r="L606" s="69"/>
      <c r="M606" s="216" t="s">
        <v>21</v>
      </c>
      <c r="N606" s="217" t="s">
        <v>41</v>
      </c>
      <c r="O606" s="44"/>
      <c r="P606" s="218">
        <f>O606*H606</f>
        <v>0</v>
      </c>
      <c r="Q606" s="218">
        <v>0</v>
      </c>
      <c r="R606" s="218">
        <f>Q606*H606</f>
        <v>0</v>
      </c>
      <c r="S606" s="218">
        <v>0</v>
      </c>
      <c r="T606" s="219">
        <f>S606*H606</f>
        <v>0</v>
      </c>
      <c r="AR606" s="21" t="s">
        <v>159</v>
      </c>
      <c r="AT606" s="21" t="s">
        <v>155</v>
      </c>
      <c r="AU606" s="21" t="s">
        <v>78</v>
      </c>
      <c r="AY606" s="21" t="s">
        <v>154</v>
      </c>
      <c r="BE606" s="220">
        <f>IF(N606="základní",J606,0)</f>
        <v>0</v>
      </c>
      <c r="BF606" s="220">
        <f>IF(N606="snížená",J606,0)</f>
        <v>0</v>
      </c>
      <c r="BG606" s="220">
        <f>IF(N606="zákl. přenesená",J606,0)</f>
        <v>0</v>
      </c>
      <c r="BH606" s="220">
        <f>IF(N606="sníž. přenesená",J606,0)</f>
        <v>0</v>
      </c>
      <c r="BI606" s="220">
        <f>IF(N606="nulová",J606,0)</f>
        <v>0</v>
      </c>
      <c r="BJ606" s="21" t="s">
        <v>78</v>
      </c>
      <c r="BK606" s="220">
        <f>ROUND(I606*H606,2)</f>
        <v>0</v>
      </c>
      <c r="BL606" s="21" t="s">
        <v>159</v>
      </c>
      <c r="BM606" s="21" t="s">
        <v>1335</v>
      </c>
    </row>
    <row r="607" s="1" customFormat="1" ht="16.5" customHeight="1">
      <c r="B607" s="43"/>
      <c r="C607" s="209" t="s">
        <v>1336</v>
      </c>
      <c r="D607" s="209" t="s">
        <v>155</v>
      </c>
      <c r="E607" s="210" t="s">
        <v>1337</v>
      </c>
      <c r="F607" s="211" t="s">
        <v>1338</v>
      </c>
      <c r="G607" s="212" t="s">
        <v>158</v>
      </c>
      <c r="H607" s="213">
        <v>202.214</v>
      </c>
      <c r="I607" s="214"/>
      <c r="J607" s="215">
        <f>ROUND(I607*H607,2)</f>
        <v>0</v>
      </c>
      <c r="K607" s="211" t="s">
        <v>21</v>
      </c>
      <c r="L607" s="69"/>
      <c r="M607" s="216" t="s">
        <v>21</v>
      </c>
      <c r="N607" s="217" t="s">
        <v>41</v>
      </c>
      <c r="O607" s="44"/>
      <c r="P607" s="218">
        <f>O607*H607</f>
        <v>0</v>
      </c>
      <c r="Q607" s="218">
        <v>0</v>
      </c>
      <c r="R607" s="218">
        <f>Q607*H607</f>
        <v>0</v>
      </c>
      <c r="S607" s="218">
        <v>0</v>
      </c>
      <c r="T607" s="219">
        <f>S607*H607</f>
        <v>0</v>
      </c>
      <c r="AR607" s="21" t="s">
        <v>159</v>
      </c>
      <c r="AT607" s="21" t="s">
        <v>155</v>
      </c>
      <c r="AU607" s="21" t="s">
        <v>78</v>
      </c>
      <c r="AY607" s="21" t="s">
        <v>154</v>
      </c>
      <c r="BE607" s="220">
        <f>IF(N607="základní",J607,0)</f>
        <v>0</v>
      </c>
      <c r="BF607" s="220">
        <f>IF(N607="snížená",J607,0)</f>
        <v>0</v>
      </c>
      <c r="BG607" s="220">
        <f>IF(N607="zákl. přenesená",J607,0)</f>
        <v>0</v>
      </c>
      <c r="BH607" s="220">
        <f>IF(N607="sníž. přenesená",J607,0)</f>
        <v>0</v>
      </c>
      <c r="BI607" s="220">
        <f>IF(N607="nulová",J607,0)</f>
        <v>0</v>
      </c>
      <c r="BJ607" s="21" t="s">
        <v>78</v>
      </c>
      <c r="BK607" s="220">
        <f>ROUND(I607*H607,2)</f>
        <v>0</v>
      </c>
      <c r="BL607" s="21" t="s">
        <v>159</v>
      </c>
      <c r="BM607" s="21" t="s">
        <v>1339</v>
      </c>
    </row>
    <row r="608" s="1" customFormat="1" ht="16.5" customHeight="1">
      <c r="B608" s="43"/>
      <c r="C608" s="209" t="s">
        <v>740</v>
      </c>
      <c r="D608" s="209" t="s">
        <v>155</v>
      </c>
      <c r="E608" s="210" t="s">
        <v>1340</v>
      </c>
      <c r="F608" s="211" t="s">
        <v>1341</v>
      </c>
      <c r="G608" s="212" t="s">
        <v>205</v>
      </c>
      <c r="H608" s="213">
        <v>56.100000000000001</v>
      </c>
      <c r="I608" s="214"/>
      <c r="J608" s="215">
        <f>ROUND(I608*H608,2)</f>
        <v>0</v>
      </c>
      <c r="K608" s="211" t="s">
        <v>21</v>
      </c>
      <c r="L608" s="69"/>
      <c r="M608" s="216" t="s">
        <v>21</v>
      </c>
      <c r="N608" s="217" t="s">
        <v>41</v>
      </c>
      <c r="O608" s="44"/>
      <c r="P608" s="218">
        <f>O608*H608</f>
        <v>0</v>
      </c>
      <c r="Q608" s="218">
        <v>0</v>
      </c>
      <c r="R608" s="218">
        <f>Q608*H608</f>
        <v>0</v>
      </c>
      <c r="S608" s="218">
        <v>0</v>
      </c>
      <c r="T608" s="219">
        <f>S608*H608</f>
        <v>0</v>
      </c>
      <c r="AR608" s="21" t="s">
        <v>159</v>
      </c>
      <c r="AT608" s="21" t="s">
        <v>155</v>
      </c>
      <c r="AU608" s="21" t="s">
        <v>78</v>
      </c>
      <c r="AY608" s="21" t="s">
        <v>154</v>
      </c>
      <c r="BE608" s="220">
        <f>IF(N608="základní",J608,0)</f>
        <v>0</v>
      </c>
      <c r="BF608" s="220">
        <f>IF(N608="snížená",J608,0)</f>
        <v>0</v>
      </c>
      <c r="BG608" s="220">
        <f>IF(N608="zákl. přenesená",J608,0)</f>
        <v>0</v>
      </c>
      <c r="BH608" s="220">
        <f>IF(N608="sníž. přenesená",J608,0)</f>
        <v>0</v>
      </c>
      <c r="BI608" s="220">
        <f>IF(N608="nulová",J608,0)</f>
        <v>0</v>
      </c>
      <c r="BJ608" s="21" t="s">
        <v>78</v>
      </c>
      <c r="BK608" s="220">
        <f>ROUND(I608*H608,2)</f>
        <v>0</v>
      </c>
      <c r="BL608" s="21" t="s">
        <v>159</v>
      </c>
      <c r="BM608" s="21" t="s">
        <v>1342</v>
      </c>
    </row>
    <row r="609" s="10" customFormat="1">
      <c r="B609" s="221"/>
      <c r="C609" s="222"/>
      <c r="D609" s="223" t="s">
        <v>160</v>
      </c>
      <c r="E609" s="224" t="s">
        <v>21</v>
      </c>
      <c r="F609" s="225" t="s">
        <v>1343</v>
      </c>
      <c r="G609" s="222"/>
      <c r="H609" s="226">
        <v>56.100000000000001</v>
      </c>
      <c r="I609" s="227"/>
      <c r="J609" s="222"/>
      <c r="K609" s="222"/>
      <c r="L609" s="228"/>
      <c r="M609" s="229"/>
      <c r="N609" s="230"/>
      <c r="O609" s="230"/>
      <c r="P609" s="230"/>
      <c r="Q609" s="230"/>
      <c r="R609" s="230"/>
      <c r="S609" s="230"/>
      <c r="T609" s="231"/>
      <c r="AT609" s="232" t="s">
        <v>160</v>
      </c>
      <c r="AU609" s="232" t="s">
        <v>78</v>
      </c>
      <c r="AV609" s="10" t="s">
        <v>80</v>
      </c>
      <c r="AW609" s="10" t="s">
        <v>33</v>
      </c>
      <c r="AX609" s="10" t="s">
        <v>70</v>
      </c>
      <c r="AY609" s="232" t="s">
        <v>154</v>
      </c>
    </row>
    <row r="610" s="11" customFormat="1">
      <c r="B610" s="233"/>
      <c r="C610" s="234"/>
      <c r="D610" s="223" t="s">
        <v>160</v>
      </c>
      <c r="E610" s="235" t="s">
        <v>21</v>
      </c>
      <c r="F610" s="236" t="s">
        <v>162</v>
      </c>
      <c r="G610" s="234"/>
      <c r="H610" s="237">
        <v>56.100000000000001</v>
      </c>
      <c r="I610" s="238"/>
      <c r="J610" s="234"/>
      <c r="K610" s="234"/>
      <c r="L610" s="239"/>
      <c r="M610" s="240"/>
      <c r="N610" s="241"/>
      <c r="O610" s="241"/>
      <c r="P610" s="241"/>
      <c r="Q610" s="241"/>
      <c r="R610" s="241"/>
      <c r="S610" s="241"/>
      <c r="T610" s="242"/>
      <c r="AT610" s="243" t="s">
        <v>160</v>
      </c>
      <c r="AU610" s="243" t="s">
        <v>78</v>
      </c>
      <c r="AV610" s="11" t="s">
        <v>159</v>
      </c>
      <c r="AW610" s="11" t="s">
        <v>33</v>
      </c>
      <c r="AX610" s="11" t="s">
        <v>78</v>
      </c>
      <c r="AY610" s="243" t="s">
        <v>154</v>
      </c>
    </row>
    <row r="611" s="1" customFormat="1" ht="16.5" customHeight="1">
      <c r="B611" s="43"/>
      <c r="C611" s="209" t="s">
        <v>1344</v>
      </c>
      <c r="D611" s="209" t="s">
        <v>155</v>
      </c>
      <c r="E611" s="210" t="s">
        <v>1345</v>
      </c>
      <c r="F611" s="211" t="s">
        <v>1346</v>
      </c>
      <c r="G611" s="212" t="s">
        <v>205</v>
      </c>
      <c r="H611" s="213">
        <v>1.0700000000000001</v>
      </c>
      <c r="I611" s="214"/>
      <c r="J611" s="215">
        <f>ROUND(I611*H611,2)</f>
        <v>0</v>
      </c>
      <c r="K611" s="211" t="s">
        <v>21</v>
      </c>
      <c r="L611" s="69"/>
      <c r="M611" s="216" t="s">
        <v>21</v>
      </c>
      <c r="N611" s="217" t="s">
        <v>41</v>
      </c>
      <c r="O611" s="44"/>
      <c r="P611" s="218">
        <f>O611*H611</f>
        <v>0</v>
      </c>
      <c r="Q611" s="218">
        <v>0</v>
      </c>
      <c r="R611" s="218">
        <f>Q611*H611</f>
        <v>0</v>
      </c>
      <c r="S611" s="218">
        <v>0</v>
      </c>
      <c r="T611" s="219">
        <f>S611*H611</f>
        <v>0</v>
      </c>
      <c r="AR611" s="21" t="s">
        <v>159</v>
      </c>
      <c r="AT611" s="21" t="s">
        <v>155</v>
      </c>
      <c r="AU611" s="21" t="s">
        <v>78</v>
      </c>
      <c r="AY611" s="21" t="s">
        <v>154</v>
      </c>
      <c r="BE611" s="220">
        <f>IF(N611="základní",J611,0)</f>
        <v>0</v>
      </c>
      <c r="BF611" s="220">
        <f>IF(N611="snížená",J611,0)</f>
        <v>0</v>
      </c>
      <c r="BG611" s="220">
        <f>IF(N611="zákl. přenesená",J611,0)</f>
        <v>0</v>
      </c>
      <c r="BH611" s="220">
        <f>IF(N611="sníž. přenesená",J611,0)</f>
        <v>0</v>
      </c>
      <c r="BI611" s="220">
        <f>IF(N611="nulová",J611,0)</f>
        <v>0</v>
      </c>
      <c r="BJ611" s="21" t="s">
        <v>78</v>
      </c>
      <c r="BK611" s="220">
        <f>ROUND(I611*H611,2)</f>
        <v>0</v>
      </c>
      <c r="BL611" s="21" t="s">
        <v>159</v>
      </c>
      <c r="BM611" s="21" t="s">
        <v>1347</v>
      </c>
    </row>
    <row r="612" s="1" customFormat="1" ht="16.5" customHeight="1">
      <c r="B612" s="43"/>
      <c r="C612" s="209" t="s">
        <v>743</v>
      </c>
      <c r="D612" s="209" t="s">
        <v>155</v>
      </c>
      <c r="E612" s="210" t="s">
        <v>1348</v>
      </c>
      <c r="F612" s="211" t="s">
        <v>1349</v>
      </c>
      <c r="G612" s="212" t="s">
        <v>195</v>
      </c>
      <c r="H612" s="213">
        <v>10.5</v>
      </c>
      <c r="I612" s="214"/>
      <c r="J612" s="215">
        <f>ROUND(I612*H612,2)</f>
        <v>0</v>
      </c>
      <c r="K612" s="211" t="s">
        <v>21</v>
      </c>
      <c r="L612" s="69"/>
      <c r="M612" s="216" t="s">
        <v>21</v>
      </c>
      <c r="N612" s="217" t="s">
        <v>41</v>
      </c>
      <c r="O612" s="44"/>
      <c r="P612" s="218">
        <f>O612*H612</f>
        <v>0</v>
      </c>
      <c r="Q612" s="218">
        <v>0</v>
      </c>
      <c r="R612" s="218">
        <f>Q612*H612</f>
        <v>0</v>
      </c>
      <c r="S612" s="218">
        <v>0</v>
      </c>
      <c r="T612" s="219">
        <f>S612*H612</f>
        <v>0</v>
      </c>
      <c r="AR612" s="21" t="s">
        <v>159</v>
      </c>
      <c r="AT612" s="21" t="s">
        <v>155</v>
      </c>
      <c r="AU612" s="21" t="s">
        <v>78</v>
      </c>
      <c r="AY612" s="21" t="s">
        <v>154</v>
      </c>
      <c r="BE612" s="220">
        <f>IF(N612="základní",J612,0)</f>
        <v>0</v>
      </c>
      <c r="BF612" s="220">
        <f>IF(N612="snížená",J612,0)</f>
        <v>0</v>
      </c>
      <c r="BG612" s="220">
        <f>IF(N612="zákl. přenesená",J612,0)</f>
        <v>0</v>
      </c>
      <c r="BH612" s="220">
        <f>IF(N612="sníž. přenesená",J612,0)</f>
        <v>0</v>
      </c>
      <c r="BI612" s="220">
        <f>IF(N612="nulová",J612,0)</f>
        <v>0</v>
      </c>
      <c r="BJ612" s="21" t="s">
        <v>78</v>
      </c>
      <c r="BK612" s="220">
        <f>ROUND(I612*H612,2)</f>
        <v>0</v>
      </c>
      <c r="BL612" s="21" t="s">
        <v>159</v>
      </c>
      <c r="BM612" s="21" t="s">
        <v>1350</v>
      </c>
    </row>
    <row r="613" s="9" customFormat="1" ht="37.44" customHeight="1">
      <c r="B613" s="195"/>
      <c r="C613" s="196"/>
      <c r="D613" s="197" t="s">
        <v>69</v>
      </c>
      <c r="E613" s="198" t="s">
        <v>1351</v>
      </c>
      <c r="F613" s="198" t="s">
        <v>1352</v>
      </c>
      <c r="G613" s="196"/>
      <c r="H613" s="196"/>
      <c r="I613" s="199"/>
      <c r="J613" s="200">
        <f>BK613</f>
        <v>0</v>
      </c>
      <c r="K613" s="196"/>
      <c r="L613" s="201"/>
      <c r="M613" s="202"/>
      <c r="N613" s="203"/>
      <c r="O613" s="203"/>
      <c r="P613" s="204">
        <f>SUM(P614:P625)</f>
        <v>0</v>
      </c>
      <c r="Q613" s="203"/>
      <c r="R613" s="204">
        <f>SUM(R614:R625)</f>
        <v>0</v>
      </c>
      <c r="S613" s="203"/>
      <c r="T613" s="205">
        <f>SUM(T614:T625)</f>
        <v>0</v>
      </c>
      <c r="AR613" s="206" t="s">
        <v>78</v>
      </c>
      <c r="AT613" s="207" t="s">
        <v>69</v>
      </c>
      <c r="AU613" s="207" t="s">
        <v>70</v>
      </c>
      <c r="AY613" s="206" t="s">
        <v>154</v>
      </c>
      <c r="BK613" s="208">
        <f>SUM(BK614:BK625)</f>
        <v>0</v>
      </c>
    </row>
    <row r="614" s="1" customFormat="1" ht="16.5" customHeight="1">
      <c r="B614" s="43"/>
      <c r="C614" s="209" t="s">
        <v>1353</v>
      </c>
      <c r="D614" s="209" t="s">
        <v>155</v>
      </c>
      <c r="E614" s="210" t="s">
        <v>1354</v>
      </c>
      <c r="F614" s="211" t="s">
        <v>1355</v>
      </c>
      <c r="G614" s="212" t="s">
        <v>158</v>
      </c>
      <c r="H614" s="213">
        <v>10.552</v>
      </c>
      <c r="I614" s="214"/>
      <c r="J614" s="215">
        <f>ROUND(I614*H614,2)</f>
        <v>0</v>
      </c>
      <c r="K614" s="211" t="s">
        <v>21</v>
      </c>
      <c r="L614" s="69"/>
      <c r="M614" s="216" t="s">
        <v>21</v>
      </c>
      <c r="N614" s="217" t="s">
        <v>41</v>
      </c>
      <c r="O614" s="44"/>
      <c r="P614" s="218">
        <f>O614*H614</f>
        <v>0</v>
      </c>
      <c r="Q614" s="218">
        <v>0</v>
      </c>
      <c r="R614" s="218">
        <f>Q614*H614</f>
        <v>0</v>
      </c>
      <c r="S614" s="218">
        <v>0</v>
      </c>
      <c r="T614" s="219">
        <f>S614*H614</f>
        <v>0</v>
      </c>
      <c r="AR614" s="21" t="s">
        <v>159</v>
      </c>
      <c r="AT614" s="21" t="s">
        <v>155</v>
      </c>
      <c r="AU614" s="21" t="s">
        <v>78</v>
      </c>
      <c r="AY614" s="21" t="s">
        <v>154</v>
      </c>
      <c r="BE614" s="220">
        <f>IF(N614="základní",J614,0)</f>
        <v>0</v>
      </c>
      <c r="BF614" s="220">
        <f>IF(N614="snížená",J614,0)</f>
        <v>0</v>
      </c>
      <c r="BG614" s="220">
        <f>IF(N614="zákl. přenesená",J614,0)</f>
        <v>0</v>
      </c>
      <c r="BH614" s="220">
        <f>IF(N614="sníž. přenesená",J614,0)</f>
        <v>0</v>
      </c>
      <c r="BI614" s="220">
        <f>IF(N614="nulová",J614,0)</f>
        <v>0</v>
      </c>
      <c r="BJ614" s="21" t="s">
        <v>78</v>
      </c>
      <c r="BK614" s="220">
        <f>ROUND(I614*H614,2)</f>
        <v>0</v>
      </c>
      <c r="BL614" s="21" t="s">
        <v>159</v>
      </c>
      <c r="BM614" s="21" t="s">
        <v>1356</v>
      </c>
    </row>
    <row r="615" s="1" customFormat="1" ht="16.5" customHeight="1">
      <c r="B615" s="43"/>
      <c r="C615" s="209" t="s">
        <v>749</v>
      </c>
      <c r="D615" s="209" t="s">
        <v>155</v>
      </c>
      <c r="E615" s="210" t="s">
        <v>1357</v>
      </c>
      <c r="F615" s="211" t="s">
        <v>1358</v>
      </c>
      <c r="G615" s="212" t="s">
        <v>158</v>
      </c>
      <c r="H615" s="213">
        <v>7.2000000000000002</v>
      </c>
      <c r="I615" s="214"/>
      <c r="J615" s="215">
        <f>ROUND(I615*H615,2)</f>
        <v>0</v>
      </c>
      <c r="K615" s="211" t="s">
        <v>21</v>
      </c>
      <c r="L615" s="69"/>
      <c r="M615" s="216" t="s">
        <v>21</v>
      </c>
      <c r="N615" s="217" t="s">
        <v>41</v>
      </c>
      <c r="O615" s="44"/>
      <c r="P615" s="218">
        <f>O615*H615</f>
        <v>0</v>
      </c>
      <c r="Q615" s="218">
        <v>0</v>
      </c>
      <c r="R615" s="218">
        <f>Q615*H615</f>
        <v>0</v>
      </c>
      <c r="S615" s="218">
        <v>0</v>
      </c>
      <c r="T615" s="219">
        <f>S615*H615</f>
        <v>0</v>
      </c>
      <c r="AR615" s="21" t="s">
        <v>159</v>
      </c>
      <c r="AT615" s="21" t="s">
        <v>155</v>
      </c>
      <c r="AU615" s="21" t="s">
        <v>78</v>
      </c>
      <c r="AY615" s="21" t="s">
        <v>154</v>
      </c>
      <c r="BE615" s="220">
        <f>IF(N615="základní",J615,0)</f>
        <v>0</v>
      </c>
      <c r="BF615" s="220">
        <f>IF(N615="snížená",J615,0)</f>
        <v>0</v>
      </c>
      <c r="BG615" s="220">
        <f>IF(N615="zákl. přenesená",J615,0)</f>
        <v>0</v>
      </c>
      <c r="BH615" s="220">
        <f>IF(N615="sníž. přenesená",J615,0)</f>
        <v>0</v>
      </c>
      <c r="BI615" s="220">
        <f>IF(N615="nulová",J615,0)</f>
        <v>0</v>
      </c>
      <c r="BJ615" s="21" t="s">
        <v>78</v>
      </c>
      <c r="BK615" s="220">
        <f>ROUND(I615*H615,2)</f>
        <v>0</v>
      </c>
      <c r="BL615" s="21" t="s">
        <v>159</v>
      </c>
      <c r="BM615" s="21" t="s">
        <v>1359</v>
      </c>
    </row>
    <row r="616" s="1" customFormat="1" ht="16.5" customHeight="1">
      <c r="B616" s="43"/>
      <c r="C616" s="209" t="s">
        <v>1360</v>
      </c>
      <c r="D616" s="209" t="s">
        <v>155</v>
      </c>
      <c r="E616" s="210" t="s">
        <v>1361</v>
      </c>
      <c r="F616" s="211" t="s">
        <v>1362</v>
      </c>
      <c r="G616" s="212" t="s">
        <v>158</v>
      </c>
      <c r="H616" s="213">
        <v>220.446</v>
      </c>
      <c r="I616" s="214"/>
      <c r="J616" s="215">
        <f>ROUND(I616*H616,2)</f>
        <v>0</v>
      </c>
      <c r="K616" s="211" t="s">
        <v>21</v>
      </c>
      <c r="L616" s="69"/>
      <c r="M616" s="216" t="s">
        <v>21</v>
      </c>
      <c r="N616" s="217" t="s">
        <v>41</v>
      </c>
      <c r="O616" s="44"/>
      <c r="P616" s="218">
        <f>O616*H616</f>
        <v>0</v>
      </c>
      <c r="Q616" s="218">
        <v>0</v>
      </c>
      <c r="R616" s="218">
        <f>Q616*H616</f>
        <v>0</v>
      </c>
      <c r="S616" s="218">
        <v>0</v>
      </c>
      <c r="T616" s="219">
        <f>S616*H616</f>
        <v>0</v>
      </c>
      <c r="AR616" s="21" t="s">
        <v>159</v>
      </c>
      <c r="AT616" s="21" t="s">
        <v>155</v>
      </c>
      <c r="AU616" s="21" t="s">
        <v>78</v>
      </c>
      <c r="AY616" s="21" t="s">
        <v>154</v>
      </c>
      <c r="BE616" s="220">
        <f>IF(N616="základní",J616,0)</f>
        <v>0</v>
      </c>
      <c r="BF616" s="220">
        <f>IF(N616="snížená",J616,0)</f>
        <v>0</v>
      </c>
      <c r="BG616" s="220">
        <f>IF(N616="zákl. přenesená",J616,0)</f>
        <v>0</v>
      </c>
      <c r="BH616" s="220">
        <f>IF(N616="sníž. přenesená",J616,0)</f>
        <v>0</v>
      </c>
      <c r="BI616" s="220">
        <f>IF(N616="nulová",J616,0)</f>
        <v>0</v>
      </c>
      <c r="BJ616" s="21" t="s">
        <v>78</v>
      </c>
      <c r="BK616" s="220">
        <f>ROUND(I616*H616,2)</f>
        <v>0</v>
      </c>
      <c r="BL616" s="21" t="s">
        <v>159</v>
      </c>
      <c r="BM616" s="21" t="s">
        <v>1363</v>
      </c>
    </row>
    <row r="617" s="1" customFormat="1" ht="16.5" customHeight="1">
      <c r="B617" s="43"/>
      <c r="C617" s="209" t="s">
        <v>753</v>
      </c>
      <c r="D617" s="209" t="s">
        <v>155</v>
      </c>
      <c r="E617" s="210" t="s">
        <v>1364</v>
      </c>
      <c r="F617" s="211" t="s">
        <v>1365</v>
      </c>
      <c r="G617" s="212" t="s">
        <v>158</v>
      </c>
      <c r="H617" s="213">
        <v>213.24600000000001</v>
      </c>
      <c r="I617" s="214"/>
      <c r="J617" s="215">
        <f>ROUND(I617*H617,2)</f>
        <v>0</v>
      </c>
      <c r="K617" s="211" t="s">
        <v>21</v>
      </c>
      <c r="L617" s="69"/>
      <c r="M617" s="216" t="s">
        <v>21</v>
      </c>
      <c r="N617" s="217" t="s">
        <v>41</v>
      </c>
      <c r="O617" s="44"/>
      <c r="P617" s="218">
        <f>O617*H617</f>
        <v>0</v>
      </c>
      <c r="Q617" s="218">
        <v>0</v>
      </c>
      <c r="R617" s="218">
        <f>Q617*H617</f>
        <v>0</v>
      </c>
      <c r="S617" s="218">
        <v>0</v>
      </c>
      <c r="T617" s="219">
        <f>S617*H617</f>
        <v>0</v>
      </c>
      <c r="AR617" s="21" t="s">
        <v>159</v>
      </c>
      <c r="AT617" s="21" t="s">
        <v>155</v>
      </c>
      <c r="AU617" s="21" t="s">
        <v>78</v>
      </c>
      <c r="AY617" s="21" t="s">
        <v>154</v>
      </c>
      <c r="BE617" s="220">
        <f>IF(N617="základní",J617,0)</f>
        <v>0</v>
      </c>
      <c r="BF617" s="220">
        <f>IF(N617="snížená",J617,0)</f>
        <v>0</v>
      </c>
      <c r="BG617" s="220">
        <f>IF(N617="zákl. přenesená",J617,0)</f>
        <v>0</v>
      </c>
      <c r="BH617" s="220">
        <f>IF(N617="sníž. přenesená",J617,0)</f>
        <v>0</v>
      </c>
      <c r="BI617" s="220">
        <f>IF(N617="nulová",J617,0)</f>
        <v>0</v>
      </c>
      <c r="BJ617" s="21" t="s">
        <v>78</v>
      </c>
      <c r="BK617" s="220">
        <f>ROUND(I617*H617,2)</f>
        <v>0</v>
      </c>
      <c r="BL617" s="21" t="s">
        <v>159</v>
      </c>
      <c r="BM617" s="21" t="s">
        <v>1366</v>
      </c>
    </row>
    <row r="618" s="1" customFormat="1" ht="16.5" customHeight="1">
      <c r="B618" s="43"/>
      <c r="C618" s="209" t="s">
        <v>1367</v>
      </c>
      <c r="D618" s="209" t="s">
        <v>155</v>
      </c>
      <c r="E618" s="210" t="s">
        <v>1368</v>
      </c>
      <c r="F618" s="211" t="s">
        <v>1369</v>
      </c>
      <c r="G618" s="212" t="s">
        <v>158</v>
      </c>
      <c r="H618" s="213">
        <v>6.4000000000000004</v>
      </c>
      <c r="I618" s="214"/>
      <c r="J618" s="215">
        <f>ROUND(I618*H618,2)</f>
        <v>0</v>
      </c>
      <c r="K618" s="211" t="s">
        <v>21</v>
      </c>
      <c r="L618" s="69"/>
      <c r="M618" s="216" t="s">
        <v>21</v>
      </c>
      <c r="N618" s="217" t="s">
        <v>41</v>
      </c>
      <c r="O618" s="44"/>
      <c r="P618" s="218">
        <f>O618*H618</f>
        <v>0</v>
      </c>
      <c r="Q618" s="218">
        <v>0</v>
      </c>
      <c r="R618" s="218">
        <f>Q618*H618</f>
        <v>0</v>
      </c>
      <c r="S618" s="218">
        <v>0</v>
      </c>
      <c r="T618" s="219">
        <f>S618*H618</f>
        <v>0</v>
      </c>
      <c r="AR618" s="21" t="s">
        <v>159</v>
      </c>
      <c r="AT618" s="21" t="s">
        <v>155</v>
      </c>
      <c r="AU618" s="21" t="s">
        <v>78</v>
      </c>
      <c r="AY618" s="21" t="s">
        <v>154</v>
      </c>
      <c r="BE618" s="220">
        <f>IF(N618="základní",J618,0)</f>
        <v>0</v>
      </c>
      <c r="BF618" s="220">
        <f>IF(N618="snížená",J618,0)</f>
        <v>0</v>
      </c>
      <c r="BG618" s="220">
        <f>IF(N618="zákl. přenesená",J618,0)</f>
        <v>0</v>
      </c>
      <c r="BH618" s="220">
        <f>IF(N618="sníž. přenesená",J618,0)</f>
        <v>0</v>
      </c>
      <c r="BI618" s="220">
        <f>IF(N618="nulová",J618,0)</f>
        <v>0</v>
      </c>
      <c r="BJ618" s="21" t="s">
        <v>78</v>
      </c>
      <c r="BK618" s="220">
        <f>ROUND(I618*H618,2)</f>
        <v>0</v>
      </c>
      <c r="BL618" s="21" t="s">
        <v>159</v>
      </c>
      <c r="BM618" s="21" t="s">
        <v>1370</v>
      </c>
    </row>
    <row r="619" s="10" customFormat="1">
      <c r="B619" s="221"/>
      <c r="C619" s="222"/>
      <c r="D619" s="223" t="s">
        <v>160</v>
      </c>
      <c r="E619" s="224" t="s">
        <v>21</v>
      </c>
      <c r="F619" s="225" t="s">
        <v>1371</v>
      </c>
      <c r="G619" s="222"/>
      <c r="H619" s="226">
        <v>3.6000000000000001</v>
      </c>
      <c r="I619" s="227"/>
      <c r="J619" s="222"/>
      <c r="K619" s="222"/>
      <c r="L619" s="228"/>
      <c r="M619" s="229"/>
      <c r="N619" s="230"/>
      <c r="O619" s="230"/>
      <c r="P619" s="230"/>
      <c r="Q619" s="230"/>
      <c r="R619" s="230"/>
      <c r="S619" s="230"/>
      <c r="T619" s="231"/>
      <c r="AT619" s="232" t="s">
        <v>160</v>
      </c>
      <c r="AU619" s="232" t="s">
        <v>78</v>
      </c>
      <c r="AV619" s="10" t="s">
        <v>80</v>
      </c>
      <c r="AW619" s="10" t="s">
        <v>33</v>
      </c>
      <c r="AX619" s="10" t="s">
        <v>70</v>
      </c>
      <c r="AY619" s="232" t="s">
        <v>154</v>
      </c>
    </row>
    <row r="620" s="10" customFormat="1">
      <c r="B620" s="221"/>
      <c r="C620" s="222"/>
      <c r="D620" s="223" t="s">
        <v>160</v>
      </c>
      <c r="E620" s="224" t="s">
        <v>21</v>
      </c>
      <c r="F620" s="225" t="s">
        <v>1372</v>
      </c>
      <c r="G620" s="222"/>
      <c r="H620" s="226">
        <v>2.7999999999999998</v>
      </c>
      <c r="I620" s="227"/>
      <c r="J620" s="222"/>
      <c r="K620" s="222"/>
      <c r="L620" s="228"/>
      <c r="M620" s="229"/>
      <c r="N620" s="230"/>
      <c r="O620" s="230"/>
      <c r="P620" s="230"/>
      <c r="Q620" s="230"/>
      <c r="R620" s="230"/>
      <c r="S620" s="230"/>
      <c r="T620" s="231"/>
      <c r="AT620" s="232" t="s">
        <v>160</v>
      </c>
      <c r="AU620" s="232" t="s">
        <v>78</v>
      </c>
      <c r="AV620" s="10" t="s">
        <v>80</v>
      </c>
      <c r="AW620" s="10" t="s">
        <v>33</v>
      </c>
      <c r="AX620" s="10" t="s">
        <v>70</v>
      </c>
      <c r="AY620" s="232" t="s">
        <v>154</v>
      </c>
    </row>
    <row r="621" s="11" customFormat="1">
      <c r="B621" s="233"/>
      <c r="C621" s="234"/>
      <c r="D621" s="223" t="s">
        <v>160</v>
      </c>
      <c r="E621" s="235" t="s">
        <v>21</v>
      </c>
      <c r="F621" s="236" t="s">
        <v>162</v>
      </c>
      <c r="G621" s="234"/>
      <c r="H621" s="237">
        <v>6.4000000000000004</v>
      </c>
      <c r="I621" s="238"/>
      <c r="J621" s="234"/>
      <c r="K621" s="234"/>
      <c r="L621" s="239"/>
      <c r="M621" s="240"/>
      <c r="N621" s="241"/>
      <c r="O621" s="241"/>
      <c r="P621" s="241"/>
      <c r="Q621" s="241"/>
      <c r="R621" s="241"/>
      <c r="S621" s="241"/>
      <c r="T621" s="242"/>
      <c r="AT621" s="243" t="s">
        <v>160</v>
      </c>
      <c r="AU621" s="243" t="s">
        <v>78</v>
      </c>
      <c r="AV621" s="11" t="s">
        <v>159</v>
      </c>
      <c r="AW621" s="11" t="s">
        <v>33</v>
      </c>
      <c r="AX621" s="11" t="s">
        <v>78</v>
      </c>
      <c r="AY621" s="243" t="s">
        <v>154</v>
      </c>
    </row>
    <row r="622" s="1" customFormat="1" ht="16.5" customHeight="1">
      <c r="B622" s="43"/>
      <c r="C622" s="209" t="s">
        <v>758</v>
      </c>
      <c r="D622" s="209" t="s">
        <v>155</v>
      </c>
      <c r="E622" s="210" t="s">
        <v>1373</v>
      </c>
      <c r="F622" s="211" t="s">
        <v>1374</v>
      </c>
      <c r="G622" s="212" t="s">
        <v>158</v>
      </c>
      <c r="H622" s="213">
        <v>22.933</v>
      </c>
      <c r="I622" s="214"/>
      <c r="J622" s="215">
        <f>ROUND(I622*H622,2)</f>
        <v>0</v>
      </c>
      <c r="K622" s="211" t="s">
        <v>21</v>
      </c>
      <c r="L622" s="69"/>
      <c r="M622" s="216" t="s">
        <v>21</v>
      </c>
      <c r="N622" s="217" t="s">
        <v>41</v>
      </c>
      <c r="O622" s="44"/>
      <c r="P622" s="218">
        <f>O622*H622</f>
        <v>0</v>
      </c>
      <c r="Q622" s="218">
        <v>0</v>
      </c>
      <c r="R622" s="218">
        <f>Q622*H622</f>
        <v>0</v>
      </c>
      <c r="S622" s="218">
        <v>0</v>
      </c>
      <c r="T622" s="219">
        <f>S622*H622</f>
        <v>0</v>
      </c>
      <c r="AR622" s="21" t="s">
        <v>159</v>
      </c>
      <c r="AT622" s="21" t="s">
        <v>155</v>
      </c>
      <c r="AU622" s="21" t="s">
        <v>78</v>
      </c>
      <c r="AY622" s="21" t="s">
        <v>154</v>
      </c>
      <c r="BE622" s="220">
        <f>IF(N622="základní",J622,0)</f>
        <v>0</v>
      </c>
      <c r="BF622" s="220">
        <f>IF(N622="snížená",J622,0)</f>
        <v>0</v>
      </c>
      <c r="BG622" s="220">
        <f>IF(N622="zákl. přenesená",J622,0)</f>
        <v>0</v>
      </c>
      <c r="BH622" s="220">
        <f>IF(N622="sníž. přenesená",J622,0)</f>
        <v>0</v>
      </c>
      <c r="BI622" s="220">
        <f>IF(N622="nulová",J622,0)</f>
        <v>0</v>
      </c>
      <c r="BJ622" s="21" t="s">
        <v>78</v>
      </c>
      <c r="BK622" s="220">
        <f>ROUND(I622*H622,2)</f>
        <v>0</v>
      </c>
      <c r="BL622" s="21" t="s">
        <v>159</v>
      </c>
      <c r="BM622" s="21" t="s">
        <v>1375</v>
      </c>
    </row>
    <row r="623" s="10" customFormat="1">
      <c r="B623" s="221"/>
      <c r="C623" s="222"/>
      <c r="D623" s="223" t="s">
        <v>160</v>
      </c>
      <c r="E623" s="224" t="s">
        <v>21</v>
      </c>
      <c r="F623" s="225" t="s">
        <v>1376</v>
      </c>
      <c r="G623" s="222"/>
      <c r="H623" s="226">
        <v>9.7330000000000005</v>
      </c>
      <c r="I623" s="227"/>
      <c r="J623" s="222"/>
      <c r="K623" s="222"/>
      <c r="L623" s="228"/>
      <c r="M623" s="229"/>
      <c r="N623" s="230"/>
      <c r="O623" s="230"/>
      <c r="P623" s="230"/>
      <c r="Q623" s="230"/>
      <c r="R623" s="230"/>
      <c r="S623" s="230"/>
      <c r="T623" s="231"/>
      <c r="AT623" s="232" t="s">
        <v>160</v>
      </c>
      <c r="AU623" s="232" t="s">
        <v>78</v>
      </c>
      <c r="AV623" s="10" t="s">
        <v>80</v>
      </c>
      <c r="AW623" s="10" t="s">
        <v>33</v>
      </c>
      <c r="AX623" s="10" t="s">
        <v>70</v>
      </c>
      <c r="AY623" s="232" t="s">
        <v>154</v>
      </c>
    </row>
    <row r="624" s="10" customFormat="1">
      <c r="B624" s="221"/>
      <c r="C624" s="222"/>
      <c r="D624" s="223" t="s">
        <v>160</v>
      </c>
      <c r="E624" s="224" t="s">
        <v>21</v>
      </c>
      <c r="F624" s="225" t="s">
        <v>1377</v>
      </c>
      <c r="G624" s="222"/>
      <c r="H624" s="226">
        <v>13.199999999999999</v>
      </c>
      <c r="I624" s="227"/>
      <c r="J624" s="222"/>
      <c r="K624" s="222"/>
      <c r="L624" s="228"/>
      <c r="M624" s="229"/>
      <c r="N624" s="230"/>
      <c r="O624" s="230"/>
      <c r="P624" s="230"/>
      <c r="Q624" s="230"/>
      <c r="R624" s="230"/>
      <c r="S624" s="230"/>
      <c r="T624" s="231"/>
      <c r="AT624" s="232" t="s">
        <v>160</v>
      </c>
      <c r="AU624" s="232" t="s">
        <v>78</v>
      </c>
      <c r="AV624" s="10" t="s">
        <v>80</v>
      </c>
      <c r="AW624" s="10" t="s">
        <v>33</v>
      </c>
      <c r="AX624" s="10" t="s">
        <v>70</v>
      </c>
      <c r="AY624" s="232" t="s">
        <v>154</v>
      </c>
    </row>
    <row r="625" s="11" customFormat="1">
      <c r="B625" s="233"/>
      <c r="C625" s="234"/>
      <c r="D625" s="223" t="s">
        <v>160</v>
      </c>
      <c r="E625" s="235" t="s">
        <v>21</v>
      </c>
      <c r="F625" s="236" t="s">
        <v>162</v>
      </c>
      <c r="G625" s="234"/>
      <c r="H625" s="237">
        <v>22.933</v>
      </c>
      <c r="I625" s="238"/>
      <c r="J625" s="234"/>
      <c r="K625" s="234"/>
      <c r="L625" s="239"/>
      <c r="M625" s="240"/>
      <c r="N625" s="241"/>
      <c r="O625" s="241"/>
      <c r="P625" s="241"/>
      <c r="Q625" s="241"/>
      <c r="R625" s="241"/>
      <c r="S625" s="241"/>
      <c r="T625" s="242"/>
      <c r="AT625" s="243" t="s">
        <v>160</v>
      </c>
      <c r="AU625" s="243" t="s">
        <v>78</v>
      </c>
      <c r="AV625" s="11" t="s">
        <v>159</v>
      </c>
      <c r="AW625" s="11" t="s">
        <v>33</v>
      </c>
      <c r="AX625" s="11" t="s">
        <v>78</v>
      </c>
      <c r="AY625" s="243" t="s">
        <v>154</v>
      </c>
    </row>
    <row r="626" s="9" customFormat="1" ht="37.44" customHeight="1">
      <c r="B626" s="195"/>
      <c r="C626" s="196"/>
      <c r="D626" s="197" t="s">
        <v>69</v>
      </c>
      <c r="E626" s="198" t="s">
        <v>1378</v>
      </c>
      <c r="F626" s="198" t="s">
        <v>1379</v>
      </c>
      <c r="G626" s="196"/>
      <c r="H626" s="196"/>
      <c r="I626" s="199"/>
      <c r="J626" s="200">
        <f>BK626</f>
        <v>0</v>
      </c>
      <c r="K626" s="196"/>
      <c r="L626" s="201"/>
      <c r="M626" s="202"/>
      <c r="N626" s="203"/>
      <c r="O626" s="203"/>
      <c r="P626" s="204">
        <f>SUM(P627:P631)</f>
        <v>0</v>
      </c>
      <c r="Q626" s="203"/>
      <c r="R626" s="204">
        <f>SUM(R627:R631)</f>
        <v>0</v>
      </c>
      <c r="S626" s="203"/>
      <c r="T626" s="205">
        <f>SUM(T627:T631)</f>
        <v>0</v>
      </c>
      <c r="AR626" s="206" t="s">
        <v>78</v>
      </c>
      <c r="AT626" s="207" t="s">
        <v>69</v>
      </c>
      <c r="AU626" s="207" t="s">
        <v>70</v>
      </c>
      <c r="AY626" s="206" t="s">
        <v>154</v>
      </c>
      <c r="BK626" s="208">
        <f>SUM(BK627:BK631)</f>
        <v>0</v>
      </c>
    </row>
    <row r="627" s="1" customFormat="1" ht="16.5" customHeight="1">
      <c r="B627" s="43"/>
      <c r="C627" s="209" t="s">
        <v>1380</v>
      </c>
      <c r="D627" s="209" t="s">
        <v>155</v>
      </c>
      <c r="E627" s="210" t="s">
        <v>1381</v>
      </c>
      <c r="F627" s="211" t="s">
        <v>1382</v>
      </c>
      <c r="G627" s="212" t="s">
        <v>158</v>
      </c>
      <c r="H627" s="213">
        <v>439.93900000000002</v>
      </c>
      <c r="I627" s="214"/>
      <c r="J627" s="215">
        <f>ROUND(I627*H627,2)</f>
        <v>0</v>
      </c>
      <c r="K627" s="211" t="s">
        <v>21</v>
      </c>
      <c r="L627" s="69"/>
      <c r="M627" s="216" t="s">
        <v>21</v>
      </c>
      <c r="N627" s="217" t="s">
        <v>41</v>
      </c>
      <c r="O627" s="44"/>
      <c r="P627" s="218">
        <f>O627*H627</f>
        <v>0</v>
      </c>
      <c r="Q627" s="218">
        <v>0</v>
      </c>
      <c r="R627" s="218">
        <f>Q627*H627</f>
        <v>0</v>
      </c>
      <c r="S627" s="218">
        <v>0</v>
      </c>
      <c r="T627" s="219">
        <f>S627*H627</f>
        <v>0</v>
      </c>
      <c r="AR627" s="21" t="s">
        <v>159</v>
      </c>
      <c r="AT627" s="21" t="s">
        <v>155</v>
      </c>
      <c r="AU627" s="21" t="s">
        <v>78</v>
      </c>
      <c r="AY627" s="21" t="s">
        <v>154</v>
      </c>
      <c r="BE627" s="220">
        <f>IF(N627="základní",J627,0)</f>
        <v>0</v>
      </c>
      <c r="BF627" s="220">
        <f>IF(N627="snížená",J627,0)</f>
        <v>0</v>
      </c>
      <c r="BG627" s="220">
        <f>IF(N627="zákl. přenesená",J627,0)</f>
        <v>0</v>
      </c>
      <c r="BH627" s="220">
        <f>IF(N627="sníž. přenesená",J627,0)</f>
        <v>0</v>
      </c>
      <c r="BI627" s="220">
        <f>IF(N627="nulová",J627,0)</f>
        <v>0</v>
      </c>
      <c r="BJ627" s="21" t="s">
        <v>78</v>
      </c>
      <c r="BK627" s="220">
        <f>ROUND(I627*H627,2)</f>
        <v>0</v>
      </c>
      <c r="BL627" s="21" t="s">
        <v>159</v>
      </c>
      <c r="BM627" s="21" t="s">
        <v>1383</v>
      </c>
    </row>
    <row r="628" s="1" customFormat="1" ht="16.5" customHeight="1">
      <c r="B628" s="43"/>
      <c r="C628" s="209" t="s">
        <v>761</v>
      </c>
      <c r="D628" s="209" t="s">
        <v>155</v>
      </c>
      <c r="E628" s="210" t="s">
        <v>1384</v>
      </c>
      <c r="F628" s="211" t="s">
        <v>1385</v>
      </c>
      <c r="G628" s="212" t="s">
        <v>158</v>
      </c>
      <c r="H628" s="213">
        <v>43.619999999999997</v>
      </c>
      <c r="I628" s="214"/>
      <c r="J628" s="215">
        <f>ROUND(I628*H628,2)</f>
        <v>0</v>
      </c>
      <c r="K628" s="211" t="s">
        <v>21</v>
      </c>
      <c r="L628" s="69"/>
      <c r="M628" s="216" t="s">
        <v>21</v>
      </c>
      <c r="N628" s="217" t="s">
        <v>41</v>
      </c>
      <c r="O628" s="44"/>
      <c r="P628" s="218">
        <f>O628*H628</f>
        <v>0</v>
      </c>
      <c r="Q628" s="218">
        <v>0</v>
      </c>
      <c r="R628" s="218">
        <f>Q628*H628</f>
        <v>0</v>
      </c>
      <c r="S628" s="218">
        <v>0</v>
      </c>
      <c r="T628" s="219">
        <f>S628*H628</f>
        <v>0</v>
      </c>
      <c r="AR628" s="21" t="s">
        <v>159</v>
      </c>
      <c r="AT628" s="21" t="s">
        <v>155</v>
      </c>
      <c r="AU628" s="21" t="s">
        <v>78</v>
      </c>
      <c r="AY628" s="21" t="s">
        <v>154</v>
      </c>
      <c r="BE628" s="220">
        <f>IF(N628="základní",J628,0)</f>
        <v>0</v>
      </c>
      <c r="BF628" s="220">
        <f>IF(N628="snížená",J628,0)</f>
        <v>0</v>
      </c>
      <c r="BG628" s="220">
        <f>IF(N628="zákl. přenesená",J628,0)</f>
        <v>0</v>
      </c>
      <c r="BH628" s="220">
        <f>IF(N628="sníž. přenesená",J628,0)</f>
        <v>0</v>
      </c>
      <c r="BI628" s="220">
        <f>IF(N628="nulová",J628,0)</f>
        <v>0</v>
      </c>
      <c r="BJ628" s="21" t="s">
        <v>78</v>
      </c>
      <c r="BK628" s="220">
        <f>ROUND(I628*H628,2)</f>
        <v>0</v>
      </c>
      <c r="BL628" s="21" t="s">
        <v>159</v>
      </c>
      <c r="BM628" s="21" t="s">
        <v>1386</v>
      </c>
    </row>
    <row r="629" s="1" customFormat="1" ht="16.5" customHeight="1">
      <c r="B629" s="43"/>
      <c r="C629" s="209" t="s">
        <v>1387</v>
      </c>
      <c r="D629" s="209" t="s">
        <v>155</v>
      </c>
      <c r="E629" s="210" t="s">
        <v>1388</v>
      </c>
      <c r="F629" s="211" t="s">
        <v>1389</v>
      </c>
      <c r="G629" s="212" t="s">
        <v>158</v>
      </c>
      <c r="H629" s="213">
        <v>1973.739</v>
      </c>
      <c r="I629" s="214"/>
      <c r="J629" s="215">
        <f>ROUND(I629*H629,2)</f>
        <v>0</v>
      </c>
      <c r="K629" s="211" t="s">
        <v>21</v>
      </c>
      <c r="L629" s="69"/>
      <c r="M629" s="216" t="s">
        <v>21</v>
      </c>
      <c r="N629" s="217" t="s">
        <v>41</v>
      </c>
      <c r="O629" s="44"/>
      <c r="P629" s="218">
        <f>O629*H629</f>
        <v>0</v>
      </c>
      <c r="Q629" s="218">
        <v>0</v>
      </c>
      <c r="R629" s="218">
        <f>Q629*H629</f>
        <v>0</v>
      </c>
      <c r="S629" s="218">
        <v>0</v>
      </c>
      <c r="T629" s="219">
        <f>S629*H629</f>
        <v>0</v>
      </c>
      <c r="AR629" s="21" t="s">
        <v>159</v>
      </c>
      <c r="AT629" s="21" t="s">
        <v>155</v>
      </c>
      <c r="AU629" s="21" t="s">
        <v>78</v>
      </c>
      <c r="AY629" s="21" t="s">
        <v>154</v>
      </c>
      <c r="BE629" s="220">
        <f>IF(N629="základní",J629,0)</f>
        <v>0</v>
      </c>
      <c r="BF629" s="220">
        <f>IF(N629="snížená",J629,0)</f>
        <v>0</v>
      </c>
      <c r="BG629" s="220">
        <f>IF(N629="zákl. přenesená",J629,0)</f>
        <v>0</v>
      </c>
      <c r="BH629" s="220">
        <f>IF(N629="sníž. přenesená",J629,0)</f>
        <v>0</v>
      </c>
      <c r="BI629" s="220">
        <f>IF(N629="nulová",J629,0)</f>
        <v>0</v>
      </c>
      <c r="BJ629" s="21" t="s">
        <v>78</v>
      </c>
      <c r="BK629" s="220">
        <f>ROUND(I629*H629,2)</f>
        <v>0</v>
      </c>
      <c r="BL629" s="21" t="s">
        <v>159</v>
      </c>
      <c r="BM629" s="21" t="s">
        <v>1390</v>
      </c>
    </row>
    <row r="630" s="1" customFormat="1" ht="16.5" customHeight="1">
      <c r="B630" s="43"/>
      <c r="C630" s="209" t="s">
        <v>768</v>
      </c>
      <c r="D630" s="209" t="s">
        <v>155</v>
      </c>
      <c r="E630" s="210" t="s">
        <v>1391</v>
      </c>
      <c r="F630" s="211" t="s">
        <v>1392</v>
      </c>
      <c r="G630" s="212" t="s">
        <v>158</v>
      </c>
      <c r="H630" s="213">
        <v>439.93900000000002</v>
      </c>
      <c r="I630" s="214"/>
      <c r="J630" s="215">
        <f>ROUND(I630*H630,2)</f>
        <v>0</v>
      </c>
      <c r="K630" s="211" t="s">
        <v>21</v>
      </c>
      <c r="L630" s="69"/>
      <c r="M630" s="216" t="s">
        <v>21</v>
      </c>
      <c r="N630" s="217" t="s">
        <v>41</v>
      </c>
      <c r="O630" s="44"/>
      <c r="P630" s="218">
        <f>O630*H630</f>
        <v>0</v>
      </c>
      <c r="Q630" s="218">
        <v>0</v>
      </c>
      <c r="R630" s="218">
        <f>Q630*H630</f>
        <v>0</v>
      </c>
      <c r="S630" s="218">
        <v>0</v>
      </c>
      <c r="T630" s="219">
        <f>S630*H630</f>
        <v>0</v>
      </c>
      <c r="AR630" s="21" t="s">
        <v>159</v>
      </c>
      <c r="AT630" s="21" t="s">
        <v>155</v>
      </c>
      <c r="AU630" s="21" t="s">
        <v>78</v>
      </c>
      <c r="AY630" s="21" t="s">
        <v>154</v>
      </c>
      <c r="BE630" s="220">
        <f>IF(N630="základní",J630,0)</f>
        <v>0</v>
      </c>
      <c r="BF630" s="220">
        <f>IF(N630="snížená",J630,0)</f>
        <v>0</v>
      </c>
      <c r="BG630" s="220">
        <f>IF(N630="zákl. přenesená",J630,0)</f>
        <v>0</v>
      </c>
      <c r="BH630" s="220">
        <f>IF(N630="sníž. přenesená",J630,0)</f>
        <v>0</v>
      </c>
      <c r="BI630" s="220">
        <f>IF(N630="nulová",J630,0)</f>
        <v>0</v>
      </c>
      <c r="BJ630" s="21" t="s">
        <v>78</v>
      </c>
      <c r="BK630" s="220">
        <f>ROUND(I630*H630,2)</f>
        <v>0</v>
      </c>
      <c r="BL630" s="21" t="s">
        <v>159</v>
      </c>
      <c r="BM630" s="21" t="s">
        <v>1393</v>
      </c>
    </row>
    <row r="631" s="1" customFormat="1" ht="16.5" customHeight="1">
      <c r="B631" s="43"/>
      <c r="C631" s="209" t="s">
        <v>1394</v>
      </c>
      <c r="D631" s="209" t="s">
        <v>155</v>
      </c>
      <c r="E631" s="210" t="s">
        <v>1395</v>
      </c>
      <c r="F631" s="211" t="s">
        <v>1396</v>
      </c>
      <c r="G631" s="212" t="s">
        <v>158</v>
      </c>
      <c r="H631" s="213">
        <v>43.619999999999997</v>
      </c>
      <c r="I631" s="214"/>
      <c r="J631" s="215">
        <f>ROUND(I631*H631,2)</f>
        <v>0</v>
      </c>
      <c r="K631" s="211" t="s">
        <v>21</v>
      </c>
      <c r="L631" s="69"/>
      <c r="M631" s="216" t="s">
        <v>21</v>
      </c>
      <c r="N631" s="217" t="s">
        <v>41</v>
      </c>
      <c r="O631" s="44"/>
      <c r="P631" s="218">
        <f>O631*H631</f>
        <v>0</v>
      </c>
      <c r="Q631" s="218">
        <v>0</v>
      </c>
      <c r="R631" s="218">
        <f>Q631*H631</f>
        <v>0</v>
      </c>
      <c r="S631" s="218">
        <v>0</v>
      </c>
      <c r="T631" s="219">
        <f>S631*H631</f>
        <v>0</v>
      </c>
      <c r="AR631" s="21" t="s">
        <v>159</v>
      </c>
      <c r="AT631" s="21" t="s">
        <v>155</v>
      </c>
      <c r="AU631" s="21" t="s">
        <v>78</v>
      </c>
      <c r="AY631" s="21" t="s">
        <v>154</v>
      </c>
      <c r="BE631" s="220">
        <f>IF(N631="základní",J631,0)</f>
        <v>0</v>
      </c>
      <c r="BF631" s="220">
        <f>IF(N631="snížená",J631,0)</f>
        <v>0</v>
      </c>
      <c r="BG631" s="220">
        <f>IF(N631="zákl. přenesená",J631,0)</f>
        <v>0</v>
      </c>
      <c r="BH631" s="220">
        <f>IF(N631="sníž. přenesená",J631,0)</f>
        <v>0</v>
      </c>
      <c r="BI631" s="220">
        <f>IF(N631="nulová",J631,0)</f>
        <v>0</v>
      </c>
      <c r="BJ631" s="21" t="s">
        <v>78</v>
      </c>
      <c r="BK631" s="220">
        <f>ROUND(I631*H631,2)</f>
        <v>0</v>
      </c>
      <c r="BL631" s="21" t="s">
        <v>159</v>
      </c>
      <c r="BM631" s="21" t="s">
        <v>1397</v>
      </c>
    </row>
    <row r="632" s="9" customFormat="1" ht="37.44" customHeight="1">
      <c r="B632" s="195"/>
      <c r="C632" s="196"/>
      <c r="D632" s="197" t="s">
        <v>69</v>
      </c>
      <c r="E632" s="198" t="s">
        <v>1398</v>
      </c>
      <c r="F632" s="198" t="s">
        <v>1399</v>
      </c>
      <c r="G632" s="196"/>
      <c r="H632" s="196"/>
      <c r="I632" s="199"/>
      <c r="J632" s="200">
        <f>BK632</f>
        <v>0</v>
      </c>
      <c r="K632" s="196"/>
      <c r="L632" s="201"/>
      <c r="M632" s="202"/>
      <c r="N632" s="203"/>
      <c r="O632" s="203"/>
      <c r="P632" s="204">
        <f>P633</f>
        <v>0</v>
      </c>
      <c r="Q632" s="203"/>
      <c r="R632" s="204">
        <f>R633</f>
        <v>0</v>
      </c>
      <c r="S632" s="203"/>
      <c r="T632" s="205">
        <f>T633</f>
        <v>0</v>
      </c>
      <c r="AR632" s="206" t="s">
        <v>78</v>
      </c>
      <c r="AT632" s="207" t="s">
        <v>69</v>
      </c>
      <c r="AU632" s="207" t="s">
        <v>70</v>
      </c>
      <c r="AY632" s="206" t="s">
        <v>154</v>
      </c>
      <c r="BK632" s="208">
        <f>BK633</f>
        <v>0</v>
      </c>
    </row>
    <row r="633" s="1" customFormat="1" ht="16.5" customHeight="1">
      <c r="B633" s="43"/>
      <c r="C633" s="209" t="s">
        <v>771</v>
      </c>
      <c r="D633" s="209" t="s">
        <v>155</v>
      </c>
      <c r="E633" s="210" t="s">
        <v>1400</v>
      </c>
      <c r="F633" s="211" t="s">
        <v>1401</v>
      </c>
      <c r="G633" s="212" t="s">
        <v>576</v>
      </c>
      <c r="H633" s="213">
        <v>3</v>
      </c>
      <c r="I633" s="214"/>
      <c r="J633" s="215">
        <f>ROUND(I633*H633,2)</f>
        <v>0</v>
      </c>
      <c r="K633" s="211" t="s">
        <v>21</v>
      </c>
      <c r="L633" s="69"/>
      <c r="M633" s="216" t="s">
        <v>21</v>
      </c>
      <c r="N633" s="217" t="s">
        <v>41</v>
      </c>
      <c r="O633" s="44"/>
      <c r="P633" s="218">
        <f>O633*H633</f>
        <v>0</v>
      </c>
      <c r="Q633" s="218">
        <v>0</v>
      </c>
      <c r="R633" s="218">
        <f>Q633*H633</f>
        <v>0</v>
      </c>
      <c r="S633" s="218">
        <v>0</v>
      </c>
      <c r="T633" s="219">
        <f>S633*H633</f>
        <v>0</v>
      </c>
      <c r="AR633" s="21" t="s">
        <v>159</v>
      </c>
      <c r="AT633" s="21" t="s">
        <v>155</v>
      </c>
      <c r="AU633" s="21" t="s">
        <v>78</v>
      </c>
      <c r="AY633" s="21" t="s">
        <v>154</v>
      </c>
      <c r="BE633" s="220">
        <f>IF(N633="základní",J633,0)</f>
        <v>0</v>
      </c>
      <c r="BF633" s="220">
        <f>IF(N633="snížená",J633,0)</f>
        <v>0</v>
      </c>
      <c r="BG633" s="220">
        <f>IF(N633="zákl. přenesená",J633,0)</f>
        <v>0</v>
      </c>
      <c r="BH633" s="220">
        <f>IF(N633="sníž. přenesená",J633,0)</f>
        <v>0</v>
      </c>
      <c r="BI633" s="220">
        <f>IF(N633="nulová",J633,0)</f>
        <v>0</v>
      </c>
      <c r="BJ633" s="21" t="s">
        <v>78</v>
      </c>
      <c r="BK633" s="220">
        <f>ROUND(I633*H633,2)</f>
        <v>0</v>
      </c>
      <c r="BL633" s="21" t="s">
        <v>159</v>
      </c>
      <c r="BM633" s="21" t="s">
        <v>1402</v>
      </c>
    </row>
    <row r="634" s="9" customFormat="1" ht="37.44" customHeight="1">
      <c r="B634" s="195"/>
      <c r="C634" s="196"/>
      <c r="D634" s="197" t="s">
        <v>69</v>
      </c>
      <c r="E634" s="198" t="s">
        <v>1403</v>
      </c>
      <c r="F634" s="198" t="s">
        <v>1404</v>
      </c>
      <c r="G634" s="196"/>
      <c r="H634" s="196"/>
      <c r="I634" s="199"/>
      <c r="J634" s="200">
        <f>BK634</f>
        <v>0</v>
      </c>
      <c r="K634" s="196"/>
      <c r="L634" s="201"/>
      <c r="M634" s="202"/>
      <c r="N634" s="203"/>
      <c r="O634" s="203"/>
      <c r="P634" s="204">
        <f>P635</f>
        <v>0</v>
      </c>
      <c r="Q634" s="203"/>
      <c r="R634" s="204">
        <f>R635</f>
        <v>0</v>
      </c>
      <c r="S634" s="203"/>
      <c r="T634" s="205">
        <f>T635</f>
        <v>0</v>
      </c>
      <c r="AR634" s="206" t="s">
        <v>78</v>
      </c>
      <c r="AT634" s="207" t="s">
        <v>69</v>
      </c>
      <c r="AU634" s="207" t="s">
        <v>70</v>
      </c>
      <c r="AY634" s="206" t="s">
        <v>154</v>
      </c>
      <c r="BK634" s="208">
        <f>BK635</f>
        <v>0</v>
      </c>
    </row>
    <row r="635" s="1" customFormat="1" ht="16.5" customHeight="1">
      <c r="B635" s="43"/>
      <c r="C635" s="209" t="s">
        <v>1405</v>
      </c>
      <c r="D635" s="209" t="s">
        <v>155</v>
      </c>
      <c r="E635" s="210" t="s">
        <v>1406</v>
      </c>
      <c r="F635" s="211" t="s">
        <v>1407</v>
      </c>
      <c r="G635" s="212" t="s">
        <v>262</v>
      </c>
      <c r="H635" s="213">
        <v>2</v>
      </c>
      <c r="I635" s="214"/>
      <c r="J635" s="215">
        <f>ROUND(I635*H635,2)</f>
        <v>0</v>
      </c>
      <c r="K635" s="211" t="s">
        <v>21</v>
      </c>
      <c r="L635" s="69"/>
      <c r="M635" s="216" t="s">
        <v>21</v>
      </c>
      <c r="N635" s="244" t="s">
        <v>41</v>
      </c>
      <c r="O635" s="245"/>
      <c r="P635" s="246">
        <f>O635*H635</f>
        <v>0</v>
      </c>
      <c r="Q635" s="246">
        <v>0</v>
      </c>
      <c r="R635" s="246">
        <f>Q635*H635</f>
        <v>0</v>
      </c>
      <c r="S635" s="246">
        <v>0</v>
      </c>
      <c r="T635" s="247">
        <f>S635*H635</f>
        <v>0</v>
      </c>
      <c r="AR635" s="21" t="s">
        <v>159</v>
      </c>
      <c r="AT635" s="21" t="s">
        <v>155</v>
      </c>
      <c r="AU635" s="21" t="s">
        <v>78</v>
      </c>
      <c r="AY635" s="21" t="s">
        <v>154</v>
      </c>
      <c r="BE635" s="220">
        <f>IF(N635="základní",J635,0)</f>
        <v>0</v>
      </c>
      <c r="BF635" s="220">
        <f>IF(N635="snížená",J635,0)</f>
        <v>0</v>
      </c>
      <c r="BG635" s="220">
        <f>IF(N635="zákl. přenesená",J635,0)</f>
        <v>0</v>
      </c>
      <c r="BH635" s="220">
        <f>IF(N635="sníž. přenesená",J635,0)</f>
        <v>0</v>
      </c>
      <c r="BI635" s="220">
        <f>IF(N635="nulová",J635,0)</f>
        <v>0</v>
      </c>
      <c r="BJ635" s="21" t="s">
        <v>78</v>
      </c>
      <c r="BK635" s="220">
        <f>ROUND(I635*H635,2)</f>
        <v>0</v>
      </c>
      <c r="BL635" s="21" t="s">
        <v>159</v>
      </c>
      <c r="BM635" s="21" t="s">
        <v>1408</v>
      </c>
    </row>
    <row r="636" s="1" customFormat="1" ht="6.96" customHeight="1">
      <c r="B636" s="64"/>
      <c r="C636" s="65"/>
      <c r="D636" s="65"/>
      <c r="E636" s="65"/>
      <c r="F636" s="65"/>
      <c r="G636" s="65"/>
      <c r="H636" s="65"/>
      <c r="I636" s="163"/>
      <c r="J636" s="65"/>
      <c r="K636" s="65"/>
      <c r="L636" s="69"/>
    </row>
  </sheetData>
  <sheetProtection sheet="1" autoFilter="0" formatColumns="0" formatRows="0" objects="1" scenarios="1" spinCount="100000" saltValue="V3NW5wc04+/0zVgwDOtruSSCq1gvufHpEy0m/26W2biJXy3MMDbKJOj7MytqGZcbslmQ2AjQglTJY+oLGD7G1w==" hashValue="meACoxFRos8Qrge8yTMyV4iNZf/yPL1QTUmrJHVPJj0lUGIMFP7MZ6oNHcMmXloyVG8JKX4PJxMVaMipMmhzTQ==" algorithmName="SHA-512" password="CC35"/>
  <autoFilter ref="C114:K635"/>
  <mergeCells count="10">
    <mergeCell ref="E7:H7"/>
    <mergeCell ref="E9:H9"/>
    <mergeCell ref="E24:H24"/>
    <mergeCell ref="E45:H45"/>
    <mergeCell ref="E47:H47"/>
    <mergeCell ref="J51:J52"/>
    <mergeCell ref="E105:H105"/>
    <mergeCell ref="E107:H107"/>
    <mergeCell ref="G1:H1"/>
    <mergeCell ref="L2:V2"/>
  </mergeCells>
  <hyperlinks>
    <hyperlink ref="F1:G1" location="C2" display="1) Krycí list soupisu"/>
    <hyperlink ref="G1:H1" location="C54" display="2) Rekapitulace"/>
    <hyperlink ref="J1" location="C114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3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8"/>
      <c r="B1" s="134"/>
      <c r="C1" s="134"/>
      <c r="D1" s="135" t="s">
        <v>1</v>
      </c>
      <c r="E1" s="134"/>
      <c r="F1" s="136" t="s">
        <v>87</v>
      </c>
      <c r="G1" s="136" t="s">
        <v>88</v>
      </c>
      <c r="H1" s="136"/>
      <c r="I1" s="137"/>
      <c r="J1" s="136" t="s">
        <v>89</v>
      </c>
      <c r="K1" s="135" t="s">
        <v>90</v>
      </c>
      <c r="L1" s="136" t="s">
        <v>91</v>
      </c>
      <c r="M1" s="136"/>
      <c r="N1" s="136"/>
      <c r="O1" s="136"/>
      <c r="P1" s="136"/>
      <c r="Q1" s="136"/>
      <c r="R1" s="136"/>
      <c r="S1" s="136"/>
      <c r="T1" s="136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ht="36.96" customHeight="1">
      <c r="L2"/>
      <c r="AT2" s="21" t="s">
        <v>83</v>
      </c>
    </row>
    <row r="3" ht="6.96" customHeight="1">
      <c r="B3" s="22"/>
      <c r="C3" s="23"/>
      <c r="D3" s="23"/>
      <c r="E3" s="23"/>
      <c r="F3" s="23"/>
      <c r="G3" s="23"/>
      <c r="H3" s="23"/>
      <c r="I3" s="138"/>
      <c r="J3" s="23"/>
      <c r="K3" s="24"/>
      <c r="AT3" s="21" t="s">
        <v>80</v>
      </c>
    </row>
    <row r="4" ht="36.96" customHeight="1">
      <c r="B4" s="25"/>
      <c r="C4" s="26"/>
      <c r="D4" s="27" t="s">
        <v>92</v>
      </c>
      <c r="E4" s="26"/>
      <c r="F4" s="26"/>
      <c r="G4" s="26"/>
      <c r="H4" s="26"/>
      <c r="I4" s="139"/>
      <c r="J4" s="26"/>
      <c r="K4" s="28"/>
      <c r="M4" s="29" t="s">
        <v>12</v>
      </c>
      <c r="AT4" s="21" t="s">
        <v>6</v>
      </c>
    </row>
    <row r="5" ht="6.96" customHeight="1">
      <c r="B5" s="25"/>
      <c r="C5" s="26"/>
      <c r="D5" s="26"/>
      <c r="E5" s="26"/>
      <c r="F5" s="26"/>
      <c r="G5" s="26"/>
      <c r="H5" s="26"/>
      <c r="I5" s="139"/>
      <c r="J5" s="26"/>
      <c r="K5" s="28"/>
    </row>
    <row r="6">
      <c r="B6" s="25"/>
      <c r="C6" s="26"/>
      <c r="D6" s="37" t="s">
        <v>18</v>
      </c>
      <c r="E6" s="26"/>
      <c r="F6" s="26"/>
      <c r="G6" s="26"/>
      <c r="H6" s="26"/>
      <c r="I6" s="139"/>
      <c r="J6" s="26"/>
      <c r="K6" s="28"/>
    </row>
    <row r="7" ht="16.5" customHeight="1">
      <c r="B7" s="25"/>
      <c r="C7" s="26"/>
      <c r="D7" s="26"/>
      <c r="E7" s="140" t="str">
        <f>'Rekapitulace stavby'!K6</f>
        <v>Udržovací práce na objektu č.p. 235, ul. Nádražní č.p. 235, poz.č. 1003, kat. úz. Poběžovice</v>
      </c>
      <c r="F7" s="37"/>
      <c r="G7" s="37"/>
      <c r="H7" s="37"/>
      <c r="I7" s="139"/>
      <c r="J7" s="26"/>
      <c r="K7" s="28"/>
    </row>
    <row r="8" s="1" customFormat="1">
      <c r="B8" s="43"/>
      <c r="C8" s="44"/>
      <c r="D8" s="37" t="s">
        <v>93</v>
      </c>
      <c r="E8" s="44"/>
      <c r="F8" s="44"/>
      <c r="G8" s="44"/>
      <c r="H8" s="44"/>
      <c r="I8" s="141"/>
      <c r="J8" s="44"/>
      <c r="K8" s="48"/>
    </row>
    <row r="9" s="1" customFormat="1" ht="36.96" customHeight="1">
      <c r="B9" s="43"/>
      <c r="C9" s="44"/>
      <c r="D9" s="44"/>
      <c r="E9" s="142" t="s">
        <v>1409</v>
      </c>
      <c r="F9" s="44"/>
      <c r="G9" s="44"/>
      <c r="H9" s="44"/>
      <c r="I9" s="141"/>
      <c r="J9" s="44"/>
      <c r="K9" s="48"/>
    </row>
    <row r="10" s="1" customFormat="1">
      <c r="B10" s="43"/>
      <c r="C10" s="44"/>
      <c r="D10" s="44"/>
      <c r="E10" s="44"/>
      <c r="F10" s="44"/>
      <c r="G10" s="44"/>
      <c r="H10" s="44"/>
      <c r="I10" s="141"/>
      <c r="J10" s="44"/>
      <c r="K10" s="48"/>
    </row>
    <row r="11" s="1" customFormat="1" ht="14.4" customHeight="1">
      <c r="B11" s="43"/>
      <c r="C11" s="44"/>
      <c r="D11" s="37" t="s">
        <v>20</v>
      </c>
      <c r="E11" s="44"/>
      <c r="F11" s="32" t="s">
        <v>21</v>
      </c>
      <c r="G11" s="44"/>
      <c r="H11" s="44"/>
      <c r="I11" s="143" t="s">
        <v>22</v>
      </c>
      <c r="J11" s="32" t="s">
        <v>21</v>
      </c>
      <c r="K11" s="48"/>
    </row>
    <row r="12" s="1" customFormat="1" ht="14.4" customHeight="1">
      <c r="B12" s="43"/>
      <c r="C12" s="44"/>
      <c r="D12" s="37" t="s">
        <v>23</v>
      </c>
      <c r="E12" s="44"/>
      <c r="F12" s="32" t="s">
        <v>24</v>
      </c>
      <c r="G12" s="44"/>
      <c r="H12" s="44"/>
      <c r="I12" s="143" t="s">
        <v>25</v>
      </c>
      <c r="J12" s="144" t="str">
        <f>'Rekapitulace stavby'!AN8</f>
        <v>27. 8. 2018</v>
      </c>
      <c r="K12" s="48"/>
    </row>
    <row r="13" s="1" customFormat="1" ht="10.8" customHeight="1">
      <c r="B13" s="43"/>
      <c r="C13" s="44"/>
      <c r="D13" s="44"/>
      <c r="E13" s="44"/>
      <c r="F13" s="44"/>
      <c r="G13" s="44"/>
      <c r="H13" s="44"/>
      <c r="I13" s="141"/>
      <c r="J13" s="44"/>
      <c r="K13" s="48"/>
    </row>
    <row r="14" s="1" customFormat="1" ht="14.4" customHeight="1">
      <c r="B14" s="43"/>
      <c r="C14" s="44"/>
      <c r="D14" s="37" t="s">
        <v>27</v>
      </c>
      <c r="E14" s="44"/>
      <c r="F14" s="44"/>
      <c r="G14" s="44"/>
      <c r="H14" s="44"/>
      <c r="I14" s="143" t="s">
        <v>28</v>
      </c>
      <c r="J14" s="32" t="str">
        <f>IF('Rekapitulace stavby'!AN10="","",'Rekapitulace stavby'!AN10)</f>
        <v/>
      </c>
      <c r="K14" s="48"/>
    </row>
    <row r="15" s="1" customFormat="1" ht="18" customHeight="1">
      <c r="B15" s="43"/>
      <c r="C15" s="44"/>
      <c r="D15" s="44"/>
      <c r="E15" s="32" t="str">
        <f>IF('Rekapitulace stavby'!E11="","",'Rekapitulace stavby'!E11)</f>
        <v xml:space="preserve"> </v>
      </c>
      <c r="F15" s="44"/>
      <c r="G15" s="44"/>
      <c r="H15" s="44"/>
      <c r="I15" s="143" t="s">
        <v>29</v>
      </c>
      <c r="J15" s="32" t="str">
        <f>IF('Rekapitulace stavby'!AN11="","",'Rekapitulace stavby'!AN11)</f>
        <v/>
      </c>
      <c r="K15" s="48"/>
    </row>
    <row r="16" s="1" customFormat="1" ht="6.96" customHeight="1">
      <c r="B16" s="43"/>
      <c r="C16" s="44"/>
      <c r="D16" s="44"/>
      <c r="E16" s="44"/>
      <c r="F16" s="44"/>
      <c r="G16" s="44"/>
      <c r="H16" s="44"/>
      <c r="I16" s="141"/>
      <c r="J16" s="44"/>
      <c r="K16" s="48"/>
    </row>
    <row r="17" s="1" customFormat="1" ht="14.4" customHeight="1">
      <c r="B17" s="43"/>
      <c r="C17" s="44"/>
      <c r="D17" s="37" t="s">
        <v>30</v>
      </c>
      <c r="E17" s="44"/>
      <c r="F17" s="44"/>
      <c r="G17" s="44"/>
      <c r="H17" s="44"/>
      <c r="I17" s="143" t="s">
        <v>28</v>
      </c>
      <c r="J17" s="32" t="str">
        <f>IF('Rekapitulace stavby'!AN13="Vyplň údaj","",IF('Rekapitulace stavby'!AN13="","",'Rekapitulace stavby'!AN13))</f>
        <v/>
      </c>
      <c r="K17" s="48"/>
    </row>
    <row r="18" s="1" customFormat="1" ht="18" customHeight="1">
      <c r="B18" s="43"/>
      <c r="C18" s="44"/>
      <c r="D18" s="44"/>
      <c r="E18" s="32" t="str">
        <f>IF('Rekapitulace stavby'!E14="Vyplň údaj","",IF('Rekapitulace stavby'!E14="","",'Rekapitulace stavby'!E14))</f>
        <v/>
      </c>
      <c r="F18" s="44"/>
      <c r="G18" s="44"/>
      <c r="H18" s="44"/>
      <c r="I18" s="143" t="s">
        <v>29</v>
      </c>
      <c r="J18" s="32" t="str">
        <f>IF('Rekapitulace stavby'!AN14="Vyplň údaj","",IF('Rekapitulace stavby'!AN14="","",'Rekapitulace stavby'!AN14))</f>
        <v/>
      </c>
      <c r="K18" s="48"/>
    </row>
    <row r="19" s="1" customFormat="1" ht="6.96" customHeight="1">
      <c r="B19" s="43"/>
      <c r="C19" s="44"/>
      <c r="D19" s="44"/>
      <c r="E19" s="44"/>
      <c r="F19" s="44"/>
      <c r="G19" s="44"/>
      <c r="H19" s="44"/>
      <c r="I19" s="141"/>
      <c r="J19" s="44"/>
      <c r="K19" s="48"/>
    </row>
    <row r="20" s="1" customFormat="1" ht="14.4" customHeight="1">
      <c r="B20" s="43"/>
      <c r="C20" s="44"/>
      <c r="D20" s="37" t="s">
        <v>32</v>
      </c>
      <c r="E20" s="44"/>
      <c r="F20" s="44"/>
      <c r="G20" s="44"/>
      <c r="H20" s="44"/>
      <c r="I20" s="143" t="s">
        <v>28</v>
      </c>
      <c r="J20" s="32" t="str">
        <f>IF('Rekapitulace stavby'!AN16="","",'Rekapitulace stavby'!AN16)</f>
        <v/>
      </c>
      <c r="K20" s="48"/>
    </row>
    <row r="21" s="1" customFormat="1" ht="18" customHeight="1">
      <c r="B21" s="43"/>
      <c r="C21" s="44"/>
      <c r="D21" s="44"/>
      <c r="E21" s="32" t="str">
        <f>IF('Rekapitulace stavby'!E17="","",'Rekapitulace stavby'!E17)</f>
        <v xml:space="preserve"> </v>
      </c>
      <c r="F21" s="44"/>
      <c r="G21" s="44"/>
      <c r="H21" s="44"/>
      <c r="I21" s="143" t="s">
        <v>29</v>
      </c>
      <c r="J21" s="32" t="str">
        <f>IF('Rekapitulace stavby'!AN17="","",'Rekapitulace stavby'!AN17)</f>
        <v/>
      </c>
      <c r="K21" s="48"/>
    </row>
    <row r="22" s="1" customFormat="1" ht="6.96" customHeight="1">
      <c r="B22" s="43"/>
      <c r="C22" s="44"/>
      <c r="D22" s="44"/>
      <c r="E22" s="44"/>
      <c r="F22" s="44"/>
      <c r="G22" s="44"/>
      <c r="H22" s="44"/>
      <c r="I22" s="141"/>
      <c r="J22" s="44"/>
      <c r="K22" s="48"/>
    </row>
    <row r="23" s="1" customFormat="1" ht="14.4" customHeight="1">
      <c r="B23" s="43"/>
      <c r="C23" s="44"/>
      <c r="D23" s="37" t="s">
        <v>34</v>
      </c>
      <c r="E23" s="44"/>
      <c r="F23" s="44"/>
      <c r="G23" s="44"/>
      <c r="H23" s="44"/>
      <c r="I23" s="141"/>
      <c r="J23" s="44"/>
      <c r="K23" s="48"/>
    </row>
    <row r="24" s="6" customFormat="1" ht="16.5" customHeight="1">
      <c r="B24" s="145"/>
      <c r="C24" s="146"/>
      <c r="D24" s="146"/>
      <c r="E24" s="41" t="s">
        <v>21</v>
      </c>
      <c r="F24" s="41"/>
      <c r="G24" s="41"/>
      <c r="H24" s="41"/>
      <c r="I24" s="147"/>
      <c r="J24" s="146"/>
      <c r="K24" s="148"/>
    </row>
    <row r="25" s="1" customFormat="1" ht="6.96" customHeight="1">
      <c r="B25" s="43"/>
      <c r="C25" s="44"/>
      <c r="D25" s="44"/>
      <c r="E25" s="44"/>
      <c r="F25" s="44"/>
      <c r="G25" s="44"/>
      <c r="H25" s="44"/>
      <c r="I25" s="141"/>
      <c r="J25" s="44"/>
      <c r="K25" s="48"/>
    </row>
    <row r="26" s="1" customFormat="1" ht="6.96" customHeight="1">
      <c r="B26" s="43"/>
      <c r="C26" s="44"/>
      <c r="D26" s="103"/>
      <c r="E26" s="103"/>
      <c r="F26" s="103"/>
      <c r="G26" s="103"/>
      <c r="H26" s="103"/>
      <c r="I26" s="149"/>
      <c r="J26" s="103"/>
      <c r="K26" s="150"/>
    </row>
    <row r="27" s="1" customFormat="1" ht="25.44" customHeight="1">
      <c r="B27" s="43"/>
      <c r="C27" s="44"/>
      <c r="D27" s="151" t="s">
        <v>36</v>
      </c>
      <c r="E27" s="44"/>
      <c r="F27" s="44"/>
      <c r="G27" s="44"/>
      <c r="H27" s="44"/>
      <c r="I27" s="141"/>
      <c r="J27" s="152">
        <f>ROUND(J89,2)</f>
        <v>0</v>
      </c>
      <c r="K27" s="48"/>
    </row>
    <row r="28" s="1" customFormat="1" ht="6.96" customHeight="1">
      <c r="B28" s="43"/>
      <c r="C28" s="44"/>
      <c r="D28" s="103"/>
      <c r="E28" s="103"/>
      <c r="F28" s="103"/>
      <c r="G28" s="103"/>
      <c r="H28" s="103"/>
      <c r="I28" s="149"/>
      <c r="J28" s="103"/>
      <c r="K28" s="150"/>
    </row>
    <row r="29" s="1" customFormat="1" ht="14.4" customHeight="1">
      <c r="B29" s="43"/>
      <c r="C29" s="44"/>
      <c r="D29" s="44"/>
      <c r="E29" s="44"/>
      <c r="F29" s="49" t="s">
        <v>38</v>
      </c>
      <c r="G29" s="44"/>
      <c r="H29" s="44"/>
      <c r="I29" s="153" t="s">
        <v>37</v>
      </c>
      <c r="J29" s="49" t="s">
        <v>39</v>
      </c>
      <c r="K29" s="48"/>
    </row>
    <row r="30" s="1" customFormat="1" ht="14.4" customHeight="1">
      <c r="B30" s="43"/>
      <c r="C30" s="44"/>
      <c r="D30" s="52" t="s">
        <v>40</v>
      </c>
      <c r="E30" s="52" t="s">
        <v>41</v>
      </c>
      <c r="F30" s="154">
        <f>ROUND(SUM(BE89:BE326), 2)</f>
        <v>0</v>
      </c>
      <c r="G30" s="44"/>
      <c r="H30" s="44"/>
      <c r="I30" s="155">
        <v>0.20999999999999999</v>
      </c>
      <c r="J30" s="154">
        <f>ROUND(ROUND((SUM(BE89:BE326)), 2)*I30, 2)</f>
        <v>0</v>
      </c>
      <c r="K30" s="48"/>
    </row>
    <row r="31" s="1" customFormat="1" ht="14.4" customHeight="1">
      <c r="B31" s="43"/>
      <c r="C31" s="44"/>
      <c r="D31" s="44"/>
      <c r="E31" s="52" t="s">
        <v>42</v>
      </c>
      <c r="F31" s="154">
        <f>ROUND(SUM(BF89:BF326), 2)</f>
        <v>0</v>
      </c>
      <c r="G31" s="44"/>
      <c r="H31" s="44"/>
      <c r="I31" s="155">
        <v>0.14999999999999999</v>
      </c>
      <c r="J31" s="154">
        <f>ROUND(ROUND((SUM(BF89:BF326)), 2)*I31, 2)</f>
        <v>0</v>
      </c>
      <c r="K31" s="48"/>
    </row>
    <row r="32" hidden="1" s="1" customFormat="1" ht="14.4" customHeight="1">
      <c r="B32" s="43"/>
      <c r="C32" s="44"/>
      <c r="D32" s="44"/>
      <c r="E32" s="52" t="s">
        <v>43</v>
      </c>
      <c r="F32" s="154">
        <f>ROUND(SUM(BG89:BG326), 2)</f>
        <v>0</v>
      </c>
      <c r="G32" s="44"/>
      <c r="H32" s="44"/>
      <c r="I32" s="155">
        <v>0.20999999999999999</v>
      </c>
      <c r="J32" s="154">
        <v>0</v>
      </c>
      <c r="K32" s="48"/>
    </row>
    <row r="33" hidden="1" s="1" customFormat="1" ht="14.4" customHeight="1">
      <c r="B33" s="43"/>
      <c r="C33" s="44"/>
      <c r="D33" s="44"/>
      <c r="E33" s="52" t="s">
        <v>44</v>
      </c>
      <c r="F33" s="154">
        <f>ROUND(SUM(BH89:BH326), 2)</f>
        <v>0</v>
      </c>
      <c r="G33" s="44"/>
      <c r="H33" s="44"/>
      <c r="I33" s="155">
        <v>0.14999999999999999</v>
      </c>
      <c r="J33" s="154">
        <v>0</v>
      </c>
      <c r="K33" s="48"/>
    </row>
    <row r="34" hidden="1" s="1" customFormat="1" ht="14.4" customHeight="1">
      <c r="B34" s="43"/>
      <c r="C34" s="44"/>
      <c r="D34" s="44"/>
      <c r="E34" s="52" t="s">
        <v>45</v>
      </c>
      <c r="F34" s="154">
        <f>ROUND(SUM(BI89:BI326), 2)</f>
        <v>0</v>
      </c>
      <c r="G34" s="44"/>
      <c r="H34" s="44"/>
      <c r="I34" s="155">
        <v>0</v>
      </c>
      <c r="J34" s="154">
        <v>0</v>
      </c>
      <c r="K34" s="48"/>
    </row>
    <row r="35" s="1" customFormat="1" ht="6.96" customHeight="1">
      <c r="B35" s="43"/>
      <c r="C35" s="44"/>
      <c r="D35" s="44"/>
      <c r="E35" s="44"/>
      <c r="F35" s="44"/>
      <c r="G35" s="44"/>
      <c r="H35" s="44"/>
      <c r="I35" s="141"/>
      <c r="J35" s="44"/>
      <c r="K35" s="48"/>
    </row>
    <row r="36" s="1" customFormat="1" ht="25.44" customHeight="1">
      <c r="B36" s="43"/>
      <c r="C36" s="156"/>
      <c r="D36" s="157" t="s">
        <v>46</v>
      </c>
      <c r="E36" s="95"/>
      <c r="F36" s="95"/>
      <c r="G36" s="158" t="s">
        <v>47</v>
      </c>
      <c r="H36" s="159" t="s">
        <v>48</v>
      </c>
      <c r="I36" s="160"/>
      <c r="J36" s="161">
        <f>SUM(J27:J34)</f>
        <v>0</v>
      </c>
      <c r="K36" s="162"/>
    </row>
    <row r="37" s="1" customFormat="1" ht="14.4" customHeight="1">
      <c r="B37" s="64"/>
      <c r="C37" s="65"/>
      <c r="D37" s="65"/>
      <c r="E37" s="65"/>
      <c r="F37" s="65"/>
      <c r="G37" s="65"/>
      <c r="H37" s="65"/>
      <c r="I37" s="163"/>
      <c r="J37" s="65"/>
      <c r="K37" s="66"/>
    </row>
    <row r="41" s="1" customFormat="1" ht="6.96" customHeight="1">
      <c r="B41" s="164"/>
      <c r="C41" s="165"/>
      <c r="D41" s="165"/>
      <c r="E41" s="165"/>
      <c r="F41" s="165"/>
      <c r="G41" s="165"/>
      <c r="H41" s="165"/>
      <c r="I41" s="166"/>
      <c r="J41" s="165"/>
      <c r="K41" s="167"/>
    </row>
    <row r="42" s="1" customFormat="1" ht="36.96" customHeight="1">
      <c r="B42" s="43"/>
      <c r="C42" s="27" t="s">
        <v>95</v>
      </c>
      <c r="D42" s="44"/>
      <c r="E42" s="44"/>
      <c r="F42" s="44"/>
      <c r="G42" s="44"/>
      <c r="H42" s="44"/>
      <c r="I42" s="141"/>
      <c r="J42" s="44"/>
      <c r="K42" s="48"/>
    </row>
    <row r="43" s="1" customFormat="1" ht="6.96" customHeight="1">
      <c r="B43" s="43"/>
      <c r="C43" s="44"/>
      <c r="D43" s="44"/>
      <c r="E43" s="44"/>
      <c r="F43" s="44"/>
      <c r="G43" s="44"/>
      <c r="H43" s="44"/>
      <c r="I43" s="141"/>
      <c r="J43" s="44"/>
      <c r="K43" s="48"/>
    </row>
    <row r="44" s="1" customFormat="1" ht="14.4" customHeight="1">
      <c r="B44" s="43"/>
      <c r="C44" s="37" t="s">
        <v>18</v>
      </c>
      <c r="D44" s="44"/>
      <c r="E44" s="44"/>
      <c r="F44" s="44"/>
      <c r="G44" s="44"/>
      <c r="H44" s="44"/>
      <c r="I44" s="141"/>
      <c r="J44" s="44"/>
      <c r="K44" s="48"/>
    </row>
    <row r="45" s="1" customFormat="1" ht="16.5" customHeight="1">
      <c r="B45" s="43"/>
      <c r="C45" s="44"/>
      <c r="D45" s="44"/>
      <c r="E45" s="140" t="str">
        <f>E7</f>
        <v>Udržovací práce na objektu č.p. 235, ul. Nádražní č.p. 235, poz.č. 1003, kat. úz. Poběžovice</v>
      </c>
      <c r="F45" s="37"/>
      <c r="G45" s="37"/>
      <c r="H45" s="37"/>
      <c r="I45" s="141"/>
      <c r="J45" s="44"/>
      <c r="K45" s="48"/>
    </row>
    <row r="46" s="1" customFormat="1" ht="14.4" customHeight="1">
      <c r="B46" s="43"/>
      <c r="C46" s="37" t="s">
        <v>93</v>
      </c>
      <c r="D46" s="44"/>
      <c r="E46" s="44"/>
      <c r="F46" s="44"/>
      <c r="G46" s="44"/>
      <c r="H46" s="44"/>
      <c r="I46" s="141"/>
      <c r="J46" s="44"/>
      <c r="K46" s="48"/>
    </row>
    <row r="47" s="1" customFormat="1" ht="17.25" customHeight="1">
      <c r="B47" s="43"/>
      <c r="C47" s="44"/>
      <c r="D47" s="44"/>
      <c r="E47" s="142" t="str">
        <f>E9</f>
        <v>02 - ZTI, ÚT, PLYN, EI, HROMOSVOD</v>
      </c>
      <c r="F47" s="44"/>
      <c r="G47" s="44"/>
      <c r="H47" s="44"/>
      <c r="I47" s="141"/>
      <c r="J47" s="44"/>
      <c r="K47" s="48"/>
    </row>
    <row r="48" s="1" customFormat="1" ht="6.96" customHeight="1">
      <c r="B48" s="43"/>
      <c r="C48" s="44"/>
      <c r="D48" s="44"/>
      <c r="E48" s="44"/>
      <c r="F48" s="44"/>
      <c r="G48" s="44"/>
      <c r="H48" s="44"/>
      <c r="I48" s="141"/>
      <c r="J48" s="44"/>
      <c r="K48" s="48"/>
    </row>
    <row r="49" s="1" customFormat="1" ht="18" customHeight="1">
      <c r="B49" s="43"/>
      <c r="C49" s="37" t="s">
        <v>23</v>
      </c>
      <c r="D49" s="44"/>
      <c r="E49" s="44"/>
      <c r="F49" s="32" t="str">
        <f>F12</f>
        <v xml:space="preserve"> </v>
      </c>
      <c r="G49" s="44"/>
      <c r="H49" s="44"/>
      <c r="I49" s="143" t="s">
        <v>25</v>
      </c>
      <c r="J49" s="144" t="str">
        <f>IF(J12="","",J12)</f>
        <v>27. 8. 2018</v>
      </c>
      <c r="K49" s="48"/>
    </row>
    <row r="50" s="1" customFormat="1" ht="6.96" customHeight="1">
      <c r="B50" s="43"/>
      <c r="C50" s="44"/>
      <c r="D50" s="44"/>
      <c r="E50" s="44"/>
      <c r="F50" s="44"/>
      <c r="G50" s="44"/>
      <c r="H50" s="44"/>
      <c r="I50" s="141"/>
      <c r="J50" s="44"/>
      <c r="K50" s="48"/>
    </row>
    <row r="51" s="1" customFormat="1">
      <c r="B51" s="43"/>
      <c r="C51" s="37" t="s">
        <v>27</v>
      </c>
      <c r="D51" s="44"/>
      <c r="E51" s="44"/>
      <c r="F51" s="32" t="str">
        <f>E15</f>
        <v xml:space="preserve"> </v>
      </c>
      <c r="G51" s="44"/>
      <c r="H51" s="44"/>
      <c r="I51" s="143" t="s">
        <v>32</v>
      </c>
      <c r="J51" s="41" t="str">
        <f>E21</f>
        <v xml:space="preserve"> </v>
      </c>
      <c r="K51" s="48"/>
    </row>
    <row r="52" s="1" customFormat="1" ht="14.4" customHeight="1">
      <c r="B52" s="43"/>
      <c r="C52" s="37" t="s">
        <v>30</v>
      </c>
      <c r="D52" s="44"/>
      <c r="E52" s="44"/>
      <c r="F52" s="32" t="str">
        <f>IF(E18="","",E18)</f>
        <v/>
      </c>
      <c r="G52" s="44"/>
      <c r="H52" s="44"/>
      <c r="I52" s="141"/>
      <c r="J52" s="168"/>
      <c r="K52" s="48"/>
    </row>
    <row r="53" s="1" customFormat="1" ht="10.32" customHeight="1">
      <c r="B53" s="43"/>
      <c r="C53" s="44"/>
      <c r="D53" s="44"/>
      <c r="E53" s="44"/>
      <c r="F53" s="44"/>
      <c r="G53" s="44"/>
      <c r="H53" s="44"/>
      <c r="I53" s="141"/>
      <c r="J53" s="44"/>
      <c r="K53" s="48"/>
    </row>
    <row r="54" s="1" customFormat="1" ht="29.28" customHeight="1">
      <c r="B54" s="43"/>
      <c r="C54" s="169" t="s">
        <v>96</v>
      </c>
      <c r="D54" s="156"/>
      <c r="E54" s="156"/>
      <c r="F54" s="156"/>
      <c r="G54" s="156"/>
      <c r="H54" s="156"/>
      <c r="I54" s="170"/>
      <c r="J54" s="171" t="s">
        <v>97</v>
      </c>
      <c r="K54" s="172"/>
    </row>
    <row r="55" s="1" customFormat="1" ht="10.32" customHeight="1">
      <c r="B55" s="43"/>
      <c r="C55" s="44"/>
      <c r="D55" s="44"/>
      <c r="E55" s="44"/>
      <c r="F55" s="44"/>
      <c r="G55" s="44"/>
      <c r="H55" s="44"/>
      <c r="I55" s="141"/>
      <c r="J55" s="44"/>
      <c r="K55" s="48"/>
    </row>
    <row r="56" s="1" customFormat="1" ht="29.28" customHeight="1">
      <c r="B56" s="43"/>
      <c r="C56" s="173" t="s">
        <v>98</v>
      </c>
      <c r="D56" s="44"/>
      <c r="E56" s="44"/>
      <c r="F56" s="44"/>
      <c r="G56" s="44"/>
      <c r="H56" s="44"/>
      <c r="I56" s="141"/>
      <c r="J56" s="152">
        <f>J89</f>
        <v>0</v>
      </c>
      <c r="K56" s="48"/>
      <c r="AU56" s="21" t="s">
        <v>99</v>
      </c>
    </row>
    <row r="57" s="7" customFormat="1" ht="24.96" customHeight="1">
      <c r="B57" s="174"/>
      <c r="C57" s="175"/>
      <c r="D57" s="176" t="s">
        <v>120</v>
      </c>
      <c r="E57" s="177"/>
      <c r="F57" s="177"/>
      <c r="G57" s="177"/>
      <c r="H57" s="177"/>
      <c r="I57" s="178"/>
      <c r="J57" s="179">
        <f>J90</f>
        <v>0</v>
      </c>
      <c r="K57" s="180"/>
    </row>
    <row r="58" s="7" customFormat="1" ht="24.96" customHeight="1">
      <c r="B58" s="174"/>
      <c r="C58" s="175"/>
      <c r="D58" s="176" t="s">
        <v>1410</v>
      </c>
      <c r="E58" s="177"/>
      <c r="F58" s="177"/>
      <c r="G58" s="177"/>
      <c r="H58" s="177"/>
      <c r="I58" s="178"/>
      <c r="J58" s="179">
        <f>J125</f>
        <v>0</v>
      </c>
      <c r="K58" s="180"/>
    </row>
    <row r="59" s="7" customFormat="1" ht="24.96" customHeight="1">
      <c r="B59" s="174"/>
      <c r="C59" s="175"/>
      <c r="D59" s="176" t="s">
        <v>1411</v>
      </c>
      <c r="E59" s="177"/>
      <c r="F59" s="177"/>
      <c r="G59" s="177"/>
      <c r="H59" s="177"/>
      <c r="I59" s="178"/>
      <c r="J59" s="179">
        <f>J157</f>
        <v>0</v>
      </c>
      <c r="K59" s="180"/>
    </row>
    <row r="60" s="7" customFormat="1" ht="24.96" customHeight="1">
      <c r="B60" s="174"/>
      <c r="C60" s="175"/>
      <c r="D60" s="176" t="s">
        <v>122</v>
      </c>
      <c r="E60" s="177"/>
      <c r="F60" s="177"/>
      <c r="G60" s="177"/>
      <c r="H60" s="177"/>
      <c r="I60" s="178"/>
      <c r="J60" s="179">
        <f>J168</f>
        <v>0</v>
      </c>
      <c r="K60" s="180"/>
    </row>
    <row r="61" s="7" customFormat="1" ht="24.96" customHeight="1">
      <c r="B61" s="174"/>
      <c r="C61" s="175"/>
      <c r="D61" s="176" t="s">
        <v>1412</v>
      </c>
      <c r="E61" s="177"/>
      <c r="F61" s="177"/>
      <c r="G61" s="177"/>
      <c r="H61" s="177"/>
      <c r="I61" s="178"/>
      <c r="J61" s="179">
        <f>J194</f>
        <v>0</v>
      </c>
      <c r="K61" s="180"/>
    </row>
    <row r="62" s="7" customFormat="1" ht="24.96" customHeight="1">
      <c r="B62" s="174"/>
      <c r="C62" s="175"/>
      <c r="D62" s="176" t="s">
        <v>1413</v>
      </c>
      <c r="E62" s="177"/>
      <c r="F62" s="177"/>
      <c r="G62" s="177"/>
      <c r="H62" s="177"/>
      <c r="I62" s="178"/>
      <c r="J62" s="179">
        <f>J197</f>
        <v>0</v>
      </c>
      <c r="K62" s="180"/>
    </row>
    <row r="63" s="7" customFormat="1" ht="24.96" customHeight="1">
      <c r="B63" s="174"/>
      <c r="C63" s="175"/>
      <c r="D63" s="176" t="s">
        <v>123</v>
      </c>
      <c r="E63" s="177"/>
      <c r="F63" s="177"/>
      <c r="G63" s="177"/>
      <c r="H63" s="177"/>
      <c r="I63" s="178"/>
      <c r="J63" s="179">
        <f>J201</f>
        <v>0</v>
      </c>
      <c r="K63" s="180"/>
    </row>
    <row r="64" s="7" customFormat="1" ht="24.96" customHeight="1">
      <c r="B64" s="174"/>
      <c r="C64" s="175"/>
      <c r="D64" s="176" t="s">
        <v>1414</v>
      </c>
      <c r="E64" s="177"/>
      <c r="F64" s="177"/>
      <c r="G64" s="177"/>
      <c r="H64" s="177"/>
      <c r="I64" s="178"/>
      <c r="J64" s="179">
        <f>J225</f>
        <v>0</v>
      </c>
      <c r="K64" s="180"/>
    </row>
    <row r="65" s="7" customFormat="1" ht="24.96" customHeight="1">
      <c r="B65" s="174"/>
      <c r="C65" s="175"/>
      <c r="D65" s="176" t="s">
        <v>124</v>
      </c>
      <c r="E65" s="177"/>
      <c r="F65" s="177"/>
      <c r="G65" s="177"/>
      <c r="H65" s="177"/>
      <c r="I65" s="178"/>
      <c r="J65" s="179">
        <f>J231</f>
        <v>0</v>
      </c>
      <c r="K65" s="180"/>
    </row>
    <row r="66" s="7" customFormat="1" ht="24.96" customHeight="1">
      <c r="B66" s="174"/>
      <c r="C66" s="175"/>
      <c r="D66" s="176" t="s">
        <v>1415</v>
      </c>
      <c r="E66" s="177"/>
      <c r="F66" s="177"/>
      <c r="G66" s="177"/>
      <c r="H66" s="177"/>
      <c r="I66" s="178"/>
      <c r="J66" s="179">
        <f>J242</f>
        <v>0</v>
      </c>
      <c r="K66" s="180"/>
    </row>
    <row r="67" s="7" customFormat="1" ht="24.96" customHeight="1">
      <c r="B67" s="174"/>
      <c r="C67" s="175"/>
      <c r="D67" s="176" t="s">
        <v>1416</v>
      </c>
      <c r="E67" s="177"/>
      <c r="F67" s="177"/>
      <c r="G67" s="177"/>
      <c r="H67" s="177"/>
      <c r="I67" s="178"/>
      <c r="J67" s="179">
        <f>J257</f>
        <v>0</v>
      </c>
      <c r="K67" s="180"/>
    </row>
    <row r="68" s="7" customFormat="1" ht="24.96" customHeight="1">
      <c r="B68" s="174"/>
      <c r="C68" s="175"/>
      <c r="D68" s="176" t="s">
        <v>137</v>
      </c>
      <c r="E68" s="177"/>
      <c r="F68" s="177"/>
      <c r="G68" s="177"/>
      <c r="H68" s="177"/>
      <c r="I68" s="178"/>
      <c r="J68" s="179">
        <f>J274</f>
        <v>0</v>
      </c>
      <c r="K68" s="180"/>
    </row>
    <row r="69" s="7" customFormat="1" ht="24.96" customHeight="1">
      <c r="B69" s="174"/>
      <c r="C69" s="175"/>
      <c r="D69" s="176" t="s">
        <v>138</v>
      </c>
      <c r="E69" s="177"/>
      <c r="F69" s="177"/>
      <c r="G69" s="177"/>
      <c r="H69" s="177"/>
      <c r="I69" s="178"/>
      <c r="J69" s="179">
        <f>J319</f>
        <v>0</v>
      </c>
      <c r="K69" s="180"/>
    </row>
    <row r="70" s="1" customFormat="1" ht="21.84" customHeight="1">
      <c r="B70" s="43"/>
      <c r="C70" s="44"/>
      <c r="D70" s="44"/>
      <c r="E70" s="44"/>
      <c r="F70" s="44"/>
      <c r="G70" s="44"/>
      <c r="H70" s="44"/>
      <c r="I70" s="141"/>
      <c r="J70" s="44"/>
      <c r="K70" s="48"/>
    </row>
    <row r="71" s="1" customFormat="1" ht="6.96" customHeight="1">
      <c r="B71" s="64"/>
      <c r="C71" s="65"/>
      <c r="D71" s="65"/>
      <c r="E71" s="65"/>
      <c r="F71" s="65"/>
      <c r="G71" s="65"/>
      <c r="H71" s="65"/>
      <c r="I71" s="163"/>
      <c r="J71" s="65"/>
      <c r="K71" s="66"/>
    </row>
    <row r="75" s="1" customFormat="1" ht="6.96" customHeight="1">
      <c r="B75" s="67"/>
      <c r="C75" s="68"/>
      <c r="D75" s="68"/>
      <c r="E75" s="68"/>
      <c r="F75" s="68"/>
      <c r="G75" s="68"/>
      <c r="H75" s="68"/>
      <c r="I75" s="166"/>
      <c r="J75" s="68"/>
      <c r="K75" s="68"/>
      <c r="L75" s="69"/>
    </row>
    <row r="76" s="1" customFormat="1" ht="36.96" customHeight="1">
      <c r="B76" s="43"/>
      <c r="C76" s="70" t="s">
        <v>139</v>
      </c>
      <c r="D76" s="71"/>
      <c r="E76" s="71"/>
      <c r="F76" s="71"/>
      <c r="G76" s="71"/>
      <c r="H76" s="71"/>
      <c r="I76" s="181"/>
      <c r="J76" s="71"/>
      <c r="K76" s="71"/>
      <c r="L76" s="69"/>
    </row>
    <row r="77" s="1" customFormat="1" ht="6.96" customHeight="1">
      <c r="B77" s="43"/>
      <c r="C77" s="71"/>
      <c r="D77" s="71"/>
      <c r="E77" s="71"/>
      <c r="F77" s="71"/>
      <c r="G77" s="71"/>
      <c r="H77" s="71"/>
      <c r="I77" s="181"/>
      <c r="J77" s="71"/>
      <c r="K77" s="71"/>
      <c r="L77" s="69"/>
    </row>
    <row r="78" s="1" customFormat="1" ht="14.4" customHeight="1">
      <c r="B78" s="43"/>
      <c r="C78" s="73" t="s">
        <v>18</v>
      </c>
      <c r="D78" s="71"/>
      <c r="E78" s="71"/>
      <c r="F78" s="71"/>
      <c r="G78" s="71"/>
      <c r="H78" s="71"/>
      <c r="I78" s="181"/>
      <c r="J78" s="71"/>
      <c r="K78" s="71"/>
      <c r="L78" s="69"/>
    </row>
    <row r="79" s="1" customFormat="1" ht="16.5" customHeight="1">
      <c r="B79" s="43"/>
      <c r="C79" s="71"/>
      <c r="D79" s="71"/>
      <c r="E79" s="182" t="str">
        <f>E7</f>
        <v>Udržovací práce na objektu č.p. 235, ul. Nádražní č.p. 235, poz.č. 1003, kat. úz. Poběžovice</v>
      </c>
      <c r="F79" s="73"/>
      <c r="G79" s="73"/>
      <c r="H79" s="73"/>
      <c r="I79" s="181"/>
      <c r="J79" s="71"/>
      <c r="K79" s="71"/>
      <c r="L79" s="69"/>
    </row>
    <row r="80" s="1" customFormat="1" ht="14.4" customHeight="1">
      <c r="B80" s="43"/>
      <c r="C80" s="73" t="s">
        <v>93</v>
      </c>
      <c r="D80" s="71"/>
      <c r="E80" s="71"/>
      <c r="F80" s="71"/>
      <c r="G80" s="71"/>
      <c r="H80" s="71"/>
      <c r="I80" s="181"/>
      <c r="J80" s="71"/>
      <c r="K80" s="71"/>
      <c r="L80" s="69"/>
    </row>
    <row r="81" s="1" customFormat="1" ht="17.25" customHeight="1">
      <c r="B81" s="43"/>
      <c r="C81" s="71"/>
      <c r="D81" s="71"/>
      <c r="E81" s="79" t="str">
        <f>E9</f>
        <v>02 - ZTI, ÚT, PLYN, EI, HROMOSVOD</v>
      </c>
      <c r="F81" s="71"/>
      <c r="G81" s="71"/>
      <c r="H81" s="71"/>
      <c r="I81" s="181"/>
      <c r="J81" s="71"/>
      <c r="K81" s="71"/>
      <c r="L81" s="69"/>
    </row>
    <row r="82" s="1" customFormat="1" ht="6.96" customHeight="1">
      <c r="B82" s="43"/>
      <c r="C82" s="71"/>
      <c r="D82" s="71"/>
      <c r="E82" s="71"/>
      <c r="F82" s="71"/>
      <c r="G82" s="71"/>
      <c r="H82" s="71"/>
      <c r="I82" s="181"/>
      <c r="J82" s="71"/>
      <c r="K82" s="71"/>
      <c r="L82" s="69"/>
    </row>
    <row r="83" s="1" customFormat="1" ht="18" customHeight="1">
      <c r="B83" s="43"/>
      <c r="C83" s="73" t="s">
        <v>23</v>
      </c>
      <c r="D83" s="71"/>
      <c r="E83" s="71"/>
      <c r="F83" s="183" t="str">
        <f>F12</f>
        <v xml:space="preserve"> </v>
      </c>
      <c r="G83" s="71"/>
      <c r="H83" s="71"/>
      <c r="I83" s="184" t="s">
        <v>25</v>
      </c>
      <c r="J83" s="82" t="str">
        <f>IF(J12="","",J12)</f>
        <v>27. 8. 2018</v>
      </c>
      <c r="K83" s="71"/>
      <c r="L83" s="69"/>
    </row>
    <row r="84" s="1" customFormat="1" ht="6.96" customHeight="1">
      <c r="B84" s="43"/>
      <c r="C84" s="71"/>
      <c r="D84" s="71"/>
      <c r="E84" s="71"/>
      <c r="F84" s="71"/>
      <c r="G84" s="71"/>
      <c r="H84" s="71"/>
      <c r="I84" s="181"/>
      <c r="J84" s="71"/>
      <c r="K84" s="71"/>
      <c r="L84" s="69"/>
    </row>
    <row r="85" s="1" customFormat="1">
      <c r="B85" s="43"/>
      <c r="C85" s="73" t="s">
        <v>27</v>
      </c>
      <c r="D85" s="71"/>
      <c r="E85" s="71"/>
      <c r="F85" s="183" t="str">
        <f>E15</f>
        <v xml:space="preserve"> </v>
      </c>
      <c r="G85" s="71"/>
      <c r="H85" s="71"/>
      <c r="I85" s="184" t="s">
        <v>32</v>
      </c>
      <c r="J85" s="183" t="str">
        <f>E21</f>
        <v xml:space="preserve"> </v>
      </c>
      <c r="K85" s="71"/>
      <c r="L85" s="69"/>
    </row>
    <row r="86" s="1" customFormat="1" ht="14.4" customHeight="1">
      <c r="B86" s="43"/>
      <c r="C86" s="73" t="s">
        <v>30</v>
      </c>
      <c r="D86" s="71"/>
      <c r="E86" s="71"/>
      <c r="F86" s="183" t="str">
        <f>IF(E18="","",E18)</f>
        <v/>
      </c>
      <c r="G86" s="71"/>
      <c r="H86" s="71"/>
      <c r="I86" s="181"/>
      <c r="J86" s="71"/>
      <c r="K86" s="71"/>
      <c r="L86" s="69"/>
    </row>
    <row r="87" s="1" customFormat="1" ht="10.32" customHeight="1">
      <c r="B87" s="43"/>
      <c r="C87" s="71"/>
      <c r="D87" s="71"/>
      <c r="E87" s="71"/>
      <c r="F87" s="71"/>
      <c r="G87" s="71"/>
      <c r="H87" s="71"/>
      <c r="I87" s="181"/>
      <c r="J87" s="71"/>
      <c r="K87" s="71"/>
      <c r="L87" s="69"/>
    </row>
    <row r="88" s="8" customFormat="1" ht="29.28" customHeight="1">
      <c r="B88" s="185"/>
      <c r="C88" s="186" t="s">
        <v>140</v>
      </c>
      <c r="D88" s="187" t="s">
        <v>55</v>
      </c>
      <c r="E88" s="187" t="s">
        <v>51</v>
      </c>
      <c r="F88" s="187" t="s">
        <v>141</v>
      </c>
      <c r="G88" s="187" t="s">
        <v>142</v>
      </c>
      <c r="H88" s="187" t="s">
        <v>143</v>
      </c>
      <c r="I88" s="188" t="s">
        <v>144</v>
      </c>
      <c r="J88" s="187" t="s">
        <v>97</v>
      </c>
      <c r="K88" s="189" t="s">
        <v>145</v>
      </c>
      <c r="L88" s="190"/>
      <c r="M88" s="99" t="s">
        <v>146</v>
      </c>
      <c r="N88" s="100" t="s">
        <v>40</v>
      </c>
      <c r="O88" s="100" t="s">
        <v>147</v>
      </c>
      <c r="P88" s="100" t="s">
        <v>148</v>
      </c>
      <c r="Q88" s="100" t="s">
        <v>149</v>
      </c>
      <c r="R88" s="100" t="s">
        <v>150</v>
      </c>
      <c r="S88" s="100" t="s">
        <v>151</v>
      </c>
      <c r="T88" s="101" t="s">
        <v>152</v>
      </c>
    </row>
    <row r="89" s="1" customFormat="1" ht="29.28" customHeight="1">
      <c r="B89" s="43"/>
      <c r="C89" s="105" t="s">
        <v>98</v>
      </c>
      <c r="D89" s="71"/>
      <c r="E89" s="71"/>
      <c r="F89" s="71"/>
      <c r="G89" s="71"/>
      <c r="H89" s="71"/>
      <c r="I89" s="181"/>
      <c r="J89" s="191">
        <f>BK89</f>
        <v>0</v>
      </c>
      <c r="K89" s="71"/>
      <c r="L89" s="69"/>
      <c r="M89" s="102"/>
      <c r="N89" s="103"/>
      <c r="O89" s="103"/>
      <c r="P89" s="192">
        <f>P90+P125+P157+P168+P194+P197+P201+P225+P231+P242+P257+P274+P319</f>
        <v>0</v>
      </c>
      <c r="Q89" s="103"/>
      <c r="R89" s="192">
        <f>R90+R125+R157+R168+R194+R197+R201+R225+R231+R242+R257+R274+R319</f>
        <v>0</v>
      </c>
      <c r="S89" s="103"/>
      <c r="T89" s="193">
        <f>T90+T125+T157+T168+T194+T197+T201+T225+T231+T242+T257+T274+T319</f>
        <v>0</v>
      </c>
      <c r="AT89" s="21" t="s">
        <v>69</v>
      </c>
      <c r="AU89" s="21" t="s">
        <v>99</v>
      </c>
      <c r="BK89" s="194">
        <f>BK90+BK125+BK157+BK168+BK194+BK197+BK201+BK225+BK231+BK242+BK257+BK274+BK319</f>
        <v>0</v>
      </c>
    </row>
    <row r="90" s="9" customFormat="1" ht="37.44" customHeight="1">
      <c r="B90" s="195"/>
      <c r="C90" s="196"/>
      <c r="D90" s="197" t="s">
        <v>69</v>
      </c>
      <c r="E90" s="198" t="s">
        <v>788</v>
      </c>
      <c r="F90" s="198" t="s">
        <v>789</v>
      </c>
      <c r="G90" s="196"/>
      <c r="H90" s="196"/>
      <c r="I90" s="199"/>
      <c r="J90" s="200">
        <f>BK90</f>
        <v>0</v>
      </c>
      <c r="K90" s="196"/>
      <c r="L90" s="201"/>
      <c r="M90" s="202"/>
      <c r="N90" s="203"/>
      <c r="O90" s="203"/>
      <c r="P90" s="204">
        <f>SUM(P91:P124)</f>
        <v>0</v>
      </c>
      <c r="Q90" s="203"/>
      <c r="R90" s="204">
        <f>SUM(R91:R124)</f>
        <v>0</v>
      </c>
      <c r="S90" s="203"/>
      <c r="T90" s="205">
        <f>SUM(T91:T124)</f>
        <v>0</v>
      </c>
      <c r="AR90" s="206" t="s">
        <v>78</v>
      </c>
      <c r="AT90" s="207" t="s">
        <v>69</v>
      </c>
      <c r="AU90" s="207" t="s">
        <v>70</v>
      </c>
      <c r="AY90" s="206" t="s">
        <v>154</v>
      </c>
      <c r="BK90" s="208">
        <f>SUM(BK91:BK124)</f>
        <v>0</v>
      </c>
    </row>
    <row r="91" s="1" customFormat="1" ht="16.5" customHeight="1">
      <c r="B91" s="43"/>
      <c r="C91" s="209" t="s">
        <v>78</v>
      </c>
      <c r="D91" s="209" t="s">
        <v>155</v>
      </c>
      <c r="E91" s="210" t="s">
        <v>1417</v>
      </c>
      <c r="F91" s="211" t="s">
        <v>1418</v>
      </c>
      <c r="G91" s="212" t="s">
        <v>205</v>
      </c>
      <c r="H91" s="213">
        <v>4.7999999999999998</v>
      </c>
      <c r="I91" s="214"/>
      <c r="J91" s="215">
        <f>ROUND(I91*H91,2)</f>
        <v>0</v>
      </c>
      <c r="K91" s="211" t="s">
        <v>21</v>
      </c>
      <c r="L91" s="69"/>
      <c r="M91" s="216" t="s">
        <v>21</v>
      </c>
      <c r="N91" s="217" t="s">
        <v>41</v>
      </c>
      <c r="O91" s="44"/>
      <c r="P91" s="218">
        <f>O91*H91</f>
        <v>0</v>
      </c>
      <c r="Q91" s="218">
        <v>0</v>
      </c>
      <c r="R91" s="218">
        <f>Q91*H91</f>
        <v>0</v>
      </c>
      <c r="S91" s="218">
        <v>0</v>
      </c>
      <c r="T91" s="219">
        <f>S91*H91</f>
        <v>0</v>
      </c>
      <c r="AR91" s="21" t="s">
        <v>159</v>
      </c>
      <c r="AT91" s="21" t="s">
        <v>155</v>
      </c>
      <c r="AU91" s="21" t="s">
        <v>78</v>
      </c>
      <c r="AY91" s="21" t="s">
        <v>154</v>
      </c>
      <c r="BE91" s="220">
        <f>IF(N91="základní",J91,0)</f>
        <v>0</v>
      </c>
      <c r="BF91" s="220">
        <f>IF(N91="snížená",J91,0)</f>
        <v>0</v>
      </c>
      <c r="BG91" s="220">
        <f>IF(N91="zákl. přenesená",J91,0)</f>
        <v>0</v>
      </c>
      <c r="BH91" s="220">
        <f>IF(N91="sníž. přenesená",J91,0)</f>
        <v>0</v>
      </c>
      <c r="BI91" s="220">
        <f>IF(N91="nulová",J91,0)</f>
        <v>0</v>
      </c>
      <c r="BJ91" s="21" t="s">
        <v>78</v>
      </c>
      <c r="BK91" s="220">
        <f>ROUND(I91*H91,2)</f>
        <v>0</v>
      </c>
      <c r="BL91" s="21" t="s">
        <v>159</v>
      </c>
      <c r="BM91" s="21" t="s">
        <v>80</v>
      </c>
    </row>
    <row r="92" s="1" customFormat="1" ht="16.5" customHeight="1">
      <c r="B92" s="43"/>
      <c r="C92" s="209" t="s">
        <v>80</v>
      </c>
      <c r="D92" s="209" t="s">
        <v>155</v>
      </c>
      <c r="E92" s="210" t="s">
        <v>1419</v>
      </c>
      <c r="F92" s="211" t="s">
        <v>1420</v>
      </c>
      <c r="G92" s="212" t="s">
        <v>205</v>
      </c>
      <c r="H92" s="213">
        <v>29.41</v>
      </c>
      <c r="I92" s="214"/>
      <c r="J92" s="215">
        <f>ROUND(I92*H92,2)</f>
        <v>0</v>
      </c>
      <c r="K92" s="211" t="s">
        <v>21</v>
      </c>
      <c r="L92" s="69"/>
      <c r="M92" s="216" t="s">
        <v>21</v>
      </c>
      <c r="N92" s="217" t="s">
        <v>41</v>
      </c>
      <c r="O92" s="44"/>
      <c r="P92" s="218">
        <f>O92*H92</f>
        <v>0</v>
      </c>
      <c r="Q92" s="218">
        <v>0</v>
      </c>
      <c r="R92" s="218">
        <f>Q92*H92</f>
        <v>0</v>
      </c>
      <c r="S92" s="218">
        <v>0</v>
      </c>
      <c r="T92" s="219">
        <f>S92*H92</f>
        <v>0</v>
      </c>
      <c r="AR92" s="21" t="s">
        <v>159</v>
      </c>
      <c r="AT92" s="21" t="s">
        <v>155</v>
      </c>
      <c r="AU92" s="21" t="s">
        <v>78</v>
      </c>
      <c r="AY92" s="21" t="s">
        <v>154</v>
      </c>
      <c r="BE92" s="220">
        <f>IF(N92="základní",J92,0)</f>
        <v>0</v>
      </c>
      <c r="BF92" s="220">
        <f>IF(N92="snížená",J92,0)</f>
        <v>0</v>
      </c>
      <c r="BG92" s="220">
        <f>IF(N92="zákl. přenesená",J92,0)</f>
        <v>0</v>
      </c>
      <c r="BH92" s="220">
        <f>IF(N92="sníž. přenesená",J92,0)</f>
        <v>0</v>
      </c>
      <c r="BI92" s="220">
        <f>IF(N92="nulová",J92,0)</f>
        <v>0</v>
      </c>
      <c r="BJ92" s="21" t="s">
        <v>78</v>
      </c>
      <c r="BK92" s="220">
        <f>ROUND(I92*H92,2)</f>
        <v>0</v>
      </c>
      <c r="BL92" s="21" t="s">
        <v>159</v>
      </c>
      <c r="BM92" s="21" t="s">
        <v>159</v>
      </c>
    </row>
    <row r="93" s="10" customFormat="1">
      <c r="B93" s="221"/>
      <c r="C93" s="222"/>
      <c r="D93" s="223" t="s">
        <v>160</v>
      </c>
      <c r="E93" s="224" t="s">
        <v>21</v>
      </c>
      <c r="F93" s="225" t="s">
        <v>1421</v>
      </c>
      <c r="G93" s="222"/>
      <c r="H93" s="226">
        <v>29.41</v>
      </c>
      <c r="I93" s="227"/>
      <c r="J93" s="222"/>
      <c r="K93" s="222"/>
      <c r="L93" s="228"/>
      <c r="M93" s="229"/>
      <c r="N93" s="230"/>
      <c r="O93" s="230"/>
      <c r="P93" s="230"/>
      <c r="Q93" s="230"/>
      <c r="R93" s="230"/>
      <c r="S93" s="230"/>
      <c r="T93" s="231"/>
      <c r="AT93" s="232" t="s">
        <v>160</v>
      </c>
      <c r="AU93" s="232" t="s">
        <v>78</v>
      </c>
      <c r="AV93" s="10" t="s">
        <v>80</v>
      </c>
      <c r="AW93" s="10" t="s">
        <v>33</v>
      </c>
      <c r="AX93" s="10" t="s">
        <v>70</v>
      </c>
      <c r="AY93" s="232" t="s">
        <v>154</v>
      </c>
    </row>
    <row r="94" s="11" customFormat="1">
      <c r="B94" s="233"/>
      <c r="C94" s="234"/>
      <c r="D94" s="223" t="s">
        <v>160</v>
      </c>
      <c r="E94" s="235" t="s">
        <v>21</v>
      </c>
      <c r="F94" s="236" t="s">
        <v>162</v>
      </c>
      <c r="G94" s="234"/>
      <c r="H94" s="237">
        <v>29.41</v>
      </c>
      <c r="I94" s="238"/>
      <c r="J94" s="234"/>
      <c r="K94" s="234"/>
      <c r="L94" s="239"/>
      <c r="M94" s="240"/>
      <c r="N94" s="241"/>
      <c r="O94" s="241"/>
      <c r="P94" s="241"/>
      <c r="Q94" s="241"/>
      <c r="R94" s="241"/>
      <c r="S94" s="241"/>
      <c r="T94" s="242"/>
      <c r="AT94" s="243" t="s">
        <v>160</v>
      </c>
      <c r="AU94" s="243" t="s">
        <v>78</v>
      </c>
      <c r="AV94" s="11" t="s">
        <v>159</v>
      </c>
      <c r="AW94" s="11" t="s">
        <v>33</v>
      </c>
      <c r="AX94" s="11" t="s">
        <v>78</v>
      </c>
      <c r="AY94" s="243" t="s">
        <v>154</v>
      </c>
    </row>
    <row r="95" s="1" customFormat="1" ht="16.5" customHeight="1">
      <c r="B95" s="43"/>
      <c r="C95" s="209" t="s">
        <v>166</v>
      </c>
      <c r="D95" s="209" t="s">
        <v>155</v>
      </c>
      <c r="E95" s="210" t="s">
        <v>1422</v>
      </c>
      <c r="F95" s="211" t="s">
        <v>1423</v>
      </c>
      <c r="G95" s="212" t="s">
        <v>205</v>
      </c>
      <c r="H95" s="213">
        <v>7</v>
      </c>
      <c r="I95" s="214"/>
      <c r="J95" s="215">
        <f>ROUND(I95*H95,2)</f>
        <v>0</v>
      </c>
      <c r="K95" s="211" t="s">
        <v>21</v>
      </c>
      <c r="L95" s="69"/>
      <c r="M95" s="216" t="s">
        <v>21</v>
      </c>
      <c r="N95" s="217" t="s">
        <v>41</v>
      </c>
      <c r="O95" s="44"/>
      <c r="P95" s="218">
        <f>O95*H95</f>
        <v>0</v>
      </c>
      <c r="Q95" s="218">
        <v>0</v>
      </c>
      <c r="R95" s="218">
        <f>Q95*H95</f>
        <v>0</v>
      </c>
      <c r="S95" s="218">
        <v>0</v>
      </c>
      <c r="T95" s="219">
        <f>S95*H95</f>
        <v>0</v>
      </c>
      <c r="AR95" s="21" t="s">
        <v>159</v>
      </c>
      <c r="AT95" s="21" t="s">
        <v>155</v>
      </c>
      <c r="AU95" s="21" t="s">
        <v>78</v>
      </c>
      <c r="AY95" s="21" t="s">
        <v>154</v>
      </c>
      <c r="BE95" s="220">
        <f>IF(N95="základní",J95,0)</f>
        <v>0</v>
      </c>
      <c r="BF95" s="220">
        <f>IF(N95="snížená",J95,0)</f>
        <v>0</v>
      </c>
      <c r="BG95" s="220">
        <f>IF(N95="zákl. přenesená",J95,0)</f>
        <v>0</v>
      </c>
      <c r="BH95" s="220">
        <f>IF(N95="sníž. přenesená",J95,0)</f>
        <v>0</v>
      </c>
      <c r="BI95" s="220">
        <f>IF(N95="nulová",J95,0)</f>
        <v>0</v>
      </c>
      <c r="BJ95" s="21" t="s">
        <v>78</v>
      </c>
      <c r="BK95" s="220">
        <f>ROUND(I95*H95,2)</f>
        <v>0</v>
      </c>
      <c r="BL95" s="21" t="s">
        <v>159</v>
      </c>
      <c r="BM95" s="21" t="s">
        <v>169</v>
      </c>
    </row>
    <row r="96" s="10" customFormat="1">
      <c r="B96" s="221"/>
      <c r="C96" s="222"/>
      <c r="D96" s="223" t="s">
        <v>160</v>
      </c>
      <c r="E96" s="224" t="s">
        <v>21</v>
      </c>
      <c r="F96" s="225" t="s">
        <v>1424</v>
      </c>
      <c r="G96" s="222"/>
      <c r="H96" s="226">
        <v>7</v>
      </c>
      <c r="I96" s="227"/>
      <c r="J96" s="222"/>
      <c r="K96" s="222"/>
      <c r="L96" s="228"/>
      <c r="M96" s="229"/>
      <c r="N96" s="230"/>
      <c r="O96" s="230"/>
      <c r="P96" s="230"/>
      <c r="Q96" s="230"/>
      <c r="R96" s="230"/>
      <c r="S96" s="230"/>
      <c r="T96" s="231"/>
      <c r="AT96" s="232" t="s">
        <v>160</v>
      </c>
      <c r="AU96" s="232" t="s">
        <v>78</v>
      </c>
      <c r="AV96" s="10" t="s">
        <v>80</v>
      </c>
      <c r="AW96" s="10" t="s">
        <v>33</v>
      </c>
      <c r="AX96" s="10" t="s">
        <v>70</v>
      </c>
      <c r="AY96" s="232" t="s">
        <v>154</v>
      </c>
    </row>
    <row r="97" s="11" customFormat="1">
      <c r="B97" s="233"/>
      <c r="C97" s="234"/>
      <c r="D97" s="223" t="s">
        <v>160</v>
      </c>
      <c r="E97" s="235" t="s">
        <v>21</v>
      </c>
      <c r="F97" s="236" t="s">
        <v>162</v>
      </c>
      <c r="G97" s="234"/>
      <c r="H97" s="237">
        <v>7</v>
      </c>
      <c r="I97" s="238"/>
      <c r="J97" s="234"/>
      <c r="K97" s="234"/>
      <c r="L97" s="239"/>
      <c r="M97" s="240"/>
      <c r="N97" s="241"/>
      <c r="O97" s="241"/>
      <c r="P97" s="241"/>
      <c r="Q97" s="241"/>
      <c r="R97" s="241"/>
      <c r="S97" s="241"/>
      <c r="T97" s="242"/>
      <c r="AT97" s="243" t="s">
        <v>160</v>
      </c>
      <c r="AU97" s="243" t="s">
        <v>78</v>
      </c>
      <c r="AV97" s="11" t="s">
        <v>159</v>
      </c>
      <c r="AW97" s="11" t="s">
        <v>33</v>
      </c>
      <c r="AX97" s="11" t="s">
        <v>78</v>
      </c>
      <c r="AY97" s="243" t="s">
        <v>154</v>
      </c>
    </row>
    <row r="98" s="1" customFormat="1" ht="16.5" customHeight="1">
      <c r="B98" s="43"/>
      <c r="C98" s="209" t="s">
        <v>159</v>
      </c>
      <c r="D98" s="209" t="s">
        <v>155</v>
      </c>
      <c r="E98" s="210" t="s">
        <v>1425</v>
      </c>
      <c r="F98" s="211" t="s">
        <v>1426</v>
      </c>
      <c r="G98" s="212" t="s">
        <v>205</v>
      </c>
      <c r="H98" s="213">
        <v>6</v>
      </c>
      <c r="I98" s="214"/>
      <c r="J98" s="215">
        <f>ROUND(I98*H98,2)</f>
        <v>0</v>
      </c>
      <c r="K98" s="211" t="s">
        <v>21</v>
      </c>
      <c r="L98" s="69"/>
      <c r="M98" s="216" t="s">
        <v>21</v>
      </c>
      <c r="N98" s="217" t="s">
        <v>41</v>
      </c>
      <c r="O98" s="44"/>
      <c r="P98" s="218">
        <f>O98*H98</f>
        <v>0</v>
      </c>
      <c r="Q98" s="218">
        <v>0</v>
      </c>
      <c r="R98" s="218">
        <f>Q98*H98</f>
        <v>0</v>
      </c>
      <c r="S98" s="218">
        <v>0</v>
      </c>
      <c r="T98" s="219">
        <f>S98*H98</f>
        <v>0</v>
      </c>
      <c r="AR98" s="21" t="s">
        <v>159</v>
      </c>
      <c r="AT98" s="21" t="s">
        <v>155</v>
      </c>
      <c r="AU98" s="21" t="s">
        <v>78</v>
      </c>
      <c r="AY98" s="21" t="s">
        <v>154</v>
      </c>
      <c r="BE98" s="220">
        <f>IF(N98="základní",J98,0)</f>
        <v>0</v>
      </c>
      <c r="BF98" s="220">
        <f>IF(N98="snížená",J98,0)</f>
        <v>0</v>
      </c>
      <c r="BG98" s="220">
        <f>IF(N98="zákl. přenesená",J98,0)</f>
        <v>0</v>
      </c>
      <c r="BH98" s="220">
        <f>IF(N98="sníž. přenesená",J98,0)</f>
        <v>0</v>
      </c>
      <c r="BI98" s="220">
        <f>IF(N98="nulová",J98,0)</f>
        <v>0</v>
      </c>
      <c r="BJ98" s="21" t="s">
        <v>78</v>
      </c>
      <c r="BK98" s="220">
        <f>ROUND(I98*H98,2)</f>
        <v>0</v>
      </c>
      <c r="BL98" s="21" t="s">
        <v>159</v>
      </c>
      <c r="BM98" s="21" t="s">
        <v>172</v>
      </c>
    </row>
    <row r="99" s="10" customFormat="1">
      <c r="B99" s="221"/>
      <c r="C99" s="222"/>
      <c r="D99" s="223" t="s">
        <v>160</v>
      </c>
      <c r="E99" s="224" t="s">
        <v>21</v>
      </c>
      <c r="F99" s="225" t="s">
        <v>1427</v>
      </c>
      <c r="G99" s="222"/>
      <c r="H99" s="226">
        <v>6</v>
      </c>
      <c r="I99" s="227"/>
      <c r="J99" s="222"/>
      <c r="K99" s="222"/>
      <c r="L99" s="228"/>
      <c r="M99" s="229"/>
      <c r="N99" s="230"/>
      <c r="O99" s="230"/>
      <c r="P99" s="230"/>
      <c r="Q99" s="230"/>
      <c r="R99" s="230"/>
      <c r="S99" s="230"/>
      <c r="T99" s="231"/>
      <c r="AT99" s="232" t="s">
        <v>160</v>
      </c>
      <c r="AU99" s="232" t="s">
        <v>78</v>
      </c>
      <c r="AV99" s="10" t="s">
        <v>80</v>
      </c>
      <c r="AW99" s="10" t="s">
        <v>33</v>
      </c>
      <c r="AX99" s="10" t="s">
        <v>70</v>
      </c>
      <c r="AY99" s="232" t="s">
        <v>154</v>
      </c>
    </row>
    <row r="100" s="11" customFormat="1">
      <c r="B100" s="233"/>
      <c r="C100" s="234"/>
      <c r="D100" s="223" t="s">
        <v>160</v>
      </c>
      <c r="E100" s="235" t="s">
        <v>21</v>
      </c>
      <c r="F100" s="236" t="s">
        <v>162</v>
      </c>
      <c r="G100" s="234"/>
      <c r="H100" s="237">
        <v>6</v>
      </c>
      <c r="I100" s="238"/>
      <c r="J100" s="234"/>
      <c r="K100" s="234"/>
      <c r="L100" s="239"/>
      <c r="M100" s="240"/>
      <c r="N100" s="241"/>
      <c r="O100" s="241"/>
      <c r="P100" s="241"/>
      <c r="Q100" s="241"/>
      <c r="R100" s="241"/>
      <c r="S100" s="241"/>
      <c r="T100" s="242"/>
      <c r="AT100" s="243" t="s">
        <v>160</v>
      </c>
      <c r="AU100" s="243" t="s">
        <v>78</v>
      </c>
      <c r="AV100" s="11" t="s">
        <v>159</v>
      </c>
      <c r="AW100" s="11" t="s">
        <v>33</v>
      </c>
      <c r="AX100" s="11" t="s">
        <v>78</v>
      </c>
      <c r="AY100" s="243" t="s">
        <v>154</v>
      </c>
    </row>
    <row r="101" s="1" customFormat="1" ht="16.5" customHeight="1">
      <c r="B101" s="43"/>
      <c r="C101" s="209" t="s">
        <v>173</v>
      </c>
      <c r="D101" s="209" t="s">
        <v>155</v>
      </c>
      <c r="E101" s="210" t="s">
        <v>1428</v>
      </c>
      <c r="F101" s="211" t="s">
        <v>1429</v>
      </c>
      <c r="G101" s="212" t="s">
        <v>205</v>
      </c>
      <c r="H101" s="213">
        <v>14.44</v>
      </c>
      <c r="I101" s="214"/>
      <c r="J101" s="215">
        <f>ROUND(I101*H101,2)</f>
        <v>0</v>
      </c>
      <c r="K101" s="211" t="s">
        <v>21</v>
      </c>
      <c r="L101" s="69"/>
      <c r="M101" s="216" t="s">
        <v>21</v>
      </c>
      <c r="N101" s="217" t="s">
        <v>41</v>
      </c>
      <c r="O101" s="44"/>
      <c r="P101" s="218">
        <f>O101*H101</f>
        <v>0</v>
      </c>
      <c r="Q101" s="218">
        <v>0</v>
      </c>
      <c r="R101" s="218">
        <f>Q101*H101</f>
        <v>0</v>
      </c>
      <c r="S101" s="218">
        <v>0</v>
      </c>
      <c r="T101" s="219">
        <f>S101*H101</f>
        <v>0</v>
      </c>
      <c r="AR101" s="21" t="s">
        <v>159</v>
      </c>
      <c r="AT101" s="21" t="s">
        <v>155</v>
      </c>
      <c r="AU101" s="21" t="s">
        <v>78</v>
      </c>
      <c r="AY101" s="21" t="s">
        <v>154</v>
      </c>
      <c r="BE101" s="220">
        <f>IF(N101="základní",J101,0)</f>
        <v>0</v>
      </c>
      <c r="BF101" s="220">
        <f>IF(N101="snížená",J101,0)</f>
        <v>0</v>
      </c>
      <c r="BG101" s="220">
        <f>IF(N101="zákl. přenesená",J101,0)</f>
        <v>0</v>
      </c>
      <c r="BH101" s="220">
        <f>IF(N101="sníž. přenesená",J101,0)</f>
        <v>0</v>
      </c>
      <c r="BI101" s="220">
        <f>IF(N101="nulová",J101,0)</f>
        <v>0</v>
      </c>
      <c r="BJ101" s="21" t="s">
        <v>78</v>
      </c>
      <c r="BK101" s="220">
        <f>ROUND(I101*H101,2)</f>
        <v>0</v>
      </c>
      <c r="BL101" s="21" t="s">
        <v>159</v>
      </c>
      <c r="BM101" s="21" t="s">
        <v>176</v>
      </c>
    </row>
    <row r="102" s="10" customFormat="1">
      <c r="B102" s="221"/>
      <c r="C102" s="222"/>
      <c r="D102" s="223" t="s">
        <v>160</v>
      </c>
      <c r="E102" s="224" t="s">
        <v>21</v>
      </c>
      <c r="F102" s="225" t="s">
        <v>1430</v>
      </c>
      <c r="G102" s="222"/>
      <c r="H102" s="226">
        <v>14.44</v>
      </c>
      <c r="I102" s="227"/>
      <c r="J102" s="222"/>
      <c r="K102" s="222"/>
      <c r="L102" s="228"/>
      <c r="M102" s="229"/>
      <c r="N102" s="230"/>
      <c r="O102" s="230"/>
      <c r="P102" s="230"/>
      <c r="Q102" s="230"/>
      <c r="R102" s="230"/>
      <c r="S102" s="230"/>
      <c r="T102" s="231"/>
      <c r="AT102" s="232" t="s">
        <v>160</v>
      </c>
      <c r="AU102" s="232" t="s">
        <v>78</v>
      </c>
      <c r="AV102" s="10" t="s">
        <v>80</v>
      </c>
      <c r="AW102" s="10" t="s">
        <v>33</v>
      </c>
      <c r="AX102" s="10" t="s">
        <v>70</v>
      </c>
      <c r="AY102" s="232" t="s">
        <v>154</v>
      </c>
    </row>
    <row r="103" s="11" customFormat="1">
      <c r="B103" s="233"/>
      <c r="C103" s="234"/>
      <c r="D103" s="223" t="s">
        <v>160</v>
      </c>
      <c r="E103" s="235" t="s">
        <v>21</v>
      </c>
      <c r="F103" s="236" t="s">
        <v>162</v>
      </c>
      <c r="G103" s="234"/>
      <c r="H103" s="237">
        <v>14.44</v>
      </c>
      <c r="I103" s="238"/>
      <c r="J103" s="234"/>
      <c r="K103" s="234"/>
      <c r="L103" s="239"/>
      <c r="M103" s="240"/>
      <c r="N103" s="241"/>
      <c r="O103" s="241"/>
      <c r="P103" s="241"/>
      <c r="Q103" s="241"/>
      <c r="R103" s="241"/>
      <c r="S103" s="241"/>
      <c r="T103" s="242"/>
      <c r="AT103" s="243" t="s">
        <v>160</v>
      </c>
      <c r="AU103" s="243" t="s">
        <v>78</v>
      </c>
      <c r="AV103" s="11" t="s">
        <v>159</v>
      </c>
      <c r="AW103" s="11" t="s">
        <v>33</v>
      </c>
      <c r="AX103" s="11" t="s">
        <v>78</v>
      </c>
      <c r="AY103" s="243" t="s">
        <v>154</v>
      </c>
    </row>
    <row r="104" s="1" customFormat="1" ht="16.5" customHeight="1">
      <c r="B104" s="43"/>
      <c r="C104" s="209" t="s">
        <v>169</v>
      </c>
      <c r="D104" s="209" t="s">
        <v>155</v>
      </c>
      <c r="E104" s="210" t="s">
        <v>1431</v>
      </c>
      <c r="F104" s="211" t="s">
        <v>1432</v>
      </c>
      <c r="G104" s="212" t="s">
        <v>205</v>
      </c>
      <c r="H104" s="213">
        <v>27.059999999999999</v>
      </c>
      <c r="I104" s="214"/>
      <c r="J104" s="215">
        <f>ROUND(I104*H104,2)</f>
        <v>0</v>
      </c>
      <c r="K104" s="211" t="s">
        <v>21</v>
      </c>
      <c r="L104" s="69"/>
      <c r="M104" s="216" t="s">
        <v>21</v>
      </c>
      <c r="N104" s="217" t="s">
        <v>41</v>
      </c>
      <c r="O104" s="44"/>
      <c r="P104" s="218">
        <f>O104*H104</f>
        <v>0</v>
      </c>
      <c r="Q104" s="218">
        <v>0</v>
      </c>
      <c r="R104" s="218">
        <f>Q104*H104</f>
        <v>0</v>
      </c>
      <c r="S104" s="218">
        <v>0</v>
      </c>
      <c r="T104" s="219">
        <f>S104*H104</f>
        <v>0</v>
      </c>
      <c r="AR104" s="21" t="s">
        <v>159</v>
      </c>
      <c r="AT104" s="21" t="s">
        <v>155</v>
      </c>
      <c r="AU104" s="21" t="s">
        <v>78</v>
      </c>
      <c r="AY104" s="21" t="s">
        <v>154</v>
      </c>
      <c r="BE104" s="220">
        <f>IF(N104="základní",J104,0)</f>
        <v>0</v>
      </c>
      <c r="BF104" s="220">
        <f>IF(N104="snížená",J104,0)</f>
        <v>0</v>
      </c>
      <c r="BG104" s="220">
        <f>IF(N104="zákl. přenesená",J104,0)</f>
        <v>0</v>
      </c>
      <c r="BH104" s="220">
        <f>IF(N104="sníž. přenesená",J104,0)</f>
        <v>0</v>
      </c>
      <c r="BI104" s="220">
        <f>IF(N104="nulová",J104,0)</f>
        <v>0</v>
      </c>
      <c r="BJ104" s="21" t="s">
        <v>78</v>
      </c>
      <c r="BK104" s="220">
        <f>ROUND(I104*H104,2)</f>
        <v>0</v>
      </c>
      <c r="BL104" s="21" t="s">
        <v>159</v>
      </c>
      <c r="BM104" s="21" t="s">
        <v>179</v>
      </c>
    </row>
    <row r="105" s="10" customFormat="1">
      <c r="B105" s="221"/>
      <c r="C105" s="222"/>
      <c r="D105" s="223" t="s">
        <v>160</v>
      </c>
      <c r="E105" s="224" t="s">
        <v>21</v>
      </c>
      <c r="F105" s="225" t="s">
        <v>1433</v>
      </c>
      <c r="G105" s="222"/>
      <c r="H105" s="226">
        <v>27.059999999999999</v>
      </c>
      <c r="I105" s="227"/>
      <c r="J105" s="222"/>
      <c r="K105" s="222"/>
      <c r="L105" s="228"/>
      <c r="M105" s="229"/>
      <c r="N105" s="230"/>
      <c r="O105" s="230"/>
      <c r="P105" s="230"/>
      <c r="Q105" s="230"/>
      <c r="R105" s="230"/>
      <c r="S105" s="230"/>
      <c r="T105" s="231"/>
      <c r="AT105" s="232" t="s">
        <v>160</v>
      </c>
      <c r="AU105" s="232" t="s">
        <v>78</v>
      </c>
      <c r="AV105" s="10" t="s">
        <v>80</v>
      </c>
      <c r="AW105" s="10" t="s">
        <v>33</v>
      </c>
      <c r="AX105" s="10" t="s">
        <v>70</v>
      </c>
      <c r="AY105" s="232" t="s">
        <v>154</v>
      </c>
    </row>
    <row r="106" s="11" customFormat="1">
      <c r="B106" s="233"/>
      <c r="C106" s="234"/>
      <c r="D106" s="223" t="s">
        <v>160</v>
      </c>
      <c r="E106" s="235" t="s">
        <v>21</v>
      </c>
      <c r="F106" s="236" t="s">
        <v>162</v>
      </c>
      <c r="G106" s="234"/>
      <c r="H106" s="237">
        <v>27.059999999999999</v>
      </c>
      <c r="I106" s="238"/>
      <c r="J106" s="234"/>
      <c r="K106" s="234"/>
      <c r="L106" s="239"/>
      <c r="M106" s="240"/>
      <c r="N106" s="241"/>
      <c r="O106" s="241"/>
      <c r="P106" s="241"/>
      <c r="Q106" s="241"/>
      <c r="R106" s="241"/>
      <c r="S106" s="241"/>
      <c r="T106" s="242"/>
      <c r="AT106" s="243" t="s">
        <v>160</v>
      </c>
      <c r="AU106" s="243" t="s">
        <v>78</v>
      </c>
      <c r="AV106" s="11" t="s">
        <v>159</v>
      </c>
      <c r="AW106" s="11" t="s">
        <v>33</v>
      </c>
      <c r="AX106" s="11" t="s">
        <v>78</v>
      </c>
      <c r="AY106" s="243" t="s">
        <v>154</v>
      </c>
    </row>
    <row r="107" s="1" customFormat="1" ht="16.5" customHeight="1">
      <c r="B107" s="43"/>
      <c r="C107" s="209" t="s">
        <v>180</v>
      </c>
      <c r="D107" s="209" t="s">
        <v>155</v>
      </c>
      <c r="E107" s="210" t="s">
        <v>1434</v>
      </c>
      <c r="F107" s="211" t="s">
        <v>1435</v>
      </c>
      <c r="G107" s="212" t="s">
        <v>205</v>
      </c>
      <c r="H107" s="213">
        <v>1.5</v>
      </c>
      <c r="I107" s="214"/>
      <c r="J107" s="215">
        <f>ROUND(I107*H107,2)</f>
        <v>0</v>
      </c>
      <c r="K107" s="211" t="s">
        <v>21</v>
      </c>
      <c r="L107" s="69"/>
      <c r="M107" s="216" t="s">
        <v>21</v>
      </c>
      <c r="N107" s="217" t="s">
        <v>41</v>
      </c>
      <c r="O107" s="44"/>
      <c r="P107" s="218">
        <f>O107*H107</f>
        <v>0</v>
      </c>
      <c r="Q107" s="218">
        <v>0</v>
      </c>
      <c r="R107" s="218">
        <f>Q107*H107</f>
        <v>0</v>
      </c>
      <c r="S107" s="218">
        <v>0</v>
      </c>
      <c r="T107" s="219">
        <f>S107*H107</f>
        <v>0</v>
      </c>
      <c r="AR107" s="21" t="s">
        <v>159</v>
      </c>
      <c r="AT107" s="21" t="s">
        <v>155</v>
      </c>
      <c r="AU107" s="21" t="s">
        <v>78</v>
      </c>
      <c r="AY107" s="21" t="s">
        <v>154</v>
      </c>
      <c r="BE107" s="220">
        <f>IF(N107="základní",J107,0)</f>
        <v>0</v>
      </c>
      <c r="BF107" s="220">
        <f>IF(N107="snížená",J107,0)</f>
        <v>0</v>
      </c>
      <c r="BG107" s="220">
        <f>IF(N107="zákl. přenesená",J107,0)</f>
        <v>0</v>
      </c>
      <c r="BH107" s="220">
        <f>IF(N107="sníž. přenesená",J107,0)</f>
        <v>0</v>
      </c>
      <c r="BI107" s="220">
        <f>IF(N107="nulová",J107,0)</f>
        <v>0</v>
      </c>
      <c r="BJ107" s="21" t="s">
        <v>78</v>
      </c>
      <c r="BK107" s="220">
        <f>ROUND(I107*H107,2)</f>
        <v>0</v>
      </c>
      <c r="BL107" s="21" t="s">
        <v>159</v>
      </c>
      <c r="BM107" s="21" t="s">
        <v>183</v>
      </c>
    </row>
    <row r="108" s="1" customFormat="1" ht="16.5" customHeight="1">
      <c r="B108" s="43"/>
      <c r="C108" s="209" t="s">
        <v>172</v>
      </c>
      <c r="D108" s="209" t="s">
        <v>155</v>
      </c>
      <c r="E108" s="210" t="s">
        <v>1436</v>
      </c>
      <c r="F108" s="211" t="s">
        <v>1437</v>
      </c>
      <c r="G108" s="212" t="s">
        <v>205</v>
      </c>
      <c r="H108" s="213">
        <v>3.2999999999999998</v>
      </c>
      <c r="I108" s="214"/>
      <c r="J108" s="215">
        <f>ROUND(I108*H108,2)</f>
        <v>0</v>
      </c>
      <c r="K108" s="211" t="s">
        <v>21</v>
      </c>
      <c r="L108" s="69"/>
      <c r="M108" s="216" t="s">
        <v>21</v>
      </c>
      <c r="N108" s="217" t="s">
        <v>41</v>
      </c>
      <c r="O108" s="44"/>
      <c r="P108" s="218">
        <f>O108*H108</f>
        <v>0</v>
      </c>
      <c r="Q108" s="218">
        <v>0</v>
      </c>
      <c r="R108" s="218">
        <f>Q108*H108</f>
        <v>0</v>
      </c>
      <c r="S108" s="218">
        <v>0</v>
      </c>
      <c r="T108" s="219">
        <f>S108*H108</f>
        <v>0</v>
      </c>
      <c r="AR108" s="21" t="s">
        <v>159</v>
      </c>
      <c r="AT108" s="21" t="s">
        <v>155</v>
      </c>
      <c r="AU108" s="21" t="s">
        <v>78</v>
      </c>
      <c r="AY108" s="21" t="s">
        <v>154</v>
      </c>
      <c r="BE108" s="220">
        <f>IF(N108="základní",J108,0)</f>
        <v>0</v>
      </c>
      <c r="BF108" s="220">
        <f>IF(N108="snížená",J108,0)</f>
        <v>0</v>
      </c>
      <c r="BG108" s="220">
        <f>IF(N108="zákl. přenesená",J108,0)</f>
        <v>0</v>
      </c>
      <c r="BH108" s="220">
        <f>IF(N108="sníž. přenesená",J108,0)</f>
        <v>0</v>
      </c>
      <c r="BI108" s="220">
        <f>IF(N108="nulová",J108,0)</f>
        <v>0</v>
      </c>
      <c r="BJ108" s="21" t="s">
        <v>78</v>
      </c>
      <c r="BK108" s="220">
        <f>ROUND(I108*H108,2)</f>
        <v>0</v>
      </c>
      <c r="BL108" s="21" t="s">
        <v>159</v>
      </c>
      <c r="BM108" s="21" t="s">
        <v>187</v>
      </c>
    </row>
    <row r="109" s="1" customFormat="1" ht="16.5" customHeight="1">
      <c r="B109" s="43"/>
      <c r="C109" s="209" t="s">
        <v>189</v>
      </c>
      <c r="D109" s="209" t="s">
        <v>155</v>
      </c>
      <c r="E109" s="210" t="s">
        <v>1438</v>
      </c>
      <c r="F109" s="211" t="s">
        <v>1439</v>
      </c>
      <c r="G109" s="212" t="s">
        <v>205</v>
      </c>
      <c r="H109" s="213">
        <v>16</v>
      </c>
      <c r="I109" s="214"/>
      <c r="J109" s="215">
        <f>ROUND(I109*H109,2)</f>
        <v>0</v>
      </c>
      <c r="K109" s="211" t="s">
        <v>21</v>
      </c>
      <c r="L109" s="69"/>
      <c r="M109" s="216" t="s">
        <v>21</v>
      </c>
      <c r="N109" s="217" t="s">
        <v>41</v>
      </c>
      <c r="O109" s="44"/>
      <c r="P109" s="218">
        <f>O109*H109</f>
        <v>0</v>
      </c>
      <c r="Q109" s="218">
        <v>0</v>
      </c>
      <c r="R109" s="218">
        <f>Q109*H109</f>
        <v>0</v>
      </c>
      <c r="S109" s="218">
        <v>0</v>
      </c>
      <c r="T109" s="219">
        <f>S109*H109</f>
        <v>0</v>
      </c>
      <c r="AR109" s="21" t="s">
        <v>159</v>
      </c>
      <c r="AT109" s="21" t="s">
        <v>155</v>
      </c>
      <c r="AU109" s="21" t="s">
        <v>78</v>
      </c>
      <c r="AY109" s="21" t="s">
        <v>154</v>
      </c>
      <c r="BE109" s="220">
        <f>IF(N109="základní",J109,0)</f>
        <v>0</v>
      </c>
      <c r="BF109" s="220">
        <f>IF(N109="snížená",J109,0)</f>
        <v>0</v>
      </c>
      <c r="BG109" s="220">
        <f>IF(N109="zákl. přenesená",J109,0)</f>
        <v>0</v>
      </c>
      <c r="BH109" s="220">
        <f>IF(N109="sníž. přenesená",J109,0)</f>
        <v>0</v>
      </c>
      <c r="BI109" s="220">
        <f>IF(N109="nulová",J109,0)</f>
        <v>0</v>
      </c>
      <c r="BJ109" s="21" t="s">
        <v>78</v>
      </c>
      <c r="BK109" s="220">
        <f>ROUND(I109*H109,2)</f>
        <v>0</v>
      </c>
      <c r="BL109" s="21" t="s">
        <v>159</v>
      </c>
      <c r="BM109" s="21" t="s">
        <v>192</v>
      </c>
    </row>
    <row r="110" s="10" customFormat="1">
      <c r="B110" s="221"/>
      <c r="C110" s="222"/>
      <c r="D110" s="223" t="s">
        <v>160</v>
      </c>
      <c r="E110" s="224" t="s">
        <v>21</v>
      </c>
      <c r="F110" s="225" t="s">
        <v>1440</v>
      </c>
      <c r="G110" s="222"/>
      <c r="H110" s="226">
        <v>16</v>
      </c>
      <c r="I110" s="227"/>
      <c r="J110" s="222"/>
      <c r="K110" s="222"/>
      <c r="L110" s="228"/>
      <c r="M110" s="229"/>
      <c r="N110" s="230"/>
      <c r="O110" s="230"/>
      <c r="P110" s="230"/>
      <c r="Q110" s="230"/>
      <c r="R110" s="230"/>
      <c r="S110" s="230"/>
      <c r="T110" s="231"/>
      <c r="AT110" s="232" t="s">
        <v>160</v>
      </c>
      <c r="AU110" s="232" t="s">
        <v>78</v>
      </c>
      <c r="AV110" s="10" t="s">
        <v>80</v>
      </c>
      <c r="AW110" s="10" t="s">
        <v>33</v>
      </c>
      <c r="AX110" s="10" t="s">
        <v>70</v>
      </c>
      <c r="AY110" s="232" t="s">
        <v>154</v>
      </c>
    </row>
    <row r="111" s="11" customFormat="1">
      <c r="B111" s="233"/>
      <c r="C111" s="234"/>
      <c r="D111" s="223" t="s">
        <v>160</v>
      </c>
      <c r="E111" s="235" t="s">
        <v>21</v>
      </c>
      <c r="F111" s="236" t="s">
        <v>162</v>
      </c>
      <c r="G111" s="234"/>
      <c r="H111" s="237">
        <v>16</v>
      </c>
      <c r="I111" s="238"/>
      <c r="J111" s="234"/>
      <c r="K111" s="234"/>
      <c r="L111" s="239"/>
      <c r="M111" s="240"/>
      <c r="N111" s="241"/>
      <c r="O111" s="241"/>
      <c r="P111" s="241"/>
      <c r="Q111" s="241"/>
      <c r="R111" s="241"/>
      <c r="S111" s="241"/>
      <c r="T111" s="242"/>
      <c r="AT111" s="243" t="s">
        <v>160</v>
      </c>
      <c r="AU111" s="243" t="s">
        <v>78</v>
      </c>
      <c r="AV111" s="11" t="s">
        <v>159</v>
      </c>
      <c r="AW111" s="11" t="s">
        <v>33</v>
      </c>
      <c r="AX111" s="11" t="s">
        <v>78</v>
      </c>
      <c r="AY111" s="243" t="s">
        <v>154</v>
      </c>
    </row>
    <row r="112" s="1" customFormat="1" ht="16.5" customHeight="1">
      <c r="B112" s="43"/>
      <c r="C112" s="209" t="s">
        <v>176</v>
      </c>
      <c r="D112" s="209" t="s">
        <v>155</v>
      </c>
      <c r="E112" s="210" t="s">
        <v>1441</v>
      </c>
      <c r="F112" s="211" t="s">
        <v>1442</v>
      </c>
      <c r="G112" s="212" t="s">
        <v>205</v>
      </c>
      <c r="H112" s="213">
        <v>8.2400000000000002</v>
      </c>
      <c r="I112" s="214"/>
      <c r="J112" s="215">
        <f>ROUND(I112*H112,2)</f>
        <v>0</v>
      </c>
      <c r="K112" s="211" t="s">
        <v>21</v>
      </c>
      <c r="L112" s="69"/>
      <c r="M112" s="216" t="s">
        <v>21</v>
      </c>
      <c r="N112" s="217" t="s">
        <v>41</v>
      </c>
      <c r="O112" s="44"/>
      <c r="P112" s="218">
        <f>O112*H112</f>
        <v>0</v>
      </c>
      <c r="Q112" s="218">
        <v>0</v>
      </c>
      <c r="R112" s="218">
        <f>Q112*H112</f>
        <v>0</v>
      </c>
      <c r="S112" s="218">
        <v>0</v>
      </c>
      <c r="T112" s="219">
        <f>S112*H112</f>
        <v>0</v>
      </c>
      <c r="AR112" s="21" t="s">
        <v>159</v>
      </c>
      <c r="AT112" s="21" t="s">
        <v>155</v>
      </c>
      <c r="AU112" s="21" t="s">
        <v>78</v>
      </c>
      <c r="AY112" s="21" t="s">
        <v>154</v>
      </c>
      <c r="BE112" s="220">
        <f>IF(N112="základní",J112,0)</f>
        <v>0</v>
      </c>
      <c r="BF112" s="220">
        <f>IF(N112="snížená",J112,0)</f>
        <v>0</v>
      </c>
      <c r="BG112" s="220">
        <f>IF(N112="zákl. přenesená",J112,0)</f>
        <v>0</v>
      </c>
      <c r="BH112" s="220">
        <f>IF(N112="sníž. přenesená",J112,0)</f>
        <v>0</v>
      </c>
      <c r="BI112" s="220">
        <f>IF(N112="nulová",J112,0)</f>
        <v>0</v>
      </c>
      <c r="BJ112" s="21" t="s">
        <v>78</v>
      </c>
      <c r="BK112" s="220">
        <f>ROUND(I112*H112,2)</f>
        <v>0</v>
      </c>
      <c r="BL112" s="21" t="s">
        <v>159</v>
      </c>
      <c r="BM112" s="21" t="s">
        <v>196</v>
      </c>
    </row>
    <row r="113" s="1" customFormat="1" ht="16.5" customHeight="1">
      <c r="B113" s="43"/>
      <c r="C113" s="209" t="s">
        <v>198</v>
      </c>
      <c r="D113" s="209" t="s">
        <v>155</v>
      </c>
      <c r="E113" s="210" t="s">
        <v>1443</v>
      </c>
      <c r="F113" s="211" t="s">
        <v>1444</v>
      </c>
      <c r="G113" s="212" t="s">
        <v>205</v>
      </c>
      <c r="H113" s="213">
        <v>10.4</v>
      </c>
      <c r="I113" s="214"/>
      <c r="J113" s="215">
        <f>ROUND(I113*H113,2)</f>
        <v>0</v>
      </c>
      <c r="K113" s="211" t="s">
        <v>21</v>
      </c>
      <c r="L113" s="69"/>
      <c r="M113" s="216" t="s">
        <v>21</v>
      </c>
      <c r="N113" s="217" t="s">
        <v>41</v>
      </c>
      <c r="O113" s="44"/>
      <c r="P113" s="218">
        <f>O113*H113</f>
        <v>0</v>
      </c>
      <c r="Q113" s="218">
        <v>0</v>
      </c>
      <c r="R113" s="218">
        <f>Q113*H113</f>
        <v>0</v>
      </c>
      <c r="S113" s="218">
        <v>0</v>
      </c>
      <c r="T113" s="219">
        <f>S113*H113</f>
        <v>0</v>
      </c>
      <c r="AR113" s="21" t="s">
        <v>159</v>
      </c>
      <c r="AT113" s="21" t="s">
        <v>155</v>
      </c>
      <c r="AU113" s="21" t="s">
        <v>78</v>
      </c>
      <c r="AY113" s="21" t="s">
        <v>154</v>
      </c>
      <c r="BE113" s="220">
        <f>IF(N113="základní",J113,0)</f>
        <v>0</v>
      </c>
      <c r="BF113" s="220">
        <f>IF(N113="snížená",J113,0)</f>
        <v>0</v>
      </c>
      <c r="BG113" s="220">
        <f>IF(N113="zákl. přenesená",J113,0)</f>
        <v>0</v>
      </c>
      <c r="BH113" s="220">
        <f>IF(N113="sníž. přenesená",J113,0)</f>
        <v>0</v>
      </c>
      <c r="BI113" s="220">
        <f>IF(N113="nulová",J113,0)</f>
        <v>0</v>
      </c>
      <c r="BJ113" s="21" t="s">
        <v>78</v>
      </c>
      <c r="BK113" s="220">
        <f>ROUND(I113*H113,2)</f>
        <v>0</v>
      </c>
      <c r="BL113" s="21" t="s">
        <v>159</v>
      </c>
      <c r="BM113" s="21" t="s">
        <v>201</v>
      </c>
    </row>
    <row r="114" s="1" customFormat="1" ht="16.5" customHeight="1">
      <c r="B114" s="43"/>
      <c r="C114" s="209" t="s">
        <v>179</v>
      </c>
      <c r="D114" s="209" t="s">
        <v>155</v>
      </c>
      <c r="E114" s="210" t="s">
        <v>1445</v>
      </c>
      <c r="F114" s="211" t="s">
        <v>1446</v>
      </c>
      <c r="G114" s="212" t="s">
        <v>205</v>
      </c>
      <c r="H114" s="213">
        <v>1</v>
      </c>
      <c r="I114" s="214"/>
      <c r="J114" s="215">
        <f>ROUND(I114*H114,2)</f>
        <v>0</v>
      </c>
      <c r="K114" s="211" t="s">
        <v>21</v>
      </c>
      <c r="L114" s="69"/>
      <c r="M114" s="216" t="s">
        <v>21</v>
      </c>
      <c r="N114" s="217" t="s">
        <v>41</v>
      </c>
      <c r="O114" s="44"/>
      <c r="P114" s="218">
        <f>O114*H114</f>
        <v>0</v>
      </c>
      <c r="Q114" s="218">
        <v>0</v>
      </c>
      <c r="R114" s="218">
        <f>Q114*H114</f>
        <v>0</v>
      </c>
      <c r="S114" s="218">
        <v>0</v>
      </c>
      <c r="T114" s="219">
        <f>S114*H114</f>
        <v>0</v>
      </c>
      <c r="AR114" s="21" t="s">
        <v>159</v>
      </c>
      <c r="AT114" s="21" t="s">
        <v>155</v>
      </c>
      <c r="AU114" s="21" t="s">
        <v>78</v>
      </c>
      <c r="AY114" s="21" t="s">
        <v>154</v>
      </c>
      <c r="BE114" s="220">
        <f>IF(N114="základní",J114,0)</f>
        <v>0</v>
      </c>
      <c r="BF114" s="220">
        <f>IF(N114="snížená",J114,0)</f>
        <v>0</v>
      </c>
      <c r="BG114" s="220">
        <f>IF(N114="zákl. přenesená",J114,0)</f>
        <v>0</v>
      </c>
      <c r="BH114" s="220">
        <f>IF(N114="sníž. přenesená",J114,0)</f>
        <v>0</v>
      </c>
      <c r="BI114" s="220">
        <f>IF(N114="nulová",J114,0)</f>
        <v>0</v>
      </c>
      <c r="BJ114" s="21" t="s">
        <v>78</v>
      </c>
      <c r="BK114" s="220">
        <f>ROUND(I114*H114,2)</f>
        <v>0</v>
      </c>
      <c r="BL114" s="21" t="s">
        <v>159</v>
      </c>
      <c r="BM114" s="21" t="s">
        <v>206</v>
      </c>
    </row>
    <row r="115" s="1" customFormat="1" ht="25.5" customHeight="1">
      <c r="B115" s="43"/>
      <c r="C115" s="209" t="s">
        <v>208</v>
      </c>
      <c r="D115" s="209" t="s">
        <v>155</v>
      </c>
      <c r="E115" s="210" t="s">
        <v>1447</v>
      </c>
      <c r="F115" s="211" t="s">
        <v>1448</v>
      </c>
      <c r="G115" s="212" t="s">
        <v>262</v>
      </c>
      <c r="H115" s="213">
        <v>2</v>
      </c>
      <c r="I115" s="214"/>
      <c r="J115" s="215">
        <f>ROUND(I115*H115,2)</f>
        <v>0</v>
      </c>
      <c r="K115" s="211" t="s">
        <v>21</v>
      </c>
      <c r="L115" s="69"/>
      <c r="M115" s="216" t="s">
        <v>21</v>
      </c>
      <c r="N115" s="217" t="s">
        <v>41</v>
      </c>
      <c r="O115" s="44"/>
      <c r="P115" s="218">
        <f>O115*H115</f>
        <v>0</v>
      </c>
      <c r="Q115" s="218">
        <v>0</v>
      </c>
      <c r="R115" s="218">
        <f>Q115*H115</f>
        <v>0</v>
      </c>
      <c r="S115" s="218">
        <v>0</v>
      </c>
      <c r="T115" s="219">
        <f>S115*H115</f>
        <v>0</v>
      </c>
      <c r="AR115" s="21" t="s">
        <v>159</v>
      </c>
      <c r="AT115" s="21" t="s">
        <v>155</v>
      </c>
      <c r="AU115" s="21" t="s">
        <v>78</v>
      </c>
      <c r="AY115" s="21" t="s">
        <v>154</v>
      </c>
      <c r="BE115" s="220">
        <f>IF(N115="základní",J115,0)</f>
        <v>0</v>
      </c>
      <c r="BF115" s="220">
        <f>IF(N115="snížená",J115,0)</f>
        <v>0</v>
      </c>
      <c r="BG115" s="220">
        <f>IF(N115="zákl. přenesená",J115,0)</f>
        <v>0</v>
      </c>
      <c r="BH115" s="220">
        <f>IF(N115="sníž. přenesená",J115,0)</f>
        <v>0</v>
      </c>
      <c r="BI115" s="220">
        <f>IF(N115="nulová",J115,0)</f>
        <v>0</v>
      </c>
      <c r="BJ115" s="21" t="s">
        <v>78</v>
      </c>
      <c r="BK115" s="220">
        <f>ROUND(I115*H115,2)</f>
        <v>0</v>
      </c>
      <c r="BL115" s="21" t="s">
        <v>159</v>
      </c>
      <c r="BM115" s="21" t="s">
        <v>211</v>
      </c>
    </row>
    <row r="116" s="1" customFormat="1" ht="16.5" customHeight="1">
      <c r="B116" s="43"/>
      <c r="C116" s="209" t="s">
        <v>183</v>
      </c>
      <c r="D116" s="209" t="s">
        <v>155</v>
      </c>
      <c r="E116" s="210" t="s">
        <v>1449</v>
      </c>
      <c r="F116" s="211" t="s">
        <v>1450</v>
      </c>
      <c r="G116" s="212" t="s">
        <v>262</v>
      </c>
      <c r="H116" s="213">
        <v>8</v>
      </c>
      <c r="I116" s="214"/>
      <c r="J116" s="215">
        <f>ROUND(I116*H116,2)</f>
        <v>0</v>
      </c>
      <c r="K116" s="211" t="s">
        <v>21</v>
      </c>
      <c r="L116" s="69"/>
      <c r="M116" s="216" t="s">
        <v>21</v>
      </c>
      <c r="N116" s="217" t="s">
        <v>41</v>
      </c>
      <c r="O116" s="44"/>
      <c r="P116" s="218">
        <f>O116*H116</f>
        <v>0</v>
      </c>
      <c r="Q116" s="218">
        <v>0</v>
      </c>
      <c r="R116" s="218">
        <f>Q116*H116</f>
        <v>0</v>
      </c>
      <c r="S116" s="218">
        <v>0</v>
      </c>
      <c r="T116" s="219">
        <f>S116*H116</f>
        <v>0</v>
      </c>
      <c r="AR116" s="21" t="s">
        <v>159</v>
      </c>
      <c r="AT116" s="21" t="s">
        <v>155</v>
      </c>
      <c r="AU116" s="21" t="s">
        <v>78</v>
      </c>
      <c r="AY116" s="21" t="s">
        <v>154</v>
      </c>
      <c r="BE116" s="220">
        <f>IF(N116="základní",J116,0)</f>
        <v>0</v>
      </c>
      <c r="BF116" s="220">
        <f>IF(N116="snížená",J116,0)</f>
        <v>0</v>
      </c>
      <c r="BG116" s="220">
        <f>IF(N116="zákl. přenesená",J116,0)</f>
        <v>0</v>
      </c>
      <c r="BH116" s="220">
        <f>IF(N116="sníž. přenesená",J116,0)</f>
        <v>0</v>
      </c>
      <c r="BI116" s="220">
        <f>IF(N116="nulová",J116,0)</f>
        <v>0</v>
      </c>
      <c r="BJ116" s="21" t="s">
        <v>78</v>
      </c>
      <c r="BK116" s="220">
        <f>ROUND(I116*H116,2)</f>
        <v>0</v>
      </c>
      <c r="BL116" s="21" t="s">
        <v>159</v>
      </c>
      <c r="BM116" s="21" t="s">
        <v>215</v>
      </c>
    </row>
    <row r="117" s="1" customFormat="1" ht="16.5" customHeight="1">
      <c r="B117" s="43"/>
      <c r="C117" s="209" t="s">
        <v>10</v>
      </c>
      <c r="D117" s="209" t="s">
        <v>155</v>
      </c>
      <c r="E117" s="210" t="s">
        <v>1451</v>
      </c>
      <c r="F117" s="211" t="s">
        <v>1452</v>
      </c>
      <c r="G117" s="212" t="s">
        <v>262</v>
      </c>
      <c r="H117" s="213">
        <v>9</v>
      </c>
      <c r="I117" s="214"/>
      <c r="J117" s="215">
        <f>ROUND(I117*H117,2)</f>
        <v>0</v>
      </c>
      <c r="K117" s="211" t="s">
        <v>21</v>
      </c>
      <c r="L117" s="69"/>
      <c r="M117" s="216" t="s">
        <v>21</v>
      </c>
      <c r="N117" s="217" t="s">
        <v>41</v>
      </c>
      <c r="O117" s="44"/>
      <c r="P117" s="218">
        <f>O117*H117</f>
        <v>0</v>
      </c>
      <c r="Q117" s="218">
        <v>0</v>
      </c>
      <c r="R117" s="218">
        <f>Q117*H117</f>
        <v>0</v>
      </c>
      <c r="S117" s="218">
        <v>0</v>
      </c>
      <c r="T117" s="219">
        <f>S117*H117</f>
        <v>0</v>
      </c>
      <c r="AR117" s="21" t="s">
        <v>159</v>
      </c>
      <c r="AT117" s="21" t="s">
        <v>155</v>
      </c>
      <c r="AU117" s="21" t="s">
        <v>78</v>
      </c>
      <c r="AY117" s="21" t="s">
        <v>154</v>
      </c>
      <c r="BE117" s="220">
        <f>IF(N117="základní",J117,0)</f>
        <v>0</v>
      </c>
      <c r="BF117" s="220">
        <f>IF(N117="snížená",J117,0)</f>
        <v>0</v>
      </c>
      <c r="BG117" s="220">
        <f>IF(N117="zákl. přenesená",J117,0)</f>
        <v>0</v>
      </c>
      <c r="BH117" s="220">
        <f>IF(N117="sníž. přenesená",J117,0)</f>
        <v>0</v>
      </c>
      <c r="BI117" s="220">
        <f>IF(N117="nulová",J117,0)</f>
        <v>0</v>
      </c>
      <c r="BJ117" s="21" t="s">
        <v>78</v>
      </c>
      <c r="BK117" s="220">
        <f>ROUND(I117*H117,2)</f>
        <v>0</v>
      </c>
      <c r="BL117" s="21" t="s">
        <v>159</v>
      </c>
      <c r="BM117" s="21" t="s">
        <v>218</v>
      </c>
    </row>
    <row r="118" s="1" customFormat="1" ht="16.5" customHeight="1">
      <c r="B118" s="43"/>
      <c r="C118" s="209" t="s">
        <v>187</v>
      </c>
      <c r="D118" s="209" t="s">
        <v>155</v>
      </c>
      <c r="E118" s="210" t="s">
        <v>1453</v>
      </c>
      <c r="F118" s="211" t="s">
        <v>1454</v>
      </c>
      <c r="G118" s="212" t="s">
        <v>262</v>
      </c>
      <c r="H118" s="213">
        <v>3</v>
      </c>
      <c r="I118" s="214"/>
      <c r="J118" s="215">
        <f>ROUND(I118*H118,2)</f>
        <v>0</v>
      </c>
      <c r="K118" s="211" t="s">
        <v>21</v>
      </c>
      <c r="L118" s="69"/>
      <c r="M118" s="216" t="s">
        <v>21</v>
      </c>
      <c r="N118" s="217" t="s">
        <v>41</v>
      </c>
      <c r="O118" s="44"/>
      <c r="P118" s="218">
        <f>O118*H118</f>
        <v>0</v>
      </c>
      <c r="Q118" s="218">
        <v>0</v>
      </c>
      <c r="R118" s="218">
        <f>Q118*H118</f>
        <v>0</v>
      </c>
      <c r="S118" s="218">
        <v>0</v>
      </c>
      <c r="T118" s="219">
        <f>S118*H118</f>
        <v>0</v>
      </c>
      <c r="AR118" s="21" t="s">
        <v>159</v>
      </c>
      <c r="AT118" s="21" t="s">
        <v>155</v>
      </c>
      <c r="AU118" s="21" t="s">
        <v>78</v>
      </c>
      <c r="AY118" s="21" t="s">
        <v>154</v>
      </c>
      <c r="BE118" s="220">
        <f>IF(N118="základní",J118,0)</f>
        <v>0</v>
      </c>
      <c r="BF118" s="220">
        <f>IF(N118="snížená",J118,0)</f>
        <v>0</v>
      </c>
      <c r="BG118" s="220">
        <f>IF(N118="zákl. přenesená",J118,0)</f>
        <v>0</v>
      </c>
      <c r="BH118" s="220">
        <f>IF(N118="sníž. přenesená",J118,0)</f>
        <v>0</v>
      </c>
      <c r="BI118" s="220">
        <f>IF(N118="nulová",J118,0)</f>
        <v>0</v>
      </c>
      <c r="BJ118" s="21" t="s">
        <v>78</v>
      </c>
      <c r="BK118" s="220">
        <f>ROUND(I118*H118,2)</f>
        <v>0</v>
      </c>
      <c r="BL118" s="21" t="s">
        <v>159</v>
      </c>
      <c r="BM118" s="21" t="s">
        <v>222</v>
      </c>
    </row>
    <row r="119" s="1" customFormat="1" ht="16.5" customHeight="1">
      <c r="B119" s="43"/>
      <c r="C119" s="209" t="s">
        <v>223</v>
      </c>
      <c r="D119" s="209" t="s">
        <v>155</v>
      </c>
      <c r="E119" s="210" t="s">
        <v>1455</v>
      </c>
      <c r="F119" s="211" t="s">
        <v>1456</v>
      </c>
      <c r="G119" s="212" t="s">
        <v>262</v>
      </c>
      <c r="H119" s="213">
        <v>8</v>
      </c>
      <c r="I119" s="214"/>
      <c r="J119" s="215">
        <f>ROUND(I119*H119,2)</f>
        <v>0</v>
      </c>
      <c r="K119" s="211" t="s">
        <v>21</v>
      </c>
      <c r="L119" s="69"/>
      <c r="M119" s="216" t="s">
        <v>21</v>
      </c>
      <c r="N119" s="217" t="s">
        <v>41</v>
      </c>
      <c r="O119" s="44"/>
      <c r="P119" s="218">
        <f>O119*H119</f>
        <v>0</v>
      </c>
      <c r="Q119" s="218">
        <v>0</v>
      </c>
      <c r="R119" s="218">
        <f>Q119*H119</f>
        <v>0</v>
      </c>
      <c r="S119" s="218">
        <v>0</v>
      </c>
      <c r="T119" s="219">
        <f>S119*H119</f>
        <v>0</v>
      </c>
      <c r="AR119" s="21" t="s">
        <v>159</v>
      </c>
      <c r="AT119" s="21" t="s">
        <v>155</v>
      </c>
      <c r="AU119" s="21" t="s">
        <v>78</v>
      </c>
      <c r="AY119" s="21" t="s">
        <v>154</v>
      </c>
      <c r="BE119" s="220">
        <f>IF(N119="základní",J119,0)</f>
        <v>0</v>
      </c>
      <c r="BF119" s="220">
        <f>IF(N119="snížená",J119,0)</f>
        <v>0</v>
      </c>
      <c r="BG119" s="220">
        <f>IF(N119="zákl. přenesená",J119,0)</f>
        <v>0</v>
      </c>
      <c r="BH119" s="220">
        <f>IF(N119="sníž. přenesená",J119,0)</f>
        <v>0</v>
      </c>
      <c r="BI119" s="220">
        <f>IF(N119="nulová",J119,0)</f>
        <v>0</v>
      </c>
      <c r="BJ119" s="21" t="s">
        <v>78</v>
      </c>
      <c r="BK119" s="220">
        <f>ROUND(I119*H119,2)</f>
        <v>0</v>
      </c>
      <c r="BL119" s="21" t="s">
        <v>159</v>
      </c>
      <c r="BM119" s="21" t="s">
        <v>226</v>
      </c>
    </row>
    <row r="120" s="1" customFormat="1" ht="16.5" customHeight="1">
      <c r="B120" s="43"/>
      <c r="C120" s="209" t="s">
        <v>192</v>
      </c>
      <c r="D120" s="209" t="s">
        <v>155</v>
      </c>
      <c r="E120" s="210" t="s">
        <v>1457</v>
      </c>
      <c r="F120" s="211" t="s">
        <v>1458</v>
      </c>
      <c r="G120" s="212" t="s">
        <v>205</v>
      </c>
      <c r="H120" s="213">
        <v>120.90000000000001</v>
      </c>
      <c r="I120" s="214"/>
      <c r="J120" s="215">
        <f>ROUND(I120*H120,2)</f>
        <v>0</v>
      </c>
      <c r="K120" s="211" t="s">
        <v>21</v>
      </c>
      <c r="L120" s="69"/>
      <c r="M120" s="216" t="s">
        <v>21</v>
      </c>
      <c r="N120" s="217" t="s">
        <v>41</v>
      </c>
      <c r="O120" s="44"/>
      <c r="P120" s="218">
        <f>O120*H120</f>
        <v>0</v>
      </c>
      <c r="Q120" s="218">
        <v>0</v>
      </c>
      <c r="R120" s="218">
        <f>Q120*H120</f>
        <v>0</v>
      </c>
      <c r="S120" s="218">
        <v>0</v>
      </c>
      <c r="T120" s="219">
        <f>S120*H120</f>
        <v>0</v>
      </c>
      <c r="AR120" s="21" t="s">
        <v>159</v>
      </c>
      <c r="AT120" s="21" t="s">
        <v>155</v>
      </c>
      <c r="AU120" s="21" t="s">
        <v>78</v>
      </c>
      <c r="AY120" s="21" t="s">
        <v>154</v>
      </c>
      <c r="BE120" s="220">
        <f>IF(N120="základní",J120,0)</f>
        <v>0</v>
      </c>
      <c r="BF120" s="220">
        <f>IF(N120="snížená",J120,0)</f>
        <v>0</v>
      </c>
      <c r="BG120" s="220">
        <f>IF(N120="zákl. přenesená",J120,0)</f>
        <v>0</v>
      </c>
      <c r="BH120" s="220">
        <f>IF(N120="sníž. přenesená",J120,0)</f>
        <v>0</v>
      </c>
      <c r="BI120" s="220">
        <f>IF(N120="nulová",J120,0)</f>
        <v>0</v>
      </c>
      <c r="BJ120" s="21" t="s">
        <v>78</v>
      </c>
      <c r="BK120" s="220">
        <f>ROUND(I120*H120,2)</f>
        <v>0</v>
      </c>
      <c r="BL120" s="21" t="s">
        <v>159</v>
      </c>
      <c r="BM120" s="21" t="s">
        <v>229</v>
      </c>
    </row>
    <row r="121" s="1" customFormat="1" ht="16.5" customHeight="1">
      <c r="B121" s="43"/>
      <c r="C121" s="209" t="s">
        <v>231</v>
      </c>
      <c r="D121" s="209" t="s">
        <v>155</v>
      </c>
      <c r="E121" s="210" t="s">
        <v>1459</v>
      </c>
      <c r="F121" s="211" t="s">
        <v>1460</v>
      </c>
      <c r="G121" s="212" t="s">
        <v>195</v>
      </c>
      <c r="H121" s="213">
        <v>0.14000000000000001</v>
      </c>
      <c r="I121" s="214"/>
      <c r="J121" s="215">
        <f>ROUND(I121*H121,2)</f>
        <v>0</v>
      </c>
      <c r="K121" s="211" t="s">
        <v>21</v>
      </c>
      <c r="L121" s="69"/>
      <c r="M121" s="216" t="s">
        <v>21</v>
      </c>
      <c r="N121" s="217" t="s">
        <v>41</v>
      </c>
      <c r="O121" s="44"/>
      <c r="P121" s="218">
        <f>O121*H121</f>
        <v>0</v>
      </c>
      <c r="Q121" s="218">
        <v>0</v>
      </c>
      <c r="R121" s="218">
        <f>Q121*H121</f>
        <v>0</v>
      </c>
      <c r="S121" s="218">
        <v>0</v>
      </c>
      <c r="T121" s="219">
        <f>S121*H121</f>
        <v>0</v>
      </c>
      <c r="AR121" s="21" t="s">
        <v>159</v>
      </c>
      <c r="AT121" s="21" t="s">
        <v>155</v>
      </c>
      <c r="AU121" s="21" t="s">
        <v>78</v>
      </c>
      <c r="AY121" s="21" t="s">
        <v>154</v>
      </c>
      <c r="BE121" s="220">
        <f>IF(N121="základní",J121,0)</f>
        <v>0</v>
      </c>
      <c r="BF121" s="220">
        <f>IF(N121="snížená",J121,0)</f>
        <v>0</v>
      </c>
      <c r="BG121" s="220">
        <f>IF(N121="zákl. přenesená",J121,0)</f>
        <v>0</v>
      </c>
      <c r="BH121" s="220">
        <f>IF(N121="sníž. přenesená",J121,0)</f>
        <v>0</v>
      </c>
      <c r="BI121" s="220">
        <f>IF(N121="nulová",J121,0)</f>
        <v>0</v>
      </c>
      <c r="BJ121" s="21" t="s">
        <v>78</v>
      </c>
      <c r="BK121" s="220">
        <f>ROUND(I121*H121,2)</f>
        <v>0</v>
      </c>
      <c r="BL121" s="21" t="s">
        <v>159</v>
      </c>
      <c r="BM121" s="21" t="s">
        <v>234</v>
      </c>
    </row>
    <row r="122" s="1" customFormat="1" ht="16.5" customHeight="1">
      <c r="B122" s="43"/>
      <c r="C122" s="209" t="s">
        <v>196</v>
      </c>
      <c r="D122" s="209" t="s">
        <v>155</v>
      </c>
      <c r="E122" s="210" t="s">
        <v>1461</v>
      </c>
      <c r="F122" s="211" t="s">
        <v>1462</v>
      </c>
      <c r="G122" s="212" t="s">
        <v>262</v>
      </c>
      <c r="H122" s="213">
        <v>1</v>
      </c>
      <c r="I122" s="214"/>
      <c r="J122" s="215">
        <f>ROUND(I122*H122,2)</f>
        <v>0</v>
      </c>
      <c r="K122" s="211" t="s">
        <v>21</v>
      </c>
      <c r="L122" s="69"/>
      <c r="M122" s="216" t="s">
        <v>21</v>
      </c>
      <c r="N122" s="217" t="s">
        <v>41</v>
      </c>
      <c r="O122" s="44"/>
      <c r="P122" s="218">
        <f>O122*H122</f>
        <v>0</v>
      </c>
      <c r="Q122" s="218">
        <v>0</v>
      </c>
      <c r="R122" s="218">
        <f>Q122*H122</f>
        <v>0</v>
      </c>
      <c r="S122" s="218">
        <v>0</v>
      </c>
      <c r="T122" s="219">
        <f>S122*H122</f>
        <v>0</v>
      </c>
      <c r="AR122" s="21" t="s">
        <v>159</v>
      </c>
      <c r="AT122" s="21" t="s">
        <v>155</v>
      </c>
      <c r="AU122" s="21" t="s">
        <v>78</v>
      </c>
      <c r="AY122" s="21" t="s">
        <v>154</v>
      </c>
      <c r="BE122" s="220">
        <f>IF(N122="základní",J122,0)</f>
        <v>0</v>
      </c>
      <c r="BF122" s="220">
        <f>IF(N122="snížená",J122,0)</f>
        <v>0</v>
      </c>
      <c r="BG122" s="220">
        <f>IF(N122="zákl. přenesená",J122,0)</f>
        <v>0</v>
      </c>
      <c r="BH122" s="220">
        <f>IF(N122="sníž. přenesená",J122,0)</f>
        <v>0</v>
      </c>
      <c r="BI122" s="220">
        <f>IF(N122="nulová",J122,0)</f>
        <v>0</v>
      </c>
      <c r="BJ122" s="21" t="s">
        <v>78</v>
      </c>
      <c r="BK122" s="220">
        <f>ROUND(I122*H122,2)</f>
        <v>0</v>
      </c>
      <c r="BL122" s="21" t="s">
        <v>159</v>
      </c>
      <c r="BM122" s="21" t="s">
        <v>237</v>
      </c>
    </row>
    <row r="123" s="1" customFormat="1" ht="16.5" customHeight="1">
      <c r="B123" s="43"/>
      <c r="C123" s="209" t="s">
        <v>9</v>
      </c>
      <c r="D123" s="209" t="s">
        <v>155</v>
      </c>
      <c r="E123" s="210" t="s">
        <v>1463</v>
      </c>
      <c r="F123" s="211" t="s">
        <v>1464</v>
      </c>
      <c r="G123" s="212" t="s">
        <v>576</v>
      </c>
      <c r="H123" s="213">
        <v>1</v>
      </c>
      <c r="I123" s="214"/>
      <c r="J123" s="215">
        <f>ROUND(I123*H123,2)</f>
        <v>0</v>
      </c>
      <c r="K123" s="211" t="s">
        <v>21</v>
      </c>
      <c r="L123" s="69"/>
      <c r="M123" s="216" t="s">
        <v>21</v>
      </c>
      <c r="N123" s="217" t="s">
        <v>41</v>
      </c>
      <c r="O123" s="44"/>
      <c r="P123" s="218">
        <f>O123*H123</f>
        <v>0</v>
      </c>
      <c r="Q123" s="218">
        <v>0</v>
      </c>
      <c r="R123" s="218">
        <f>Q123*H123</f>
        <v>0</v>
      </c>
      <c r="S123" s="218">
        <v>0</v>
      </c>
      <c r="T123" s="219">
        <f>S123*H123</f>
        <v>0</v>
      </c>
      <c r="AR123" s="21" t="s">
        <v>159</v>
      </c>
      <c r="AT123" s="21" t="s">
        <v>155</v>
      </c>
      <c r="AU123" s="21" t="s">
        <v>78</v>
      </c>
      <c r="AY123" s="21" t="s">
        <v>154</v>
      </c>
      <c r="BE123" s="220">
        <f>IF(N123="základní",J123,0)</f>
        <v>0</v>
      </c>
      <c r="BF123" s="220">
        <f>IF(N123="snížená",J123,0)</f>
        <v>0</v>
      </c>
      <c r="BG123" s="220">
        <f>IF(N123="zákl. přenesená",J123,0)</f>
        <v>0</v>
      </c>
      <c r="BH123" s="220">
        <f>IF(N123="sníž. přenesená",J123,0)</f>
        <v>0</v>
      </c>
      <c r="BI123" s="220">
        <f>IF(N123="nulová",J123,0)</f>
        <v>0</v>
      </c>
      <c r="BJ123" s="21" t="s">
        <v>78</v>
      </c>
      <c r="BK123" s="220">
        <f>ROUND(I123*H123,2)</f>
        <v>0</v>
      </c>
      <c r="BL123" s="21" t="s">
        <v>159</v>
      </c>
      <c r="BM123" s="21" t="s">
        <v>240</v>
      </c>
    </row>
    <row r="124" s="1" customFormat="1" ht="16.5" customHeight="1">
      <c r="B124" s="43"/>
      <c r="C124" s="209" t="s">
        <v>201</v>
      </c>
      <c r="D124" s="209" t="s">
        <v>155</v>
      </c>
      <c r="E124" s="210" t="s">
        <v>1465</v>
      </c>
      <c r="F124" s="211" t="s">
        <v>1466</v>
      </c>
      <c r="G124" s="212" t="s">
        <v>330</v>
      </c>
      <c r="H124" s="213">
        <v>1</v>
      </c>
      <c r="I124" s="214"/>
      <c r="J124" s="215">
        <f>ROUND(I124*H124,2)</f>
        <v>0</v>
      </c>
      <c r="K124" s="211" t="s">
        <v>21</v>
      </c>
      <c r="L124" s="69"/>
      <c r="M124" s="216" t="s">
        <v>21</v>
      </c>
      <c r="N124" s="217" t="s">
        <v>41</v>
      </c>
      <c r="O124" s="44"/>
      <c r="P124" s="218">
        <f>O124*H124</f>
        <v>0</v>
      </c>
      <c r="Q124" s="218">
        <v>0</v>
      </c>
      <c r="R124" s="218">
        <f>Q124*H124</f>
        <v>0</v>
      </c>
      <c r="S124" s="218">
        <v>0</v>
      </c>
      <c r="T124" s="219">
        <f>S124*H124</f>
        <v>0</v>
      </c>
      <c r="AR124" s="21" t="s">
        <v>159</v>
      </c>
      <c r="AT124" s="21" t="s">
        <v>155</v>
      </c>
      <c r="AU124" s="21" t="s">
        <v>78</v>
      </c>
      <c r="AY124" s="21" t="s">
        <v>154</v>
      </c>
      <c r="BE124" s="220">
        <f>IF(N124="základní",J124,0)</f>
        <v>0</v>
      </c>
      <c r="BF124" s="220">
        <f>IF(N124="snížená",J124,0)</f>
        <v>0</v>
      </c>
      <c r="BG124" s="220">
        <f>IF(N124="zákl. přenesená",J124,0)</f>
        <v>0</v>
      </c>
      <c r="BH124" s="220">
        <f>IF(N124="sníž. přenesená",J124,0)</f>
        <v>0</v>
      </c>
      <c r="BI124" s="220">
        <f>IF(N124="nulová",J124,0)</f>
        <v>0</v>
      </c>
      <c r="BJ124" s="21" t="s">
        <v>78</v>
      </c>
      <c r="BK124" s="220">
        <f>ROUND(I124*H124,2)</f>
        <v>0</v>
      </c>
      <c r="BL124" s="21" t="s">
        <v>159</v>
      </c>
      <c r="BM124" s="21" t="s">
        <v>243</v>
      </c>
    </row>
    <row r="125" s="9" customFormat="1" ht="37.44" customHeight="1">
      <c r="B125" s="195"/>
      <c r="C125" s="196"/>
      <c r="D125" s="197" t="s">
        <v>69</v>
      </c>
      <c r="E125" s="198" t="s">
        <v>1467</v>
      </c>
      <c r="F125" s="198" t="s">
        <v>1468</v>
      </c>
      <c r="G125" s="196"/>
      <c r="H125" s="196"/>
      <c r="I125" s="199"/>
      <c r="J125" s="200">
        <f>BK125</f>
        <v>0</v>
      </c>
      <c r="K125" s="196"/>
      <c r="L125" s="201"/>
      <c r="M125" s="202"/>
      <c r="N125" s="203"/>
      <c r="O125" s="203"/>
      <c r="P125" s="204">
        <f>SUM(P126:P156)</f>
        <v>0</v>
      </c>
      <c r="Q125" s="203"/>
      <c r="R125" s="204">
        <f>SUM(R126:R156)</f>
        <v>0</v>
      </c>
      <c r="S125" s="203"/>
      <c r="T125" s="205">
        <f>SUM(T126:T156)</f>
        <v>0</v>
      </c>
      <c r="AR125" s="206" t="s">
        <v>78</v>
      </c>
      <c r="AT125" s="207" t="s">
        <v>69</v>
      </c>
      <c r="AU125" s="207" t="s">
        <v>70</v>
      </c>
      <c r="AY125" s="206" t="s">
        <v>154</v>
      </c>
      <c r="BK125" s="208">
        <f>SUM(BK126:BK156)</f>
        <v>0</v>
      </c>
    </row>
    <row r="126" s="1" customFormat="1" ht="16.5" customHeight="1">
      <c r="B126" s="43"/>
      <c r="C126" s="209" t="s">
        <v>244</v>
      </c>
      <c r="D126" s="209" t="s">
        <v>155</v>
      </c>
      <c r="E126" s="210" t="s">
        <v>1469</v>
      </c>
      <c r="F126" s="211" t="s">
        <v>1470</v>
      </c>
      <c r="G126" s="212" t="s">
        <v>205</v>
      </c>
      <c r="H126" s="213">
        <v>4.7000000000000002</v>
      </c>
      <c r="I126" s="214"/>
      <c r="J126" s="215">
        <f>ROUND(I126*H126,2)</f>
        <v>0</v>
      </c>
      <c r="K126" s="211" t="s">
        <v>21</v>
      </c>
      <c r="L126" s="69"/>
      <c r="M126" s="216" t="s">
        <v>21</v>
      </c>
      <c r="N126" s="217" t="s">
        <v>41</v>
      </c>
      <c r="O126" s="44"/>
      <c r="P126" s="218">
        <f>O126*H126</f>
        <v>0</v>
      </c>
      <c r="Q126" s="218">
        <v>0</v>
      </c>
      <c r="R126" s="218">
        <f>Q126*H126</f>
        <v>0</v>
      </c>
      <c r="S126" s="218">
        <v>0</v>
      </c>
      <c r="T126" s="219">
        <f>S126*H126</f>
        <v>0</v>
      </c>
      <c r="AR126" s="21" t="s">
        <v>159</v>
      </c>
      <c r="AT126" s="21" t="s">
        <v>155</v>
      </c>
      <c r="AU126" s="21" t="s">
        <v>78</v>
      </c>
      <c r="AY126" s="21" t="s">
        <v>154</v>
      </c>
      <c r="BE126" s="220">
        <f>IF(N126="základní",J126,0)</f>
        <v>0</v>
      </c>
      <c r="BF126" s="220">
        <f>IF(N126="snížená",J126,0)</f>
        <v>0</v>
      </c>
      <c r="BG126" s="220">
        <f>IF(N126="zákl. přenesená",J126,0)</f>
        <v>0</v>
      </c>
      <c r="BH126" s="220">
        <f>IF(N126="sníž. přenesená",J126,0)</f>
        <v>0</v>
      </c>
      <c r="BI126" s="220">
        <f>IF(N126="nulová",J126,0)</f>
        <v>0</v>
      </c>
      <c r="BJ126" s="21" t="s">
        <v>78</v>
      </c>
      <c r="BK126" s="220">
        <f>ROUND(I126*H126,2)</f>
        <v>0</v>
      </c>
      <c r="BL126" s="21" t="s">
        <v>159</v>
      </c>
      <c r="BM126" s="21" t="s">
        <v>247</v>
      </c>
    </row>
    <row r="127" s="10" customFormat="1">
      <c r="B127" s="221"/>
      <c r="C127" s="222"/>
      <c r="D127" s="223" t="s">
        <v>160</v>
      </c>
      <c r="E127" s="224" t="s">
        <v>21</v>
      </c>
      <c r="F127" s="225" t="s">
        <v>1471</v>
      </c>
      <c r="G127" s="222"/>
      <c r="H127" s="226">
        <v>4.7000000000000002</v>
      </c>
      <c r="I127" s="227"/>
      <c r="J127" s="222"/>
      <c r="K127" s="222"/>
      <c r="L127" s="228"/>
      <c r="M127" s="229"/>
      <c r="N127" s="230"/>
      <c r="O127" s="230"/>
      <c r="P127" s="230"/>
      <c r="Q127" s="230"/>
      <c r="R127" s="230"/>
      <c r="S127" s="230"/>
      <c r="T127" s="231"/>
      <c r="AT127" s="232" t="s">
        <v>160</v>
      </c>
      <c r="AU127" s="232" t="s">
        <v>78</v>
      </c>
      <c r="AV127" s="10" t="s">
        <v>80</v>
      </c>
      <c r="AW127" s="10" t="s">
        <v>33</v>
      </c>
      <c r="AX127" s="10" t="s">
        <v>70</v>
      </c>
      <c r="AY127" s="232" t="s">
        <v>154</v>
      </c>
    </row>
    <row r="128" s="11" customFormat="1">
      <c r="B128" s="233"/>
      <c r="C128" s="234"/>
      <c r="D128" s="223" t="s">
        <v>160</v>
      </c>
      <c r="E128" s="235" t="s">
        <v>21</v>
      </c>
      <c r="F128" s="236" t="s">
        <v>162</v>
      </c>
      <c r="G128" s="234"/>
      <c r="H128" s="237">
        <v>4.7000000000000002</v>
      </c>
      <c r="I128" s="238"/>
      <c r="J128" s="234"/>
      <c r="K128" s="234"/>
      <c r="L128" s="239"/>
      <c r="M128" s="240"/>
      <c r="N128" s="241"/>
      <c r="O128" s="241"/>
      <c r="P128" s="241"/>
      <c r="Q128" s="241"/>
      <c r="R128" s="241"/>
      <c r="S128" s="241"/>
      <c r="T128" s="242"/>
      <c r="AT128" s="243" t="s">
        <v>160</v>
      </c>
      <c r="AU128" s="243" t="s">
        <v>78</v>
      </c>
      <c r="AV128" s="11" t="s">
        <v>159</v>
      </c>
      <c r="AW128" s="11" t="s">
        <v>33</v>
      </c>
      <c r="AX128" s="11" t="s">
        <v>78</v>
      </c>
      <c r="AY128" s="243" t="s">
        <v>154</v>
      </c>
    </row>
    <row r="129" s="1" customFormat="1" ht="16.5" customHeight="1">
      <c r="B129" s="43"/>
      <c r="C129" s="209" t="s">
        <v>206</v>
      </c>
      <c r="D129" s="209" t="s">
        <v>155</v>
      </c>
      <c r="E129" s="210" t="s">
        <v>1472</v>
      </c>
      <c r="F129" s="211" t="s">
        <v>1473</v>
      </c>
      <c r="G129" s="212" t="s">
        <v>205</v>
      </c>
      <c r="H129" s="213">
        <v>191.83000000000001</v>
      </c>
      <c r="I129" s="214"/>
      <c r="J129" s="215">
        <f>ROUND(I129*H129,2)</f>
        <v>0</v>
      </c>
      <c r="K129" s="211" t="s">
        <v>21</v>
      </c>
      <c r="L129" s="69"/>
      <c r="M129" s="216" t="s">
        <v>21</v>
      </c>
      <c r="N129" s="217" t="s">
        <v>41</v>
      </c>
      <c r="O129" s="44"/>
      <c r="P129" s="218">
        <f>O129*H129</f>
        <v>0</v>
      </c>
      <c r="Q129" s="218">
        <v>0</v>
      </c>
      <c r="R129" s="218">
        <f>Q129*H129</f>
        <v>0</v>
      </c>
      <c r="S129" s="218">
        <v>0</v>
      </c>
      <c r="T129" s="219">
        <f>S129*H129</f>
        <v>0</v>
      </c>
      <c r="AR129" s="21" t="s">
        <v>159</v>
      </c>
      <c r="AT129" s="21" t="s">
        <v>155</v>
      </c>
      <c r="AU129" s="21" t="s">
        <v>78</v>
      </c>
      <c r="AY129" s="21" t="s">
        <v>154</v>
      </c>
      <c r="BE129" s="220">
        <f>IF(N129="základní",J129,0)</f>
        <v>0</v>
      </c>
      <c r="BF129" s="220">
        <f>IF(N129="snížená",J129,0)</f>
        <v>0</v>
      </c>
      <c r="BG129" s="220">
        <f>IF(N129="zákl. přenesená",J129,0)</f>
        <v>0</v>
      </c>
      <c r="BH129" s="220">
        <f>IF(N129="sníž. přenesená",J129,0)</f>
        <v>0</v>
      </c>
      <c r="BI129" s="220">
        <f>IF(N129="nulová",J129,0)</f>
        <v>0</v>
      </c>
      <c r="BJ129" s="21" t="s">
        <v>78</v>
      </c>
      <c r="BK129" s="220">
        <f>ROUND(I129*H129,2)</f>
        <v>0</v>
      </c>
      <c r="BL129" s="21" t="s">
        <v>159</v>
      </c>
      <c r="BM129" s="21" t="s">
        <v>250</v>
      </c>
    </row>
    <row r="130" s="10" customFormat="1">
      <c r="B130" s="221"/>
      <c r="C130" s="222"/>
      <c r="D130" s="223" t="s">
        <v>160</v>
      </c>
      <c r="E130" s="224" t="s">
        <v>21</v>
      </c>
      <c r="F130" s="225" t="s">
        <v>1474</v>
      </c>
      <c r="G130" s="222"/>
      <c r="H130" s="226">
        <v>8.5999999999999996</v>
      </c>
      <c r="I130" s="227"/>
      <c r="J130" s="222"/>
      <c r="K130" s="222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160</v>
      </c>
      <c r="AU130" s="232" t="s">
        <v>78</v>
      </c>
      <c r="AV130" s="10" t="s">
        <v>80</v>
      </c>
      <c r="AW130" s="10" t="s">
        <v>33</v>
      </c>
      <c r="AX130" s="10" t="s">
        <v>70</v>
      </c>
      <c r="AY130" s="232" t="s">
        <v>154</v>
      </c>
    </row>
    <row r="131" s="10" customFormat="1">
      <c r="B131" s="221"/>
      <c r="C131" s="222"/>
      <c r="D131" s="223" t="s">
        <v>160</v>
      </c>
      <c r="E131" s="224" t="s">
        <v>21</v>
      </c>
      <c r="F131" s="225" t="s">
        <v>1475</v>
      </c>
      <c r="G131" s="222"/>
      <c r="H131" s="226">
        <v>183.22999999999999</v>
      </c>
      <c r="I131" s="227"/>
      <c r="J131" s="222"/>
      <c r="K131" s="222"/>
      <c r="L131" s="228"/>
      <c r="M131" s="229"/>
      <c r="N131" s="230"/>
      <c r="O131" s="230"/>
      <c r="P131" s="230"/>
      <c r="Q131" s="230"/>
      <c r="R131" s="230"/>
      <c r="S131" s="230"/>
      <c r="T131" s="231"/>
      <c r="AT131" s="232" t="s">
        <v>160</v>
      </c>
      <c r="AU131" s="232" t="s">
        <v>78</v>
      </c>
      <c r="AV131" s="10" t="s">
        <v>80</v>
      </c>
      <c r="AW131" s="10" t="s">
        <v>33</v>
      </c>
      <c r="AX131" s="10" t="s">
        <v>70</v>
      </c>
      <c r="AY131" s="232" t="s">
        <v>154</v>
      </c>
    </row>
    <row r="132" s="11" customFormat="1">
      <c r="B132" s="233"/>
      <c r="C132" s="234"/>
      <c r="D132" s="223" t="s">
        <v>160</v>
      </c>
      <c r="E132" s="235" t="s">
        <v>21</v>
      </c>
      <c r="F132" s="236" t="s">
        <v>162</v>
      </c>
      <c r="G132" s="234"/>
      <c r="H132" s="237">
        <v>191.83000000000001</v>
      </c>
      <c r="I132" s="238"/>
      <c r="J132" s="234"/>
      <c r="K132" s="234"/>
      <c r="L132" s="239"/>
      <c r="M132" s="240"/>
      <c r="N132" s="241"/>
      <c r="O132" s="241"/>
      <c r="P132" s="241"/>
      <c r="Q132" s="241"/>
      <c r="R132" s="241"/>
      <c r="S132" s="241"/>
      <c r="T132" s="242"/>
      <c r="AT132" s="243" t="s">
        <v>160</v>
      </c>
      <c r="AU132" s="243" t="s">
        <v>78</v>
      </c>
      <c r="AV132" s="11" t="s">
        <v>159</v>
      </c>
      <c r="AW132" s="11" t="s">
        <v>33</v>
      </c>
      <c r="AX132" s="11" t="s">
        <v>78</v>
      </c>
      <c r="AY132" s="243" t="s">
        <v>154</v>
      </c>
    </row>
    <row r="133" s="1" customFormat="1" ht="16.5" customHeight="1">
      <c r="B133" s="43"/>
      <c r="C133" s="209" t="s">
        <v>252</v>
      </c>
      <c r="D133" s="209" t="s">
        <v>155</v>
      </c>
      <c r="E133" s="210" t="s">
        <v>1476</v>
      </c>
      <c r="F133" s="211" t="s">
        <v>1477</v>
      </c>
      <c r="G133" s="212" t="s">
        <v>205</v>
      </c>
      <c r="H133" s="213">
        <v>102.90000000000001</v>
      </c>
      <c r="I133" s="214"/>
      <c r="J133" s="215">
        <f>ROUND(I133*H133,2)</f>
        <v>0</v>
      </c>
      <c r="K133" s="211" t="s">
        <v>21</v>
      </c>
      <c r="L133" s="69"/>
      <c r="M133" s="216" t="s">
        <v>21</v>
      </c>
      <c r="N133" s="217" t="s">
        <v>41</v>
      </c>
      <c r="O133" s="44"/>
      <c r="P133" s="218">
        <f>O133*H133</f>
        <v>0</v>
      </c>
      <c r="Q133" s="218">
        <v>0</v>
      </c>
      <c r="R133" s="218">
        <f>Q133*H133</f>
        <v>0</v>
      </c>
      <c r="S133" s="218">
        <v>0</v>
      </c>
      <c r="T133" s="219">
        <f>S133*H133</f>
        <v>0</v>
      </c>
      <c r="AR133" s="21" t="s">
        <v>159</v>
      </c>
      <c r="AT133" s="21" t="s">
        <v>155</v>
      </c>
      <c r="AU133" s="21" t="s">
        <v>78</v>
      </c>
      <c r="AY133" s="21" t="s">
        <v>154</v>
      </c>
      <c r="BE133" s="220">
        <f>IF(N133="základní",J133,0)</f>
        <v>0</v>
      </c>
      <c r="BF133" s="220">
        <f>IF(N133="snížená",J133,0)</f>
        <v>0</v>
      </c>
      <c r="BG133" s="220">
        <f>IF(N133="zákl. přenesená",J133,0)</f>
        <v>0</v>
      </c>
      <c r="BH133" s="220">
        <f>IF(N133="sníž. přenesená",J133,0)</f>
        <v>0</v>
      </c>
      <c r="BI133" s="220">
        <f>IF(N133="nulová",J133,0)</f>
        <v>0</v>
      </c>
      <c r="BJ133" s="21" t="s">
        <v>78</v>
      </c>
      <c r="BK133" s="220">
        <f>ROUND(I133*H133,2)</f>
        <v>0</v>
      </c>
      <c r="BL133" s="21" t="s">
        <v>159</v>
      </c>
      <c r="BM133" s="21" t="s">
        <v>255</v>
      </c>
    </row>
    <row r="134" s="10" customFormat="1">
      <c r="B134" s="221"/>
      <c r="C134" s="222"/>
      <c r="D134" s="223" t="s">
        <v>160</v>
      </c>
      <c r="E134" s="224" t="s">
        <v>21</v>
      </c>
      <c r="F134" s="225" t="s">
        <v>1478</v>
      </c>
      <c r="G134" s="222"/>
      <c r="H134" s="226">
        <v>8</v>
      </c>
      <c r="I134" s="227"/>
      <c r="J134" s="222"/>
      <c r="K134" s="222"/>
      <c r="L134" s="228"/>
      <c r="M134" s="229"/>
      <c r="N134" s="230"/>
      <c r="O134" s="230"/>
      <c r="P134" s="230"/>
      <c r="Q134" s="230"/>
      <c r="R134" s="230"/>
      <c r="S134" s="230"/>
      <c r="T134" s="231"/>
      <c r="AT134" s="232" t="s">
        <v>160</v>
      </c>
      <c r="AU134" s="232" t="s">
        <v>78</v>
      </c>
      <c r="AV134" s="10" t="s">
        <v>80</v>
      </c>
      <c r="AW134" s="10" t="s">
        <v>33</v>
      </c>
      <c r="AX134" s="10" t="s">
        <v>70</v>
      </c>
      <c r="AY134" s="232" t="s">
        <v>154</v>
      </c>
    </row>
    <row r="135" s="10" customFormat="1">
      <c r="B135" s="221"/>
      <c r="C135" s="222"/>
      <c r="D135" s="223" t="s">
        <v>160</v>
      </c>
      <c r="E135" s="224" t="s">
        <v>21</v>
      </c>
      <c r="F135" s="225" t="s">
        <v>1479</v>
      </c>
      <c r="G135" s="222"/>
      <c r="H135" s="226">
        <v>94.900000000000006</v>
      </c>
      <c r="I135" s="227"/>
      <c r="J135" s="222"/>
      <c r="K135" s="222"/>
      <c r="L135" s="228"/>
      <c r="M135" s="229"/>
      <c r="N135" s="230"/>
      <c r="O135" s="230"/>
      <c r="P135" s="230"/>
      <c r="Q135" s="230"/>
      <c r="R135" s="230"/>
      <c r="S135" s="230"/>
      <c r="T135" s="231"/>
      <c r="AT135" s="232" t="s">
        <v>160</v>
      </c>
      <c r="AU135" s="232" t="s">
        <v>78</v>
      </c>
      <c r="AV135" s="10" t="s">
        <v>80</v>
      </c>
      <c r="AW135" s="10" t="s">
        <v>33</v>
      </c>
      <c r="AX135" s="10" t="s">
        <v>70</v>
      </c>
      <c r="AY135" s="232" t="s">
        <v>154</v>
      </c>
    </row>
    <row r="136" s="11" customFormat="1">
      <c r="B136" s="233"/>
      <c r="C136" s="234"/>
      <c r="D136" s="223" t="s">
        <v>160</v>
      </c>
      <c r="E136" s="235" t="s">
        <v>21</v>
      </c>
      <c r="F136" s="236" t="s">
        <v>162</v>
      </c>
      <c r="G136" s="234"/>
      <c r="H136" s="237">
        <v>102.90000000000001</v>
      </c>
      <c r="I136" s="238"/>
      <c r="J136" s="234"/>
      <c r="K136" s="234"/>
      <c r="L136" s="239"/>
      <c r="M136" s="240"/>
      <c r="N136" s="241"/>
      <c r="O136" s="241"/>
      <c r="P136" s="241"/>
      <c r="Q136" s="241"/>
      <c r="R136" s="241"/>
      <c r="S136" s="241"/>
      <c r="T136" s="242"/>
      <c r="AT136" s="243" t="s">
        <v>160</v>
      </c>
      <c r="AU136" s="243" t="s">
        <v>78</v>
      </c>
      <c r="AV136" s="11" t="s">
        <v>159</v>
      </c>
      <c r="AW136" s="11" t="s">
        <v>33</v>
      </c>
      <c r="AX136" s="11" t="s">
        <v>78</v>
      </c>
      <c r="AY136" s="243" t="s">
        <v>154</v>
      </c>
    </row>
    <row r="137" s="1" customFormat="1" ht="16.5" customHeight="1">
      <c r="B137" s="43"/>
      <c r="C137" s="209" t="s">
        <v>211</v>
      </c>
      <c r="D137" s="209" t="s">
        <v>155</v>
      </c>
      <c r="E137" s="210" t="s">
        <v>1480</v>
      </c>
      <c r="F137" s="211" t="s">
        <v>1481</v>
      </c>
      <c r="G137" s="212" t="s">
        <v>205</v>
      </c>
      <c r="H137" s="213">
        <v>5</v>
      </c>
      <c r="I137" s="214"/>
      <c r="J137" s="215">
        <f>ROUND(I137*H137,2)</f>
        <v>0</v>
      </c>
      <c r="K137" s="211" t="s">
        <v>21</v>
      </c>
      <c r="L137" s="69"/>
      <c r="M137" s="216" t="s">
        <v>21</v>
      </c>
      <c r="N137" s="217" t="s">
        <v>41</v>
      </c>
      <c r="O137" s="44"/>
      <c r="P137" s="218">
        <f>O137*H137</f>
        <v>0</v>
      </c>
      <c r="Q137" s="218">
        <v>0</v>
      </c>
      <c r="R137" s="218">
        <f>Q137*H137</f>
        <v>0</v>
      </c>
      <c r="S137" s="218">
        <v>0</v>
      </c>
      <c r="T137" s="219">
        <f>S137*H137</f>
        <v>0</v>
      </c>
      <c r="AR137" s="21" t="s">
        <v>159</v>
      </c>
      <c r="AT137" s="21" t="s">
        <v>155</v>
      </c>
      <c r="AU137" s="21" t="s">
        <v>78</v>
      </c>
      <c r="AY137" s="21" t="s">
        <v>154</v>
      </c>
      <c r="BE137" s="220">
        <f>IF(N137="základní",J137,0)</f>
        <v>0</v>
      </c>
      <c r="BF137" s="220">
        <f>IF(N137="snížená",J137,0)</f>
        <v>0</v>
      </c>
      <c r="BG137" s="220">
        <f>IF(N137="zákl. přenesená",J137,0)</f>
        <v>0</v>
      </c>
      <c r="BH137" s="220">
        <f>IF(N137="sníž. přenesená",J137,0)</f>
        <v>0</v>
      </c>
      <c r="BI137" s="220">
        <f>IF(N137="nulová",J137,0)</f>
        <v>0</v>
      </c>
      <c r="BJ137" s="21" t="s">
        <v>78</v>
      </c>
      <c r="BK137" s="220">
        <f>ROUND(I137*H137,2)</f>
        <v>0</v>
      </c>
      <c r="BL137" s="21" t="s">
        <v>159</v>
      </c>
      <c r="BM137" s="21" t="s">
        <v>258</v>
      </c>
    </row>
    <row r="138" s="1" customFormat="1" ht="16.5" customHeight="1">
      <c r="B138" s="43"/>
      <c r="C138" s="209" t="s">
        <v>259</v>
      </c>
      <c r="D138" s="209" t="s">
        <v>155</v>
      </c>
      <c r="E138" s="210" t="s">
        <v>1482</v>
      </c>
      <c r="F138" s="211" t="s">
        <v>1483</v>
      </c>
      <c r="G138" s="212" t="s">
        <v>205</v>
      </c>
      <c r="H138" s="213">
        <v>20.199999999999999</v>
      </c>
      <c r="I138" s="214"/>
      <c r="J138" s="215">
        <f>ROUND(I138*H138,2)</f>
        <v>0</v>
      </c>
      <c r="K138" s="211" t="s">
        <v>21</v>
      </c>
      <c r="L138" s="69"/>
      <c r="M138" s="216" t="s">
        <v>21</v>
      </c>
      <c r="N138" s="217" t="s">
        <v>41</v>
      </c>
      <c r="O138" s="44"/>
      <c r="P138" s="218">
        <f>O138*H138</f>
        <v>0</v>
      </c>
      <c r="Q138" s="218">
        <v>0</v>
      </c>
      <c r="R138" s="218">
        <f>Q138*H138</f>
        <v>0</v>
      </c>
      <c r="S138" s="218">
        <v>0</v>
      </c>
      <c r="T138" s="219">
        <f>S138*H138</f>
        <v>0</v>
      </c>
      <c r="AR138" s="21" t="s">
        <v>159</v>
      </c>
      <c r="AT138" s="21" t="s">
        <v>155</v>
      </c>
      <c r="AU138" s="21" t="s">
        <v>78</v>
      </c>
      <c r="AY138" s="21" t="s">
        <v>154</v>
      </c>
      <c r="BE138" s="220">
        <f>IF(N138="základní",J138,0)</f>
        <v>0</v>
      </c>
      <c r="BF138" s="220">
        <f>IF(N138="snížená",J138,0)</f>
        <v>0</v>
      </c>
      <c r="BG138" s="220">
        <f>IF(N138="zákl. přenesená",J138,0)</f>
        <v>0</v>
      </c>
      <c r="BH138" s="220">
        <f>IF(N138="sníž. přenesená",J138,0)</f>
        <v>0</v>
      </c>
      <c r="BI138" s="220">
        <f>IF(N138="nulová",J138,0)</f>
        <v>0</v>
      </c>
      <c r="BJ138" s="21" t="s">
        <v>78</v>
      </c>
      <c r="BK138" s="220">
        <f>ROUND(I138*H138,2)</f>
        <v>0</v>
      </c>
      <c r="BL138" s="21" t="s">
        <v>159</v>
      </c>
      <c r="BM138" s="21" t="s">
        <v>263</v>
      </c>
    </row>
    <row r="139" s="1" customFormat="1" ht="16.5" customHeight="1">
      <c r="B139" s="43"/>
      <c r="C139" s="209" t="s">
        <v>215</v>
      </c>
      <c r="D139" s="209" t="s">
        <v>155</v>
      </c>
      <c r="E139" s="210" t="s">
        <v>1484</v>
      </c>
      <c r="F139" s="211" t="s">
        <v>1485</v>
      </c>
      <c r="G139" s="212" t="s">
        <v>205</v>
      </c>
      <c r="H139" s="213">
        <v>196</v>
      </c>
      <c r="I139" s="214"/>
      <c r="J139" s="215">
        <f>ROUND(I139*H139,2)</f>
        <v>0</v>
      </c>
      <c r="K139" s="211" t="s">
        <v>21</v>
      </c>
      <c r="L139" s="69"/>
      <c r="M139" s="216" t="s">
        <v>21</v>
      </c>
      <c r="N139" s="217" t="s">
        <v>41</v>
      </c>
      <c r="O139" s="44"/>
      <c r="P139" s="218">
        <f>O139*H139</f>
        <v>0</v>
      </c>
      <c r="Q139" s="218">
        <v>0</v>
      </c>
      <c r="R139" s="218">
        <f>Q139*H139</f>
        <v>0</v>
      </c>
      <c r="S139" s="218">
        <v>0</v>
      </c>
      <c r="T139" s="219">
        <f>S139*H139</f>
        <v>0</v>
      </c>
      <c r="AR139" s="21" t="s">
        <v>159</v>
      </c>
      <c r="AT139" s="21" t="s">
        <v>155</v>
      </c>
      <c r="AU139" s="21" t="s">
        <v>78</v>
      </c>
      <c r="AY139" s="21" t="s">
        <v>154</v>
      </c>
      <c r="BE139" s="220">
        <f>IF(N139="základní",J139,0)</f>
        <v>0</v>
      </c>
      <c r="BF139" s="220">
        <f>IF(N139="snížená",J139,0)</f>
        <v>0</v>
      </c>
      <c r="BG139" s="220">
        <f>IF(N139="zákl. přenesená",J139,0)</f>
        <v>0</v>
      </c>
      <c r="BH139" s="220">
        <f>IF(N139="sníž. přenesená",J139,0)</f>
        <v>0</v>
      </c>
      <c r="BI139" s="220">
        <f>IF(N139="nulová",J139,0)</f>
        <v>0</v>
      </c>
      <c r="BJ139" s="21" t="s">
        <v>78</v>
      </c>
      <c r="BK139" s="220">
        <f>ROUND(I139*H139,2)</f>
        <v>0</v>
      </c>
      <c r="BL139" s="21" t="s">
        <v>159</v>
      </c>
      <c r="BM139" s="21" t="s">
        <v>266</v>
      </c>
    </row>
    <row r="140" s="1" customFormat="1" ht="16.5" customHeight="1">
      <c r="B140" s="43"/>
      <c r="C140" s="209" t="s">
        <v>267</v>
      </c>
      <c r="D140" s="209" t="s">
        <v>155</v>
      </c>
      <c r="E140" s="210" t="s">
        <v>1486</v>
      </c>
      <c r="F140" s="211" t="s">
        <v>1487</v>
      </c>
      <c r="G140" s="212" t="s">
        <v>205</v>
      </c>
      <c r="H140" s="213">
        <v>102.90000000000001</v>
      </c>
      <c r="I140" s="214"/>
      <c r="J140" s="215">
        <f>ROUND(I140*H140,2)</f>
        <v>0</v>
      </c>
      <c r="K140" s="211" t="s">
        <v>21</v>
      </c>
      <c r="L140" s="69"/>
      <c r="M140" s="216" t="s">
        <v>21</v>
      </c>
      <c r="N140" s="217" t="s">
        <v>41</v>
      </c>
      <c r="O140" s="44"/>
      <c r="P140" s="218">
        <f>O140*H140</f>
        <v>0</v>
      </c>
      <c r="Q140" s="218">
        <v>0</v>
      </c>
      <c r="R140" s="218">
        <f>Q140*H140</f>
        <v>0</v>
      </c>
      <c r="S140" s="218">
        <v>0</v>
      </c>
      <c r="T140" s="219">
        <f>S140*H140</f>
        <v>0</v>
      </c>
      <c r="AR140" s="21" t="s">
        <v>159</v>
      </c>
      <c r="AT140" s="21" t="s">
        <v>155</v>
      </c>
      <c r="AU140" s="21" t="s">
        <v>78</v>
      </c>
      <c r="AY140" s="21" t="s">
        <v>154</v>
      </c>
      <c r="BE140" s="220">
        <f>IF(N140="základní",J140,0)</f>
        <v>0</v>
      </c>
      <c r="BF140" s="220">
        <f>IF(N140="snížená",J140,0)</f>
        <v>0</v>
      </c>
      <c r="BG140" s="220">
        <f>IF(N140="zákl. přenesená",J140,0)</f>
        <v>0</v>
      </c>
      <c r="BH140" s="220">
        <f>IF(N140="sníž. přenesená",J140,0)</f>
        <v>0</v>
      </c>
      <c r="BI140" s="220">
        <f>IF(N140="nulová",J140,0)</f>
        <v>0</v>
      </c>
      <c r="BJ140" s="21" t="s">
        <v>78</v>
      </c>
      <c r="BK140" s="220">
        <f>ROUND(I140*H140,2)</f>
        <v>0</v>
      </c>
      <c r="BL140" s="21" t="s">
        <v>159</v>
      </c>
      <c r="BM140" s="21" t="s">
        <v>270</v>
      </c>
    </row>
    <row r="141" s="1" customFormat="1" ht="16.5" customHeight="1">
      <c r="B141" s="43"/>
      <c r="C141" s="209" t="s">
        <v>218</v>
      </c>
      <c r="D141" s="209" t="s">
        <v>155</v>
      </c>
      <c r="E141" s="210" t="s">
        <v>1488</v>
      </c>
      <c r="F141" s="211" t="s">
        <v>1489</v>
      </c>
      <c r="G141" s="212" t="s">
        <v>205</v>
      </c>
      <c r="H141" s="213">
        <v>5</v>
      </c>
      <c r="I141" s="214"/>
      <c r="J141" s="215">
        <f>ROUND(I141*H141,2)</f>
        <v>0</v>
      </c>
      <c r="K141" s="211" t="s">
        <v>21</v>
      </c>
      <c r="L141" s="69"/>
      <c r="M141" s="216" t="s">
        <v>21</v>
      </c>
      <c r="N141" s="217" t="s">
        <v>41</v>
      </c>
      <c r="O141" s="44"/>
      <c r="P141" s="218">
        <f>O141*H141</f>
        <v>0</v>
      </c>
      <c r="Q141" s="218">
        <v>0</v>
      </c>
      <c r="R141" s="218">
        <f>Q141*H141</f>
        <v>0</v>
      </c>
      <c r="S141" s="218">
        <v>0</v>
      </c>
      <c r="T141" s="219">
        <f>S141*H141</f>
        <v>0</v>
      </c>
      <c r="AR141" s="21" t="s">
        <v>159</v>
      </c>
      <c r="AT141" s="21" t="s">
        <v>155</v>
      </c>
      <c r="AU141" s="21" t="s">
        <v>78</v>
      </c>
      <c r="AY141" s="21" t="s">
        <v>154</v>
      </c>
      <c r="BE141" s="220">
        <f>IF(N141="základní",J141,0)</f>
        <v>0</v>
      </c>
      <c r="BF141" s="220">
        <f>IF(N141="snížená",J141,0)</f>
        <v>0</v>
      </c>
      <c r="BG141" s="220">
        <f>IF(N141="zákl. přenesená",J141,0)</f>
        <v>0</v>
      </c>
      <c r="BH141" s="220">
        <f>IF(N141="sníž. přenesená",J141,0)</f>
        <v>0</v>
      </c>
      <c r="BI141" s="220">
        <f>IF(N141="nulová",J141,0)</f>
        <v>0</v>
      </c>
      <c r="BJ141" s="21" t="s">
        <v>78</v>
      </c>
      <c r="BK141" s="220">
        <f>ROUND(I141*H141,2)</f>
        <v>0</v>
      </c>
      <c r="BL141" s="21" t="s">
        <v>159</v>
      </c>
      <c r="BM141" s="21" t="s">
        <v>273</v>
      </c>
    </row>
    <row r="142" s="1" customFormat="1" ht="16.5" customHeight="1">
      <c r="B142" s="43"/>
      <c r="C142" s="209" t="s">
        <v>274</v>
      </c>
      <c r="D142" s="209" t="s">
        <v>155</v>
      </c>
      <c r="E142" s="210" t="s">
        <v>1490</v>
      </c>
      <c r="F142" s="211" t="s">
        <v>1491</v>
      </c>
      <c r="G142" s="212" t="s">
        <v>205</v>
      </c>
      <c r="H142" s="213">
        <v>20.199999999999999</v>
      </c>
      <c r="I142" s="214"/>
      <c r="J142" s="215">
        <f>ROUND(I142*H142,2)</f>
        <v>0</v>
      </c>
      <c r="K142" s="211" t="s">
        <v>21</v>
      </c>
      <c r="L142" s="69"/>
      <c r="M142" s="216" t="s">
        <v>21</v>
      </c>
      <c r="N142" s="217" t="s">
        <v>41</v>
      </c>
      <c r="O142" s="44"/>
      <c r="P142" s="218">
        <f>O142*H142</f>
        <v>0</v>
      </c>
      <c r="Q142" s="218">
        <v>0</v>
      </c>
      <c r="R142" s="218">
        <f>Q142*H142</f>
        <v>0</v>
      </c>
      <c r="S142" s="218">
        <v>0</v>
      </c>
      <c r="T142" s="219">
        <f>S142*H142</f>
        <v>0</v>
      </c>
      <c r="AR142" s="21" t="s">
        <v>159</v>
      </c>
      <c r="AT142" s="21" t="s">
        <v>155</v>
      </c>
      <c r="AU142" s="21" t="s">
        <v>78</v>
      </c>
      <c r="AY142" s="21" t="s">
        <v>154</v>
      </c>
      <c r="BE142" s="220">
        <f>IF(N142="základní",J142,0)</f>
        <v>0</v>
      </c>
      <c r="BF142" s="220">
        <f>IF(N142="snížená",J142,0)</f>
        <v>0</v>
      </c>
      <c r="BG142" s="220">
        <f>IF(N142="zákl. přenesená",J142,0)</f>
        <v>0</v>
      </c>
      <c r="BH142" s="220">
        <f>IF(N142="sníž. přenesená",J142,0)</f>
        <v>0</v>
      </c>
      <c r="BI142" s="220">
        <f>IF(N142="nulová",J142,0)</f>
        <v>0</v>
      </c>
      <c r="BJ142" s="21" t="s">
        <v>78</v>
      </c>
      <c r="BK142" s="220">
        <f>ROUND(I142*H142,2)</f>
        <v>0</v>
      </c>
      <c r="BL142" s="21" t="s">
        <v>159</v>
      </c>
      <c r="BM142" s="21" t="s">
        <v>277</v>
      </c>
    </row>
    <row r="143" s="1" customFormat="1" ht="16.5" customHeight="1">
      <c r="B143" s="43"/>
      <c r="C143" s="209" t="s">
        <v>222</v>
      </c>
      <c r="D143" s="209" t="s">
        <v>155</v>
      </c>
      <c r="E143" s="210" t="s">
        <v>1492</v>
      </c>
      <c r="F143" s="211" t="s">
        <v>1493</v>
      </c>
      <c r="G143" s="212" t="s">
        <v>262</v>
      </c>
      <c r="H143" s="213">
        <v>1</v>
      </c>
      <c r="I143" s="214"/>
      <c r="J143" s="215">
        <f>ROUND(I143*H143,2)</f>
        <v>0</v>
      </c>
      <c r="K143" s="211" t="s">
        <v>21</v>
      </c>
      <c r="L143" s="69"/>
      <c r="M143" s="216" t="s">
        <v>21</v>
      </c>
      <c r="N143" s="217" t="s">
        <v>41</v>
      </c>
      <c r="O143" s="44"/>
      <c r="P143" s="218">
        <f>O143*H143</f>
        <v>0</v>
      </c>
      <c r="Q143" s="218">
        <v>0</v>
      </c>
      <c r="R143" s="218">
        <f>Q143*H143</f>
        <v>0</v>
      </c>
      <c r="S143" s="218">
        <v>0</v>
      </c>
      <c r="T143" s="219">
        <f>S143*H143</f>
        <v>0</v>
      </c>
      <c r="AR143" s="21" t="s">
        <v>159</v>
      </c>
      <c r="AT143" s="21" t="s">
        <v>155</v>
      </c>
      <c r="AU143" s="21" t="s">
        <v>78</v>
      </c>
      <c r="AY143" s="21" t="s">
        <v>154</v>
      </c>
      <c r="BE143" s="220">
        <f>IF(N143="základní",J143,0)</f>
        <v>0</v>
      </c>
      <c r="BF143" s="220">
        <f>IF(N143="snížená",J143,0)</f>
        <v>0</v>
      </c>
      <c r="BG143" s="220">
        <f>IF(N143="zákl. přenesená",J143,0)</f>
        <v>0</v>
      </c>
      <c r="BH143" s="220">
        <f>IF(N143="sníž. přenesená",J143,0)</f>
        <v>0</v>
      </c>
      <c r="BI143" s="220">
        <f>IF(N143="nulová",J143,0)</f>
        <v>0</v>
      </c>
      <c r="BJ143" s="21" t="s">
        <v>78</v>
      </c>
      <c r="BK143" s="220">
        <f>ROUND(I143*H143,2)</f>
        <v>0</v>
      </c>
      <c r="BL143" s="21" t="s">
        <v>159</v>
      </c>
      <c r="BM143" s="21" t="s">
        <v>281</v>
      </c>
    </row>
    <row r="144" s="1" customFormat="1" ht="16.5" customHeight="1">
      <c r="B144" s="43"/>
      <c r="C144" s="209" t="s">
        <v>282</v>
      </c>
      <c r="D144" s="209" t="s">
        <v>155</v>
      </c>
      <c r="E144" s="210" t="s">
        <v>1494</v>
      </c>
      <c r="F144" s="211" t="s">
        <v>1495</v>
      </c>
      <c r="G144" s="212" t="s">
        <v>262</v>
      </c>
      <c r="H144" s="213">
        <v>43</v>
      </c>
      <c r="I144" s="214"/>
      <c r="J144" s="215">
        <f>ROUND(I144*H144,2)</f>
        <v>0</v>
      </c>
      <c r="K144" s="211" t="s">
        <v>21</v>
      </c>
      <c r="L144" s="69"/>
      <c r="M144" s="216" t="s">
        <v>21</v>
      </c>
      <c r="N144" s="217" t="s">
        <v>41</v>
      </c>
      <c r="O144" s="44"/>
      <c r="P144" s="218">
        <f>O144*H144</f>
        <v>0</v>
      </c>
      <c r="Q144" s="218">
        <v>0</v>
      </c>
      <c r="R144" s="218">
        <f>Q144*H144</f>
        <v>0</v>
      </c>
      <c r="S144" s="218">
        <v>0</v>
      </c>
      <c r="T144" s="219">
        <f>S144*H144</f>
        <v>0</v>
      </c>
      <c r="AR144" s="21" t="s">
        <v>159</v>
      </c>
      <c r="AT144" s="21" t="s">
        <v>155</v>
      </c>
      <c r="AU144" s="21" t="s">
        <v>78</v>
      </c>
      <c r="AY144" s="21" t="s">
        <v>154</v>
      </c>
      <c r="BE144" s="220">
        <f>IF(N144="základní",J144,0)</f>
        <v>0</v>
      </c>
      <c r="BF144" s="220">
        <f>IF(N144="snížená",J144,0)</f>
        <v>0</v>
      </c>
      <c r="BG144" s="220">
        <f>IF(N144="zákl. přenesená",J144,0)</f>
        <v>0</v>
      </c>
      <c r="BH144" s="220">
        <f>IF(N144="sníž. přenesená",J144,0)</f>
        <v>0</v>
      </c>
      <c r="BI144" s="220">
        <f>IF(N144="nulová",J144,0)</f>
        <v>0</v>
      </c>
      <c r="BJ144" s="21" t="s">
        <v>78</v>
      </c>
      <c r="BK144" s="220">
        <f>ROUND(I144*H144,2)</f>
        <v>0</v>
      </c>
      <c r="BL144" s="21" t="s">
        <v>159</v>
      </c>
      <c r="BM144" s="21" t="s">
        <v>285</v>
      </c>
    </row>
    <row r="145" s="1" customFormat="1" ht="16.5" customHeight="1">
      <c r="B145" s="43"/>
      <c r="C145" s="209" t="s">
        <v>226</v>
      </c>
      <c r="D145" s="209" t="s">
        <v>155</v>
      </c>
      <c r="E145" s="210" t="s">
        <v>1496</v>
      </c>
      <c r="F145" s="211" t="s">
        <v>1497</v>
      </c>
      <c r="G145" s="212" t="s">
        <v>798</v>
      </c>
      <c r="H145" s="213">
        <v>11</v>
      </c>
      <c r="I145" s="214"/>
      <c r="J145" s="215">
        <f>ROUND(I145*H145,2)</f>
        <v>0</v>
      </c>
      <c r="K145" s="211" t="s">
        <v>21</v>
      </c>
      <c r="L145" s="69"/>
      <c r="M145" s="216" t="s">
        <v>21</v>
      </c>
      <c r="N145" s="217" t="s">
        <v>41</v>
      </c>
      <c r="O145" s="44"/>
      <c r="P145" s="218">
        <f>O145*H145</f>
        <v>0</v>
      </c>
      <c r="Q145" s="218">
        <v>0</v>
      </c>
      <c r="R145" s="218">
        <f>Q145*H145</f>
        <v>0</v>
      </c>
      <c r="S145" s="218">
        <v>0</v>
      </c>
      <c r="T145" s="219">
        <f>S145*H145</f>
        <v>0</v>
      </c>
      <c r="AR145" s="21" t="s">
        <v>159</v>
      </c>
      <c r="AT145" s="21" t="s">
        <v>155</v>
      </c>
      <c r="AU145" s="21" t="s">
        <v>78</v>
      </c>
      <c r="AY145" s="21" t="s">
        <v>154</v>
      </c>
      <c r="BE145" s="220">
        <f>IF(N145="základní",J145,0)</f>
        <v>0</v>
      </c>
      <c r="BF145" s="220">
        <f>IF(N145="snížená",J145,0)</f>
        <v>0</v>
      </c>
      <c r="BG145" s="220">
        <f>IF(N145="zákl. přenesená",J145,0)</f>
        <v>0</v>
      </c>
      <c r="BH145" s="220">
        <f>IF(N145="sníž. přenesená",J145,0)</f>
        <v>0</v>
      </c>
      <c r="BI145" s="220">
        <f>IF(N145="nulová",J145,0)</f>
        <v>0</v>
      </c>
      <c r="BJ145" s="21" t="s">
        <v>78</v>
      </c>
      <c r="BK145" s="220">
        <f>ROUND(I145*H145,2)</f>
        <v>0</v>
      </c>
      <c r="BL145" s="21" t="s">
        <v>159</v>
      </c>
      <c r="BM145" s="21" t="s">
        <v>288</v>
      </c>
    </row>
    <row r="146" s="1" customFormat="1" ht="16.5" customHeight="1">
      <c r="B146" s="43"/>
      <c r="C146" s="209" t="s">
        <v>291</v>
      </c>
      <c r="D146" s="209" t="s">
        <v>155</v>
      </c>
      <c r="E146" s="210" t="s">
        <v>1498</v>
      </c>
      <c r="F146" s="211" t="s">
        <v>1499</v>
      </c>
      <c r="G146" s="212" t="s">
        <v>262</v>
      </c>
      <c r="H146" s="213">
        <v>1</v>
      </c>
      <c r="I146" s="214"/>
      <c r="J146" s="215">
        <f>ROUND(I146*H146,2)</f>
        <v>0</v>
      </c>
      <c r="K146" s="211" t="s">
        <v>21</v>
      </c>
      <c r="L146" s="69"/>
      <c r="M146" s="216" t="s">
        <v>21</v>
      </c>
      <c r="N146" s="217" t="s">
        <v>41</v>
      </c>
      <c r="O146" s="44"/>
      <c r="P146" s="218">
        <f>O146*H146</f>
        <v>0</v>
      </c>
      <c r="Q146" s="218">
        <v>0</v>
      </c>
      <c r="R146" s="218">
        <f>Q146*H146</f>
        <v>0</v>
      </c>
      <c r="S146" s="218">
        <v>0</v>
      </c>
      <c r="T146" s="219">
        <f>S146*H146</f>
        <v>0</v>
      </c>
      <c r="AR146" s="21" t="s">
        <v>159</v>
      </c>
      <c r="AT146" s="21" t="s">
        <v>155</v>
      </c>
      <c r="AU146" s="21" t="s">
        <v>78</v>
      </c>
      <c r="AY146" s="21" t="s">
        <v>154</v>
      </c>
      <c r="BE146" s="220">
        <f>IF(N146="základní",J146,0)</f>
        <v>0</v>
      </c>
      <c r="BF146" s="220">
        <f>IF(N146="snížená",J146,0)</f>
        <v>0</v>
      </c>
      <c r="BG146" s="220">
        <f>IF(N146="zákl. přenesená",J146,0)</f>
        <v>0</v>
      </c>
      <c r="BH146" s="220">
        <f>IF(N146="sníž. přenesená",J146,0)</f>
        <v>0</v>
      </c>
      <c r="BI146" s="220">
        <f>IF(N146="nulová",J146,0)</f>
        <v>0</v>
      </c>
      <c r="BJ146" s="21" t="s">
        <v>78</v>
      </c>
      <c r="BK146" s="220">
        <f>ROUND(I146*H146,2)</f>
        <v>0</v>
      </c>
      <c r="BL146" s="21" t="s">
        <v>159</v>
      </c>
      <c r="BM146" s="21" t="s">
        <v>294</v>
      </c>
    </row>
    <row r="147" s="1" customFormat="1" ht="16.5" customHeight="1">
      <c r="B147" s="43"/>
      <c r="C147" s="209" t="s">
        <v>229</v>
      </c>
      <c r="D147" s="209" t="s">
        <v>155</v>
      </c>
      <c r="E147" s="210" t="s">
        <v>1500</v>
      </c>
      <c r="F147" s="211" t="s">
        <v>1501</v>
      </c>
      <c r="G147" s="212" t="s">
        <v>1502</v>
      </c>
      <c r="H147" s="213">
        <v>16</v>
      </c>
      <c r="I147" s="214"/>
      <c r="J147" s="215">
        <f>ROUND(I147*H147,2)</f>
        <v>0</v>
      </c>
      <c r="K147" s="211" t="s">
        <v>21</v>
      </c>
      <c r="L147" s="69"/>
      <c r="M147" s="216" t="s">
        <v>21</v>
      </c>
      <c r="N147" s="217" t="s">
        <v>41</v>
      </c>
      <c r="O147" s="44"/>
      <c r="P147" s="218">
        <f>O147*H147</f>
        <v>0</v>
      </c>
      <c r="Q147" s="218">
        <v>0</v>
      </c>
      <c r="R147" s="218">
        <f>Q147*H147</f>
        <v>0</v>
      </c>
      <c r="S147" s="218">
        <v>0</v>
      </c>
      <c r="T147" s="219">
        <f>S147*H147</f>
        <v>0</v>
      </c>
      <c r="AR147" s="21" t="s">
        <v>159</v>
      </c>
      <c r="AT147" s="21" t="s">
        <v>155</v>
      </c>
      <c r="AU147" s="21" t="s">
        <v>78</v>
      </c>
      <c r="AY147" s="21" t="s">
        <v>154</v>
      </c>
      <c r="BE147" s="220">
        <f>IF(N147="základní",J147,0)</f>
        <v>0</v>
      </c>
      <c r="BF147" s="220">
        <f>IF(N147="snížená",J147,0)</f>
        <v>0</v>
      </c>
      <c r="BG147" s="220">
        <f>IF(N147="zákl. přenesená",J147,0)</f>
        <v>0</v>
      </c>
      <c r="BH147" s="220">
        <f>IF(N147="sníž. přenesená",J147,0)</f>
        <v>0</v>
      </c>
      <c r="BI147" s="220">
        <f>IF(N147="nulová",J147,0)</f>
        <v>0</v>
      </c>
      <c r="BJ147" s="21" t="s">
        <v>78</v>
      </c>
      <c r="BK147" s="220">
        <f>ROUND(I147*H147,2)</f>
        <v>0</v>
      </c>
      <c r="BL147" s="21" t="s">
        <v>159</v>
      </c>
      <c r="BM147" s="21" t="s">
        <v>297</v>
      </c>
    </row>
    <row r="148" s="1" customFormat="1" ht="16.5" customHeight="1">
      <c r="B148" s="43"/>
      <c r="C148" s="209" t="s">
        <v>299</v>
      </c>
      <c r="D148" s="209" t="s">
        <v>155</v>
      </c>
      <c r="E148" s="210" t="s">
        <v>1503</v>
      </c>
      <c r="F148" s="211" t="s">
        <v>1504</v>
      </c>
      <c r="G148" s="212" t="s">
        <v>262</v>
      </c>
      <c r="H148" s="213">
        <v>22</v>
      </c>
      <c r="I148" s="214"/>
      <c r="J148" s="215">
        <f>ROUND(I148*H148,2)</f>
        <v>0</v>
      </c>
      <c r="K148" s="211" t="s">
        <v>21</v>
      </c>
      <c r="L148" s="69"/>
      <c r="M148" s="216" t="s">
        <v>21</v>
      </c>
      <c r="N148" s="217" t="s">
        <v>41</v>
      </c>
      <c r="O148" s="44"/>
      <c r="P148" s="218">
        <f>O148*H148</f>
        <v>0</v>
      </c>
      <c r="Q148" s="218">
        <v>0</v>
      </c>
      <c r="R148" s="218">
        <f>Q148*H148</f>
        <v>0</v>
      </c>
      <c r="S148" s="218">
        <v>0</v>
      </c>
      <c r="T148" s="219">
        <f>S148*H148</f>
        <v>0</v>
      </c>
      <c r="AR148" s="21" t="s">
        <v>159</v>
      </c>
      <c r="AT148" s="21" t="s">
        <v>155</v>
      </c>
      <c r="AU148" s="21" t="s">
        <v>78</v>
      </c>
      <c r="AY148" s="21" t="s">
        <v>154</v>
      </c>
      <c r="BE148" s="220">
        <f>IF(N148="základní",J148,0)</f>
        <v>0</v>
      </c>
      <c r="BF148" s="220">
        <f>IF(N148="snížená",J148,0)</f>
        <v>0</v>
      </c>
      <c r="BG148" s="220">
        <f>IF(N148="zákl. přenesená",J148,0)</f>
        <v>0</v>
      </c>
      <c r="BH148" s="220">
        <f>IF(N148="sníž. přenesená",J148,0)</f>
        <v>0</v>
      </c>
      <c r="BI148" s="220">
        <f>IF(N148="nulová",J148,0)</f>
        <v>0</v>
      </c>
      <c r="BJ148" s="21" t="s">
        <v>78</v>
      </c>
      <c r="BK148" s="220">
        <f>ROUND(I148*H148,2)</f>
        <v>0</v>
      </c>
      <c r="BL148" s="21" t="s">
        <v>159</v>
      </c>
      <c r="BM148" s="21" t="s">
        <v>302</v>
      </c>
    </row>
    <row r="149" s="1" customFormat="1" ht="16.5" customHeight="1">
      <c r="B149" s="43"/>
      <c r="C149" s="209" t="s">
        <v>234</v>
      </c>
      <c r="D149" s="209" t="s">
        <v>155</v>
      </c>
      <c r="E149" s="210" t="s">
        <v>1505</v>
      </c>
      <c r="F149" s="211" t="s">
        <v>1506</v>
      </c>
      <c r="G149" s="212" t="s">
        <v>262</v>
      </c>
      <c r="H149" s="213">
        <v>2</v>
      </c>
      <c r="I149" s="214"/>
      <c r="J149" s="215">
        <f>ROUND(I149*H149,2)</f>
        <v>0</v>
      </c>
      <c r="K149" s="211" t="s">
        <v>21</v>
      </c>
      <c r="L149" s="69"/>
      <c r="M149" s="216" t="s">
        <v>21</v>
      </c>
      <c r="N149" s="217" t="s">
        <v>41</v>
      </c>
      <c r="O149" s="44"/>
      <c r="P149" s="218">
        <f>O149*H149</f>
        <v>0</v>
      </c>
      <c r="Q149" s="218">
        <v>0</v>
      </c>
      <c r="R149" s="218">
        <f>Q149*H149</f>
        <v>0</v>
      </c>
      <c r="S149" s="218">
        <v>0</v>
      </c>
      <c r="T149" s="219">
        <f>S149*H149</f>
        <v>0</v>
      </c>
      <c r="AR149" s="21" t="s">
        <v>159</v>
      </c>
      <c r="AT149" s="21" t="s">
        <v>155</v>
      </c>
      <c r="AU149" s="21" t="s">
        <v>78</v>
      </c>
      <c r="AY149" s="21" t="s">
        <v>154</v>
      </c>
      <c r="BE149" s="220">
        <f>IF(N149="základní",J149,0)</f>
        <v>0</v>
      </c>
      <c r="BF149" s="220">
        <f>IF(N149="snížená",J149,0)</f>
        <v>0</v>
      </c>
      <c r="BG149" s="220">
        <f>IF(N149="zákl. přenesená",J149,0)</f>
        <v>0</v>
      </c>
      <c r="BH149" s="220">
        <f>IF(N149="sníž. přenesená",J149,0)</f>
        <v>0</v>
      </c>
      <c r="BI149" s="220">
        <f>IF(N149="nulová",J149,0)</f>
        <v>0</v>
      </c>
      <c r="BJ149" s="21" t="s">
        <v>78</v>
      </c>
      <c r="BK149" s="220">
        <f>ROUND(I149*H149,2)</f>
        <v>0</v>
      </c>
      <c r="BL149" s="21" t="s">
        <v>159</v>
      </c>
      <c r="BM149" s="21" t="s">
        <v>305</v>
      </c>
    </row>
    <row r="150" s="1" customFormat="1" ht="16.5" customHeight="1">
      <c r="B150" s="43"/>
      <c r="C150" s="209" t="s">
        <v>307</v>
      </c>
      <c r="D150" s="209" t="s">
        <v>155</v>
      </c>
      <c r="E150" s="210" t="s">
        <v>1507</v>
      </c>
      <c r="F150" s="211" t="s">
        <v>1508</v>
      </c>
      <c r="G150" s="212" t="s">
        <v>262</v>
      </c>
      <c r="H150" s="213">
        <v>19</v>
      </c>
      <c r="I150" s="214"/>
      <c r="J150" s="215">
        <f>ROUND(I150*H150,2)</f>
        <v>0</v>
      </c>
      <c r="K150" s="211" t="s">
        <v>21</v>
      </c>
      <c r="L150" s="69"/>
      <c r="M150" s="216" t="s">
        <v>21</v>
      </c>
      <c r="N150" s="217" t="s">
        <v>41</v>
      </c>
      <c r="O150" s="44"/>
      <c r="P150" s="218">
        <f>O150*H150</f>
        <v>0</v>
      </c>
      <c r="Q150" s="218">
        <v>0</v>
      </c>
      <c r="R150" s="218">
        <f>Q150*H150</f>
        <v>0</v>
      </c>
      <c r="S150" s="218">
        <v>0</v>
      </c>
      <c r="T150" s="219">
        <f>S150*H150</f>
        <v>0</v>
      </c>
      <c r="AR150" s="21" t="s">
        <v>159</v>
      </c>
      <c r="AT150" s="21" t="s">
        <v>155</v>
      </c>
      <c r="AU150" s="21" t="s">
        <v>78</v>
      </c>
      <c r="AY150" s="21" t="s">
        <v>154</v>
      </c>
      <c r="BE150" s="220">
        <f>IF(N150="základní",J150,0)</f>
        <v>0</v>
      </c>
      <c r="BF150" s="220">
        <f>IF(N150="snížená",J150,0)</f>
        <v>0</v>
      </c>
      <c r="BG150" s="220">
        <f>IF(N150="zákl. přenesená",J150,0)</f>
        <v>0</v>
      </c>
      <c r="BH150" s="220">
        <f>IF(N150="sníž. přenesená",J150,0)</f>
        <v>0</v>
      </c>
      <c r="BI150" s="220">
        <f>IF(N150="nulová",J150,0)</f>
        <v>0</v>
      </c>
      <c r="BJ150" s="21" t="s">
        <v>78</v>
      </c>
      <c r="BK150" s="220">
        <f>ROUND(I150*H150,2)</f>
        <v>0</v>
      </c>
      <c r="BL150" s="21" t="s">
        <v>159</v>
      </c>
      <c r="BM150" s="21" t="s">
        <v>310</v>
      </c>
    </row>
    <row r="151" s="1" customFormat="1" ht="16.5" customHeight="1">
      <c r="B151" s="43"/>
      <c r="C151" s="209" t="s">
        <v>237</v>
      </c>
      <c r="D151" s="209" t="s">
        <v>155</v>
      </c>
      <c r="E151" s="210" t="s">
        <v>1509</v>
      </c>
      <c r="F151" s="211" t="s">
        <v>1510</v>
      </c>
      <c r="G151" s="212" t="s">
        <v>262</v>
      </c>
      <c r="H151" s="213">
        <v>6</v>
      </c>
      <c r="I151" s="214"/>
      <c r="J151" s="215">
        <f>ROUND(I151*H151,2)</f>
        <v>0</v>
      </c>
      <c r="K151" s="211" t="s">
        <v>21</v>
      </c>
      <c r="L151" s="69"/>
      <c r="M151" s="216" t="s">
        <v>21</v>
      </c>
      <c r="N151" s="217" t="s">
        <v>41</v>
      </c>
      <c r="O151" s="44"/>
      <c r="P151" s="218">
        <f>O151*H151</f>
        <v>0</v>
      </c>
      <c r="Q151" s="218">
        <v>0</v>
      </c>
      <c r="R151" s="218">
        <f>Q151*H151</f>
        <v>0</v>
      </c>
      <c r="S151" s="218">
        <v>0</v>
      </c>
      <c r="T151" s="219">
        <f>S151*H151</f>
        <v>0</v>
      </c>
      <c r="AR151" s="21" t="s">
        <v>159</v>
      </c>
      <c r="AT151" s="21" t="s">
        <v>155</v>
      </c>
      <c r="AU151" s="21" t="s">
        <v>78</v>
      </c>
      <c r="AY151" s="21" t="s">
        <v>154</v>
      </c>
      <c r="BE151" s="220">
        <f>IF(N151="základní",J151,0)</f>
        <v>0</v>
      </c>
      <c r="BF151" s="220">
        <f>IF(N151="snížená",J151,0)</f>
        <v>0</v>
      </c>
      <c r="BG151" s="220">
        <f>IF(N151="zákl. přenesená",J151,0)</f>
        <v>0</v>
      </c>
      <c r="BH151" s="220">
        <f>IF(N151="sníž. přenesená",J151,0)</f>
        <v>0</v>
      </c>
      <c r="BI151" s="220">
        <f>IF(N151="nulová",J151,0)</f>
        <v>0</v>
      </c>
      <c r="BJ151" s="21" t="s">
        <v>78</v>
      </c>
      <c r="BK151" s="220">
        <f>ROUND(I151*H151,2)</f>
        <v>0</v>
      </c>
      <c r="BL151" s="21" t="s">
        <v>159</v>
      </c>
      <c r="BM151" s="21" t="s">
        <v>314</v>
      </c>
    </row>
    <row r="152" s="1" customFormat="1" ht="16.5" customHeight="1">
      <c r="B152" s="43"/>
      <c r="C152" s="209" t="s">
        <v>315</v>
      </c>
      <c r="D152" s="209" t="s">
        <v>155</v>
      </c>
      <c r="E152" s="210" t="s">
        <v>1511</v>
      </c>
      <c r="F152" s="211" t="s">
        <v>1512</v>
      </c>
      <c r="G152" s="212" t="s">
        <v>205</v>
      </c>
      <c r="H152" s="213">
        <v>324.60000000000002</v>
      </c>
      <c r="I152" s="214"/>
      <c r="J152" s="215">
        <f>ROUND(I152*H152,2)</f>
        <v>0</v>
      </c>
      <c r="K152" s="211" t="s">
        <v>21</v>
      </c>
      <c r="L152" s="69"/>
      <c r="M152" s="216" t="s">
        <v>21</v>
      </c>
      <c r="N152" s="217" t="s">
        <v>41</v>
      </c>
      <c r="O152" s="44"/>
      <c r="P152" s="218">
        <f>O152*H152</f>
        <v>0</v>
      </c>
      <c r="Q152" s="218">
        <v>0</v>
      </c>
      <c r="R152" s="218">
        <f>Q152*H152</f>
        <v>0</v>
      </c>
      <c r="S152" s="218">
        <v>0</v>
      </c>
      <c r="T152" s="219">
        <f>S152*H152</f>
        <v>0</v>
      </c>
      <c r="AR152" s="21" t="s">
        <v>159</v>
      </c>
      <c r="AT152" s="21" t="s">
        <v>155</v>
      </c>
      <c r="AU152" s="21" t="s">
        <v>78</v>
      </c>
      <c r="AY152" s="21" t="s">
        <v>154</v>
      </c>
      <c r="BE152" s="220">
        <f>IF(N152="základní",J152,0)</f>
        <v>0</v>
      </c>
      <c r="BF152" s="220">
        <f>IF(N152="snížená",J152,0)</f>
        <v>0</v>
      </c>
      <c r="BG152" s="220">
        <f>IF(N152="zákl. přenesená",J152,0)</f>
        <v>0</v>
      </c>
      <c r="BH152" s="220">
        <f>IF(N152="sníž. přenesená",J152,0)</f>
        <v>0</v>
      </c>
      <c r="BI152" s="220">
        <f>IF(N152="nulová",J152,0)</f>
        <v>0</v>
      </c>
      <c r="BJ152" s="21" t="s">
        <v>78</v>
      </c>
      <c r="BK152" s="220">
        <f>ROUND(I152*H152,2)</f>
        <v>0</v>
      </c>
      <c r="BL152" s="21" t="s">
        <v>159</v>
      </c>
      <c r="BM152" s="21" t="s">
        <v>318</v>
      </c>
    </row>
    <row r="153" s="1" customFormat="1" ht="16.5" customHeight="1">
      <c r="B153" s="43"/>
      <c r="C153" s="209" t="s">
        <v>240</v>
      </c>
      <c r="D153" s="209" t="s">
        <v>155</v>
      </c>
      <c r="E153" s="210" t="s">
        <v>1513</v>
      </c>
      <c r="F153" s="211" t="s">
        <v>1514</v>
      </c>
      <c r="G153" s="212" t="s">
        <v>205</v>
      </c>
      <c r="H153" s="213">
        <v>324.60000000000002</v>
      </c>
      <c r="I153" s="214"/>
      <c r="J153" s="215">
        <f>ROUND(I153*H153,2)</f>
        <v>0</v>
      </c>
      <c r="K153" s="211" t="s">
        <v>21</v>
      </c>
      <c r="L153" s="69"/>
      <c r="M153" s="216" t="s">
        <v>21</v>
      </c>
      <c r="N153" s="217" t="s">
        <v>41</v>
      </c>
      <c r="O153" s="44"/>
      <c r="P153" s="218">
        <f>O153*H153</f>
        <v>0</v>
      </c>
      <c r="Q153" s="218">
        <v>0</v>
      </c>
      <c r="R153" s="218">
        <f>Q153*H153</f>
        <v>0</v>
      </c>
      <c r="S153" s="218">
        <v>0</v>
      </c>
      <c r="T153" s="219">
        <f>S153*H153</f>
        <v>0</v>
      </c>
      <c r="AR153" s="21" t="s">
        <v>159</v>
      </c>
      <c r="AT153" s="21" t="s">
        <v>155</v>
      </c>
      <c r="AU153" s="21" t="s">
        <v>78</v>
      </c>
      <c r="AY153" s="21" t="s">
        <v>154</v>
      </c>
      <c r="BE153" s="220">
        <f>IF(N153="základní",J153,0)</f>
        <v>0</v>
      </c>
      <c r="BF153" s="220">
        <f>IF(N153="snížená",J153,0)</f>
        <v>0</v>
      </c>
      <c r="BG153" s="220">
        <f>IF(N153="zákl. přenesená",J153,0)</f>
        <v>0</v>
      </c>
      <c r="BH153" s="220">
        <f>IF(N153="sníž. přenesená",J153,0)</f>
        <v>0</v>
      </c>
      <c r="BI153" s="220">
        <f>IF(N153="nulová",J153,0)</f>
        <v>0</v>
      </c>
      <c r="BJ153" s="21" t="s">
        <v>78</v>
      </c>
      <c r="BK153" s="220">
        <f>ROUND(I153*H153,2)</f>
        <v>0</v>
      </c>
      <c r="BL153" s="21" t="s">
        <v>159</v>
      </c>
      <c r="BM153" s="21" t="s">
        <v>321</v>
      </c>
    </row>
    <row r="154" s="1" customFormat="1" ht="16.5" customHeight="1">
      <c r="B154" s="43"/>
      <c r="C154" s="209" t="s">
        <v>323</v>
      </c>
      <c r="D154" s="209" t="s">
        <v>155</v>
      </c>
      <c r="E154" s="210" t="s">
        <v>1515</v>
      </c>
      <c r="F154" s="211" t="s">
        <v>1516</v>
      </c>
      <c r="G154" s="212" t="s">
        <v>262</v>
      </c>
      <c r="H154" s="213">
        <v>11</v>
      </c>
      <c r="I154" s="214"/>
      <c r="J154" s="215">
        <f>ROUND(I154*H154,2)</f>
        <v>0</v>
      </c>
      <c r="K154" s="211" t="s">
        <v>21</v>
      </c>
      <c r="L154" s="69"/>
      <c r="M154" s="216" t="s">
        <v>21</v>
      </c>
      <c r="N154" s="217" t="s">
        <v>41</v>
      </c>
      <c r="O154" s="44"/>
      <c r="P154" s="218">
        <f>O154*H154</f>
        <v>0</v>
      </c>
      <c r="Q154" s="218">
        <v>0</v>
      </c>
      <c r="R154" s="218">
        <f>Q154*H154</f>
        <v>0</v>
      </c>
      <c r="S154" s="218">
        <v>0</v>
      </c>
      <c r="T154" s="219">
        <f>S154*H154</f>
        <v>0</v>
      </c>
      <c r="AR154" s="21" t="s">
        <v>159</v>
      </c>
      <c r="AT154" s="21" t="s">
        <v>155</v>
      </c>
      <c r="AU154" s="21" t="s">
        <v>78</v>
      </c>
      <c r="AY154" s="21" t="s">
        <v>154</v>
      </c>
      <c r="BE154" s="220">
        <f>IF(N154="základní",J154,0)</f>
        <v>0</v>
      </c>
      <c r="BF154" s="220">
        <f>IF(N154="snížená",J154,0)</f>
        <v>0</v>
      </c>
      <c r="BG154" s="220">
        <f>IF(N154="zákl. přenesená",J154,0)</f>
        <v>0</v>
      </c>
      <c r="BH154" s="220">
        <f>IF(N154="sníž. přenesená",J154,0)</f>
        <v>0</v>
      </c>
      <c r="BI154" s="220">
        <f>IF(N154="nulová",J154,0)</f>
        <v>0</v>
      </c>
      <c r="BJ154" s="21" t="s">
        <v>78</v>
      </c>
      <c r="BK154" s="220">
        <f>ROUND(I154*H154,2)</f>
        <v>0</v>
      </c>
      <c r="BL154" s="21" t="s">
        <v>159</v>
      </c>
      <c r="BM154" s="21" t="s">
        <v>326</v>
      </c>
    </row>
    <row r="155" s="1" customFormat="1" ht="16.5" customHeight="1">
      <c r="B155" s="43"/>
      <c r="C155" s="209" t="s">
        <v>243</v>
      </c>
      <c r="D155" s="209" t="s">
        <v>155</v>
      </c>
      <c r="E155" s="210" t="s">
        <v>1517</v>
      </c>
      <c r="F155" s="211" t="s">
        <v>1518</v>
      </c>
      <c r="G155" s="212" t="s">
        <v>195</v>
      </c>
      <c r="H155" s="213">
        <v>1.52</v>
      </c>
      <c r="I155" s="214"/>
      <c r="J155" s="215">
        <f>ROUND(I155*H155,2)</f>
        <v>0</v>
      </c>
      <c r="K155" s="211" t="s">
        <v>21</v>
      </c>
      <c r="L155" s="69"/>
      <c r="M155" s="216" t="s">
        <v>21</v>
      </c>
      <c r="N155" s="217" t="s">
        <v>41</v>
      </c>
      <c r="O155" s="44"/>
      <c r="P155" s="218">
        <f>O155*H155</f>
        <v>0</v>
      </c>
      <c r="Q155" s="218">
        <v>0</v>
      </c>
      <c r="R155" s="218">
        <f>Q155*H155</f>
        <v>0</v>
      </c>
      <c r="S155" s="218">
        <v>0</v>
      </c>
      <c r="T155" s="219">
        <f>S155*H155</f>
        <v>0</v>
      </c>
      <c r="AR155" s="21" t="s">
        <v>159</v>
      </c>
      <c r="AT155" s="21" t="s">
        <v>155</v>
      </c>
      <c r="AU155" s="21" t="s">
        <v>78</v>
      </c>
      <c r="AY155" s="21" t="s">
        <v>154</v>
      </c>
      <c r="BE155" s="220">
        <f>IF(N155="základní",J155,0)</f>
        <v>0</v>
      </c>
      <c r="BF155" s="220">
        <f>IF(N155="snížená",J155,0)</f>
        <v>0</v>
      </c>
      <c r="BG155" s="220">
        <f>IF(N155="zákl. přenesená",J155,0)</f>
        <v>0</v>
      </c>
      <c r="BH155" s="220">
        <f>IF(N155="sníž. přenesená",J155,0)</f>
        <v>0</v>
      </c>
      <c r="BI155" s="220">
        <f>IF(N155="nulová",J155,0)</f>
        <v>0</v>
      </c>
      <c r="BJ155" s="21" t="s">
        <v>78</v>
      </c>
      <c r="BK155" s="220">
        <f>ROUND(I155*H155,2)</f>
        <v>0</v>
      </c>
      <c r="BL155" s="21" t="s">
        <v>159</v>
      </c>
      <c r="BM155" s="21" t="s">
        <v>331</v>
      </c>
    </row>
    <row r="156" s="1" customFormat="1" ht="16.5" customHeight="1">
      <c r="B156" s="43"/>
      <c r="C156" s="209" t="s">
        <v>332</v>
      </c>
      <c r="D156" s="209" t="s">
        <v>155</v>
      </c>
      <c r="E156" s="210" t="s">
        <v>1519</v>
      </c>
      <c r="F156" s="211" t="s">
        <v>1520</v>
      </c>
      <c r="G156" s="212" t="s">
        <v>262</v>
      </c>
      <c r="H156" s="213">
        <v>1</v>
      </c>
      <c r="I156" s="214"/>
      <c r="J156" s="215">
        <f>ROUND(I156*H156,2)</f>
        <v>0</v>
      </c>
      <c r="K156" s="211" t="s">
        <v>21</v>
      </c>
      <c r="L156" s="69"/>
      <c r="M156" s="216" t="s">
        <v>21</v>
      </c>
      <c r="N156" s="217" t="s">
        <v>41</v>
      </c>
      <c r="O156" s="44"/>
      <c r="P156" s="218">
        <f>O156*H156</f>
        <v>0</v>
      </c>
      <c r="Q156" s="218">
        <v>0</v>
      </c>
      <c r="R156" s="218">
        <f>Q156*H156</f>
        <v>0</v>
      </c>
      <c r="S156" s="218">
        <v>0</v>
      </c>
      <c r="T156" s="219">
        <f>S156*H156</f>
        <v>0</v>
      </c>
      <c r="AR156" s="21" t="s">
        <v>159</v>
      </c>
      <c r="AT156" s="21" t="s">
        <v>155</v>
      </c>
      <c r="AU156" s="21" t="s">
        <v>78</v>
      </c>
      <c r="AY156" s="21" t="s">
        <v>154</v>
      </c>
      <c r="BE156" s="220">
        <f>IF(N156="základní",J156,0)</f>
        <v>0</v>
      </c>
      <c r="BF156" s="220">
        <f>IF(N156="snížená",J156,0)</f>
        <v>0</v>
      </c>
      <c r="BG156" s="220">
        <f>IF(N156="zákl. přenesená",J156,0)</f>
        <v>0</v>
      </c>
      <c r="BH156" s="220">
        <f>IF(N156="sníž. přenesená",J156,0)</f>
        <v>0</v>
      </c>
      <c r="BI156" s="220">
        <f>IF(N156="nulová",J156,0)</f>
        <v>0</v>
      </c>
      <c r="BJ156" s="21" t="s">
        <v>78</v>
      </c>
      <c r="BK156" s="220">
        <f>ROUND(I156*H156,2)</f>
        <v>0</v>
      </c>
      <c r="BL156" s="21" t="s">
        <v>159</v>
      </c>
      <c r="BM156" s="21" t="s">
        <v>335</v>
      </c>
    </row>
    <row r="157" s="9" customFormat="1" ht="37.44" customHeight="1">
      <c r="B157" s="195"/>
      <c r="C157" s="196"/>
      <c r="D157" s="197" t="s">
        <v>69</v>
      </c>
      <c r="E157" s="198" t="s">
        <v>1521</v>
      </c>
      <c r="F157" s="198" t="s">
        <v>1522</v>
      </c>
      <c r="G157" s="196"/>
      <c r="H157" s="196"/>
      <c r="I157" s="199"/>
      <c r="J157" s="200">
        <f>BK157</f>
        <v>0</v>
      </c>
      <c r="K157" s="196"/>
      <c r="L157" s="201"/>
      <c r="M157" s="202"/>
      <c r="N157" s="203"/>
      <c r="O157" s="203"/>
      <c r="P157" s="204">
        <f>SUM(P158:P167)</f>
        <v>0</v>
      </c>
      <c r="Q157" s="203"/>
      <c r="R157" s="204">
        <f>SUM(R158:R167)</f>
        <v>0</v>
      </c>
      <c r="S157" s="203"/>
      <c r="T157" s="205">
        <f>SUM(T158:T167)</f>
        <v>0</v>
      </c>
      <c r="AR157" s="206" t="s">
        <v>78</v>
      </c>
      <c r="AT157" s="207" t="s">
        <v>69</v>
      </c>
      <c r="AU157" s="207" t="s">
        <v>70</v>
      </c>
      <c r="AY157" s="206" t="s">
        <v>154</v>
      </c>
      <c r="BK157" s="208">
        <f>SUM(BK158:BK167)</f>
        <v>0</v>
      </c>
    </row>
    <row r="158" s="1" customFormat="1" ht="16.5" customHeight="1">
      <c r="B158" s="43"/>
      <c r="C158" s="209" t="s">
        <v>247</v>
      </c>
      <c r="D158" s="209" t="s">
        <v>155</v>
      </c>
      <c r="E158" s="210" t="s">
        <v>1523</v>
      </c>
      <c r="F158" s="211" t="s">
        <v>1524</v>
      </c>
      <c r="G158" s="212" t="s">
        <v>205</v>
      </c>
      <c r="H158" s="213">
        <v>24</v>
      </c>
      <c r="I158" s="214"/>
      <c r="J158" s="215">
        <f>ROUND(I158*H158,2)</f>
        <v>0</v>
      </c>
      <c r="K158" s="211" t="s">
        <v>21</v>
      </c>
      <c r="L158" s="69"/>
      <c r="M158" s="216" t="s">
        <v>21</v>
      </c>
      <c r="N158" s="217" t="s">
        <v>41</v>
      </c>
      <c r="O158" s="44"/>
      <c r="P158" s="218">
        <f>O158*H158</f>
        <v>0</v>
      </c>
      <c r="Q158" s="218">
        <v>0</v>
      </c>
      <c r="R158" s="218">
        <f>Q158*H158</f>
        <v>0</v>
      </c>
      <c r="S158" s="218">
        <v>0</v>
      </c>
      <c r="T158" s="219">
        <f>S158*H158</f>
        <v>0</v>
      </c>
      <c r="AR158" s="21" t="s">
        <v>159</v>
      </c>
      <c r="AT158" s="21" t="s">
        <v>155</v>
      </c>
      <c r="AU158" s="21" t="s">
        <v>78</v>
      </c>
      <c r="AY158" s="21" t="s">
        <v>154</v>
      </c>
      <c r="BE158" s="220">
        <f>IF(N158="základní",J158,0)</f>
        <v>0</v>
      </c>
      <c r="BF158" s="220">
        <f>IF(N158="snížená",J158,0)</f>
        <v>0</v>
      </c>
      <c r="BG158" s="220">
        <f>IF(N158="zákl. přenesená",J158,0)</f>
        <v>0</v>
      </c>
      <c r="BH158" s="220">
        <f>IF(N158="sníž. přenesená",J158,0)</f>
        <v>0</v>
      </c>
      <c r="BI158" s="220">
        <f>IF(N158="nulová",J158,0)</f>
        <v>0</v>
      </c>
      <c r="BJ158" s="21" t="s">
        <v>78</v>
      </c>
      <c r="BK158" s="220">
        <f>ROUND(I158*H158,2)</f>
        <v>0</v>
      </c>
      <c r="BL158" s="21" t="s">
        <v>159</v>
      </c>
      <c r="BM158" s="21" t="s">
        <v>338</v>
      </c>
    </row>
    <row r="159" s="1" customFormat="1" ht="16.5" customHeight="1">
      <c r="B159" s="43"/>
      <c r="C159" s="209" t="s">
        <v>339</v>
      </c>
      <c r="D159" s="209" t="s">
        <v>155</v>
      </c>
      <c r="E159" s="210" t="s">
        <v>1525</v>
      </c>
      <c r="F159" s="211" t="s">
        <v>1526</v>
      </c>
      <c r="G159" s="212" t="s">
        <v>205</v>
      </c>
      <c r="H159" s="213">
        <v>14</v>
      </c>
      <c r="I159" s="214"/>
      <c r="J159" s="215">
        <f>ROUND(I159*H159,2)</f>
        <v>0</v>
      </c>
      <c r="K159" s="211" t="s">
        <v>21</v>
      </c>
      <c r="L159" s="69"/>
      <c r="M159" s="216" t="s">
        <v>21</v>
      </c>
      <c r="N159" s="217" t="s">
        <v>41</v>
      </c>
      <c r="O159" s="44"/>
      <c r="P159" s="218">
        <f>O159*H159</f>
        <v>0</v>
      </c>
      <c r="Q159" s="218">
        <v>0</v>
      </c>
      <c r="R159" s="218">
        <f>Q159*H159</f>
        <v>0</v>
      </c>
      <c r="S159" s="218">
        <v>0</v>
      </c>
      <c r="T159" s="219">
        <f>S159*H159</f>
        <v>0</v>
      </c>
      <c r="AR159" s="21" t="s">
        <v>159</v>
      </c>
      <c r="AT159" s="21" t="s">
        <v>155</v>
      </c>
      <c r="AU159" s="21" t="s">
        <v>78</v>
      </c>
      <c r="AY159" s="21" t="s">
        <v>154</v>
      </c>
      <c r="BE159" s="220">
        <f>IF(N159="základní",J159,0)</f>
        <v>0</v>
      </c>
      <c r="BF159" s="220">
        <f>IF(N159="snížená",J159,0)</f>
        <v>0</v>
      </c>
      <c r="BG159" s="220">
        <f>IF(N159="zákl. přenesená",J159,0)</f>
        <v>0</v>
      </c>
      <c r="BH159" s="220">
        <f>IF(N159="sníž. přenesená",J159,0)</f>
        <v>0</v>
      </c>
      <c r="BI159" s="220">
        <f>IF(N159="nulová",J159,0)</f>
        <v>0</v>
      </c>
      <c r="BJ159" s="21" t="s">
        <v>78</v>
      </c>
      <c r="BK159" s="220">
        <f>ROUND(I159*H159,2)</f>
        <v>0</v>
      </c>
      <c r="BL159" s="21" t="s">
        <v>159</v>
      </c>
      <c r="BM159" s="21" t="s">
        <v>342</v>
      </c>
    </row>
    <row r="160" s="1" customFormat="1" ht="16.5" customHeight="1">
      <c r="B160" s="43"/>
      <c r="C160" s="209" t="s">
        <v>250</v>
      </c>
      <c r="D160" s="209" t="s">
        <v>155</v>
      </c>
      <c r="E160" s="210" t="s">
        <v>1527</v>
      </c>
      <c r="F160" s="211" t="s">
        <v>1528</v>
      </c>
      <c r="G160" s="212" t="s">
        <v>205</v>
      </c>
      <c r="H160" s="213">
        <v>3</v>
      </c>
      <c r="I160" s="214"/>
      <c r="J160" s="215">
        <f>ROUND(I160*H160,2)</f>
        <v>0</v>
      </c>
      <c r="K160" s="211" t="s">
        <v>21</v>
      </c>
      <c r="L160" s="69"/>
      <c r="M160" s="216" t="s">
        <v>21</v>
      </c>
      <c r="N160" s="217" t="s">
        <v>41</v>
      </c>
      <c r="O160" s="44"/>
      <c r="P160" s="218">
        <f>O160*H160</f>
        <v>0</v>
      </c>
      <c r="Q160" s="218">
        <v>0</v>
      </c>
      <c r="R160" s="218">
        <f>Q160*H160</f>
        <v>0</v>
      </c>
      <c r="S160" s="218">
        <v>0</v>
      </c>
      <c r="T160" s="219">
        <f>S160*H160</f>
        <v>0</v>
      </c>
      <c r="AR160" s="21" t="s">
        <v>159</v>
      </c>
      <c r="AT160" s="21" t="s">
        <v>155</v>
      </c>
      <c r="AU160" s="21" t="s">
        <v>78</v>
      </c>
      <c r="AY160" s="21" t="s">
        <v>154</v>
      </c>
      <c r="BE160" s="220">
        <f>IF(N160="základní",J160,0)</f>
        <v>0</v>
      </c>
      <c r="BF160" s="220">
        <f>IF(N160="snížená",J160,0)</f>
        <v>0</v>
      </c>
      <c r="BG160" s="220">
        <f>IF(N160="zákl. přenesená",J160,0)</f>
        <v>0</v>
      </c>
      <c r="BH160" s="220">
        <f>IF(N160="sníž. přenesená",J160,0)</f>
        <v>0</v>
      </c>
      <c r="BI160" s="220">
        <f>IF(N160="nulová",J160,0)</f>
        <v>0</v>
      </c>
      <c r="BJ160" s="21" t="s">
        <v>78</v>
      </c>
      <c r="BK160" s="220">
        <f>ROUND(I160*H160,2)</f>
        <v>0</v>
      </c>
      <c r="BL160" s="21" t="s">
        <v>159</v>
      </c>
      <c r="BM160" s="21" t="s">
        <v>345</v>
      </c>
    </row>
    <row r="161" s="1" customFormat="1" ht="16.5" customHeight="1">
      <c r="B161" s="43"/>
      <c r="C161" s="209" t="s">
        <v>346</v>
      </c>
      <c r="D161" s="209" t="s">
        <v>155</v>
      </c>
      <c r="E161" s="210" t="s">
        <v>1529</v>
      </c>
      <c r="F161" s="211" t="s">
        <v>1530</v>
      </c>
      <c r="G161" s="212" t="s">
        <v>262</v>
      </c>
      <c r="H161" s="213">
        <v>6</v>
      </c>
      <c r="I161" s="214"/>
      <c r="J161" s="215">
        <f>ROUND(I161*H161,2)</f>
        <v>0</v>
      </c>
      <c r="K161" s="211" t="s">
        <v>21</v>
      </c>
      <c r="L161" s="69"/>
      <c r="M161" s="216" t="s">
        <v>21</v>
      </c>
      <c r="N161" s="217" t="s">
        <v>41</v>
      </c>
      <c r="O161" s="44"/>
      <c r="P161" s="218">
        <f>O161*H161</f>
        <v>0</v>
      </c>
      <c r="Q161" s="218">
        <v>0</v>
      </c>
      <c r="R161" s="218">
        <f>Q161*H161</f>
        <v>0</v>
      </c>
      <c r="S161" s="218">
        <v>0</v>
      </c>
      <c r="T161" s="219">
        <f>S161*H161</f>
        <v>0</v>
      </c>
      <c r="AR161" s="21" t="s">
        <v>159</v>
      </c>
      <c r="AT161" s="21" t="s">
        <v>155</v>
      </c>
      <c r="AU161" s="21" t="s">
        <v>78</v>
      </c>
      <c r="AY161" s="21" t="s">
        <v>154</v>
      </c>
      <c r="BE161" s="220">
        <f>IF(N161="základní",J161,0)</f>
        <v>0</v>
      </c>
      <c r="BF161" s="220">
        <f>IF(N161="snížená",J161,0)</f>
        <v>0</v>
      </c>
      <c r="BG161" s="220">
        <f>IF(N161="zákl. přenesená",J161,0)</f>
        <v>0</v>
      </c>
      <c r="BH161" s="220">
        <f>IF(N161="sníž. přenesená",J161,0)</f>
        <v>0</v>
      </c>
      <c r="BI161" s="220">
        <f>IF(N161="nulová",J161,0)</f>
        <v>0</v>
      </c>
      <c r="BJ161" s="21" t="s">
        <v>78</v>
      </c>
      <c r="BK161" s="220">
        <f>ROUND(I161*H161,2)</f>
        <v>0</v>
      </c>
      <c r="BL161" s="21" t="s">
        <v>159</v>
      </c>
      <c r="BM161" s="21" t="s">
        <v>349</v>
      </c>
    </row>
    <row r="162" s="1" customFormat="1" ht="16.5" customHeight="1">
      <c r="B162" s="43"/>
      <c r="C162" s="209" t="s">
        <v>255</v>
      </c>
      <c r="D162" s="209" t="s">
        <v>155</v>
      </c>
      <c r="E162" s="210" t="s">
        <v>1531</v>
      </c>
      <c r="F162" s="211" t="s">
        <v>1532</v>
      </c>
      <c r="G162" s="212" t="s">
        <v>262</v>
      </c>
      <c r="H162" s="213">
        <v>3</v>
      </c>
      <c r="I162" s="214"/>
      <c r="J162" s="215">
        <f>ROUND(I162*H162,2)</f>
        <v>0</v>
      </c>
      <c r="K162" s="211" t="s">
        <v>21</v>
      </c>
      <c r="L162" s="69"/>
      <c r="M162" s="216" t="s">
        <v>21</v>
      </c>
      <c r="N162" s="217" t="s">
        <v>41</v>
      </c>
      <c r="O162" s="44"/>
      <c r="P162" s="218">
        <f>O162*H162</f>
        <v>0</v>
      </c>
      <c r="Q162" s="218">
        <v>0</v>
      </c>
      <c r="R162" s="218">
        <f>Q162*H162</f>
        <v>0</v>
      </c>
      <c r="S162" s="218">
        <v>0</v>
      </c>
      <c r="T162" s="219">
        <f>S162*H162</f>
        <v>0</v>
      </c>
      <c r="AR162" s="21" t="s">
        <v>159</v>
      </c>
      <c r="AT162" s="21" t="s">
        <v>155</v>
      </c>
      <c r="AU162" s="21" t="s">
        <v>78</v>
      </c>
      <c r="AY162" s="21" t="s">
        <v>154</v>
      </c>
      <c r="BE162" s="220">
        <f>IF(N162="základní",J162,0)</f>
        <v>0</v>
      </c>
      <c r="BF162" s="220">
        <f>IF(N162="snížená",J162,0)</f>
        <v>0</v>
      </c>
      <c r="BG162" s="220">
        <f>IF(N162="zákl. přenesená",J162,0)</f>
        <v>0</v>
      </c>
      <c r="BH162" s="220">
        <f>IF(N162="sníž. přenesená",J162,0)</f>
        <v>0</v>
      </c>
      <c r="BI162" s="220">
        <f>IF(N162="nulová",J162,0)</f>
        <v>0</v>
      </c>
      <c r="BJ162" s="21" t="s">
        <v>78</v>
      </c>
      <c r="BK162" s="220">
        <f>ROUND(I162*H162,2)</f>
        <v>0</v>
      </c>
      <c r="BL162" s="21" t="s">
        <v>159</v>
      </c>
      <c r="BM162" s="21" t="s">
        <v>352</v>
      </c>
    </row>
    <row r="163" s="1" customFormat="1" ht="16.5" customHeight="1">
      <c r="B163" s="43"/>
      <c r="C163" s="209" t="s">
        <v>355</v>
      </c>
      <c r="D163" s="209" t="s">
        <v>155</v>
      </c>
      <c r="E163" s="210" t="s">
        <v>1533</v>
      </c>
      <c r="F163" s="211" t="s">
        <v>1534</v>
      </c>
      <c r="G163" s="212" t="s">
        <v>262</v>
      </c>
      <c r="H163" s="213">
        <v>3</v>
      </c>
      <c r="I163" s="214"/>
      <c r="J163" s="215">
        <f>ROUND(I163*H163,2)</f>
        <v>0</v>
      </c>
      <c r="K163" s="211" t="s">
        <v>21</v>
      </c>
      <c r="L163" s="69"/>
      <c r="M163" s="216" t="s">
        <v>21</v>
      </c>
      <c r="N163" s="217" t="s">
        <v>41</v>
      </c>
      <c r="O163" s="44"/>
      <c r="P163" s="218">
        <f>O163*H163</f>
        <v>0</v>
      </c>
      <c r="Q163" s="218">
        <v>0</v>
      </c>
      <c r="R163" s="218">
        <f>Q163*H163</f>
        <v>0</v>
      </c>
      <c r="S163" s="218">
        <v>0</v>
      </c>
      <c r="T163" s="219">
        <f>S163*H163</f>
        <v>0</v>
      </c>
      <c r="AR163" s="21" t="s">
        <v>159</v>
      </c>
      <c r="AT163" s="21" t="s">
        <v>155</v>
      </c>
      <c r="AU163" s="21" t="s">
        <v>78</v>
      </c>
      <c r="AY163" s="21" t="s">
        <v>154</v>
      </c>
      <c r="BE163" s="220">
        <f>IF(N163="základní",J163,0)</f>
        <v>0</v>
      </c>
      <c r="BF163" s="220">
        <f>IF(N163="snížená",J163,0)</f>
        <v>0</v>
      </c>
      <c r="BG163" s="220">
        <f>IF(N163="zákl. přenesená",J163,0)</f>
        <v>0</v>
      </c>
      <c r="BH163" s="220">
        <f>IF(N163="sníž. přenesená",J163,0)</f>
        <v>0</v>
      </c>
      <c r="BI163" s="220">
        <f>IF(N163="nulová",J163,0)</f>
        <v>0</v>
      </c>
      <c r="BJ163" s="21" t="s">
        <v>78</v>
      </c>
      <c r="BK163" s="220">
        <f>ROUND(I163*H163,2)</f>
        <v>0</v>
      </c>
      <c r="BL163" s="21" t="s">
        <v>159</v>
      </c>
      <c r="BM163" s="21" t="s">
        <v>358</v>
      </c>
    </row>
    <row r="164" s="1" customFormat="1" ht="16.5" customHeight="1">
      <c r="B164" s="43"/>
      <c r="C164" s="209" t="s">
        <v>258</v>
      </c>
      <c r="D164" s="209" t="s">
        <v>155</v>
      </c>
      <c r="E164" s="210" t="s">
        <v>1535</v>
      </c>
      <c r="F164" s="211" t="s">
        <v>1536</v>
      </c>
      <c r="G164" s="212" t="s">
        <v>195</v>
      </c>
      <c r="H164" s="213">
        <v>0.5</v>
      </c>
      <c r="I164" s="214"/>
      <c r="J164" s="215">
        <f>ROUND(I164*H164,2)</f>
        <v>0</v>
      </c>
      <c r="K164" s="211" t="s">
        <v>21</v>
      </c>
      <c r="L164" s="69"/>
      <c r="M164" s="216" t="s">
        <v>21</v>
      </c>
      <c r="N164" s="217" t="s">
        <v>41</v>
      </c>
      <c r="O164" s="44"/>
      <c r="P164" s="218">
        <f>O164*H164</f>
        <v>0</v>
      </c>
      <c r="Q164" s="218">
        <v>0</v>
      </c>
      <c r="R164" s="218">
        <f>Q164*H164</f>
        <v>0</v>
      </c>
      <c r="S164" s="218">
        <v>0</v>
      </c>
      <c r="T164" s="219">
        <f>S164*H164</f>
        <v>0</v>
      </c>
      <c r="AR164" s="21" t="s">
        <v>159</v>
      </c>
      <c r="AT164" s="21" t="s">
        <v>155</v>
      </c>
      <c r="AU164" s="21" t="s">
        <v>78</v>
      </c>
      <c r="AY164" s="21" t="s">
        <v>154</v>
      </c>
      <c r="BE164" s="220">
        <f>IF(N164="základní",J164,0)</f>
        <v>0</v>
      </c>
      <c r="BF164" s="220">
        <f>IF(N164="snížená",J164,0)</f>
        <v>0</v>
      </c>
      <c r="BG164" s="220">
        <f>IF(N164="zákl. přenesená",J164,0)</f>
        <v>0</v>
      </c>
      <c r="BH164" s="220">
        <f>IF(N164="sníž. přenesená",J164,0)</f>
        <v>0</v>
      </c>
      <c r="BI164" s="220">
        <f>IF(N164="nulová",J164,0)</f>
        <v>0</v>
      </c>
      <c r="BJ164" s="21" t="s">
        <v>78</v>
      </c>
      <c r="BK164" s="220">
        <f>ROUND(I164*H164,2)</f>
        <v>0</v>
      </c>
      <c r="BL164" s="21" t="s">
        <v>159</v>
      </c>
      <c r="BM164" s="21" t="s">
        <v>362</v>
      </c>
    </row>
    <row r="165" s="1" customFormat="1" ht="16.5" customHeight="1">
      <c r="B165" s="43"/>
      <c r="C165" s="209" t="s">
        <v>365</v>
      </c>
      <c r="D165" s="209" t="s">
        <v>155</v>
      </c>
      <c r="E165" s="210" t="s">
        <v>1537</v>
      </c>
      <c r="F165" s="211" t="s">
        <v>1538</v>
      </c>
      <c r="G165" s="212" t="s">
        <v>798</v>
      </c>
      <c r="H165" s="213">
        <v>1</v>
      </c>
      <c r="I165" s="214"/>
      <c r="J165" s="215">
        <f>ROUND(I165*H165,2)</f>
        <v>0</v>
      </c>
      <c r="K165" s="211" t="s">
        <v>21</v>
      </c>
      <c r="L165" s="69"/>
      <c r="M165" s="216" t="s">
        <v>21</v>
      </c>
      <c r="N165" s="217" t="s">
        <v>41</v>
      </c>
      <c r="O165" s="44"/>
      <c r="P165" s="218">
        <f>O165*H165</f>
        <v>0</v>
      </c>
      <c r="Q165" s="218">
        <v>0</v>
      </c>
      <c r="R165" s="218">
        <f>Q165*H165</f>
        <v>0</v>
      </c>
      <c r="S165" s="218">
        <v>0</v>
      </c>
      <c r="T165" s="219">
        <f>S165*H165</f>
        <v>0</v>
      </c>
      <c r="AR165" s="21" t="s">
        <v>159</v>
      </c>
      <c r="AT165" s="21" t="s">
        <v>155</v>
      </c>
      <c r="AU165" s="21" t="s">
        <v>78</v>
      </c>
      <c r="AY165" s="21" t="s">
        <v>154</v>
      </c>
      <c r="BE165" s="220">
        <f>IF(N165="základní",J165,0)</f>
        <v>0</v>
      </c>
      <c r="BF165" s="220">
        <f>IF(N165="snížená",J165,0)</f>
        <v>0</v>
      </c>
      <c r="BG165" s="220">
        <f>IF(N165="zákl. přenesená",J165,0)</f>
        <v>0</v>
      </c>
      <c r="BH165" s="220">
        <f>IF(N165="sníž. přenesená",J165,0)</f>
        <v>0</v>
      </c>
      <c r="BI165" s="220">
        <f>IF(N165="nulová",J165,0)</f>
        <v>0</v>
      </c>
      <c r="BJ165" s="21" t="s">
        <v>78</v>
      </c>
      <c r="BK165" s="220">
        <f>ROUND(I165*H165,2)</f>
        <v>0</v>
      </c>
      <c r="BL165" s="21" t="s">
        <v>159</v>
      </c>
      <c r="BM165" s="21" t="s">
        <v>368</v>
      </c>
    </row>
    <row r="166" s="1" customFormat="1" ht="16.5" customHeight="1">
      <c r="B166" s="43"/>
      <c r="C166" s="209" t="s">
        <v>263</v>
      </c>
      <c r="D166" s="209" t="s">
        <v>155</v>
      </c>
      <c r="E166" s="210" t="s">
        <v>1539</v>
      </c>
      <c r="F166" s="211" t="s">
        <v>1540</v>
      </c>
      <c r="G166" s="212" t="s">
        <v>205</v>
      </c>
      <c r="H166" s="213">
        <v>1</v>
      </c>
      <c r="I166" s="214"/>
      <c r="J166" s="215">
        <f>ROUND(I166*H166,2)</f>
        <v>0</v>
      </c>
      <c r="K166" s="211" t="s">
        <v>21</v>
      </c>
      <c r="L166" s="69"/>
      <c r="M166" s="216" t="s">
        <v>21</v>
      </c>
      <c r="N166" s="217" t="s">
        <v>41</v>
      </c>
      <c r="O166" s="44"/>
      <c r="P166" s="218">
        <f>O166*H166</f>
        <v>0</v>
      </c>
      <c r="Q166" s="218">
        <v>0</v>
      </c>
      <c r="R166" s="218">
        <f>Q166*H166</f>
        <v>0</v>
      </c>
      <c r="S166" s="218">
        <v>0</v>
      </c>
      <c r="T166" s="219">
        <f>S166*H166</f>
        <v>0</v>
      </c>
      <c r="AR166" s="21" t="s">
        <v>159</v>
      </c>
      <c r="AT166" s="21" t="s">
        <v>155</v>
      </c>
      <c r="AU166" s="21" t="s">
        <v>78</v>
      </c>
      <c r="AY166" s="21" t="s">
        <v>154</v>
      </c>
      <c r="BE166" s="220">
        <f>IF(N166="základní",J166,0)</f>
        <v>0</v>
      </c>
      <c r="BF166" s="220">
        <f>IF(N166="snížená",J166,0)</f>
        <v>0</v>
      </c>
      <c r="BG166" s="220">
        <f>IF(N166="zákl. přenesená",J166,0)</f>
        <v>0</v>
      </c>
      <c r="BH166" s="220">
        <f>IF(N166="sníž. přenesená",J166,0)</f>
        <v>0</v>
      </c>
      <c r="BI166" s="220">
        <f>IF(N166="nulová",J166,0)</f>
        <v>0</v>
      </c>
      <c r="BJ166" s="21" t="s">
        <v>78</v>
      </c>
      <c r="BK166" s="220">
        <f>ROUND(I166*H166,2)</f>
        <v>0</v>
      </c>
      <c r="BL166" s="21" t="s">
        <v>159</v>
      </c>
      <c r="BM166" s="21" t="s">
        <v>371</v>
      </c>
    </row>
    <row r="167" s="1" customFormat="1" ht="16.5" customHeight="1">
      <c r="B167" s="43"/>
      <c r="C167" s="209" t="s">
        <v>375</v>
      </c>
      <c r="D167" s="209" t="s">
        <v>155</v>
      </c>
      <c r="E167" s="210" t="s">
        <v>1541</v>
      </c>
      <c r="F167" s="211" t="s">
        <v>1542</v>
      </c>
      <c r="G167" s="212" t="s">
        <v>205</v>
      </c>
      <c r="H167" s="213">
        <v>3</v>
      </c>
      <c r="I167" s="214"/>
      <c r="J167" s="215">
        <f>ROUND(I167*H167,2)</f>
        <v>0</v>
      </c>
      <c r="K167" s="211" t="s">
        <v>21</v>
      </c>
      <c r="L167" s="69"/>
      <c r="M167" s="216" t="s">
        <v>21</v>
      </c>
      <c r="N167" s="217" t="s">
        <v>41</v>
      </c>
      <c r="O167" s="44"/>
      <c r="P167" s="218">
        <f>O167*H167</f>
        <v>0</v>
      </c>
      <c r="Q167" s="218">
        <v>0</v>
      </c>
      <c r="R167" s="218">
        <f>Q167*H167</f>
        <v>0</v>
      </c>
      <c r="S167" s="218">
        <v>0</v>
      </c>
      <c r="T167" s="219">
        <f>S167*H167</f>
        <v>0</v>
      </c>
      <c r="AR167" s="21" t="s">
        <v>159</v>
      </c>
      <c r="AT167" s="21" t="s">
        <v>155</v>
      </c>
      <c r="AU167" s="21" t="s">
        <v>78</v>
      </c>
      <c r="AY167" s="21" t="s">
        <v>154</v>
      </c>
      <c r="BE167" s="220">
        <f>IF(N167="základní",J167,0)</f>
        <v>0</v>
      </c>
      <c r="BF167" s="220">
        <f>IF(N167="snížená",J167,0)</f>
        <v>0</v>
      </c>
      <c r="BG167" s="220">
        <f>IF(N167="zákl. přenesená",J167,0)</f>
        <v>0</v>
      </c>
      <c r="BH167" s="220">
        <f>IF(N167="sníž. přenesená",J167,0)</f>
        <v>0</v>
      </c>
      <c r="BI167" s="220">
        <f>IF(N167="nulová",J167,0)</f>
        <v>0</v>
      </c>
      <c r="BJ167" s="21" t="s">
        <v>78</v>
      </c>
      <c r="BK167" s="220">
        <f>ROUND(I167*H167,2)</f>
        <v>0</v>
      </c>
      <c r="BL167" s="21" t="s">
        <v>159</v>
      </c>
      <c r="BM167" s="21" t="s">
        <v>378</v>
      </c>
    </row>
    <row r="168" s="9" customFormat="1" ht="37.44" customHeight="1">
      <c r="B168" s="195"/>
      <c r="C168" s="196"/>
      <c r="D168" s="197" t="s">
        <v>69</v>
      </c>
      <c r="E168" s="198" t="s">
        <v>800</v>
      </c>
      <c r="F168" s="198" t="s">
        <v>801</v>
      </c>
      <c r="G168" s="196"/>
      <c r="H168" s="196"/>
      <c r="I168" s="199"/>
      <c r="J168" s="200">
        <f>BK168</f>
        <v>0</v>
      </c>
      <c r="K168" s="196"/>
      <c r="L168" s="201"/>
      <c r="M168" s="202"/>
      <c r="N168" s="203"/>
      <c r="O168" s="203"/>
      <c r="P168" s="204">
        <f>SUM(P169:P193)</f>
        <v>0</v>
      </c>
      <c r="Q168" s="203"/>
      <c r="R168" s="204">
        <f>SUM(R169:R193)</f>
        <v>0</v>
      </c>
      <c r="S168" s="203"/>
      <c r="T168" s="205">
        <f>SUM(T169:T193)</f>
        <v>0</v>
      </c>
      <c r="AR168" s="206" t="s">
        <v>78</v>
      </c>
      <c r="AT168" s="207" t="s">
        <v>69</v>
      </c>
      <c r="AU168" s="207" t="s">
        <v>70</v>
      </c>
      <c r="AY168" s="206" t="s">
        <v>154</v>
      </c>
      <c r="BK168" s="208">
        <f>SUM(BK169:BK193)</f>
        <v>0</v>
      </c>
    </row>
    <row r="169" s="1" customFormat="1" ht="16.5" customHeight="1">
      <c r="B169" s="43"/>
      <c r="C169" s="209" t="s">
        <v>266</v>
      </c>
      <c r="D169" s="209" t="s">
        <v>155</v>
      </c>
      <c r="E169" s="210" t="s">
        <v>1543</v>
      </c>
      <c r="F169" s="211" t="s">
        <v>1544</v>
      </c>
      <c r="G169" s="212" t="s">
        <v>798</v>
      </c>
      <c r="H169" s="213">
        <v>7</v>
      </c>
      <c r="I169" s="214"/>
      <c r="J169" s="215">
        <f>ROUND(I169*H169,2)</f>
        <v>0</v>
      </c>
      <c r="K169" s="211" t="s">
        <v>21</v>
      </c>
      <c r="L169" s="69"/>
      <c r="M169" s="216" t="s">
        <v>21</v>
      </c>
      <c r="N169" s="217" t="s">
        <v>41</v>
      </c>
      <c r="O169" s="44"/>
      <c r="P169" s="218">
        <f>O169*H169</f>
        <v>0</v>
      </c>
      <c r="Q169" s="218">
        <v>0</v>
      </c>
      <c r="R169" s="218">
        <f>Q169*H169</f>
        <v>0</v>
      </c>
      <c r="S169" s="218">
        <v>0</v>
      </c>
      <c r="T169" s="219">
        <f>S169*H169</f>
        <v>0</v>
      </c>
      <c r="AR169" s="21" t="s">
        <v>159</v>
      </c>
      <c r="AT169" s="21" t="s">
        <v>155</v>
      </c>
      <c r="AU169" s="21" t="s">
        <v>78</v>
      </c>
      <c r="AY169" s="21" t="s">
        <v>154</v>
      </c>
      <c r="BE169" s="220">
        <f>IF(N169="základní",J169,0)</f>
        <v>0</v>
      </c>
      <c r="BF169" s="220">
        <f>IF(N169="snížená",J169,0)</f>
        <v>0</v>
      </c>
      <c r="BG169" s="220">
        <f>IF(N169="zákl. přenesená",J169,0)</f>
        <v>0</v>
      </c>
      <c r="BH169" s="220">
        <f>IF(N169="sníž. přenesená",J169,0)</f>
        <v>0</v>
      </c>
      <c r="BI169" s="220">
        <f>IF(N169="nulová",J169,0)</f>
        <v>0</v>
      </c>
      <c r="BJ169" s="21" t="s">
        <v>78</v>
      </c>
      <c r="BK169" s="220">
        <f>ROUND(I169*H169,2)</f>
        <v>0</v>
      </c>
      <c r="BL169" s="21" t="s">
        <v>159</v>
      </c>
      <c r="BM169" s="21" t="s">
        <v>381</v>
      </c>
    </row>
    <row r="170" s="1" customFormat="1" ht="16.5" customHeight="1">
      <c r="B170" s="43"/>
      <c r="C170" s="209" t="s">
        <v>382</v>
      </c>
      <c r="D170" s="209" t="s">
        <v>155</v>
      </c>
      <c r="E170" s="210" t="s">
        <v>1545</v>
      </c>
      <c r="F170" s="211" t="s">
        <v>1546</v>
      </c>
      <c r="G170" s="212" t="s">
        <v>798</v>
      </c>
      <c r="H170" s="213">
        <v>7</v>
      </c>
      <c r="I170" s="214"/>
      <c r="J170" s="215">
        <f>ROUND(I170*H170,2)</f>
        <v>0</v>
      </c>
      <c r="K170" s="211" t="s">
        <v>21</v>
      </c>
      <c r="L170" s="69"/>
      <c r="M170" s="216" t="s">
        <v>21</v>
      </c>
      <c r="N170" s="217" t="s">
        <v>41</v>
      </c>
      <c r="O170" s="44"/>
      <c r="P170" s="218">
        <f>O170*H170</f>
        <v>0</v>
      </c>
      <c r="Q170" s="218">
        <v>0</v>
      </c>
      <c r="R170" s="218">
        <f>Q170*H170</f>
        <v>0</v>
      </c>
      <c r="S170" s="218">
        <v>0</v>
      </c>
      <c r="T170" s="219">
        <f>S170*H170</f>
        <v>0</v>
      </c>
      <c r="AR170" s="21" t="s">
        <v>159</v>
      </c>
      <c r="AT170" s="21" t="s">
        <v>155</v>
      </c>
      <c r="AU170" s="21" t="s">
        <v>78</v>
      </c>
      <c r="AY170" s="21" t="s">
        <v>154</v>
      </c>
      <c r="BE170" s="220">
        <f>IF(N170="základní",J170,0)</f>
        <v>0</v>
      </c>
      <c r="BF170" s="220">
        <f>IF(N170="snížená",J170,0)</f>
        <v>0</v>
      </c>
      <c r="BG170" s="220">
        <f>IF(N170="zákl. přenesená",J170,0)</f>
        <v>0</v>
      </c>
      <c r="BH170" s="220">
        <f>IF(N170="sníž. přenesená",J170,0)</f>
        <v>0</v>
      </c>
      <c r="BI170" s="220">
        <f>IF(N170="nulová",J170,0)</f>
        <v>0</v>
      </c>
      <c r="BJ170" s="21" t="s">
        <v>78</v>
      </c>
      <c r="BK170" s="220">
        <f>ROUND(I170*H170,2)</f>
        <v>0</v>
      </c>
      <c r="BL170" s="21" t="s">
        <v>159</v>
      </c>
      <c r="BM170" s="21" t="s">
        <v>385</v>
      </c>
    </row>
    <row r="171" s="1" customFormat="1" ht="16.5" customHeight="1">
      <c r="B171" s="43"/>
      <c r="C171" s="209" t="s">
        <v>270</v>
      </c>
      <c r="D171" s="209" t="s">
        <v>155</v>
      </c>
      <c r="E171" s="210" t="s">
        <v>1547</v>
      </c>
      <c r="F171" s="211" t="s">
        <v>1548</v>
      </c>
      <c r="G171" s="212" t="s">
        <v>798</v>
      </c>
      <c r="H171" s="213">
        <v>3</v>
      </c>
      <c r="I171" s="214"/>
      <c r="J171" s="215">
        <f>ROUND(I171*H171,2)</f>
        <v>0</v>
      </c>
      <c r="K171" s="211" t="s">
        <v>21</v>
      </c>
      <c r="L171" s="69"/>
      <c r="M171" s="216" t="s">
        <v>21</v>
      </c>
      <c r="N171" s="217" t="s">
        <v>41</v>
      </c>
      <c r="O171" s="44"/>
      <c r="P171" s="218">
        <f>O171*H171</f>
        <v>0</v>
      </c>
      <c r="Q171" s="218">
        <v>0</v>
      </c>
      <c r="R171" s="218">
        <f>Q171*H171</f>
        <v>0</v>
      </c>
      <c r="S171" s="218">
        <v>0</v>
      </c>
      <c r="T171" s="219">
        <f>S171*H171</f>
        <v>0</v>
      </c>
      <c r="AR171" s="21" t="s">
        <v>159</v>
      </c>
      <c r="AT171" s="21" t="s">
        <v>155</v>
      </c>
      <c r="AU171" s="21" t="s">
        <v>78</v>
      </c>
      <c r="AY171" s="21" t="s">
        <v>154</v>
      </c>
      <c r="BE171" s="220">
        <f>IF(N171="základní",J171,0)</f>
        <v>0</v>
      </c>
      <c r="BF171" s="220">
        <f>IF(N171="snížená",J171,0)</f>
        <v>0</v>
      </c>
      <c r="BG171" s="220">
        <f>IF(N171="zákl. přenesená",J171,0)</f>
        <v>0</v>
      </c>
      <c r="BH171" s="220">
        <f>IF(N171="sníž. přenesená",J171,0)</f>
        <v>0</v>
      </c>
      <c r="BI171" s="220">
        <f>IF(N171="nulová",J171,0)</f>
        <v>0</v>
      </c>
      <c r="BJ171" s="21" t="s">
        <v>78</v>
      </c>
      <c r="BK171" s="220">
        <f>ROUND(I171*H171,2)</f>
        <v>0</v>
      </c>
      <c r="BL171" s="21" t="s">
        <v>159</v>
      </c>
      <c r="BM171" s="21" t="s">
        <v>388</v>
      </c>
    </row>
    <row r="172" s="1" customFormat="1" ht="16.5" customHeight="1">
      <c r="B172" s="43"/>
      <c r="C172" s="209" t="s">
        <v>389</v>
      </c>
      <c r="D172" s="209" t="s">
        <v>155</v>
      </c>
      <c r="E172" s="210" t="s">
        <v>1549</v>
      </c>
      <c r="F172" s="211" t="s">
        <v>1550</v>
      </c>
      <c r="G172" s="212" t="s">
        <v>262</v>
      </c>
      <c r="H172" s="213">
        <v>3</v>
      </c>
      <c r="I172" s="214"/>
      <c r="J172" s="215">
        <f>ROUND(I172*H172,2)</f>
        <v>0</v>
      </c>
      <c r="K172" s="211" t="s">
        <v>21</v>
      </c>
      <c r="L172" s="69"/>
      <c r="M172" s="216" t="s">
        <v>21</v>
      </c>
      <c r="N172" s="217" t="s">
        <v>41</v>
      </c>
      <c r="O172" s="44"/>
      <c r="P172" s="218">
        <f>O172*H172</f>
        <v>0</v>
      </c>
      <c r="Q172" s="218">
        <v>0</v>
      </c>
      <c r="R172" s="218">
        <f>Q172*H172</f>
        <v>0</v>
      </c>
      <c r="S172" s="218">
        <v>0</v>
      </c>
      <c r="T172" s="219">
        <f>S172*H172</f>
        <v>0</v>
      </c>
      <c r="AR172" s="21" t="s">
        <v>159</v>
      </c>
      <c r="AT172" s="21" t="s">
        <v>155</v>
      </c>
      <c r="AU172" s="21" t="s">
        <v>78</v>
      </c>
      <c r="AY172" s="21" t="s">
        <v>154</v>
      </c>
      <c r="BE172" s="220">
        <f>IF(N172="základní",J172,0)</f>
        <v>0</v>
      </c>
      <c r="BF172" s="220">
        <f>IF(N172="snížená",J172,0)</f>
        <v>0</v>
      </c>
      <c r="BG172" s="220">
        <f>IF(N172="zákl. přenesená",J172,0)</f>
        <v>0</v>
      </c>
      <c r="BH172" s="220">
        <f>IF(N172="sníž. přenesená",J172,0)</f>
        <v>0</v>
      </c>
      <c r="BI172" s="220">
        <f>IF(N172="nulová",J172,0)</f>
        <v>0</v>
      </c>
      <c r="BJ172" s="21" t="s">
        <v>78</v>
      </c>
      <c r="BK172" s="220">
        <f>ROUND(I172*H172,2)</f>
        <v>0</v>
      </c>
      <c r="BL172" s="21" t="s">
        <v>159</v>
      </c>
      <c r="BM172" s="21" t="s">
        <v>392</v>
      </c>
    </row>
    <row r="173" s="1" customFormat="1" ht="16.5" customHeight="1">
      <c r="B173" s="43"/>
      <c r="C173" s="209" t="s">
        <v>273</v>
      </c>
      <c r="D173" s="209" t="s">
        <v>155</v>
      </c>
      <c r="E173" s="210" t="s">
        <v>1551</v>
      </c>
      <c r="F173" s="211" t="s">
        <v>1552</v>
      </c>
      <c r="G173" s="212" t="s">
        <v>798</v>
      </c>
      <c r="H173" s="213">
        <v>3</v>
      </c>
      <c r="I173" s="214"/>
      <c r="J173" s="215">
        <f>ROUND(I173*H173,2)</f>
        <v>0</v>
      </c>
      <c r="K173" s="211" t="s">
        <v>21</v>
      </c>
      <c r="L173" s="69"/>
      <c r="M173" s="216" t="s">
        <v>21</v>
      </c>
      <c r="N173" s="217" t="s">
        <v>41</v>
      </c>
      <c r="O173" s="44"/>
      <c r="P173" s="218">
        <f>O173*H173</f>
        <v>0</v>
      </c>
      <c r="Q173" s="218">
        <v>0</v>
      </c>
      <c r="R173" s="218">
        <f>Q173*H173</f>
        <v>0</v>
      </c>
      <c r="S173" s="218">
        <v>0</v>
      </c>
      <c r="T173" s="219">
        <f>S173*H173</f>
        <v>0</v>
      </c>
      <c r="AR173" s="21" t="s">
        <v>159</v>
      </c>
      <c r="AT173" s="21" t="s">
        <v>155</v>
      </c>
      <c r="AU173" s="21" t="s">
        <v>78</v>
      </c>
      <c r="AY173" s="21" t="s">
        <v>154</v>
      </c>
      <c r="BE173" s="220">
        <f>IF(N173="základní",J173,0)</f>
        <v>0</v>
      </c>
      <c r="BF173" s="220">
        <f>IF(N173="snížená",J173,0)</f>
        <v>0</v>
      </c>
      <c r="BG173" s="220">
        <f>IF(N173="zákl. přenesená",J173,0)</f>
        <v>0</v>
      </c>
      <c r="BH173" s="220">
        <f>IF(N173="sníž. přenesená",J173,0)</f>
        <v>0</v>
      </c>
      <c r="BI173" s="220">
        <f>IF(N173="nulová",J173,0)</f>
        <v>0</v>
      </c>
      <c r="BJ173" s="21" t="s">
        <v>78</v>
      </c>
      <c r="BK173" s="220">
        <f>ROUND(I173*H173,2)</f>
        <v>0</v>
      </c>
      <c r="BL173" s="21" t="s">
        <v>159</v>
      </c>
      <c r="BM173" s="21" t="s">
        <v>395</v>
      </c>
    </row>
    <row r="174" s="1" customFormat="1" ht="16.5" customHeight="1">
      <c r="B174" s="43"/>
      <c r="C174" s="209" t="s">
        <v>373</v>
      </c>
      <c r="D174" s="209" t="s">
        <v>155</v>
      </c>
      <c r="E174" s="210" t="s">
        <v>1553</v>
      </c>
      <c r="F174" s="211" t="s">
        <v>1554</v>
      </c>
      <c r="G174" s="212" t="s">
        <v>798</v>
      </c>
      <c r="H174" s="213">
        <v>3</v>
      </c>
      <c r="I174" s="214"/>
      <c r="J174" s="215">
        <f>ROUND(I174*H174,2)</f>
        <v>0</v>
      </c>
      <c r="K174" s="211" t="s">
        <v>21</v>
      </c>
      <c r="L174" s="69"/>
      <c r="M174" s="216" t="s">
        <v>21</v>
      </c>
      <c r="N174" s="217" t="s">
        <v>41</v>
      </c>
      <c r="O174" s="44"/>
      <c r="P174" s="218">
        <f>O174*H174</f>
        <v>0</v>
      </c>
      <c r="Q174" s="218">
        <v>0</v>
      </c>
      <c r="R174" s="218">
        <f>Q174*H174</f>
        <v>0</v>
      </c>
      <c r="S174" s="218">
        <v>0</v>
      </c>
      <c r="T174" s="219">
        <f>S174*H174</f>
        <v>0</v>
      </c>
      <c r="AR174" s="21" t="s">
        <v>159</v>
      </c>
      <c r="AT174" s="21" t="s">
        <v>155</v>
      </c>
      <c r="AU174" s="21" t="s">
        <v>78</v>
      </c>
      <c r="AY174" s="21" t="s">
        <v>154</v>
      </c>
      <c r="BE174" s="220">
        <f>IF(N174="základní",J174,0)</f>
        <v>0</v>
      </c>
      <c r="BF174" s="220">
        <f>IF(N174="snížená",J174,0)</f>
        <v>0</v>
      </c>
      <c r="BG174" s="220">
        <f>IF(N174="zákl. přenesená",J174,0)</f>
        <v>0</v>
      </c>
      <c r="BH174" s="220">
        <f>IF(N174="sníž. přenesená",J174,0)</f>
        <v>0</v>
      </c>
      <c r="BI174" s="220">
        <f>IF(N174="nulová",J174,0)</f>
        <v>0</v>
      </c>
      <c r="BJ174" s="21" t="s">
        <v>78</v>
      </c>
      <c r="BK174" s="220">
        <f>ROUND(I174*H174,2)</f>
        <v>0</v>
      </c>
      <c r="BL174" s="21" t="s">
        <v>159</v>
      </c>
      <c r="BM174" s="21" t="s">
        <v>398</v>
      </c>
    </row>
    <row r="175" s="1" customFormat="1" ht="16.5" customHeight="1">
      <c r="B175" s="43"/>
      <c r="C175" s="209" t="s">
        <v>277</v>
      </c>
      <c r="D175" s="209" t="s">
        <v>155</v>
      </c>
      <c r="E175" s="210" t="s">
        <v>1555</v>
      </c>
      <c r="F175" s="211" t="s">
        <v>1556</v>
      </c>
      <c r="G175" s="212" t="s">
        <v>262</v>
      </c>
      <c r="H175" s="213">
        <v>3</v>
      </c>
      <c r="I175" s="214"/>
      <c r="J175" s="215">
        <f>ROUND(I175*H175,2)</f>
        <v>0</v>
      </c>
      <c r="K175" s="211" t="s">
        <v>21</v>
      </c>
      <c r="L175" s="69"/>
      <c r="M175" s="216" t="s">
        <v>21</v>
      </c>
      <c r="N175" s="217" t="s">
        <v>41</v>
      </c>
      <c r="O175" s="44"/>
      <c r="P175" s="218">
        <f>O175*H175</f>
        <v>0</v>
      </c>
      <c r="Q175" s="218">
        <v>0</v>
      </c>
      <c r="R175" s="218">
        <f>Q175*H175</f>
        <v>0</v>
      </c>
      <c r="S175" s="218">
        <v>0</v>
      </c>
      <c r="T175" s="219">
        <f>S175*H175</f>
        <v>0</v>
      </c>
      <c r="AR175" s="21" t="s">
        <v>159</v>
      </c>
      <c r="AT175" s="21" t="s">
        <v>155</v>
      </c>
      <c r="AU175" s="21" t="s">
        <v>78</v>
      </c>
      <c r="AY175" s="21" t="s">
        <v>154</v>
      </c>
      <c r="BE175" s="220">
        <f>IF(N175="základní",J175,0)</f>
        <v>0</v>
      </c>
      <c r="BF175" s="220">
        <f>IF(N175="snížená",J175,0)</f>
        <v>0</v>
      </c>
      <c r="BG175" s="220">
        <f>IF(N175="zákl. přenesená",J175,0)</f>
        <v>0</v>
      </c>
      <c r="BH175" s="220">
        <f>IF(N175="sníž. přenesená",J175,0)</f>
        <v>0</v>
      </c>
      <c r="BI175" s="220">
        <f>IF(N175="nulová",J175,0)</f>
        <v>0</v>
      </c>
      <c r="BJ175" s="21" t="s">
        <v>78</v>
      </c>
      <c r="BK175" s="220">
        <f>ROUND(I175*H175,2)</f>
        <v>0</v>
      </c>
      <c r="BL175" s="21" t="s">
        <v>159</v>
      </c>
      <c r="BM175" s="21" t="s">
        <v>401</v>
      </c>
    </row>
    <row r="176" s="1" customFormat="1" ht="16.5" customHeight="1">
      <c r="B176" s="43"/>
      <c r="C176" s="209" t="s">
        <v>402</v>
      </c>
      <c r="D176" s="209" t="s">
        <v>155</v>
      </c>
      <c r="E176" s="210" t="s">
        <v>1557</v>
      </c>
      <c r="F176" s="211" t="s">
        <v>1558</v>
      </c>
      <c r="G176" s="212" t="s">
        <v>262</v>
      </c>
      <c r="H176" s="213">
        <v>1</v>
      </c>
      <c r="I176" s="214"/>
      <c r="J176" s="215">
        <f>ROUND(I176*H176,2)</f>
        <v>0</v>
      </c>
      <c r="K176" s="211" t="s">
        <v>21</v>
      </c>
      <c r="L176" s="69"/>
      <c r="M176" s="216" t="s">
        <v>21</v>
      </c>
      <c r="N176" s="217" t="s">
        <v>41</v>
      </c>
      <c r="O176" s="44"/>
      <c r="P176" s="218">
        <f>O176*H176</f>
        <v>0</v>
      </c>
      <c r="Q176" s="218">
        <v>0</v>
      </c>
      <c r="R176" s="218">
        <f>Q176*H176</f>
        <v>0</v>
      </c>
      <c r="S176" s="218">
        <v>0</v>
      </c>
      <c r="T176" s="219">
        <f>S176*H176</f>
        <v>0</v>
      </c>
      <c r="AR176" s="21" t="s">
        <v>159</v>
      </c>
      <c r="AT176" s="21" t="s">
        <v>155</v>
      </c>
      <c r="AU176" s="21" t="s">
        <v>78</v>
      </c>
      <c r="AY176" s="21" t="s">
        <v>154</v>
      </c>
      <c r="BE176" s="220">
        <f>IF(N176="základní",J176,0)</f>
        <v>0</v>
      </c>
      <c r="BF176" s="220">
        <f>IF(N176="snížená",J176,0)</f>
        <v>0</v>
      </c>
      <c r="BG176" s="220">
        <f>IF(N176="zákl. přenesená",J176,0)</f>
        <v>0</v>
      </c>
      <c r="BH176" s="220">
        <f>IF(N176="sníž. přenesená",J176,0)</f>
        <v>0</v>
      </c>
      <c r="BI176" s="220">
        <f>IF(N176="nulová",J176,0)</f>
        <v>0</v>
      </c>
      <c r="BJ176" s="21" t="s">
        <v>78</v>
      </c>
      <c r="BK176" s="220">
        <f>ROUND(I176*H176,2)</f>
        <v>0</v>
      </c>
      <c r="BL176" s="21" t="s">
        <v>159</v>
      </c>
      <c r="BM176" s="21" t="s">
        <v>405</v>
      </c>
    </row>
    <row r="177" s="1" customFormat="1" ht="25.5" customHeight="1">
      <c r="B177" s="43"/>
      <c r="C177" s="209" t="s">
        <v>281</v>
      </c>
      <c r="D177" s="209" t="s">
        <v>155</v>
      </c>
      <c r="E177" s="210" t="s">
        <v>1559</v>
      </c>
      <c r="F177" s="211" t="s">
        <v>1560</v>
      </c>
      <c r="G177" s="212" t="s">
        <v>262</v>
      </c>
      <c r="H177" s="213">
        <v>3</v>
      </c>
      <c r="I177" s="214"/>
      <c r="J177" s="215">
        <f>ROUND(I177*H177,2)</f>
        <v>0</v>
      </c>
      <c r="K177" s="211" t="s">
        <v>21</v>
      </c>
      <c r="L177" s="69"/>
      <c r="M177" s="216" t="s">
        <v>21</v>
      </c>
      <c r="N177" s="217" t="s">
        <v>41</v>
      </c>
      <c r="O177" s="44"/>
      <c r="P177" s="218">
        <f>O177*H177</f>
        <v>0</v>
      </c>
      <c r="Q177" s="218">
        <v>0</v>
      </c>
      <c r="R177" s="218">
        <f>Q177*H177</f>
        <v>0</v>
      </c>
      <c r="S177" s="218">
        <v>0</v>
      </c>
      <c r="T177" s="219">
        <f>S177*H177</f>
        <v>0</v>
      </c>
      <c r="AR177" s="21" t="s">
        <v>159</v>
      </c>
      <c r="AT177" s="21" t="s">
        <v>155</v>
      </c>
      <c r="AU177" s="21" t="s">
        <v>78</v>
      </c>
      <c r="AY177" s="21" t="s">
        <v>154</v>
      </c>
      <c r="BE177" s="220">
        <f>IF(N177="základní",J177,0)</f>
        <v>0</v>
      </c>
      <c r="BF177" s="220">
        <f>IF(N177="snížená",J177,0)</f>
        <v>0</v>
      </c>
      <c r="BG177" s="220">
        <f>IF(N177="zákl. přenesená",J177,0)</f>
        <v>0</v>
      </c>
      <c r="BH177" s="220">
        <f>IF(N177="sníž. přenesená",J177,0)</f>
        <v>0</v>
      </c>
      <c r="BI177" s="220">
        <f>IF(N177="nulová",J177,0)</f>
        <v>0</v>
      </c>
      <c r="BJ177" s="21" t="s">
        <v>78</v>
      </c>
      <c r="BK177" s="220">
        <f>ROUND(I177*H177,2)</f>
        <v>0</v>
      </c>
      <c r="BL177" s="21" t="s">
        <v>159</v>
      </c>
      <c r="BM177" s="21" t="s">
        <v>408</v>
      </c>
    </row>
    <row r="178" s="1" customFormat="1" ht="16.5" customHeight="1">
      <c r="B178" s="43"/>
      <c r="C178" s="209" t="s">
        <v>410</v>
      </c>
      <c r="D178" s="209" t="s">
        <v>155</v>
      </c>
      <c r="E178" s="210" t="s">
        <v>1561</v>
      </c>
      <c r="F178" s="211" t="s">
        <v>1562</v>
      </c>
      <c r="G178" s="212" t="s">
        <v>798</v>
      </c>
      <c r="H178" s="213">
        <v>3</v>
      </c>
      <c r="I178" s="214"/>
      <c r="J178" s="215">
        <f>ROUND(I178*H178,2)</f>
        <v>0</v>
      </c>
      <c r="K178" s="211" t="s">
        <v>21</v>
      </c>
      <c r="L178" s="69"/>
      <c r="M178" s="216" t="s">
        <v>21</v>
      </c>
      <c r="N178" s="217" t="s">
        <v>41</v>
      </c>
      <c r="O178" s="44"/>
      <c r="P178" s="218">
        <f>O178*H178</f>
        <v>0</v>
      </c>
      <c r="Q178" s="218">
        <v>0</v>
      </c>
      <c r="R178" s="218">
        <f>Q178*H178</f>
        <v>0</v>
      </c>
      <c r="S178" s="218">
        <v>0</v>
      </c>
      <c r="T178" s="219">
        <f>S178*H178</f>
        <v>0</v>
      </c>
      <c r="AR178" s="21" t="s">
        <v>159</v>
      </c>
      <c r="AT178" s="21" t="s">
        <v>155</v>
      </c>
      <c r="AU178" s="21" t="s">
        <v>78</v>
      </c>
      <c r="AY178" s="21" t="s">
        <v>154</v>
      </c>
      <c r="BE178" s="220">
        <f>IF(N178="základní",J178,0)</f>
        <v>0</v>
      </c>
      <c r="BF178" s="220">
        <f>IF(N178="snížená",J178,0)</f>
        <v>0</v>
      </c>
      <c r="BG178" s="220">
        <f>IF(N178="zákl. přenesená",J178,0)</f>
        <v>0</v>
      </c>
      <c r="BH178" s="220">
        <f>IF(N178="sníž. přenesená",J178,0)</f>
        <v>0</v>
      </c>
      <c r="BI178" s="220">
        <f>IF(N178="nulová",J178,0)</f>
        <v>0</v>
      </c>
      <c r="BJ178" s="21" t="s">
        <v>78</v>
      </c>
      <c r="BK178" s="220">
        <f>ROUND(I178*H178,2)</f>
        <v>0</v>
      </c>
      <c r="BL178" s="21" t="s">
        <v>159</v>
      </c>
      <c r="BM178" s="21" t="s">
        <v>413</v>
      </c>
    </row>
    <row r="179" s="1" customFormat="1" ht="16.5" customHeight="1">
      <c r="B179" s="43"/>
      <c r="C179" s="209" t="s">
        <v>285</v>
      </c>
      <c r="D179" s="209" t="s">
        <v>155</v>
      </c>
      <c r="E179" s="210" t="s">
        <v>1563</v>
      </c>
      <c r="F179" s="211" t="s">
        <v>1564</v>
      </c>
      <c r="G179" s="212" t="s">
        <v>798</v>
      </c>
      <c r="H179" s="213">
        <v>2</v>
      </c>
      <c r="I179" s="214"/>
      <c r="J179" s="215">
        <f>ROUND(I179*H179,2)</f>
        <v>0</v>
      </c>
      <c r="K179" s="211" t="s">
        <v>21</v>
      </c>
      <c r="L179" s="69"/>
      <c r="M179" s="216" t="s">
        <v>21</v>
      </c>
      <c r="N179" s="217" t="s">
        <v>41</v>
      </c>
      <c r="O179" s="44"/>
      <c r="P179" s="218">
        <f>O179*H179</f>
        <v>0</v>
      </c>
      <c r="Q179" s="218">
        <v>0</v>
      </c>
      <c r="R179" s="218">
        <f>Q179*H179</f>
        <v>0</v>
      </c>
      <c r="S179" s="218">
        <v>0</v>
      </c>
      <c r="T179" s="219">
        <f>S179*H179</f>
        <v>0</v>
      </c>
      <c r="AR179" s="21" t="s">
        <v>159</v>
      </c>
      <c r="AT179" s="21" t="s">
        <v>155</v>
      </c>
      <c r="AU179" s="21" t="s">
        <v>78</v>
      </c>
      <c r="AY179" s="21" t="s">
        <v>154</v>
      </c>
      <c r="BE179" s="220">
        <f>IF(N179="základní",J179,0)</f>
        <v>0</v>
      </c>
      <c r="BF179" s="220">
        <f>IF(N179="snížená",J179,0)</f>
        <v>0</v>
      </c>
      <c r="BG179" s="220">
        <f>IF(N179="zákl. přenesená",J179,0)</f>
        <v>0</v>
      </c>
      <c r="BH179" s="220">
        <f>IF(N179="sníž. přenesená",J179,0)</f>
        <v>0</v>
      </c>
      <c r="BI179" s="220">
        <f>IF(N179="nulová",J179,0)</f>
        <v>0</v>
      </c>
      <c r="BJ179" s="21" t="s">
        <v>78</v>
      </c>
      <c r="BK179" s="220">
        <f>ROUND(I179*H179,2)</f>
        <v>0</v>
      </c>
      <c r="BL179" s="21" t="s">
        <v>159</v>
      </c>
      <c r="BM179" s="21" t="s">
        <v>416</v>
      </c>
    </row>
    <row r="180" s="1" customFormat="1" ht="16.5" customHeight="1">
      <c r="B180" s="43"/>
      <c r="C180" s="209" t="s">
        <v>417</v>
      </c>
      <c r="D180" s="209" t="s">
        <v>155</v>
      </c>
      <c r="E180" s="210" t="s">
        <v>1565</v>
      </c>
      <c r="F180" s="211" t="s">
        <v>1566</v>
      </c>
      <c r="G180" s="212" t="s">
        <v>798</v>
      </c>
      <c r="H180" s="213">
        <v>25</v>
      </c>
      <c r="I180" s="214"/>
      <c r="J180" s="215">
        <f>ROUND(I180*H180,2)</f>
        <v>0</v>
      </c>
      <c r="K180" s="211" t="s">
        <v>21</v>
      </c>
      <c r="L180" s="69"/>
      <c r="M180" s="216" t="s">
        <v>21</v>
      </c>
      <c r="N180" s="217" t="s">
        <v>41</v>
      </c>
      <c r="O180" s="44"/>
      <c r="P180" s="218">
        <f>O180*H180</f>
        <v>0</v>
      </c>
      <c r="Q180" s="218">
        <v>0</v>
      </c>
      <c r="R180" s="218">
        <f>Q180*H180</f>
        <v>0</v>
      </c>
      <c r="S180" s="218">
        <v>0</v>
      </c>
      <c r="T180" s="219">
        <f>S180*H180</f>
        <v>0</v>
      </c>
      <c r="AR180" s="21" t="s">
        <v>159</v>
      </c>
      <c r="AT180" s="21" t="s">
        <v>155</v>
      </c>
      <c r="AU180" s="21" t="s">
        <v>78</v>
      </c>
      <c r="AY180" s="21" t="s">
        <v>154</v>
      </c>
      <c r="BE180" s="220">
        <f>IF(N180="základní",J180,0)</f>
        <v>0</v>
      </c>
      <c r="BF180" s="220">
        <f>IF(N180="snížená",J180,0)</f>
        <v>0</v>
      </c>
      <c r="BG180" s="220">
        <f>IF(N180="zákl. přenesená",J180,0)</f>
        <v>0</v>
      </c>
      <c r="BH180" s="220">
        <f>IF(N180="sníž. přenesená",J180,0)</f>
        <v>0</v>
      </c>
      <c r="BI180" s="220">
        <f>IF(N180="nulová",J180,0)</f>
        <v>0</v>
      </c>
      <c r="BJ180" s="21" t="s">
        <v>78</v>
      </c>
      <c r="BK180" s="220">
        <f>ROUND(I180*H180,2)</f>
        <v>0</v>
      </c>
      <c r="BL180" s="21" t="s">
        <v>159</v>
      </c>
      <c r="BM180" s="21" t="s">
        <v>420</v>
      </c>
    </row>
    <row r="181" s="1" customFormat="1" ht="16.5" customHeight="1">
      <c r="B181" s="43"/>
      <c r="C181" s="209" t="s">
        <v>288</v>
      </c>
      <c r="D181" s="209" t="s">
        <v>155</v>
      </c>
      <c r="E181" s="210" t="s">
        <v>1567</v>
      </c>
      <c r="F181" s="211" t="s">
        <v>1568</v>
      </c>
      <c r="G181" s="212" t="s">
        <v>262</v>
      </c>
      <c r="H181" s="213">
        <v>8</v>
      </c>
      <c r="I181" s="214"/>
      <c r="J181" s="215">
        <f>ROUND(I181*H181,2)</f>
        <v>0</v>
      </c>
      <c r="K181" s="211" t="s">
        <v>21</v>
      </c>
      <c r="L181" s="69"/>
      <c r="M181" s="216" t="s">
        <v>21</v>
      </c>
      <c r="N181" s="217" t="s">
        <v>41</v>
      </c>
      <c r="O181" s="44"/>
      <c r="P181" s="218">
        <f>O181*H181</f>
        <v>0</v>
      </c>
      <c r="Q181" s="218">
        <v>0</v>
      </c>
      <c r="R181" s="218">
        <f>Q181*H181</f>
        <v>0</v>
      </c>
      <c r="S181" s="218">
        <v>0</v>
      </c>
      <c r="T181" s="219">
        <f>S181*H181</f>
        <v>0</v>
      </c>
      <c r="AR181" s="21" t="s">
        <v>159</v>
      </c>
      <c r="AT181" s="21" t="s">
        <v>155</v>
      </c>
      <c r="AU181" s="21" t="s">
        <v>78</v>
      </c>
      <c r="AY181" s="21" t="s">
        <v>154</v>
      </c>
      <c r="BE181" s="220">
        <f>IF(N181="základní",J181,0)</f>
        <v>0</v>
      </c>
      <c r="BF181" s="220">
        <f>IF(N181="snížená",J181,0)</f>
        <v>0</v>
      </c>
      <c r="BG181" s="220">
        <f>IF(N181="zákl. přenesená",J181,0)</f>
        <v>0</v>
      </c>
      <c r="BH181" s="220">
        <f>IF(N181="sníž. přenesená",J181,0)</f>
        <v>0</v>
      </c>
      <c r="BI181" s="220">
        <f>IF(N181="nulová",J181,0)</f>
        <v>0</v>
      </c>
      <c r="BJ181" s="21" t="s">
        <v>78</v>
      </c>
      <c r="BK181" s="220">
        <f>ROUND(I181*H181,2)</f>
        <v>0</v>
      </c>
      <c r="BL181" s="21" t="s">
        <v>159</v>
      </c>
      <c r="BM181" s="21" t="s">
        <v>424</v>
      </c>
    </row>
    <row r="182" s="1" customFormat="1" ht="16.5" customHeight="1">
      <c r="B182" s="43"/>
      <c r="C182" s="209" t="s">
        <v>427</v>
      </c>
      <c r="D182" s="209" t="s">
        <v>155</v>
      </c>
      <c r="E182" s="210" t="s">
        <v>1569</v>
      </c>
      <c r="F182" s="211" t="s">
        <v>1570</v>
      </c>
      <c r="G182" s="212" t="s">
        <v>262</v>
      </c>
      <c r="H182" s="213">
        <v>3</v>
      </c>
      <c r="I182" s="214"/>
      <c r="J182" s="215">
        <f>ROUND(I182*H182,2)</f>
        <v>0</v>
      </c>
      <c r="K182" s="211" t="s">
        <v>21</v>
      </c>
      <c r="L182" s="69"/>
      <c r="M182" s="216" t="s">
        <v>21</v>
      </c>
      <c r="N182" s="217" t="s">
        <v>41</v>
      </c>
      <c r="O182" s="44"/>
      <c r="P182" s="218">
        <f>O182*H182</f>
        <v>0</v>
      </c>
      <c r="Q182" s="218">
        <v>0</v>
      </c>
      <c r="R182" s="218">
        <f>Q182*H182</f>
        <v>0</v>
      </c>
      <c r="S182" s="218">
        <v>0</v>
      </c>
      <c r="T182" s="219">
        <f>S182*H182</f>
        <v>0</v>
      </c>
      <c r="AR182" s="21" t="s">
        <v>159</v>
      </c>
      <c r="AT182" s="21" t="s">
        <v>155</v>
      </c>
      <c r="AU182" s="21" t="s">
        <v>78</v>
      </c>
      <c r="AY182" s="21" t="s">
        <v>154</v>
      </c>
      <c r="BE182" s="220">
        <f>IF(N182="základní",J182,0)</f>
        <v>0</v>
      </c>
      <c r="BF182" s="220">
        <f>IF(N182="snížená",J182,0)</f>
        <v>0</v>
      </c>
      <c r="BG182" s="220">
        <f>IF(N182="zákl. přenesená",J182,0)</f>
        <v>0</v>
      </c>
      <c r="BH182" s="220">
        <f>IF(N182="sníž. přenesená",J182,0)</f>
        <v>0</v>
      </c>
      <c r="BI182" s="220">
        <f>IF(N182="nulová",J182,0)</f>
        <v>0</v>
      </c>
      <c r="BJ182" s="21" t="s">
        <v>78</v>
      </c>
      <c r="BK182" s="220">
        <f>ROUND(I182*H182,2)</f>
        <v>0</v>
      </c>
      <c r="BL182" s="21" t="s">
        <v>159</v>
      </c>
      <c r="BM182" s="21" t="s">
        <v>430</v>
      </c>
    </row>
    <row r="183" s="1" customFormat="1" ht="16.5" customHeight="1">
      <c r="B183" s="43"/>
      <c r="C183" s="209" t="s">
        <v>294</v>
      </c>
      <c r="D183" s="209" t="s">
        <v>155</v>
      </c>
      <c r="E183" s="210" t="s">
        <v>1571</v>
      </c>
      <c r="F183" s="211" t="s">
        <v>1572</v>
      </c>
      <c r="G183" s="212" t="s">
        <v>262</v>
      </c>
      <c r="H183" s="213">
        <v>2</v>
      </c>
      <c r="I183" s="214"/>
      <c r="J183" s="215">
        <f>ROUND(I183*H183,2)</f>
        <v>0</v>
      </c>
      <c r="K183" s="211" t="s">
        <v>21</v>
      </c>
      <c r="L183" s="69"/>
      <c r="M183" s="216" t="s">
        <v>21</v>
      </c>
      <c r="N183" s="217" t="s">
        <v>41</v>
      </c>
      <c r="O183" s="44"/>
      <c r="P183" s="218">
        <f>O183*H183</f>
        <v>0</v>
      </c>
      <c r="Q183" s="218">
        <v>0</v>
      </c>
      <c r="R183" s="218">
        <f>Q183*H183</f>
        <v>0</v>
      </c>
      <c r="S183" s="218">
        <v>0</v>
      </c>
      <c r="T183" s="219">
        <f>S183*H183</f>
        <v>0</v>
      </c>
      <c r="AR183" s="21" t="s">
        <v>159</v>
      </c>
      <c r="AT183" s="21" t="s">
        <v>155</v>
      </c>
      <c r="AU183" s="21" t="s">
        <v>78</v>
      </c>
      <c r="AY183" s="21" t="s">
        <v>154</v>
      </c>
      <c r="BE183" s="220">
        <f>IF(N183="základní",J183,0)</f>
        <v>0</v>
      </c>
      <c r="BF183" s="220">
        <f>IF(N183="snížená",J183,0)</f>
        <v>0</v>
      </c>
      <c r="BG183" s="220">
        <f>IF(N183="zákl. přenesená",J183,0)</f>
        <v>0</v>
      </c>
      <c r="BH183" s="220">
        <f>IF(N183="sníž. přenesená",J183,0)</f>
        <v>0</v>
      </c>
      <c r="BI183" s="220">
        <f>IF(N183="nulová",J183,0)</f>
        <v>0</v>
      </c>
      <c r="BJ183" s="21" t="s">
        <v>78</v>
      </c>
      <c r="BK183" s="220">
        <f>ROUND(I183*H183,2)</f>
        <v>0</v>
      </c>
      <c r="BL183" s="21" t="s">
        <v>159</v>
      </c>
      <c r="BM183" s="21" t="s">
        <v>433</v>
      </c>
    </row>
    <row r="184" s="1" customFormat="1" ht="16.5" customHeight="1">
      <c r="B184" s="43"/>
      <c r="C184" s="209" t="s">
        <v>434</v>
      </c>
      <c r="D184" s="209" t="s">
        <v>155</v>
      </c>
      <c r="E184" s="210" t="s">
        <v>1573</v>
      </c>
      <c r="F184" s="211" t="s">
        <v>1574</v>
      </c>
      <c r="G184" s="212" t="s">
        <v>262</v>
      </c>
      <c r="H184" s="213">
        <v>5</v>
      </c>
      <c r="I184" s="214"/>
      <c r="J184" s="215">
        <f>ROUND(I184*H184,2)</f>
        <v>0</v>
      </c>
      <c r="K184" s="211" t="s">
        <v>21</v>
      </c>
      <c r="L184" s="69"/>
      <c r="M184" s="216" t="s">
        <v>21</v>
      </c>
      <c r="N184" s="217" t="s">
        <v>41</v>
      </c>
      <c r="O184" s="44"/>
      <c r="P184" s="218">
        <f>O184*H184</f>
        <v>0</v>
      </c>
      <c r="Q184" s="218">
        <v>0</v>
      </c>
      <c r="R184" s="218">
        <f>Q184*H184</f>
        <v>0</v>
      </c>
      <c r="S184" s="218">
        <v>0</v>
      </c>
      <c r="T184" s="219">
        <f>S184*H184</f>
        <v>0</v>
      </c>
      <c r="AR184" s="21" t="s">
        <v>159</v>
      </c>
      <c r="AT184" s="21" t="s">
        <v>155</v>
      </c>
      <c r="AU184" s="21" t="s">
        <v>78</v>
      </c>
      <c r="AY184" s="21" t="s">
        <v>154</v>
      </c>
      <c r="BE184" s="220">
        <f>IF(N184="základní",J184,0)</f>
        <v>0</v>
      </c>
      <c r="BF184" s="220">
        <f>IF(N184="snížená",J184,0)</f>
        <v>0</v>
      </c>
      <c r="BG184" s="220">
        <f>IF(N184="zákl. přenesená",J184,0)</f>
        <v>0</v>
      </c>
      <c r="BH184" s="220">
        <f>IF(N184="sníž. přenesená",J184,0)</f>
        <v>0</v>
      </c>
      <c r="BI184" s="220">
        <f>IF(N184="nulová",J184,0)</f>
        <v>0</v>
      </c>
      <c r="BJ184" s="21" t="s">
        <v>78</v>
      </c>
      <c r="BK184" s="220">
        <f>ROUND(I184*H184,2)</f>
        <v>0</v>
      </c>
      <c r="BL184" s="21" t="s">
        <v>159</v>
      </c>
      <c r="BM184" s="21" t="s">
        <v>437</v>
      </c>
    </row>
    <row r="185" s="1" customFormat="1" ht="25.5" customHeight="1">
      <c r="B185" s="43"/>
      <c r="C185" s="209" t="s">
        <v>297</v>
      </c>
      <c r="D185" s="209" t="s">
        <v>155</v>
      </c>
      <c r="E185" s="210" t="s">
        <v>1575</v>
      </c>
      <c r="F185" s="211" t="s">
        <v>1576</v>
      </c>
      <c r="G185" s="212" t="s">
        <v>262</v>
      </c>
      <c r="H185" s="213">
        <v>3</v>
      </c>
      <c r="I185" s="214"/>
      <c r="J185" s="215">
        <f>ROUND(I185*H185,2)</f>
        <v>0</v>
      </c>
      <c r="K185" s="211" t="s">
        <v>21</v>
      </c>
      <c r="L185" s="69"/>
      <c r="M185" s="216" t="s">
        <v>21</v>
      </c>
      <c r="N185" s="217" t="s">
        <v>41</v>
      </c>
      <c r="O185" s="44"/>
      <c r="P185" s="218">
        <f>O185*H185</f>
        <v>0</v>
      </c>
      <c r="Q185" s="218">
        <v>0</v>
      </c>
      <c r="R185" s="218">
        <f>Q185*H185</f>
        <v>0</v>
      </c>
      <c r="S185" s="218">
        <v>0</v>
      </c>
      <c r="T185" s="219">
        <f>S185*H185</f>
        <v>0</v>
      </c>
      <c r="AR185" s="21" t="s">
        <v>159</v>
      </c>
      <c r="AT185" s="21" t="s">
        <v>155</v>
      </c>
      <c r="AU185" s="21" t="s">
        <v>78</v>
      </c>
      <c r="AY185" s="21" t="s">
        <v>154</v>
      </c>
      <c r="BE185" s="220">
        <f>IF(N185="základní",J185,0)</f>
        <v>0</v>
      </c>
      <c r="BF185" s="220">
        <f>IF(N185="snížená",J185,0)</f>
        <v>0</v>
      </c>
      <c r="BG185" s="220">
        <f>IF(N185="zákl. přenesená",J185,0)</f>
        <v>0</v>
      </c>
      <c r="BH185" s="220">
        <f>IF(N185="sníž. přenesená",J185,0)</f>
        <v>0</v>
      </c>
      <c r="BI185" s="220">
        <f>IF(N185="nulová",J185,0)</f>
        <v>0</v>
      </c>
      <c r="BJ185" s="21" t="s">
        <v>78</v>
      </c>
      <c r="BK185" s="220">
        <f>ROUND(I185*H185,2)</f>
        <v>0</v>
      </c>
      <c r="BL185" s="21" t="s">
        <v>159</v>
      </c>
      <c r="BM185" s="21" t="s">
        <v>440</v>
      </c>
    </row>
    <row r="186" s="1" customFormat="1" ht="25.5" customHeight="1">
      <c r="B186" s="43"/>
      <c r="C186" s="209" t="s">
        <v>443</v>
      </c>
      <c r="D186" s="209" t="s">
        <v>155</v>
      </c>
      <c r="E186" s="210" t="s">
        <v>1577</v>
      </c>
      <c r="F186" s="211" t="s">
        <v>1578</v>
      </c>
      <c r="G186" s="212" t="s">
        <v>262</v>
      </c>
      <c r="H186" s="213">
        <v>7</v>
      </c>
      <c r="I186" s="214"/>
      <c r="J186" s="215">
        <f>ROUND(I186*H186,2)</f>
        <v>0</v>
      </c>
      <c r="K186" s="211" t="s">
        <v>21</v>
      </c>
      <c r="L186" s="69"/>
      <c r="M186" s="216" t="s">
        <v>21</v>
      </c>
      <c r="N186" s="217" t="s">
        <v>41</v>
      </c>
      <c r="O186" s="44"/>
      <c r="P186" s="218">
        <f>O186*H186</f>
        <v>0</v>
      </c>
      <c r="Q186" s="218">
        <v>0</v>
      </c>
      <c r="R186" s="218">
        <f>Q186*H186</f>
        <v>0</v>
      </c>
      <c r="S186" s="218">
        <v>0</v>
      </c>
      <c r="T186" s="219">
        <f>S186*H186</f>
        <v>0</v>
      </c>
      <c r="AR186" s="21" t="s">
        <v>159</v>
      </c>
      <c r="AT186" s="21" t="s">
        <v>155</v>
      </c>
      <c r="AU186" s="21" t="s">
        <v>78</v>
      </c>
      <c r="AY186" s="21" t="s">
        <v>154</v>
      </c>
      <c r="BE186" s="220">
        <f>IF(N186="základní",J186,0)</f>
        <v>0</v>
      </c>
      <c r="BF186" s="220">
        <f>IF(N186="snížená",J186,0)</f>
        <v>0</v>
      </c>
      <c r="BG186" s="220">
        <f>IF(N186="zákl. přenesená",J186,0)</f>
        <v>0</v>
      </c>
      <c r="BH186" s="220">
        <f>IF(N186="sníž. přenesená",J186,0)</f>
        <v>0</v>
      </c>
      <c r="BI186" s="220">
        <f>IF(N186="nulová",J186,0)</f>
        <v>0</v>
      </c>
      <c r="BJ186" s="21" t="s">
        <v>78</v>
      </c>
      <c r="BK186" s="220">
        <f>ROUND(I186*H186,2)</f>
        <v>0</v>
      </c>
      <c r="BL186" s="21" t="s">
        <v>159</v>
      </c>
      <c r="BM186" s="21" t="s">
        <v>446</v>
      </c>
    </row>
    <row r="187" s="1" customFormat="1" ht="16.5" customHeight="1">
      <c r="B187" s="43"/>
      <c r="C187" s="209" t="s">
        <v>302</v>
      </c>
      <c r="D187" s="209" t="s">
        <v>155</v>
      </c>
      <c r="E187" s="210" t="s">
        <v>1579</v>
      </c>
      <c r="F187" s="211" t="s">
        <v>1580</v>
      </c>
      <c r="G187" s="212" t="s">
        <v>262</v>
      </c>
      <c r="H187" s="213">
        <v>3</v>
      </c>
      <c r="I187" s="214"/>
      <c r="J187" s="215">
        <f>ROUND(I187*H187,2)</f>
        <v>0</v>
      </c>
      <c r="K187" s="211" t="s">
        <v>21</v>
      </c>
      <c r="L187" s="69"/>
      <c r="M187" s="216" t="s">
        <v>21</v>
      </c>
      <c r="N187" s="217" t="s">
        <v>41</v>
      </c>
      <c r="O187" s="44"/>
      <c r="P187" s="218">
        <f>O187*H187</f>
        <v>0</v>
      </c>
      <c r="Q187" s="218">
        <v>0</v>
      </c>
      <c r="R187" s="218">
        <f>Q187*H187</f>
        <v>0</v>
      </c>
      <c r="S187" s="218">
        <v>0</v>
      </c>
      <c r="T187" s="219">
        <f>S187*H187</f>
        <v>0</v>
      </c>
      <c r="AR187" s="21" t="s">
        <v>159</v>
      </c>
      <c r="AT187" s="21" t="s">
        <v>155</v>
      </c>
      <c r="AU187" s="21" t="s">
        <v>78</v>
      </c>
      <c r="AY187" s="21" t="s">
        <v>154</v>
      </c>
      <c r="BE187" s="220">
        <f>IF(N187="základní",J187,0)</f>
        <v>0</v>
      </c>
      <c r="BF187" s="220">
        <f>IF(N187="snížená",J187,0)</f>
        <v>0</v>
      </c>
      <c r="BG187" s="220">
        <f>IF(N187="zákl. přenesená",J187,0)</f>
        <v>0</v>
      </c>
      <c r="BH187" s="220">
        <f>IF(N187="sníž. přenesená",J187,0)</f>
        <v>0</v>
      </c>
      <c r="BI187" s="220">
        <f>IF(N187="nulová",J187,0)</f>
        <v>0</v>
      </c>
      <c r="BJ187" s="21" t="s">
        <v>78</v>
      </c>
      <c r="BK187" s="220">
        <f>ROUND(I187*H187,2)</f>
        <v>0</v>
      </c>
      <c r="BL187" s="21" t="s">
        <v>159</v>
      </c>
      <c r="BM187" s="21" t="s">
        <v>449</v>
      </c>
    </row>
    <row r="188" s="1" customFormat="1" ht="16.5" customHeight="1">
      <c r="B188" s="43"/>
      <c r="C188" s="209" t="s">
        <v>450</v>
      </c>
      <c r="D188" s="209" t="s">
        <v>155</v>
      </c>
      <c r="E188" s="210" t="s">
        <v>1581</v>
      </c>
      <c r="F188" s="211" t="s">
        <v>1582</v>
      </c>
      <c r="G188" s="212" t="s">
        <v>262</v>
      </c>
      <c r="H188" s="213">
        <v>3</v>
      </c>
      <c r="I188" s="214"/>
      <c r="J188" s="215">
        <f>ROUND(I188*H188,2)</f>
        <v>0</v>
      </c>
      <c r="K188" s="211" t="s">
        <v>21</v>
      </c>
      <c r="L188" s="69"/>
      <c r="M188" s="216" t="s">
        <v>21</v>
      </c>
      <c r="N188" s="217" t="s">
        <v>41</v>
      </c>
      <c r="O188" s="44"/>
      <c r="P188" s="218">
        <f>O188*H188</f>
        <v>0</v>
      </c>
      <c r="Q188" s="218">
        <v>0</v>
      </c>
      <c r="R188" s="218">
        <f>Q188*H188</f>
        <v>0</v>
      </c>
      <c r="S188" s="218">
        <v>0</v>
      </c>
      <c r="T188" s="219">
        <f>S188*H188</f>
        <v>0</v>
      </c>
      <c r="AR188" s="21" t="s">
        <v>159</v>
      </c>
      <c r="AT188" s="21" t="s">
        <v>155</v>
      </c>
      <c r="AU188" s="21" t="s">
        <v>78</v>
      </c>
      <c r="AY188" s="21" t="s">
        <v>154</v>
      </c>
      <c r="BE188" s="220">
        <f>IF(N188="základní",J188,0)</f>
        <v>0</v>
      </c>
      <c r="BF188" s="220">
        <f>IF(N188="snížená",J188,0)</f>
        <v>0</v>
      </c>
      <c r="BG188" s="220">
        <f>IF(N188="zákl. přenesená",J188,0)</f>
        <v>0</v>
      </c>
      <c r="BH188" s="220">
        <f>IF(N188="sníž. přenesená",J188,0)</f>
        <v>0</v>
      </c>
      <c r="BI188" s="220">
        <f>IF(N188="nulová",J188,0)</f>
        <v>0</v>
      </c>
      <c r="BJ188" s="21" t="s">
        <v>78</v>
      </c>
      <c r="BK188" s="220">
        <f>ROUND(I188*H188,2)</f>
        <v>0</v>
      </c>
      <c r="BL188" s="21" t="s">
        <v>159</v>
      </c>
      <c r="BM188" s="21" t="s">
        <v>453</v>
      </c>
    </row>
    <row r="189" s="1" customFormat="1" ht="16.5" customHeight="1">
      <c r="B189" s="43"/>
      <c r="C189" s="209" t="s">
        <v>305</v>
      </c>
      <c r="D189" s="209" t="s">
        <v>155</v>
      </c>
      <c r="E189" s="210" t="s">
        <v>1583</v>
      </c>
      <c r="F189" s="211" t="s">
        <v>1584</v>
      </c>
      <c r="G189" s="212" t="s">
        <v>262</v>
      </c>
      <c r="H189" s="213">
        <v>3</v>
      </c>
      <c r="I189" s="214"/>
      <c r="J189" s="215">
        <f>ROUND(I189*H189,2)</f>
        <v>0</v>
      </c>
      <c r="K189" s="211" t="s">
        <v>21</v>
      </c>
      <c r="L189" s="69"/>
      <c r="M189" s="216" t="s">
        <v>21</v>
      </c>
      <c r="N189" s="217" t="s">
        <v>41</v>
      </c>
      <c r="O189" s="44"/>
      <c r="P189" s="218">
        <f>O189*H189</f>
        <v>0</v>
      </c>
      <c r="Q189" s="218">
        <v>0</v>
      </c>
      <c r="R189" s="218">
        <f>Q189*H189</f>
        <v>0</v>
      </c>
      <c r="S189" s="218">
        <v>0</v>
      </c>
      <c r="T189" s="219">
        <f>S189*H189</f>
        <v>0</v>
      </c>
      <c r="AR189" s="21" t="s">
        <v>159</v>
      </c>
      <c r="AT189" s="21" t="s">
        <v>155</v>
      </c>
      <c r="AU189" s="21" t="s">
        <v>78</v>
      </c>
      <c r="AY189" s="21" t="s">
        <v>154</v>
      </c>
      <c r="BE189" s="220">
        <f>IF(N189="základní",J189,0)</f>
        <v>0</v>
      </c>
      <c r="BF189" s="220">
        <f>IF(N189="snížená",J189,0)</f>
        <v>0</v>
      </c>
      <c r="BG189" s="220">
        <f>IF(N189="zákl. přenesená",J189,0)</f>
        <v>0</v>
      </c>
      <c r="BH189" s="220">
        <f>IF(N189="sníž. přenesená",J189,0)</f>
        <v>0</v>
      </c>
      <c r="BI189" s="220">
        <f>IF(N189="nulová",J189,0)</f>
        <v>0</v>
      </c>
      <c r="BJ189" s="21" t="s">
        <v>78</v>
      </c>
      <c r="BK189" s="220">
        <f>ROUND(I189*H189,2)</f>
        <v>0</v>
      </c>
      <c r="BL189" s="21" t="s">
        <v>159</v>
      </c>
      <c r="BM189" s="21" t="s">
        <v>456</v>
      </c>
    </row>
    <row r="190" s="1" customFormat="1" ht="16.5" customHeight="1">
      <c r="B190" s="43"/>
      <c r="C190" s="209" t="s">
        <v>457</v>
      </c>
      <c r="D190" s="209" t="s">
        <v>155</v>
      </c>
      <c r="E190" s="210" t="s">
        <v>1585</v>
      </c>
      <c r="F190" s="211" t="s">
        <v>1586</v>
      </c>
      <c r="G190" s="212" t="s">
        <v>195</v>
      </c>
      <c r="H190" s="213">
        <v>0.5</v>
      </c>
      <c r="I190" s="214"/>
      <c r="J190" s="215">
        <f>ROUND(I190*H190,2)</f>
        <v>0</v>
      </c>
      <c r="K190" s="211" t="s">
        <v>21</v>
      </c>
      <c r="L190" s="69"/>
      <c r="M190" s="216" t="s">
        <v>21</v>
      </c>
      <c r="N190" s="217" t="s">
        <v>41</v>
      </c>
      <c r="O190" s="44"/>
      <c r="P190" s="218">
        <f>O190*H190</f>
        <v>0</v>
      </c>
      <c r="Q190" s="218">
        <v>0</v>
      </c>
      <c r="R190" s="218">
        <f>Q190*H190</f>
        <v>0</v>
      </c>
      <c r="S190" s="218">
        <v>0</v>
      </c>
      <c r="T190" s="219">
        <f>S190*H190</f>
        <v>0</v>
      </c>
      <c r="AR190" s="21" t="s">
        <v>159</v>
      </c>
      <c r="AT190" s="21" t="s">
        <v>155</v>
      </c>
      <c r="AU190" s="21" t="s">
        <v>78</v>
      </c>
      <c r="AY190" s="21" t="s">
        <v>154</v>
      </c>
      <c r="BE190" s="220">
        <f>IF(N190="základní",J190,0)</f>
        <v>0</v>
      </c>
      <c r="BF190" s="220">
        <f>IF(N190="snížená",J190,0)</f>
        <v>0</v>
      </c>
      <c r="BG190" s="220">
        <f>IF(N190="zákl. přenesená",J190,0)</f>
        <v>0</v>
      </c>
      <c r="BH190" s="220">
        <f>IF(N190="sníž. přenesená",J190,0)</f>
        <v>0</v>
      </c>
      <c r="BI190" s="220">
        <f>IF(N190="nulová",J190,0)</f>
        <v>0</v>
      </c>
      <c r="BJ190" s="21" t="s">
        <v>78</v>
      </c>
      <c r="BK190" s="220">
        <f>ROUND(I190*H190,2)</f>
        <v>0</v>
      </c>
      <c r="BL190" s="21" t="s">
        <v>159</v>
      </c>
      <c r="BM190" s="21" t="s">
        <v>460</v>
      </c>
    </row>
    <row r="191" s="1" customFormat="1" ht="16.5" customHeight="1">
      <c r="B191" s="43"/>
      <c r="C191" s="209" t="s">
        <v>310</v>
      </c>
      <c r="D191" s="209" t="s">
        <v>155</v>
      </c>
      <c r="E191" s="210" t="s">
        <v>1587</v>
      </c>
      <c r="F191" s="211" t="s">
        <v>1588</v>
      </c>
      <c r="G191" s="212" t="s">
        <v>262</v>
      </c>
      <c r="H191" s="213">
        <v>2</v>
      </c>
      <c r="I191" s="214"/>
      <c r="J191" s="215">
        <f>ROUND(I191*H191,2)</f>
        <v>0</v>
      </c>
      <c r="K191" s="211" t="s">
        <v>21</v>
      </c>
      <c r="L191" s="69"/>
      <c r="M191" s="216" t="s">
        <v>21</v>
      </c>
      <c r="N191" s="217" t="s">
        <v>41</v>
      </c>
      <c r="O191" s="44"/>
      <c r="P191" s="218">
        <f>O191*H191</f>
        <v>0</v>
      </c>
      <c r="Q191" s="218">
        <v>0</v>
      </c>
      <c r="R191" s="218">
        <f>Q191*H191</f>
        <v>0</v>
      </c>
      <c r="S191" s="218">
        <v>0</v>
      </c>
      <c r="T191" s="219">
        <f>S191*H191</f>
        <v>0</v>
      </c>
      <c r="AR191" s="21" t="s">
        <v>159</v>
      </c>
      <c r="AT191" s="21" t="s">
        <v>155</v>
      </c>
      <c r="AU191" s="21" t="s">
        <v>78</v>
      </c>
      <c r="AY191" s="21" t="s">
        <v>154</v>
      </c>
      <c r="BE191" s="220">
        <f>IF(N191="základní",J191,0)</f>
        <v>0</v>
      </c>
      <c r="BF191" s="220">
        <f>IF(N191="snížená",J191,0)</f>
        <v>0</v>
      </c>
      <c r="BG191" s="220">
        <f>IF(N191="zákl. přenesená",J191,0)</f>
        <v>0</v>
      </c>
      <c r="BH191" s="220">
        <f>IF(N191="sníž. přenesená",J191,0)</f>
        <v>0</v>
      </c>
      <c r="BI191" s="220">
        <f>IF(N191="nulová",J191,0)</f>
        <v>0</v>
      </c>
      <c r="BJ191" s="21" t="s">
        <v>78</v>
      </c>
      <c r="BK191" s="220">
        <f>ROUND(I191*H191,2)</f>
        <v>0</v>
      </c>
      <c r="BL191" s="21" t="s">
        <v>159</v>
      </c>
      <c r="BM191" s="21" t="s">
        <v>463</v>
      </c>
    </row>
    <row r="192" s="1" customFormat="1" ht="16.5" customHeight="1">
      <c r="B192" s="43"/>
      <c r="C192" s="209" t="s">
        <v>464</v>
      </c>
      <c r="D192" s="209" t="s">
        <v>155</v>
      </c>
      <c r="E192" s="210" t="s">
        <v>1589</v>
      </c>
      <c r="F192" s="211" t="s">
        <v>1590</v>
      </c>
      <c r="G192" s="212" t="s">
        <v>798</v>
      </c>
      <c r="H192" s="213">
        <v>1</v>
      </c>
      <c r="I192" s="214"/>
      <c r="J192" s="215">
        <f>ROUND(I192*H192,2)</f>
        <v>0</v>
      </c>
      <c r="K192" s="211" t="s">
        <v>21</v>
      </c>
      <c r="L192" s="69"/>
      <c r="M192" s="216" t="s">
        <v>21</v>
      </c>
      <c r="N192" s="217" t="s">
        <v>41</v>
      </c>
      <c r="O192" s="44"/>
      <c r="P192" s="218">
        <f>O192*H192</f>
        <v>0</v>
      </c>
      <c r="Q192" s="218">
        <v>0</v>
      </c>
      <c r="R192" s="218">
        <f>Q192*H192</f>
        <v>0</v>
      </c>
      <c r="S192" s="218">
        <v>0</v>
      </c>
      <c r="T192" s="219">
        <f>S192*H192</f>
        <v>0</v>
      </c>
      <c r="AR192" s="21" t="s">
        <v>159</v>
      </c>
      <c r="AT192" s="21" t="s">
        <v>155</v>
      </c>
      <c r="AU192" s="21" t="s">
        <v>78</v>
      </c>
      <c r="AY192" s="21" t="s">
        <v>154</v>
      </c>
      <c r="BE192" s="220">
        <f>IF(N192="základní",J192,0)</f>
        <v>0</v>
      </c>
      <c r="BF192" s="220">
        <f>IF(N192="snížená",J192,0)</f>
        <v>0</v>
      </c>
      <c r="BG192" s="220">
        <f>IF(N192="zákl. přenesená",J192,0)</f>
        <v>0</v>
      </c>
      <c r="BH192" s="220">
        <f>IF(N192="sníž. přenesená",J192,0)</f>
        <v>0</v>
      </c>
      <c r="BI192" s="220">
        <f>IF(N192="nulová",J192,0)</f>
        <v>0</v>
      </c>
      <c r="BJ192" s="21" t="s">
        <v>78</v>
      </c>
      <c r="BK192" s="220">
        <f>ROUND(I192*H192,2)</f>
        <v>0</v>
      </c>
      <c r="BL192" s="21" t="s">
        <v>159</v>
      </c>
      <c r="BM192" s="21" t="s">
        <v>467</v>
      </c>
    </row>
    <row r="193" s="1" customFormat="1" ht="16.5" customHeight="1">
      <c r="B193" s="43"/>
      <c r="C193" s="209" t="s">
        <v>314</v>
      </c>
      <c r="D193" s="209" t="s">
        <v>155</v>
      </c>
      <c r="E193" s="210" t="s">
        <v>1591</v>
      </c>
      <c r="F193" s="211" t="s">
        <v>1592</v>
      </c>
      <c r="G193" s="212" t="s">
        <v>798</v>
      </c>
      <c r="H193" s="213">
        <v>5</v>
      </c>
      <c r="I193" s="214"/>
      <c r="J193" s="215">
        <f>ROUND(I193*H193,2)</f>
        <v>0</v>
      </c>
      <c r="K193" s="211" t="s">
        <v>21</v>
      </c>
      <c r="L193" s="69"/>
      <c r="M193" s="216" t="s">
        <v>21</v>
      </c>
      <c r="N193" s="217" t="s">
        <v>41</v>
      </c>
      <c r="O193" s="44"/>
      <c r="P193" s="218">
        <f>O193*H193</f>
        <v>0</v>
      </c>
      <c r="Q193" s="218">
        <v>0</v>
      </c>
      <c r="R193" s="218">
        <f>Q193*H193</f>
        <v>0</v>
      </c>
      <c r="S193" s="218">
        <v>0</v>
      </c>
      <c r="T193" s="219">
        <f>S193*H193</f>
        <v>0</v>
      </c>
      <c r="AR193" s="21" t="s">
        <v>159</v>
      </c>
      <c r="AT193" s="21" t="s">
        <v>155</v>
      </c>
      <c r="AU193" s="21" t="s">
        <v>78</v>
      </c>
      <c r="AY193" s="21" t="s">
        <v>154</v>
      </c>
      <c r="BE193" s="220">
        <f>IF(N193="základní",J193,0)</f>
        <v>0</v>
      </c>
      <c r="BF193" s="220">
        <f>IF(N193="snížená",J193,0)</f>
        <v>0</v>
      </c>
      <c r="BG193" s="220">
        <f>IF(N193="zákl. přenesená",J193,0)</f>
        <v>0</v>
      </c>
      <c r="BH193" s="220">
        <f>IF(N193="sníž. přenesená",J193,0)</f>
        <v>0</v>
      </c>
      <c r="BI193" s="220">
        <f>IF(N193="nulová",J193,0)</f>
        <v>0</v>
      </c>
      <c r="BJ193" s="21" t="s">
        <v>78</v>
      </c>
      <c r="BK193" s="220">
        <f>ROUND(I193*H193,2)</f>
        <v>0</v>
      </c>
      <c r="BL193" s="21" t="s">
        <v>159</v>
      </c>
      <c r="BM193" s="21" t="s">
        <v>471</v>
      </c>
    </row>
    <row r="194" s="9" customFormat="1" ht="37.44" customHeight="1">
      <c r="B194" s="195"/>
      <c r="C194" s="196"/>
      <c r="D194" s="197" t="s">
        <v>69</v>
      </c>
      <c r="E194" s="198" t="s">
        <v>1593</v>
      </c>
      <c r="F194" s="198" t="s">
        <v>1594</v>
      </c>
      <c r="G194" s="196"/>
      <c r="H194" s="196"/>
      <c r="I194" s="199"/>
      <c r="J194" s="200">
        <f>BK194</f>
        <v>0</v>
      </c>
      <c r="K194" s="196"/>
      <c r="L194" s="201"/>
      <c r="M194" s="202"/>
      <c r="N194" s="203"/>
      <c r="O194" s="203"/>
      <c r="P194" s="204">
        <f>SUM(P195:P196)</f>
        <v>0</v>
      </c>
      <c r="Q194" s="203"/>
      <c r="R194" s="204">
        <f>SUM(R195:R196)</f>
        <v>0</v>
      </c>
      <c r="S194" s="203"/>
      <c r="T194" s="205">
        <f>SUM(T195:T196)</f>
        <v>0</v>
      </c>
      <c r="AR194" s="206" t="s">
        <v>78</v>
      </c>
      <c r="AT194" s="207" t="s">
        <v>69</v>
      </c>
      <c r="AU194" s="207" t="s">
        <v>70</v>
      </c>
      <c r="AY194" s="206" t="s">
        <v>154</v>
      </c>
      <c r="BK194" s="208">
        <f>SUM(BK195:BK196)</f>
        <v>0</v>
      </c>
    </row>
    <row r="195" s="1" customFormat="1" ht="16.5" customHeight="1">
      <c r="B195" s="43"/>
      <c r="C195" s="209" t="s">
        <v>472</v>
      </c>
      <c r="D195" s="209" t="s">
        <v>155</v>
      </c>
      <c r="E195" s="210" t="s">
        <v>1595</v>
      </c>
      <c r="F195" s="211" t="s">
        <v>1596</v>
      </c>
      <c r="G195" s="212" t="s">
        <v>798</v>
      </c>
      <c r="H195" s="213">
        <v>7</v>
      </c>
      <c r="I195" s="214"/>
      <c r="J195" s="215">
        <f>ROUND(I195*H195,2)</f>
        <v>0</v>
      </c>
      <c r="K195" s="211" t="s">
        <v>21</v>
      </c>
      <c r="L195" s="69"/>
      <c r="M195" s="216" t="s">
        <v>21</v>
      </c>
      <c r="N195" s="217" t="s">
        <v>41</v>
      </c>
      <c r="O195" s="44"/>
      <c r="P195" s="218">
        <f>O195*H195</f>
        <v>0</v>
      </c>
      <c r="Q195" s="218">
        <v>0</v>
      </c>
      <c r="R195" s="218">
        <f>Q195*H195</f>
        <v>0</v>
      </c>
      <c r="S195" s="218">
        <v>0</v>
      </c>
      <c r="T195" s="219">
        <f>S195*H195</f>
        <v>0</v>
      </c>
      <c r="AR195" s="21" t="s">
        <v>159</v>
      </c>
      <c r="AT195" s="21" t="s">
        <v>155</v>
      </c>
      <c r="AU195" s="21" t="s">
        <v>78</v>
      </c>
      <c r="AY195" s="21" t="s">
        <v>154</v>
      </c>
      <c r="BE195" s="220">
        <f>IF(N195="základní",J195,0)</f>
        <v>0</v>
      </c>
      <c r="BF195" s="220">
        <f>IF(N195="snížená",J195,0)</f>
        <v>0</v>
      </c>
      <c r="BG195" s="220">
        <f>IF(N195="zákl. přenesená",J195,0)</f>
        <v>0</v>
      </c>
      <c r="BH195" s="220">
        <f>IF(N195="sníž. přenesená",J195,0)</f>
        <v>0</v>
      </c>
      <c r="BI195" s="220">
        <f>IF(N195="nulová",J195,0)</f>
        <v>0</v>
      </c>
      <c r="BJ195" s="21" t="s">
        <v>78</v>
      </c>
      <c r="BK195" s="220">
        <f>ROUND(I195*H195,2)</f>
        <v>0</v>
      </c>
      <c r="BL195" s="21" t="s">
        <v>159</v>
      </c>
      <c r="BM195" s="21" t="s">
        <v>475</v>
      </c>
    </row>
    <row r="196" s="1" customFormat="1" ht="16.5" customHeight="1">
      <c r="B196" s="43"/>
      <c r="C196" s="209" t="s">
        <v>318</v>
      </c>
      <c r="D196" s="209" t="s">
        <v>155</v>
      </c>
      <c r="E196" s="210" t="s">
        <v>1597</v>
      </c>
      <c r="F196" s="211" t="s">
        <v>1598</v>
      </c>
      <c r="G196" s="212" t="s">
        <v>195</v>
      </c>
      <c r="H196" s="213">
        <v>0.10000000000000001</v>
      </c>
      <c r="I196" s="214"/>
      <c r="J196" s="215">
        <f>ROUND(I196*H196,2)</f>
        <v>0</v>
      </c>
      <c r="K196" s="211" t="s">
        <v>21</v>
      </c>
      <c r="L196" s="69"/>
      <c r="M196" s="216" t="s">
        <v>21</v>
      </c>
      <c r="N196" s="217" t="s">
        <v>41</v>
      </c>
      <c r="O196" s="44"/>
      <c r="P196" s="218">
        <f>O196*H196</f>
        <v>0</v>
      </c>
      <c r="Q196" s="218">
        <v>0</v>
      </c>
      <c r="R196" s="218">
        <f>Q196*H196</f>
        <v>0</v>
      </c>
      <c r="S196" s="218">
        <v>0</v>
      </c>
      <c r="T196" s="219">
        <f>S196*H196</f>
        <v>0</v>
      </c>
      <c r="AR196" s="21" t="s">
        <v>159</v>
      </c>
      <c r="AT196" s="21" t="s">
        <v>155</v>
      </c>
      <c r="AU196" s="21" t="s">
        <v>78</v>
      </c>
      <c r="AY196" s="21" t="s">
        <v>154</v>
      </c>
      <c r="BE196" s="220">
        <f>IF(N196="základní",J196,0)</f>
        <v>0</v>
      </c>
      <c r="BF196" s="220">
        <f>IF(N196="snížená",J196,0)</f>
        <v>0</v>
      </c>
      <c r="BG196" s="220">
        <f>IF(N196="zákl. přenesená",J196,0)</f>
        <v>0</v>
      </c>
      <c r="BH196" s="220">
        <f>IF(N196="sníž. přenesená",J196,0)</f>
        <v>0</v>
      </c>
      <c r="BI196" s="220">
        <f>IF(N196="nulová",J196,0)</f>
        <v>0</v>
      </c>
      <c r="BJ196" s="21" t="s">
        <v>78</v>
      </c>
      <c r="BK196" s="220">
        <f>ROUND(I196*H196,2)</f>
        <v>0</v>
      </c>
      <c r="BL196" s="21" t="s">
        <v>159</v>
      </c>
      <c r="BM196" s="21" t="s">
        <v>478</v>
      </c>
    </row>
    <row r="197" s="9" customFormat="1" ht="37.44" customHeight="1">
      <c r="B197" s="195"/>
      <c r="C197" s="196"/>
      <c r="D197" s="197" t="s">
        <v>69</v>
      </c>
      <c r="E197" s="198" t="s">
        <v>1599</v>
      </c>
      <c r="F197" s="198" t="s">
        <v>1600</v>
      </c>
      <c r="G197" s="196"/>
      <c r="H197" s="196"/>
      <c r="I197" s="199"/>
      <c r="J197" s="200">
        <f>BK197</f>
        <v>0</v>
      </c>
      <c r="K197" s="196"/>
      <c r="L197" s="201"/>
      <c r="M197" s="202"/>
      <c r="N197" s="203"/>
      <c r="O197" s="203"/>
      <c r="P197" s="204">
        <f>SUM(P198:P200)</f>
        <v>0</v>
      </c>
      <c r="Q197" s="203"/>
      <c r="R197" s="204">
        <f>SUM(R198:R200)</f>
        <v>0</v>
      </c>
      <c r="S197" s="203"/>
      <c r="T197" s="205">
        <f>SUM(T198:T200)</f>
        <v>0</v>
      </c>
      <c r="AR197" s="206" t="s">
        <v>78</v>
      </c>
      <c r="AT197" s="207" t="s">
        <v>69</v>
      </c>
      <c r="AU197" s="207" t="s">
        <v>70</v>
      </c>
      <c r="AY197" s="206" t="s">
        <v>154</v>
      </c>
      <c r="BK197" s="208">
        <f>SUM(BK198:BK200)</f>
        <v>0</v>
      </c>
    </row>
    <row r="198" s="1" customFormat="1" ht="16.5" customHeight="1">
      <c r="B198" s="43"/>
      <c r="C198" s="209" t="s">
        <v>479</v>
      </c>
      <c r="D198" s="209" t="s">
        <v>155</v>
      </c>
      <c r="E198" s="210" t="s">
        <v>1601</v>
      </c>
      <c r="F198" s="211" t="s">
        <v>1602</v>
      </c>
      <c r="G198" s="212" t="s">
        <v>262</v>
      </c>
      <c r="H198" s="213">
        <v>4</v>
      </c>
      <c r="I198" s="214"/>
      <c r="J198" s="215">
        <f>ROUND(I198*H198,2)</f>
        <v>0</v>
      </c>
      <c r="K198" s="211" t="s">
        <v>21</v>
      </c>
      <c r="L198" s="69"/>
      <c r="M198" s="216" t="s">
        <v>21</v>
      </c>
      <c r="N198" s="217" t="s">
        <v>41</v>
      </c>
      <c r="O198" s="44"/>
      <c r="P198" s="218">
        <f>O198*H198</f>
        <v>0</v>
      </c>
      <c r="Q198" s="218">
        <v>0</v>
      </c>
      <c r="R198" s="218">
        <f>Q198*H198</f>
        <v>0</v>
      </c>
      <c r="S198" s="218">
        <v>0</v>
      </c>
      <c r="T198" s="219">
        <f>S198*H198</f>
        <v>0</v>
      </c>
      <c r="AR198" s="21" t="s">
        <v>159</v>
      </c>
      <c r="AT198" s="21" t="s">
        <v>155</v>
      </c>
      <c r="AU198" s="21" t="s">
        <v>78</v>
      </c>
      <c r="AY198" s="21" t="s">
        <v>154</v>
      </c>
      <c r="BE198" s="220">
        <f>IF(N198="základní",J198,0)</f>
        <v>0</v>
      </c>
      <c r="BF198" s="220">
        <f>IF(N198="snížená",J198,0)</f>
        <v>0</v>
      </c>
      <c r="BG198" s="220">
        <f>IF(N198="zákl. přenesená",J198,0)</f>
        <v>0</v>
      </c>
      <c r="BH198" s="220">
        <f>IF(N198="sníž. přenesená",J198,0)</f>
        <v>0</v>
      </c>
      <c r="BI198" s="220">
        <f>IF(N198="nulová",J198,0)</f>
        <v>0</v>
      </c>
      <c r="BJ198" s="21" t="s">
        <v>78</v>
      </c>
      <c r="BK198" s="220">
        <f>ROUND(I198*H198,2)</f>
        <v>0</v>
      </c>
      <c r="BL198" s="21" t="s">
        <v>159</v>
      </c>
      <c r="BM198" s="21" t="s">
        <v>482</v>
      </c>
    </row>
    <row r="199" s="1" customFormat="1" ht="16.5" customHeight="1">
      <c r="B199" s="43"/>
      <c r="C199" s="209" t="s">
        <v>321</v>
      </c>
      <c r="D199" s="209" t="s">
        <v>155</v>
      </c>
      <c r="E199" s="210" t="s">
        <v>1603</v>
      </c>
      <c r="F199" s="211" t="s">
        <v>1604</v>
      </c>
      <c r="G199" s="212" t="s">
        <v>262</v>
      </c>
      <c r="H199" s="213">
        <v>4</v>
      </c>
      <c r="I199" s="214"/>
      <c r="J199" s="215">
        <f>ROUND(I199*H199,2)</f>
        <v>0</v>
      </c>
      <c r="K199" s="211" t="s">
        <v>21</v>
      </c>
      <c r="L199" s="69"/>
      <c r="M199" s="216" t="s">
        <v>21</v>
      </c>
      <c r="N199" s="217" t="s">
        <v>41</v>
      </c>
      <c r="O199" s="44"/>
      <c r="P199" s="218">
        <f>O199*H199</f>
        <v>0</v>
      </c>
      <c r="Q199" s="218">
        <v>0</v>
      </c>
      <c r="R199" s="218">
        <f>Q199*H199</f>
        <v>0</v>
      </c>
      <c r="S199" s="218">
        <v>0</v>
      </c>
      <c r="T199" s="219">
        <f>S199*H199</f>
        <v>0</v>
      </c>
      <c r="AR199" s="21" t="s">
        <v>159</v>
      </c>
      <c r="AT199" s="21" t="s">
        <v>155</v>
      </c>
      <c r="AU199" s="21" t="s">
        <v>78</v>
      </c>
      <c r="AY199" s="21" t="s">
        <v>154</v>
      </c>
      <c r="BE199" s="220">
        <f>IF(N199="základní",J199,0)</f>
        <v>0</v>
      </c>
      <c r="BF199" s="220">
        <f>IF(N199="snížená",J199,0)</f>
        <v>0</v>
      </c>
      <c r="BG199" s="220">
        <f>IF(N199="zákl. přenesená",J199,0)</f>
        <v>0</v>
      </c>
      <c r="BH199" s="220">
        <f>IF(N199="sníž. přenesená",J199,0)</f>
        <v>0</v>
      </c>
      <c r="BI199" s="220">
        <f>IF(N199="nulová",J199,0)</f>
        <v>0</v>
      </c>
      <c r="BJ199" s="21" t="s">
        <v>78</v>
      </c>
      <c r="BK199" s="220">
        <f>ROUND(I199*H199,2)</f>
        <v>0</v>
      </c>
      <c r="BL199" s="21" t="s">
        <v>159</v>
      </c>
      <c r="BM199" s="21" t="s">
        <v>485</v>
      </c>
    </row>
    <row r="200" s="1" customFormat="1" ht="16.5" customHeight="1">
      <c r="B200" s="43"/>
      <c r="C200" s="209" t="s">
        <v>488</v>
      </c>
      <c r="D200" s="209" t="s">
        <v>155</v>
      </c>
      <c r="E200" s="210" t="s">
        <v>1605</v>
      </c>
      <c r="F200" s="211" t="s">
        <v>1606</v>
      </c>
      <c r="G200" s="212" t="s">
        <v>195</v>
      </c>
      <c r="H200" s="213">
        <v>0.29999999999999999</v>
      </c>
      <c r="I200" s="214"/>
      <c r="J200" s="215">
        <f>ROUND(I200*H200,2)</f>
        <v>0</v>
      </c>
      <c r="K200" s="211" t="s">
        <v>21</v>
      </c>
      <c r="L200" s="69"/>
      <c r="M200" s="216" t="s">
        <v>21</v>
      </c>
      <c r="N200" s="217" t="s">
        <v>41</v>
      </c>
      <c r="O200" s="44"/>
      <c r="P200" s="218">
        <f>O200*H200</f>
        <v>0</v>
      </c>
      <c r="Q200" s="218">
        <v>0</v>
      </c>
      <c r="R200" s="218">
        <f>Q200*H200</f>
        <v>0</v>
      </c>
      <c r="S200" s="218">
        <v>0</v>
      </c>
      <c r="T200" s="219">
        <f>S200*H200</f>
        <v>0</v>
      </c>
      <c r="AR200" s="21" t="s">
        <v>159</v>
      </c>
      <c r="AT200" s="21" t="s">
        <v>155</v>
      </c>
      <c r="AU200" s="21" t="s">
        <v>78</v>
      </c>
      <c r="AY200" s="21" t="s">
        <v>154</v>
      </c>
      <c r="BE200" s="220">
        <f>IF(N200="základní",J200,0)</f>
        <v>0</v>
      </c>
      <c r="BF200" s="220">
        <f>IF(N200="snížená",J200,0)</f>
        <v>0</v>
      </c>
      <c r="BG200" s="220">
        <f>IF(N200="zákl. přenesená",J200,0)</f>
        <v>0</v>
      </c>
      <c r="BH200" s="220">
        <f>IF(N200="sníž. přenesená",J200,0)</f>
        <v>0</v>
      </c>
      <c r="BI200" s="220">
        <f>IF(N200="nulová",J200,0)</f>
        <v>0</v>
      </c>
      <c r="BJ200" s="21" t="s">
        <v>78</v>
      </c>
      <c r="BK200" s="220">
        <f>ROUND(I200*H200,2)</f>
        <v>0</v>
      </c>
      <c r="BL200" s="21" t="s">
        <v>159</v>
      </c>
      <c r="BM200" s="21" t="s">
        <v>491</v>
      </c>
    </row>
    <row r="201" s="9" customFormat="1" ht="37.44" customHeight="1">
      <c r="B201" s="195"/>
      <c r="C201" s="196"/>
      <c r="D201" s="197" t="s">
        <v>69</v>
      </c>
      <c r="E201" s="198" t="s">
        <v>851</v>
      </c>
      <c r="F201" s="198" t="s">
        <v>852</v>
      </c>
      <c r="G201" s="196"/>
      <c r="H201" s="196"/>
      <c r="I201" s="199"/>
      <c r="J201" s="200">
        <f>BK201</f>
        <v>0</v>
      </c>
      <c r="K201" s="196"/>
      <c r="L201" s="201"/>
      <c r="M201" s="202"/>
      <c r="N201" s="203"/>
      <c r="O201" s="203"/>
      <c r="P201" s="204">
        <f>SUM(P202:P224)</f>
        <v>0</v>
      </c>
      <c r="Q201" s="203"/>
      <c r="R201" s="204">
        <f>SUM(R202:R224)</f>
        <v>0</v>
      </c>
      <c r="S201" s="203"/>
      <c r="T201" s="205">
        <f>SUM(T202:T224)</f>
        <v>0</v>
      </c>
      <c r="AR201" s="206" t="s">
        <v>78</v>
      </c>
      <c r="AT201" s="207" t="s">
        <v>69</v>
      </c>
      <c r="AU201" s="207" t="s">
        <v>70</v>
      </c>
      <c r="AY201" s="206" t="s">
        <v>154</v>
      </c>
      <c r="BK201" s="208">
        <f>SUM(BK202:BK224)</f>
        <v>0</v>
      </c>
    </row>
    <row r="202" s="1" customFormat="1" ht="16.5" customHeight="1">
      <c r="B202" s="43"/>
      <c r="C202" s="209" t="s">
        <v>326</v>
      </c>
      <c r="D202" s="209" t="s">
        <v>155</v>
      </c>
      <c r="E202" s="210" t="s">
        <v>1607</v>
      </c>
      <c r="F202" s="211" t="s">
        <v>1608</v>
      </c>
      <c r="G202" s="212" t="s">
        <v>798</v>
      </c>
      <c r="H202" s="213">
        <v>3</v>
      </c>
      <c r="I202" s="214"/>
      <c r="J202" s="215">
        <f>ROUND(I202*H202,2)</f>
        <v>0</v>
      </c>
      <c r="K202" s="211" t="s">
        <v>21</v>
      </c>
      <c r="L202" s="69"/>
      <c r="M202" s="216" t="s">
        <v>21</v>
      </c>
      <c r="N202" s="217" t="s">
        <v>41</v>
      </c>
      <c r="O202" s="44"/>
      <c r="P202" s="218">
        <f>O202*H202</f>
        <v>0</v>
      </c>
      <c r="Q202" s="218">
        <v>0</v>
      </c>
      <c r="R202" s="218">
        <f>Q202*H202</f>
        <v>0</v>
      </c>
      <c r="S202" s="218">
        <v>0</v>
      </c>
      <c r="T202" s="219">
        <f>S202*H202</f>
        <v>0</v>
      </c>
      <c r="AR202" s="21" t="s">
        <v>159</v>
      </c>
      <c r="AT202" s="21" t="s">
        <v>155</v>
      </c>
      <c r="AU202" s="21" t="s">
        <v>78</v>
      </c>
      <c r="AY202" s="21" t="s">
        <v>154</v>
      </c>
      <c r="BE202" s="220">
        <f>IF(N202="základní",J202,0)</f>
        <v>0</v>
      </c>
      <c r="BF202" s="220">
        <f>IF(N202="snížená",J202,0)</f>
        <v>0</v>
      </c>
      <c r="BG202" s="220">
        <f>IF(N202="zákl. přenesená",J202,0)</f>
        <v>0</v>
      </c>
      <c r="BH202" s="220">
        <f>IF(N202="sníž. přenesená",J202,0)</f>
        <v>0</v>
      </c>
      <c r="BI202" s="220">
        <f>IF(N202="nulová",J202,0)</f>
        <v>0</v>
      </c>
      <c r="BJ202" s="21" t="s">
        <v>78</v>
      </c>
      <c r="BK202" s="220">
        <f>ROUND(I202*H202,2)</f>
        <v>0</v>
      </c>
      <c r="BL202" s="21" t="s">
        <v>159</v>
      </c>
      <c r="BM202" s="21" t="s">
        <v>497</v>
      </c>
    </row>
    <row r="203" s="1" customFormat="1" ht="16.5" customHeight="1">
      <c r="B203" s="43"/>
      <c r="C203" s="209" t="s">
        <v>500</v>
      </c>
      <c r="D203" s="209" t="s">
        <v>155</v>
      </c>
      <c r="E203" s="210" t="s">
        <v>1609</v>
      </c>
      <c r="F203" s="211" t="s">
        <v>1610</v>
      </c>
      <c r="G203" s="212" t="s">
        <v>262</v>
      </c>
      <c r="H203" s="213">
        <v>2</v>
      </c>
      <c r="I203" s="214"/>
      <c r="J203" s="215">
        <f>ROUND(I203*H203,2)</f>
        <v>0</v>
      </c>
      <c r="K203" s="211" t="s">
        <v>21</v>
      </c>
      <c r="L203" s="69"/>
      <c r="M203" s="216" t="s">
        <v>21</v>
      </c>
      <c r="N203" s="217" t="s">
        <v>41</v>
      </c>
      <c r="O203" s="44"/>
      <c r="P203" s="218">
        <f>O203*H203</f>
        <v>0</v>
      </c>
      <c r="Q203" s="218">
        <v>0</v>
      </c>
      <c r="R203" s="218">
        <f>Q203*H203</f>
        <v>0</v>
      </c>
      <c r="S203" s="218">
        <v>0</v>
      </c>
      <c r="T203" s="219">
        <f>S203*H203</f>
        <v>0</v>
      </c>
      <c r="AR203" s="21" t="s">
        <v>159</v>
      </c>
      <c r="AT203" s="21" t="s">
        <v>155</v>
      </c>
      <c r="AU203" s="21" t="s">
        <v>78</v>
      </c>
      <c r="AY203" s="21" t="s">
        <v>154</v>
      </c>
      <c r="BE203" s="220">
        <f>IF(N203="základní",J203,0)</f>
        <v>0</v>
      </c>
      <c r="BF203" s="220">
        <f>IF(N203="snížená",J203,0)</f>
        <v>0</v>
      </c>
      <c r="BG203" s="220">
        <f>IF(N203="zákl. přenesená",J203,0)</f>
        <v>0</v>
      </c>
      <c r="BH203" s="220">
        <f>IF(N203="sníž. přenesená",J203,0)</f>
        <v>0</v>
      </c>
      <c r="BI203" s="220">
        <f>IF(N203="nulová",J203,0)</f>
        <v>0</v>
      </c>
      <c r="BJ203" s="21" t="s">
        <v>78</v>
      </c>
      <c r="BK203" s="220">
        <f>ROUND(I203*H203,2)</f>
        <v>0</v>
      </c>
      <c r="BL203" s="21" t="s">
        <v>159</v>
      </c>
      <c r="BM203" s="21" t="s">
        <v>503</v>
      </c>
    </row>
    <row r="204" s="1" customFormat="1" ht="16.5" customHeight="1">
      <c r="B204" s="43"/>
      <c r="C204" s="209" t="s">
        <v>331</v>
      </c>
      <c r="D204" s="209" t="s">
        <v>155</v>
      </c>
      <c r="E204" s="210" t="s">
        <v>1611</v>
      </c>
      <c r="F204" s="211" t="s">
        <v>1612</v>
      </c>
      <c r="G204" s="212" t="s">
        <v>262</v>
      </c>
      <c r="H204" s="213">
        <v>1</v>
      </c>
      <c r="I204" s="214"/>
      <c r="J204" s="215">
        <f>ROUND(I204*H204,2)</f>
        <v>0</v>
      </c>
      <c r="K204" s="211" t="s">
        <v>21</v>
      </c>
      <c r="L204" s="69"/>
      <c r="M204" s="216" t="s">
        <v>21</v>
      </c>
      <c r="N204" s="217" t="s">
        <v>41</v>
      </c>
      <c r="O204" s="44"/>
      <c r="P204" s="218">
        <f>O204*H204</f>
        <v>0</v>
      </c>
      <c r="Q204" s="218">
        <v>0</v>
      </c>
      <c r="R204" s="218">
        <f>Q204*H204</f>
        <v>0</v>
      </c>
      <c r="S204" s="218">
        <v>0</v>
      </c>
      <c r="T204" s="219">
        <f>S204*H204</f>
        <v>0</v>
      </c>
      <c r="AR204" s="21" t="s">
        <v>159</v>
      </c>
      <c r="AT204" s="21" t="s">
        <v>155</v>
      </c>
      <c r="AU204" s="21" t="s">
        <v>78</v>
      </c>
      <c r="AY204" s="21" t="s">
        <v>154</v>
      </c>
      <c r="BE204" s="220">
        <f>IF(N204="základní",J204,0)</f>
        <v>0</v>
      </c>
      <c r="BF204" s="220">
        <f>IF(N204="snížená",J204,0)</f>
        <v>0</v>
      </c>
      <c r="BG204" s="220">
        <f>IF(N204="zákl. přenesená",J204,0)</f>
        <v>0</v>
      </c>
      <c r="BH204" s="220">
        <f>IF(N204="sníž. přenesená",J204,0)</f>
        <v>0</v>
      </c>
      <c r="BI204" s="220">
        <f>IF(N204="nulová",J204,0)</f>
        <v>0</v>
      </c>
      <c r="BJ204" s="21" t="s">
        <v>78</v>
      </c>
      <c r="BK204" s="220">
        <f>ROUND(I204*H204,2)</f>
        <v>0</v>
      </c>
      <c r="BL204" s="21" t="s">
        <v>159</v>
      </c>
      <c r="BM204" s="21" t="s">
        <v>507</v>
      </c>
    </row>
    <row r="205" s="1" customFormat="1" ht="16.5" customHeight="1">
      <c r="B205" s="43"/>
      <c r="C205" s="209" t="s">
        <v>510</v>
      </c>
      <c r="D205" s="209" t="s">
        <v>155</v>
      </c>
      <c r="E205" s="210" t="s">
        <v>1613</v>
      </c>
      <c r="F205" s="211" t="s">
        <v>1614</v>
      </c>
      <c r="G205" s="212" t="s">
        <v>262</v>
      </c>
      <c r="H205" s="213">
        <v>2</v>
      </c>
      <c r="I205" s="214"/>
      <c r="J205" s="215">
        <f>ROUND(I205*H205,2)</f>
        <v>0</v>
      </c>
      <c r="K205" s="211" t="s">
        <v>21</v>
      </c>
      <c r="L205" s="69"/>
      <c r="M205" s="216" t="s">
        <v>21</v>
      </c>
      <c r="N205" s="217" t="s">
        <v>41</v>
      </c>
      <c r="O205" s="44"/>
      <c r="P205" s="218">
        <f>O205*H205</f>
        <v>0</v>
      </c>
      <c r="Q205" s="218">
        <v>0</v>
      </c>
      <c r="R205" s="218">
        <f>Q205*H205</f>
        <v>0</v>
      </c>
      <c r="S205" s="218">
        <v>0</v>
      </c>
      <c r="T205" s="219">
        <f>S205*H205</f>
        <v>0</v>
      </c>
      <c r="AR205" s="21" t="s">
        <v>159</v>
      </c>
      <c r="AT205" s="21" t="s">
        <v>155</v>
      </c>
      <c r="AU205" s="21" t="s">
        <v>78</v>
      </c>
      <c r="AY205" s="21" t="s">
        <v>154</v>
      </c>
      <c r="BE205" s="220">
        <f>IF(N205="základní",J205,0)</f>
        <v>0</v>
      </c>
      <c r="BF205" s="220">
        <f>IF(N205="snížená",J205,0)</f>
        <v>0</v>
      </c>
      <c r="BG205" s="220">
        <f>IF(N205="zákl. přenesená",J205,0)</f>
        <v>0</v>
      </c>
      <c r="BH205" s="220">
        <f>IF(N205="sníž. přenesená",J205,0)</f>
        <v>0</v>
      </c>
      <c r="BI205" s="220">
        <f>IF(N205="nulová",J205,0)</f>
        <v>0</v>
      </c>
      <c r="BJ205" s="21" t="s">
        <v>78</v>
      </c>
      <c r="BK205" s="220">
        <f>ROUND(I205*H205,2)</f>
        <v>0</v>
      </c>
      <c r="BL205" s="21" t="s">
        <v>159</v>
      </c>
      <c r="BM205" s="21" t="s">
        <v>513</v>
      </c>
    </row>
    <row r="206" s="1" customFormat="1" ht="16.5" customHeight="1">
      <c r="B206" s="43"/>
      <c r="C206" s="209" t="s">
        <v>335</v>
      </c>
      <c r="D206" s="209" t="s">
        <v>155</v>
      </c>
      <c r="E206" s="210" t="s">
        <v>1615</v>
      </c>
      <c r="F206" s="211" t="s">
        <v>1616</v>
      </c>
      <c r="G206" s="212" t="s">
        <v>262</v>
      </c>
      <c r="H206" s="213">
        <v>1</v>
      </c>
      <c r="I206" s="214"/>
      <c r="J206" s="215">
        <f>ROUND(I206*H206,2)</f>
        <v>0</v>
      </c>
      <c r="K206" s="211" t="s">
        <v>21</v>
      </c>
      <c r="L206" s="69"/>
      <c r="M206" s="216" t="s">
        <v>21</v>
      </c>
      <c r="N206" s="217" t="s">
        <v>41</v>
      </c>
      <c r="O206" s="44"/>
      <c r="P206" s="218">
        <f>O206*H206</f>
        <v>0</v>
      </c>
      <c r="Q206" s="218">
        <v>0</v>
      </c>
      <c r="R206" s="218">
        <f>Q206*H206</f>
        <v>0</v>
      </c>
      <c r="S206" s="218">
        <v>0</v>
      </c>
      <c r="T206" s="219">
        <f>S206*H206</f>
        <v>0</v>
      </c>
      <c r="AR206" s="21" t="s">
        <v>159</v>
      </c>
      <c r="AT206" s="21" t="s">
        <v>155</v>
      </c>
      <c r="AU206" s="21" t="s">
        <v>78</v>
      </c>
      <c r="AY206" s="21" t="s">
        <v>154</v>
      </c>
      <c r="BE206" s="220">
        <f>IF(N206="základní",J206,0)</f>
        <v>0</v>
      </c>
      <c r="BF206" s="220">
        <f>IF(N206="snížená",J206,0)</f>
        <v>0</v>
      </c>
      <c r="BG206" s="220">
        <f>IF(N206="zákl. přenesená",J206,0)</f>
        <v>0</v>
      </c>
      <c r="BH206" s="220">
        <f>IF(N206="sníž. přenesená",J206,0)</f>
        <v>0</v>
      </c>
      <c r="BI206" s="220">
        <f>IF(N206="nulová",J206,0)</f>
        <v>0</v>
      </c>
      <c r="BJ206" s="21" t="s">
        <v>78</v>
      </c>
      <c r="BK206" s="220">
        <f>ROUND(I206*H206,2)</f>
        <v>0</v>
      </c>
      <c r="BL206" s="21" t="s">
        <v>159</v>
      </c>
      <c r="BM206" s="21" t="s">
        <v>517</v>
      </c>
    </row>
    <row r="207" s="1" customFormat="1" ht="16.5" customHeight="1">
      <c r="B207" s="43"/>
      <c r="C207" s="209" t="s">
        <v>498</v>
      </c>
      <c r="D207" s="209" t="s">
        <v>155</v>
      </c>
      <c r="E207" s="210" t="s">
        <v>1617</v>
      </c>
      <c r="F207" s="211" t="s">
        <v>1618</v>
      </c>
      <c r="G207" s="212" t="s">
        <v>798</v>
      </c>
      <c r="H207" s="213">
        <v>3</v>
      </c>
      <c r="I207" s="214"/>
      <c r="J207" s="215">
        <f>ROUND(I207*H207,2)</f>
        <v>0</v>
      </c>
      <c r="K207" s="211" t="s">
        <v>21</v>
      </c>
      <c r="L207" s="69"/>
      <c r="M207" s="216" t="s">
        <v>21</v>
      </c>
      <c r="N207" s="217" t="s">
        <v>41</v>
      </c>
      <c r="O207" s="44"/>
      <c r="P207" s="218">
        <f>O207*H207</f>
        <v>0</v>
      </c>
      <c r="Q207" s="218">
        <v>0</v>
      </c>
      <c r="R207" s="218">
        <f>Q207*H207</f>
        <v>0</v>
      </c>
      <c r="S207" s="218">
        <v>0</v>
      </c>
      <c r="T207" s="219">
        <f>S207*H207</f>
        <v>0</v>
      </c>
      <c r="AR207" s="21" t="s">
        <v>159</v>
      </c>
      <c r="AT207" s="21" t="s">
        <v>155</v>
      </c>
      <c r="AU207" s="21" t="s">
        <v>78</v>
      </c>
      <c r="AY207" s="21" t="s">
        <v>154</v>
      </c>
      <c r="BE207" s="220">
        <f>IF(N207="základní",J207,0)</f>
        <v>0</v>
      </c>
      <c r="BF207" s="220">
        <f>IF(N207="snížená",J207,0)</f>
        <v>0</v>
      </c>
      <c r="BG207" s="220">
        <f>IF(N207="zákl. přenesená",J207,0)</f>
        <v>0</v>
      </c>
      <c r="BH207" s="220">
        <f>IF(N207="sníž. přenesená",J207,0)</f>
        <v>0</v>
      </c>
      <c r="BI207" s="220">
        <f>IF(N207="nulová",J207,0)</f>
        <v>0</v>
      </c>
      <c r="BJ207" s="21" t="s">
        <v>78</v>
      </c>
      <c r="BK207" s="220">
        <f>ROUND(I207*H207,2)</f>
        <v>0</v>
      </c>
      <c r="BL207" s="21" t="s">
        <v>159</v>
      </c>
      <c r="BM207" s="21" t="s">
        <v>521</v>
      </c>
    </row>
    <row r="208" s="1" customFormat="1" ht="16.5" customHeight="1">
      <c r="B208" s="43"/>
      <c r="C208" s="209" t="s">
        <v>338</v>
      </c>
      <c r="D208" s="209" t="s">
        <v>155</v>
      </c>
      <c r="E208" s="210" t="s">
        <v>1619</v>
      </c>
      <c r="F208" s="211" t="s">
        <v>1620</v>
      </c>
      <c r="G208" s="212" t="s">
        <v>262</v>
      </c>
      <c r="H208" s="213">
        <v>2</v>
      </c>
      <c r="I208" s="214"/>
      <c r="J208" s="215">
        <f>ROUND(I208*H208,2)</f>
        <v>0</v>
      </c>
      <c r="K208" s="211" t="s">
        <v>21</v>
      </c>
      <c r="L208" s="69"/>
      <c r="M208" s="216" t="s">
        <v>21</v>
      </c>
      <c r="N208" s="217" t="s">
        <v>41</v>
      </c>
      <c r="O208" s="44"/>
      <c r="P208" s="218">
        <f>O208*H208</f>
        <v>0</v>
      </c>
      <c r="Q208" s="218">
        <v>0</v>
      </c>
      <c r="R208" s="218">
        <f>Q208*H208</f>
        <v>0</v>
      </c>
      <c r="S208" s="218">
        <v>0</v>
      </c>
      <c r="T208" s="219">
        <f>S208*H208</f>
        <v>0</v>
      </c>
      <c r="AR208" s="21" t="s">
        <v>159</v>
      </c>
      <c r="AT208" s="21" t="s">
        <v>155</v>
      </c>
      <c r="AU208" s="21" t="s">
        <v>78</v>
      </c>
      <c r="AY208" s="21" t="s">
        <v>154</v>
      </c>
      <c r="BE208" s="220">
        <f>IF(N208="základní",J208,0)</f>
        <v>0</v>
      </c>
      <c r="BF208" s="220">
        <f>IF(N208="snížená",J208,0)</f>
        <v>0</v>
      </c>
      <c r="BG208" s="220">
        <f>IF(N208="zákl. přenesená",J208,0)</f>
        <v>0</v>
      </c>
      <c r="BH208" s="220">
        <f>IF(N208="sníž. přenesená",J208,0)</f>
        <v>0</v>
      </c>
      <c r="BI208" s="220">
        <f>IF(N208="nulová",J208,0)</f>
        <v>0</v>
      </c>
      <c r="BJ208" s="21" t="s">
        <v>78</v>
      </c>
      <c r="BK208" s="220">
        <f>ROUND(I208*H208,2)</f>
        <v>0</v>
      </c>
      <c r="BL208" s="21" t="s">
        <v>159</v>
      </c>
      <c r="BM208" s="21" t="s">
        <v>524</v>
      </c>
    </row>
    <row r="209" s="1" customFormat="1" ht="16.5" customHeight="1">
      <c r="B209" s="43"/>
      <c r="C209" s="209" t="s">
        <v>527</v>
      </c>
      <c r="D209" s="209" t="s">
        <v>155</v>
      </c>
      <c r="E209" s="210" t="s">
        <v>1621</v>
      </c>
      <c r="F209" s="211" t="s">
        <v>1622</v>
      </c>
      <c r="G209" s="212" t="s">
        <v>262</v>
      </c>
      <c r="H209" s="213">
        <v>2</v>
      </c>
      <c r="I209" s="214"/>
      <c r="J209" s="215">
        <f>ROUND(I209*H209,2)</f>
        <v>0</v>
      </c>
      <c r="K209" s="211" t="s">
        <v>21</v>
      </c>
      <c r="L209" s="69"/>
      <c r="M209" s="216" t="s">
        <v>21</v>
      </c>
      <c r="N209" s="217" t="s">
        <v>41</v>
      </c>
      <c r="O209" s="44"/>
      <c r="P209" s="218">
        <f>O209*H209</f>
        <v>0</v>
      </c>
      <c r="Q209" s="218">
        <v>0</v>
      </c>
      <c r="R209" s="218">
        <f>Q209*H209</f>
        <v>0</v>
      </c>
      <c r="S209" s="218">
        <v>0</v>
      </c>
      <c r="T209" s="219">
        <f>S209*H209</f>
        <v>0</v>
      </c>
      <c r="AR209" s="21" t="s">
        <v>159</v>
      </c>
      <c r="AT209" s="21" t="s">
        <v>155</v>
      </c>
      <c r="AU209" s="21" t="s">
        <v>78</v>
      </c>
      <c r="AY209" s="21" t="s">
        <v>154</v>
      </c>
      <c r="BE209" s="220">
        <f>IF(N209="základní",J209,0)</f>
        <v>0</v>
      </c>
      <c r="BF209" s="220">
        <f>IF(N209="snížená",J209,0)</f>
        <v>0</v>
      </c>
      <c r="BG209" s="220">
        <f>IF(N209="zákl. přenesená",J209,0)</f>
        <v>0</v>
      </c>
      <c r="BH209" s="220">
        <f>IF(N209="sníž. přenesená",J209,0)</f>
        <v>0</v>
      </c>
      <c r="BI209" s="220">
        <f>IF(N209="nulová",J209,0)</f>
        <v>0</v>
      </c>
      <c r="BJ209" s="21" t="s">
        <v>78</v>
      </c>
      <c r="BK209" s="220">
        <f>ROUND(I209*H209,2)</f>
        <v>0</v>
      </c>
      <c r="BL209" s="21" t="s">
        <v>159</v>
      </c>
      <c r="BM209" s="21" t="s">
        <v>530</v>
      </c>
    </row>
    <row r="210" s="1" customFormat="1" ht="16.5" customHeight="1">
      <c r="B210" s="43"/>
      <c r="C210" s="209" t="s">
        <v>342</v>
      </c>
      <c r="D210" s="209" t="s">
        <v>155</v>
      </c>
      <c r="E210" s="210" t="s">
        <v>1623</v>
      </c>
      <c r="F210" s="211" t="s">
        <v>1624</v>
      </c>
      <c r="G210" s="212" t="s">
        <v>262</v>
      </c>
      <c r="H210" s="213">
        <v>2</v>
      </c>
      <c r="I210" s="214"/>
      <c r="J210" s="215">
        <f>ROUND(I210*H210,2)</f>
        <v>0</v>
      </c>
      <c r="K210" s="211" t="s">
        <v>21</v>
      </c>
      <c r="L210" s="69"/>
      <c r="M210" s="216" t="s">
        <v>21</v>
      </c>
      <c r="N210" s="217" t="s">
        <v>41</v>
      </c>
      <c r="O210" s="44"/>
      <c r="P210" s="218">
        <f>O210*H210</f>
        <v>0</v>
      </c>
      <c r="Q210" s="218">
        <v>0</v>
      </c>
      <c r="R210" s="218">
        <f>Q210*H210</f>
        <v>0</v>
      </c>
      <c r="S210" s="218">
        <v>0</v>
      </c>
      <c r="T210" s="219">
        <f>S210*H210</f>
        <v>0</v>
      </c>
      <c r="AR210" s="21" t="s">
        <v>159</v>
      </c>
      <c r="AT210" s="21" t="s">
        <v>155</v>
      </c>
      <c r="AU210" s="21" t="s">
        <v>78</v>
      </c>
      <c r="AY210" s="21" t="s">
        <v>154</v>
      </c>
      <c r="BE210" s="220">
        <f>IF(N210="základní",J210,0)</f>
        <v>0</v>
      </c>
      <c r="BF210" s="220">
        <f>IF(N210="snížená",J210,0)</f>
        <v>0</v>
      </c>
      <c r="BG210" s="220">
        <f>IF(N210="zákl. přenesená",J210,0)</f>
        <v>0</v>
      </c>
      <c r="BH210" s="220">
        <f>IF(N210="sníž. přenesená",J210,0)</f>
        <v>0</v>
      </c>
      <c r="BI210" s="220">
        <f>IF(N210="nulová",J210,0)</f>
        <v>0</v>
      </c>
      <c r="BJ210" s="21" t="s">
        <v>78</v>
      </c>
      <c r="BK210" s="220">
        <f>ROUND(I210*H210,2)</f>
        <v>0</v>
      </c>
      <c r="BL210" s="21" t="s">
        <v>159</v>
      </c>
      <c r="BM210" s="21" t="s">
        <v>533</v>
      </c>
    </row>
    <row r="211" s="1" customFormat="1" ht="16.5" customHeight="1">
      <c r="B211" s="43"/>
      <c r="C211" s="209" t="s">
        <v>534</v>
      </c>
      <c r="D211" s="209" t="s">
        <v>155</v>
      </c>
      <c r="E211" s="210" t="s">
        <v>1625</v>
      </c>
      <c r="F211" s="211" t="s">
        <v>1626</v>
      </c>
      <c r="G211" s="212" t="s">
        <v>262</v>
      </c>
      <c r="H211" s="213">
        <v>2</v>
      </c>
      <c r="I211" s="214"/>
      <c r="J211" s="215">
        <f>ROUND(I211*H211,2)</f>
        <v>0</v>
      </c>
      <c r="K211" s="211" t="s">
        <v>21</v>
      </c>
      <c r="L211" s="69"/>
      <c r="M211" s="216" t="s">
        <v>21</v>
      </c>
      <c r="N211" s="217" t="s">
        <v>41</v>
      </c>
      <c r="O211" s="44"/>
      <c r="P211" s="218">
        <f>O211*H211</f>
        <v>0</v>
      </c>
      <c r="Q211" s="218">
        <v>0</v>
      </c>
      <c r="R211" s="218">
        <f>Q211*H211</f>
        <v>0</v>
      </c>
      <c r="S211" s="218">
        <v>0</v>
      </c>
      <c r="T211" s="219">
        <f>S211*H211</f>
        <v>0</v>
      </c>
      <c r="AR211" s="21" t="s">
        <v>159</v>
      </c>
      <c r="AT211" s="21" t="s">
        <v>155</v>
      </c>
      <c r="AU211" s="21" t="s">
        <v>78</v>
      </c>
      <c r="AY211" s="21" t="s">
        <v>154</v>
      </c>
      <c r="BE211" s="220">
        <f>IF(N211="základní",J211,0)</f>
        <v>0</v>
      </c>
      <c r="BF211" s="220">
        <f>IF(N211="snížená",J211,0)</f>
        <v>0</v>
      </c>
      <c r="BG211" s="220">
        <f>IF(N211="zákl. přenesená",J211,0)</f>
        <v>0</v>
      </c>
      <c r="BH211" s="220">
        <f>IF(N211="sníž. přenesená",J211,0)</f>
        <v>0</v>
      </c>
      <c r="BI211" s="220">
        <f>IF(N211="nulová",J211,0)</f>
        <v>0</v>
      </c>
      <c r="BJ211" s="21" t="s">
        <v>78</v>
      </c>
      <c r="BK211" s="220">
        <f>ROUND(I211*H211,2)</f>
        <v>0</v>
      </c>
      <c r="BL211" s="21" t="s">
        <v>159</v>
      </c>
      <c r="BM211" s="21" t="s">
        <v>537</v>
      </c>
    </row>
    <row r="212" s="1" customFormat="1" ht="16.5" customHeight="1">
      <c r="B212" s="43"/>
      <c r="C212" s="209" t="s">
        <v>345</v>
      </c>
      <c r="D212" s="209" t="s">
        <v>155</v>
      </c>
      <c r="E212" s="210" t="s">
        <v>1627</v>
      </c>
      <c r="F212" s="211" t="s">
        <v>1628</v>
      </c>
      <c r="G212" s="212" t="s">
        <v>1629</v>
      </c>
      <c r="H212" s="213">
        <v>2</v>
      </c>
      <c r="I212" s="214"/>
      <c r="J212" s="215">
        <f>ROUND(I212*H212,2)</f>
        <v>0</v>
      </c>
      <c r="K212" s="211" t="s">
        <v>21</v>
      </c>
      <c r="L212" s="69"/>
      <c r="M212" s="216" t="s">
        <v>21</v>
      </c>
      <c r="N212" s="217" t="s">
        <v>41</v>
      </c>
      <c r="O212" s="44"/>
      <c r="P212" s="218">
        <f>O212*H212</f>
        <v>0</v>
      </c>
      <c r="Q212" s="218">
        <v>0</v>
      </c>
      <c r="R212" s="218">
        <f>Q212*H212</f>
        <v>0</v>
      </c>
      <c r="S212" s="218">
        <v>0</v>
      </c>
      <c r="T212" s="219">
        <f>S212*H212</f>
        <v>0</v>
      </c>
      <c r="AR212" s="21" t="s">
        <v>159</v>
      </c>
      <c r="AT212" s="21" t="s">
        <v>155</v>
      </c>
      <c r="AU212" s="21" t="s">
        <v>78</v>
      </c>
      <c r="AY212" s="21" t="s">
        <v>154</v>
      </c>
      <c r="BE212" s="220">
        <f>IF(N212="základní",J212,0)</f>
        <v>0</v>
      </c>
      <c r="BF212" s="220">
        <f>IF(N212="snížená",J212,0)</f>
        <v>0</v>
      </c>
      <c r="BG212" s="220">
        <f>IF(N212="zákl. přenesená",J212,0)</f>
        <v>0</v>
      </c>
      <c r="BH212" s="220">
        <f>IF(N212="sníž. přenesená",J212,0)</f>
        <v>0</v>
      </c>
      <c r="BI212" s="220">
        <f>IF(N212="nulová",J212,0)</f>
        <v>0</v>
      </c>
      <c r="BJ212" s="21" t="s">
        <v>78</v>
      </c>
      <c r="BK212" s="220">
        <f>ROUND(I212*H212,2)</f>
        <v>0</v>
      </c>
      <c r="BL212" s="21" t="s">
        <v>159</v>
      </c>
      <c r="BM212" s="21" t="s">
        <v>540</v>
      </c>
    </row>
    <row r="213" s="1" customFormat="1" ht="16.5" customHeight="1">
      <c r="B213" s="43"/>
      <c r="C213" s="209" t="s">
        <v>541</v>
      </c>
      <c r="D213" s="209" t="s">
        <v>155</v>
      </c>
      <c r="E213" s="210" t="s">
        <v>1630</v>
      </c>
      <c r="F213" s="211" t="s">
        <v>1631</v>
      </c>
      <c r="G213" s="212" t="s">
        <v>262</v>
      </c>
      <c r="H213" s="213">
        <v>8</v>
      </c>
      <c r="I213" s="214"/>
      <c r="J213" s="215">
        <f>ROUND(I213*H213,2)</f>
        <v>0</v>
      </c>
      <c r="K213" s="211" t="s">
        <v>21</v>
      </c>
      <c r="L213" s="69"/>
      <c r="M213" s="216" t="s">
        <v>21</v>
      </c>
      <c r="N213" s="217" t="s">
        <v>41</v>
      </c>
      <c r="O213" s="44"/>
      <c r="P213" s="218">
        <f>O213*H213</f>
        <v>0</v>
      </c>
      <c r="Q213" s="218">
        <v>0</v>
      </c>
      <c r="R213" s="218">
        <f>Q213*H213</f>
        <v>0</v>
      </c>
      <c r="S213" s="218">
        <v>0</v>
      </c>
      <c r="T213" s="219">
        <f>S213*H213</f>
        <v>0</v>
      </c>
      <c r="AR213" s="21" t="s">
        <v>159</v>
      </c>
      <c r="AT213" s="21" t="s">
        <v>155</v>
      </c>
      <c r="AU213" s="21" t="s">
        <v>78</v>
      </c>
      <c r="AY213" s="21" t="s">
        <v>154</v>
      </c>
      <c r="BE213" s="220">
        <f>IF(N213="základní",J213,0)</f>
        <v>0</v>
      </c>
      <c r="BF213" s="220">
        <f>IF(N213="snížená",J213,0)</f>
        <v>0</v>
      </c>
      <c r="BG213" s="220">
        <f>IF(N213="zákl. přenesená",J213,0)</f>
        <v>0</v>
      </c>
      <c r="BH213" s="220">
        <f>IF(N213="sníž. přenesená",J213,0)</f>
        <v>0</v>
      </c>
      <c r="BI213" s="220">
        <f>IF(N213="nulová",J213,0)</f>
        <v>0</v>
      </c>
      <c r="BJ213" s="21" t="s">
        <v>78</v>
      </c>
      <c r="BK213" s="220">
        <f>ROUND(I213*H213,2)</f>
        <v>0</v>
      </c>
      <c r="BL213" s="21" t="s">
        <v>159</v>
      </c>
      <c r="BM213" s="21" t="s">
        <v>544</v>
      </c>
    </row>
    <row r="214" s="1" customFormat="1" ht="16.5" customHeight="1">
      <c r="B214" s="43"/>
      <c r="C214" s="209" t="s">
        <v>349</v>
      </c>
      <c r="D214" s="209" t="s">
        <v>155</v>
      </c>
      <c r="E214" s="210" t="s">
        <v>1632</v>
      </c>
      <c r="F214" s="211" t="s">
        <v>1633</v>
      </c>
      <c r="G214" s="212" t="s">
        <v>262</v>
      </c>
      <c r="H214" s="213">
        <v>2</v>
      </c>
      <c r="I214" s="214"/>
      <c r="J214" s="215">
        <f>ROUND(I214*H214,2)</f>
        <v>0</v>
      </c>
      <c r="K214" s="211" t="s">
        <v>21</v>
      </c>
      <c r="L214" s="69"/>
      <c r="M214" s="216" t="s">
        <v>21</v>
      </c>
      <c r="N214" s="217" t="s">
        <v>41</v>
      </c>
      <c r="O214" s="44"/>
      <c r="P214" s="218">
        <f>O214*H214</f>
        <v>0</v>
      </c>
      <c r="Q214" s="218">
        <v>0</v>
      </c>
      <c r="R214" s="218">
        <f>Q214*H214</f>
        <v>0</v>
      </c>
      <c r="S214" s="218">
        <v>0</v>
      </c>
      <c r="T214" s="219">
        <f>S214*H214</f>
        <v>0</v>
      </c>
      <c r="AR214" s="21" t="s">
        <v>159</v>
      </c>
      <c r="AT214" s="21" t="s">
        <v>155</v>
      </c>
      <c r="AU214" s="21" t="s">
        <v>78</v>
      </c>
      <c r="AY214" s="21" t="s">
        <v>154</v>
      </c>
      <c r="BE214" s="220">
        <f>IF(N214="základní",J214,0)</f>
        <v>0</v>
      </c>
      <c r="BF214" s="220">
        <f>IF(N214="snížená",J214,0)</f>
        <v>0</v>
      </c>
      <c r="BG214" s="220">
        <f>IF(N214="zákl. přenesená",J214,0)</f>
        <v>0</v>
      </c>
      <c r="BH214" s="220">
        <f>IF(N214="sníž. přenesená",J214,0)</f>
        <v>0</v>
      </c>
      <c r="BI214" s="220">
        <f>IF(N214="nulová",J214,0)</f>
        <v>0</v>
      </c>
      <c r="BJ214" s="21" t="s">
        <v>78</v>
      </c>
      <c r="BK214" s="220">
        <f>ROUND(I214*H214,2)</f>
        <v>0</v>
      </c>
      <c r="BL214" s="21" t="s">
        <v>159</v>
      </c>
      <c r="BM214" s="21" t="s">
        <v>548</v>
      </c>
    </row>
    <row r="215" s="1" customFormat="1" ht="16.5" customHeight="1">
      <c r="B215" s="43"/>
      <c r="C215" s="209" t="s">
        <v>549</v>
      </c>
      <c r="D215" s="209" t="s">
        <v>155</v>
      </c>
      <c r="E215" s="210" t="s">
        <v>1634</v>
      </c>
      <c r="F215" s="211" t="s">
        <v>1635</v>
      </c>
      <c r="G215" s="212" t="s">
        <v>262</v>
      </c>
      <c r="H215" s="213">
        <v>4</v>
      </c>
      <c r="I215" s="214"/>
      <c r="J215" s="215">
        <f>ROUND(I215*H215,2)</f>
        <v>0</v>
      </c>
      <c r="K215" s="211" t="s">
        <v>21</v>
      </c>
      <c r="L215" s="69"/>
      <c r="M215" s="216" t="s">
        <v>21</v>
      </c>
      <c r="N215" s="217" t="s">
        <v>41</v>
      </c>
      <c r="O215" s="44"/>
      <c r="P215" s="218">
        <f>O215*H215</f>
        <v>0</v>
      </c>
      <c r="Q215" s="218">
        <v>0</v>
      </c>
      <c r="R215" s="218">
        <f>Q215*H215</f>
        <v>0</v>
      </c>
      <c r="S215" s="218">
        <v>0</v>
      </c>
      <c r="T215" s="219">
        <f>S215*H215</f>
        <v>0</v>
      </c>
      <c r="AR215" s="21" t="s">
        <v>159</v>
      </c>
      <c r="AT215" s="21" t="s">
        <v>155</v>
      </c>
      <c r="AU215" s="21" t="s">
        <v>78</v>
      </c>
      <c r="AY215" s="21" t="s">
        <v>154</v>
      </c>
      <c r="BE215" s="220">
        <f>IF(N215="základní",J215,0)</f>
        <v>0</v>
      </c>
      <c r="BF215" s="220">
        <f>IF(N215="snížená",J215,0)</f>
        <v>0</v>
      </c>
      <c r="BG215" s="220">
        <f>IF(N215="zákl. přenesená",J215,0)</f>
        <v>0</v>
      </c>
      <c r="BH215" s="220">
        <f>IF(N215="sníž. přenesená",J215,0)</f>
        <v>0</v>
      </c>
      <c r="BI215" s="220">
        <f>IF(N215="nulová",J215,0)</f>
        <v>0</v>
      </c>
      <c r="BJ215" s="21" t="s">
        <v>78</v>
      </c>
      <c r="BK215" s="220">
        <f>ROUND(I215*H215,2)</f>
        <v>0</v>
      </c>
      <c r="BL215" s="21" t="s">
        <v>159</v>
      </c>
      <c r="BM215" s="21" t="s">
        <v>552</v>
      </c>
    </row>
    <row r="216" s="1" customFormat="1" ht="16.5" customHeight="1">
      <c r="B216" s="43"/>
      <c r="C216" s="209" t="s">
        <v>352</v>
      </c>
      <c r="D216" s="209" t="s">
        <v>155</v>
      </c>
      <c r="E216" s="210" t="s">
        <v>1636</v>
      </c>
      <c r="F216" s="211" t="s">
        <v>1637</v>
      </c>
      <c r="G216" s="212" t="s">
        <v>195</v>
      </c>
      <c r="H216" s="213">
        <v>0.5</v>
      </c>
      <c r="I216" s="214"/>
      <c r="J216" s="215">
        <f>ROUND(I216*H216,2)</f>
        <v>0</v>
      </c>
      <c r="K216" s="211" t="s">
        <v>21</v>
      </c>
      <c r="L216" s="69"/>
      <c r="M216" s="216" t="s">
        <v>21</v>
      </c>
      <c r="N216" s="217" t="s">
        <v>41</v>
      </c>
      <c r="O216" s="44"/>
      <c r="P216" s="218">
        <f>O216*H216</f>
        <v>0</v>
      </c>
      <c r="Q216" s="218">
        <v>0</v>
      </c>
      <c r="R216" s="218">
        <f>Q216*H216</f>
        <v>0</v>
      </c>
      <c r="S216" s="218">
        <v>0</v>
      </c>
      <c r="T216" s="219">
        <f>S216*H216</f>
        <v>0</v>
      </c>
      <c r="AR216" s="21" t="s">
        <v>159</v>
      </c>
      <c r="AT216" s="21" t="s">
        <v>155</v>
      </c>
      <c r="AU216" s="21" t="s">
        <v>78</v>
      </c>
      <c r="AY216" s="21" t="s">
        <v>154</v>
      </c>
      <c r="BE216" s="220">
        <f>IF(N216="základní",J216,0)</f>
        <v>0</v>
      </c>
      <c r="BF216" s="220">
        <f>IF(N216="snížená",J216,0)</f>
        <v>0</v>
      </c>
      <c r="BG216" s="220">
        <f>IF(N216="zákl. přenesená",J216,0)</f>
        <v>0</v>
      </c>
      <c r="BH216" s="220">
        <f>IF(N216="sníž. přenesená",J216,0)</f>
        <v>0</v>
      </c>
      <c r="BI216" s="220">
        <f>IF(N216="nulová",J216,0)</f>
        <v>0</v>
      </c>
      <c r="BJ216" s="21" t="s">
        <v>78</v>
      </c>
      <c r="BK216" s="220">
        <f>ROUND(I216*H216,2)</f>
        <v>0</v>
      </c>
      <c r="BL216" s="21" t="s">
        <v>159</v>
      </c>
      <c r="BM216" s="21" t="s">
        <v>555</v>
      </c>
    </row>
    <row r="217" s="1" customFormat="1" ht="16.5" customHeight="1">
      <c r="B217" s="43"/>
      <c r="C217" s="209" t="s">
        <v>556</v>
      </c>
      <c r="D217" s="209" t="s">
        <v>155</v>
      </c>
      <c r="E217" s="210" t="s">
        <v>1638</v>
      </c>
      <c r="F217" s="211" t="s">
        <v>1639</v>
      </c>
      <c r="G217" s="212" t="s">
        <v>576</v>
      </c>
      <c r="H217" s="213">
        <v>1</v>
      </c>
      <c r="I217" s="214"/>
      <c r="J217" s="215">
        <f>ROUND(I217*H217,2)</f>
        <v>0</v>
      </c>
      <c r="K217" s="211" t="s">
        <v>21</v>
      </c>
      <c r="L217" s="69"/>
      <c r="M217" s="216" t="s">
        <v>21</v>
      </c>
      <c r="N217" s="217" t="s">
        <v>41</v>
      </c>
      <c r="O217" s="44"/>
      <c r="P217" s="218">
        <f>O217*H217</f>
        <v>0</v>
      </c>
      <c r="Q217" s="218">
        <v>0</v>
      </c>
      <c r="R217" s="218">
        <f>Q217*H217</f>
        <v>0</v>
      </c>
      <c r="S217" s="218">
        <v>0</v>
      </c>
      <c r="T217" s="219">
        <f>S217*H217</f>
        <v>0</v>
      </c>
      <c r="AR217" s="21" t="s">
        <v>159</v>
      </c>
      <c r="AT217" s="21" t="s">
        <v>155</v>
      </c>
      <c r="AU217" s="21" t="s">
        <v>78</v>
      </c>
      <c r="AY217" s="21" t="s">
        <v>154</v>
      </c>
      <c r="BE217" s="220">
        <f>IF(N217="základní",J217,0)</f>
        <v>0</v>
      </c>
      <c r="BF217" s="220">
        <f>IF(N217="snížená",J217,0)</f>
        <v>0</v>
      </c>
      <c r="BG217" s="220">
        <f>IF(N217="zákl. přenesená",J217,0)</f>
        <v>0</v>
      </c>
      <c r="BH217" s="220">
        <f>IF(N217="sníž. přenesená",J217,0)</f>
        <v>0</v>
      </c>
      <c r="BI217" s="220">
        <f>IF(N217="nulová",J217,0)</f>
        <v>0</v>
      </c>
      <c r="BJ217" s="21" t="s">
        <v>78</v>
      </c>
      <c r="BK217" s="220">
        <f>ROUND(I217*H217,2)</f>
        <v>0</v>
      </c>
      <c r="BL217" s="21" t="s">
        <v>159</v>
      </c>
      <c r="BM217" s="21" t="s">
        <v>559</v>
      </c>
    </row>
    <row r="218" s="1" customFormat="1" ht="16.5" customHeight="1">
      <c r="B218" s="43"/>
      <c r="C218" s="209" t="s">
        <v>358</v>
      </c>
      <c r="D218" s="209" t="s">
        <v>155</v>
      </c>
      <c r="E218" s="210" t="s">
        <v>1640</v>
      </c>
      <c r="F218" s="211" t="s">
        <v>1641</v>
      </c>
      <c r="G218" s="212" t="s">
        <v>262</v>
      </c>
      <c r="H218" s="213">
        <v>1</v>
      </c>
      <c r="I218" s="214"/>
      <c r="J218" s="215">
        <f>ROUND(I218*H218,2)</f>
        <v>0</v>
      </c>
      <c r="K218" s="211" t="s">
        <v>21</v>
      </c>
      <c r="L218" s="69"/>
      <c r="M218" s="216" t="s">
        <v>21</v>
      </c>
      <c r="N218" s="217" t="s">
        <v>41</v>
      </c>
      <c r="O218" s="44"/>
      <c r="P218" s="218">
        <f>O218*H218</f>
        <v>0</v>
      </c>
      <c r="Q218" s="218">
        <v>0</v>
      </c>
      <c r="R218" s="218">
        <f>Q218*H218</f>
        <v>0</v>
      </c>
      <c r="S218" s="218">
        <v>0</v>
      </c>
      <c r="T218" s="219">
        <f>S218*H218</f>
        <v>0</v>
      </c>
      <c r="AR218" s="21" t="s">
        <v>159</v>
      </c>
      <c r="AT218" s="21" t="s">
        <v>155</v>
      </c>
      <c r="AU218" s="21" t="s">
        <v>78</v>
      </c>
      <c r="AY218" s="21" t="s">
        <v>154</v>
      </c>
      <c r="BE218" s="220">
        <f>IF(N218="základní",J218,0)</f>
        <v>0</v>
      </c>
      <c r="BF218" s="220">
        <f>IF(N218="snížená",J218,0)</f>
        <v>0</v>
      </c>
      <c r="BG218" s="220">
        <f>IF(N218="zákl. přenesená",J218,0)</f>
        <v>0</v>
      </c>
      <c r="BH218" s="220">
        <f>IF(N218="sníž. přenesená",J218,0)</f>
        <v>0</v>
      </c>
      <c r="BI218" s="220">
        <f>IF(N218="nulová",J218,0)</f>
        <v>0</v>
      </c>
      <c r="BJ218" s="21" t="s">
        <v>78</v>
      </c>
      <c r="BK218" s="220">
        <f>ROUND(I218*H218,2)</f>
        <v>0</v>
      </c>
      <c r="BL218" s="21" t="s">
        <v>159</v>
      </c>
      <c r="BM218" s="21" t="s">
        <v>562</v>
      </c>
    </row>
    <row r="219" s="1" customFormat="1" ht="16.5" customHeight="1">
      <c r="B219" s="43"/>
      <c r="C219" s="209" t="s">
        <v>563</v>
      </c>
      <c r="D219" s="209" t="s">
        <v>155</v>
      </c>
      <c r="E219" s="210" t="s">
        <v>1642</v>
      </c>
      <c r="F219" s="211" t="s">
        <v>1643</v>
      </c>
      <c r="G219" s="212" t="s">
        <v>262</v>
      </c>
      <c r="H219" s="213">
        <v>6</v>
      </c>
      <c r="I219" s="214"/>
      <c r="J219" s="215">
        <f>ROUND(I219*H219,2)</f>
        <v>0</v>
      </c>
      <c r="K219" s="211" t="s">
        <v>21</v>
      </c>
      <c r="L219" s="69"/>
      <c r="M219" s="216" t="s">
        <v>21</v>
      </c>
      <c r="N219" s="217" t="s">
        <v>41</v>
      </c>
      <c r="O219" s="44"/>
      <c r="P219" s="218">
        <f>O219*H219</f>
        <v>0</v>
      </c>
      <c r="Q219" s="218">
        <v>0</v>
      </c>
      <c r="R219" s="218">
        <f>Q219*H219</f>
        <v>0</v>
      </c>
      <c r="S219" s="218">
        <v>0</v>
      </c>
      <c r="T219" s="219">
        <f>S219*H219</f>
        <v>0</v>
      </c>
      <c r="AR219" s="21" t="s">
        <v>159</v>
      </c>
      <c r="AT219" s="21" t="s">
        <v>155</v>
      </c>
      <c r="AU219" s="21" t="s">
        <v>78</v>
      </c>
      <c r="AY219" s="21" t="s">
        <v>154</v>
      </c>
      <c r="BE219" s="220">
        <f>IF(N219="základní",J219,0)</f>
        <v>0</v>
      </c>
      <c r="BF219" s="220">
        <f>IF(N219="snížená",J219,0)</f>
        <v>0</v>
      </c>
      <c r="BG219" s="220">
        <f>IF(N219="zákl. přenesená",J219,0)</f>
        <v>0</v>
      </c>
      <c r="BH219" s="220">
        <f>IF(N219="sníž. přenesená",J219,0)</f>
        <v>0</v>
      </c>
      <c r="BI219" s="220">
        <f>IF(N219="nulová",J219,0)</f>
        <v>0</v>
      </c>
      <c r="BJ219" s="21" t="s">
        <v>78</v>
      </c>
      <c r="BK219" s="220">
        <f>ROUND(I219*H219,2)</f>
        <v>0</v>
      </c>
      <c r="BL219" s="21" t="s">
        <v>159</v>
      </c>
      <c r="BM219" s="21" t="s">
        <v>566</v>
      </c>
    </row>
    <row r="220" s="1" customFormat="1" ht="16.5" customHeight="1">
      <c r="B220" s="43"/>
      <c r="C220" s="209" t="s">
        <v>362</v>
      </c>
      <c r="D220" s="209" t="s">
        <v>155</v>
      </c>
      <c r="E220" s="210" t="s">
        <v>1644</v>
      </c>
      <c r="F220" s="211" t="s">
        <v>1645</v>
      </c>
      <c r="G220" s="212" t="s">
        <v>262</v>
      </c>
      <c r="H220" s="213">
        <v>1</v>
      </c>
      <c r="I220" s="214"/>
      <c r="J220" s="215">
        <f>ROUND(I220*H220,2)</f>
        <v>0</v>
      </c>
      <c r="K220" s="211" t="s">
        <v>21</v>
      </c>
      <c r="L220" s="69"/>
      <c r="M220" s="216" t="s">
        <v>21</v>
      </c>
      <c r="N220" s="217" t="s">
        <v>41</v>
      </c>
      <c r="O220" s="44"/>
      <c r="P220" s="218">
        <f>O220*H220</f>
        <v>0</v>
      </c>
      <c r="Q220" s="218">
        <v>0</v>
      </c>
      <c r="R220" s="218">
        <f>Q220*H220</f>
        <v>0</v>
      </c>
      <c r="S220" s="218">
        <v>0</v>
      </c>
      <c r="T220" s="219">
        <f>S220*H220</f>
        <v>0</v>
      </c>
      <c r="AR220" s="21" t="s">
        <v>159</v>
      </c>
      <c r="AT220" s="21" t="s">
        <v>155</v>
      </c>
      <c r="AU220" s="21" t="s">
        <v>78</v>
      </c>
      <c r="AY220" s="21" t="s">
        <v>154</v>
      </c>
      <c r="BE220" s="220">
        <f>IF(N220="základní",J220,0)</f>
        <v>0</v>
      </c>
      <c r="BF220" s="220">
        <f>IF(N220="snížená",J220,0)</f>
        <v>0</v>
      </c>
      <c r="BG220" s="220">
        <f>IF(N220="zákl. přenesená",J220,0)</f>
        <v>0</v>
      </c>
      <c r="BH220" s="220">
        <f>IF(N220="sníž. přenesená",J220,0)</f>
        <v>0</v>
      </c>
      <c r="BI220" s="220">
        <f>IF(N220="nulová",J220,0)</f>
        <v>0</v>
      </c>
      <c r="BJ220" s="21" t="s">
        <v>78</v>
      </c>
      <c r="BK220" s="220">
        <f>ROUND(I220*H220,2)</f>
        <v>0</v>
      </c>
      <c r="BL220" s="21" t="s">
        <v>159</v>
      </c>
      <c r="BM220" s="21" t="s">
        <v>569</v>
      </c>
    </row>
    <row r="221" s="1" customFormat="1" ht="16.5" customHeight="1">
      <c r="B221" s="43"/>
      <c r="C221" s="209" t="s">
        <v>570</v>
      </c>
      <c r="D221" s="209" t="s">
        <v>155</v>
      </c>
      <c r="E221" s="210" t="s">
        <v>1646</v>
      </c>
      <c r="F221" s="211" t="s">
        <v>1647</v>
      </c>
      <c r="G221" s="212" t="s">
        <v>262</v>
      </c>
      <c r="H221" s="213">
        <v>3</v>
      </c>
      <c r="I221" s="214"/>
      <c r="J221" s="215">
        <f>ROUND(I221*H221,2)</f>
        <v>0</v>
      </c>
      <c r="K221" s="211" t="s">
        <v>21</v>
      </c>
      <c r="L221" s="69"/>
      <c r="M221" s="216" t="s">
        <v>21</v>
      </c>
      <c r="N221" s="217" t="s">
        <v>41</v>
      </c>
      <c r="O221" s="44"/>
      <c r="P221" s="218">
        <f>O221*H221</f>
        <v>0</v>
      </c>
      <c r="Q221" s="218">
        <v>0</v>
      </c>
      <c r="R221" s="218">
        <f>Q221*H221</f>
        <v>0</v>
      </c>
      <c r="S221" s="218">
        <v>0</v>
      </c>
      <c r="T221" s="219">
        <f>S221*H221</f>
        <v>0</v>
      </c>
      <c r="AR221" s="21" t="s">
        <v>159</v>
      </c>
      <c r="AT221" s="21" t="s">
        <v>155</v>
      </c>
      <c r="AU221" s="21" t="s">
        <v>78</v>
      </c>
      <c r="AY221" s="21" t="s">
        <v>154</v>
      </c>
      <c r="BE221" s="220">
        <f>IF(N221="základní",J221,0)</f>
        <v>0</v>
      </c>
      <c r="BF221" s="220">
        <f>IF(N221="snížená",J221,0)</f>
        <v>0</v>
      </c>
      <c r="BG221" s="220">
        <f>IF(N221="zákl. přenesená",J221,0)</f>
        <v>0</v>
      </c>
      <c r="BH221" s="220">
        <f>IF(N221="sníž. přenesená",J221,0)</f>
        <v>0</v>
      </c>
      <c r="BI221" s="220">
        <f>IF(N221="nulová",J221,0)</f>
        <v>0</v>
      </c>
      <c r="BJ221" s="21" t="s">
        <v>78</v>
      </c>
      <c r="BK221" s="220">
        <f>ROUND(I221*H221,2)</f>
        <v>0</v>
      </c>
      <c r="BL221" s="21" t="s">
        <v>159</v>
      </c>
      <c r="BM221" s="21" t="s">
        <v>573</v>
      </c>
    </row>
    <row r="222" s="1" customFormat="1" ht="16.5" customHeight="1">
      <c r="B222" s="43"/>
      <c r="C222" s="209" t="s">
        <v>368</v>
      </c>
      <c r="D222" s="209" t="s">
        <v>155</v>
      </c>
      <c r="E222" s="210" t="s">
        <v>1648</v>
      </c>
      <c r="F222" s="211" t="s">
        <v>1649</v>
      </c>
      <c r="G222" s="212" t="s">
        <v>262</v>
      </c>
      <c r="H222" s="213">
        <v>1</v>
      </c>
      <c r="I222" s="214"/>
      <c r="J222" s="215">
        <f>ROUND(I222*H222,2)</f>
        <v>0</v>
      </c>
      <c r="K222" s="211" t="s">
        <v>21</v>
      </c>
      <c r="L222" s="69"/>
      <c r="M222" s="216" t="s">
        <v>21</v>
      </c>
      <c r="N222" s="217" t="s">
        <v>41</v>
      </c>
      <c r="O222" s="44"/>
      <c r="P222" s="218">
        <f>O222*H222</f>
        <v>0</v>
      </c>
      <c r="Q222" s="218">
        <v>0</v>
      </c>
      <c r="R222" s="218">
        <f>Q222*H222</f>
        <v>0</v>
      </c>
      <c r="S222" s="218">
        <v>0</v>
      </c>
      <c r="T222" s="219">
        <f>S222*H222</f>
        <v>0</v>
      </c>
      <c r="AR222" s="21" t="s">
        <v>159</v>
      </c>
      <c r="AT222" s="21" t="s">
        <v>155</v>
      </c>
      <c r="AU222" s="21" t="s">
        <v>78</v>
      </c>
      <c r="AY222" s="21" t="s">
        <v>154</v>
      </c>
      <c r="BE222" s="220">
        <f>IF(N222="základní",J222,0)</f>
        <v>0</v>
      </c>
      <c r="BF222" s="220">
        <f>IF(N222="snížená",J222,0)</f>
        <v>0</v>
      </c>
      <c r="BG222" s="220">
        <f>IF(N222="zákl. přenesená",J222,0)</f>
        <v>0</v>
      </c>
      <c r="BH222" s="220">
        <f>IF(N222="sníž. přenesená",J222,0)</f>
        <v>0</v>
      </c>
      <c r="BI222" s="220">
        <f>IF(N222="nulová",J222,0)</f>
        <v>0</v>
      </c>
      <c r="BJ222" s="21" t="s">
        <v>78</v>
      </c>
      <c r="BK222" s="220">
        <f>ROUND(I222*H222,2)</f>
        <v>0</v>
      </c>
      <c r="BL222" s="21" t="s">
        <v>159</v>
      </c>
      <c r="BM222" s="21" t="s">
        <v>577</v>
      </c>
    </row>
    <row r="223" s="1" customFormat="1" ht="16.5" customHeight="1">
      <c r="B223" s="43"/>
      <c r="C223" s="209" t="s">
        <v>578</v>
      </c>
      <c r="D223" s="209" t="s">
        <v>155</v>
      </c>
      <c r="E223" s="210" t="s">
        <v>1646</v>
      </c>
      <c r="F223" s="211" t="s">
        <v>1647</v>
      </c>
      <c r="G223" s="212" t="s">
        <v>262</v>
      </c>
      <c r="H223" s="213">
        <v>8</v>
      </c>
      <c r="I223" s="214"/>
      <c r="J223" s="215">
        <f>ROUND(I223*H223,2)</f>
        <v>0</v>
      </c>
      <c r="K223" s="211" t="s">
        <v>21</v>
      </c>
      <c r="L223" s="69"/>
      <c r="M223" s="216" t="s">
        <v>21</v>
      </c>
      <c r="N223" s="217" t="s">
        <v>41</v>
      </c>
      <c r="O223" s="44"/>
      <c r="P223" s="218">
        <f>O223*H223</f>
        <v>0</v>
      </c>
      <c r="Q223" s="218">
        <v>0</v>
      </c>
      <c r="R223" s="218">
        <f>Q223*H223</f>
        <v>0</v>
      </c>
      <c r="S223" s="218">
        <v>0</v>
      </c>
      <c r="T223" s="219">
        <f>S223*H223</f>
        <v>0</v>
      </c>
      <c r="AR223" s="21" t="s">
        <v>159</v>
      </c>
      <c r="AT223" s="21" t="s">
        <v>155</v>
      </c>
      <c r="AU223" s="21" t="s">
        <v>78</v>
      </c>
      <c r="AY223" s="21" t="s">
        <v>154</v>
      </c>
      <c r="BE223" s="220">
        <f>IF(N223="základní",J223,0)</f>
        <v>0</v>
      </c>
      <c r="BF223" s="220">
        <f>IF(N223="snížená",J223,0)</f>
        <v>0</v>
      </c>
      <c r="BG223" s="220">
        <f>IF(N223="zákl. přenesená",J223,0)</f>
        <v>0</v>
      </c>
      <c r="BH223" s="220">
        <f>IF(N223="sníž. přenesená",J223,0)</f>
        <v>0</v>
      </c>
      <c r="BI223" s="220">
        <f>IF(N223="nulová",J223,0)</f>
        <v>0</v>
      </c>
      <c r="BJ223" s="21" t="s">
        <v>78</v>
      </c>
      <c r="BK223" s="220">
        <f>ROUND(I223*H223,2)</f>
        <v>0</v>
      </c>
      <c r="BL223" s="21" t="s">
        <v>159</v>
      </c>
      <c r="BM223" s="21" t="s">
        <v>581</v>
      </c>
    </row>
    <row r="224" s="1" customFormat="1" ht="16.5" customHeight="1">
      <c r="B224" s="43"/>
      <c r="C224" s="209" t="s">
        <v>371</v>
      </c>
      <c r="D224" s="209" t="s">
        <v>155</v>
      </c>
      <c r="E224" s="210" t="s">
        <v>1650</v>
      </c>
      <c r="F224" s="211" t="s">
        <v>1651</v>
      </c>
      <c r="G224" s="212" t="s">
        <v>262</v>
      </c>
      <c r="H224" s="213">
        <v>1</v>
      </c>
      <c r="I224" s="214"/>
      <c r="J224" s="215">
        <f>ROUND(I224*H224,2)</f>
        <v>0</v>
      </c>
      <c r="K224" s="211" t="s">
        <v>21</v>
      </c>
      <c r="L224" s="69"/>
      <c r="M224" s="216" t="s">
        <v>21</v>
      </c>
      <c r="N224" s="217" t="s">
        <v>41</v>
      </c>
      <c r="O224" s="44"/>
      <c r="P224" s="218">
        <f>O224*H224</f>
        <v>0</v>
      </c>
      <c r="Q224" s="218">
        <v>0</v>
      </c>
      <c r="R224" s="218">
        <f>Q224*H224</f>
        <v>0</v>
      </c>
      <c r="S224" s="218">
        <v>0</v>
      </c>
      <c r="T224" s="219">
        <f>S224*H224</f>
        <v>0</v>
      </c>
      <c r="AR224" s="21" t="s">
        <v>159</v>
      </c>
      <c r="AT224" s="21" t="s">
        <v>155</v>
      </c>
      <c r="AU224" s="21" t="s">
        <v>78</v>
      </c>
      <c r="AY224" s="21" t="s">
        <v>154</v>
      </c>
      <c r="BE224" s="220">
        <f>IF(N224="základní",J224,0)</f>
        <v>0</v>
      </c>
      <c r="BF224" s="220">
        <f>IF(N224="snížená",J224,0)</f>
        <v>0</v>
      </c>
      <c r="BG224" s="220">
        <f>IF(N224="zákl. přenesená",J224,0)</f>
        <v>0</v>
      </c>
      <c r="BH224" s="220">
        <f>IF(N224="sníž. přenesená",J224,0)</f>
        <v>0</v>
      </c>
      <c r="BI224" s="220">
        <f>IF(N224="nulová",J224,0)</f>
        <v>0</v>
      </c>
      <c r="BJ224" s="21" t="s">
        <v>78</v>
      </c>
      <c r="BK224" s="220">
        <f>ROUND(I224*H224,2)</f>
        <v>0</v>
      </c>
      <c r="BL224" s="21" t="s">
        <v>159</v>
      </c>
      <c r="BM224" s="21" t="s">
        <v>584</v>
      </c>
    </row>
    <row r="225" s="9" customFormat="1" ht="37.44" customHeight="1">
      <c r="B225" s="195"/>
      <c r="C225" s="196"/>
      <c r="D225" s="197" t="s">
        <v>69</v>
      </c>
      <c r="E225" s="198" t="s">
        <v>1652</v>
      </c>
      <c r="F225" s="198" t="s">
        <v>1653</v>
      </c>
      <c r="G225" s="196"/>
      <c r="H225" s="196"/>
      <c r="I225" s="199"/>
      <c r="J225" s="200">
        <f>BK225</f>
        <v>0</v>
      </c>
      <c r="K225" s="196"/>
      <c r="L225" s="201"/>
      <c r="M225" s="202"/>
      <c r="N225" s="203"/>
      <c r="O225" s="203"/>
      <c r="P225" s="204">
        <f>SUM(P226:P230)</f>
        <v>0</v>
      </c>
      <c r="Q225" s="203"/>
      <c r="R225" s="204">
        <f>SUM(R226:R230)</f>
        <v>0</v>
      </c>
      <c r="S225" s="203"/>
      <c r="T225" s="205">
        <f>SUM(T226:T230)</f>
        <v>0</v>
      </c>
      <c r="AR225" s="206" t="s">
        <v>78</v>
      </c>
      <c r="AT225" s="207" t="s">
        <v>69</v>
      </c>
      <c r="AU225" s="207" t="s">
        <v>70</v>
      </c>
      <c r="AY225" s="206" t="s">
        <v>154</v>
      </c>
      <c r="BK225" s="208">
        <f>SUM(BK226:BK230)</f>
        <v>0</v>
      </c>
    </row>
    <row r="226" s="1" customFormat="1" ht="16.5" customHeight="1">
      <c r="B226" s="43"/>
      <c r="C226" s="209" t="s">
        <v>585</v>
      </c>
      <c r="D226" s="209" t="s">
        <v>155</v>
      </c>
      <c r="E226" s="210" t="s">
        <v>1654</v>
      </c>
      <c r="F226" s="211" t="s">
        <v>1655</v>
      </c>
      <c r="G226" s="212" t="s">
        <v>798</v>
      </c>
      <c r="H226" s="213">
        <v>1</v>
      </c>
      <c r="I226" s="214"/>
      <c r="J226" s="215">
        <f>ROUND(I226*H226,2)</f>
        <v>0</v>
      </c>
      <c r="K226" s="211" t="s">
        <v>21</v>
      </c>
      <c r="L226" s="69"/>
      <c r="M226" s="216" t="s">
        <v>21</v>
      </c>
      <c r="N226" s="217" t="s">
        <v>41</v>
      </c>
      <c r="O226" s="44"/>
      <c r="P226" s="218">
        <f>O226*H226</f>
        <v>0</v>
      </c>
      <c r="Q226" s="218">
        <v>0</v>
      </c>
      <c r="R226" s="218">
        <f>Q226*H226</f>
        <v>0</v>
      </c>
      <c r="S226" s="218">
        <v>0</v>
      </c>
      <c r="T226" s="219">
        <f>S226*H226</f>
        <v>0</v>
      </c>
      <c r="AR226" s="21" t="s">
        <v>159</v>
      </c>
      <c r="AT226" s="21" t="s">
        <v>155</v>
      </c>
      <c r="AU226" s="21" t="s">
        <v>78</v>
      </c>
      <c r="AY226" s="21" t="s">
        <v>154</v>
      </c>
      <c r="BE226" s="220">
        <f>IF(N226="základní",J226,0)</f>
        <v>0</v>
      </c>
      <c r="BF226" s="220">
        <f>IF(N226="snížená",J226,0)</f>
        <v>0</v>
      </c>
      <c r="BG226" s="220">
        <f>IF(N226="zákl. přenesená",J226,0)</f>
        <v>0</v>
      </c>
      <c r="BH226" s="220">
        <f>IF(N226="sníž. přenesená",J226,0)</f>
        <v>0</v>
      </c>
      <c r="BI226" s="220">
        <f>IF(N226="nulová",J226,0)</f>
        <v>0</v>
      </c>
      <c r="BJ226" s="21" t="s">
        <v>78</v>
      </c>
      <c r="BK226" s="220">
        <f>ROUND(I226*H226,2)</f>
        <v>0</v>
      </c>
      <c r="BL226" s="21" t="s">
        <v>159</v>
      </c>
      <c r="BM226" s="21" t="s">
        <v>588</v>
      </c>
    </row>
    <row r="227" s="1" customFormat="1" ht="16.5" customHeight="1">
      <c r="B227" s="43"/>
      <c r="C227" s="209" t="s">
        <v>378</v>
      </c>
      <c r="D227" s="209" t="s">
        <v>155</v>
      </c>
      <c r="E227" s="210" t="s">
        <v>1656</v>
      </c>
      <c r="F227" s="211" t="s">
        <v>1657</v>
      </c>
      <c r="G227" s="212" t="s">
        <v>798</v>
      </c>
      <c r="H227" s="213">
        <v>1</v>
      </c>
      <c r="I227" s="214"/>
      <c r="J227" s="215">
        <f>ROUND(I227*H227,2)</f>
        <v>0</v>
      </c>
      <c r="K227" s="211" t="s">
        <v>21</v>
      </c>
      <c r="L227" s="69"/>
      <c r="M227" s="216" t="s">
        <v>21</v>
      </c>
      <c r="N227" s="217" t="s">
        <v>41</v>
      </c>
      <c r="O227" s="44"/>
      <c r="P227" s="218">
        <f>O227*H227</f>
        <v>0</v>
      </c>
      <c r="Q227" s="218">
        <v>0</v>
      </c>
      <c r="R227" s="218">
        <f>Q227*H227</f>
        <v>0</v>
      </c>
      <c r="S227" s="218">
        <v>0</v>
      </c>
      <c r="T227" s="219">
        <f>S227*H227</f>
        <v>0</v>
      </c>
      <c r="AR227" s="21" t="s">
        <v>159</v>
      </c>
      <c r="AT227" s="21" t="s">
        <v>155</v>
      </c>
      <c r="AU227" s="21" t="s">
        <v>78</v>
      </c>
      <c r="AY227" s="21" t="s">
        <v>154</v>
      </c>
      <c r="BE227" s="220">
        <f>IF(N227="základní",J227,0)</f>
        <v>0</v>
      </c>
      <c r="BF227" s="220">
        <f>IF(N227="snížená",J227,0)</f>
        <v>0</v>
      </c>
      <c r="BG227" s="220">
        <f>IF(N227="zákl. přenesená",J227,0)</f>
        <v>0</v>
      </c>
      <c r="BH227" s="220">
        <f>IF(N227="sníž. přenesená",J227,0)</f>
        <v>0</v>
      </c>
      <c r="BI227" s="220">
        <f>IF(N227="nulová",J227,0)</f>
        <v>0</v>
      </c>
      <c r="BJ227" s="21" t="s">
        <v>78</v>
      </c>
      <c r="BK227" s="220">
        <f>ROUND(I227*H227,2)</f>
        <v>0</v>
      </c>
      <c r="BL227" s="21" t="s">
        <v>159</v>
      </c>
      <c r="BM227" s="21" t="s">
        <v>592</v>
      </c>
    </row>
    <row r="228" s="1" customFormat="1" ht="16.5" customHeight="1">
      <c r="B228" s="43"/>
      <c r="C228" s="209" t="s">
        <v>593</v>
      </c>
      <c r="D228" s="209" t="s">
        <v>155</v>
      </c>
      <c r="E228" s="210" t="s">
        <v>1658</v>
      </c>
      <c r="F228" s="211" t="s">
        <v>1659</v>
      </c>
      <c r="G228" s="212" t="s">
        <v>262</v>
      </c>
      <c r="H228" s="213">
        <v>3</v>
      </c>
      <c r="I228" s="214"/>
      <c r="J228" s="215">
        <f>ROUND(I228*H228,2)</f>
        <v>0</v>
      </c>
      <c r="K228" s="211" t="s">
        <v>21</v>
      </c>
      <c r="L228" s="69"/>
      <c r="M228" s="216" t="s">
        <v>21</v>
      </c>
      <c r="N228" s="217" t="s">
        <v>41</v>
      </c>
      <c r="O228" s="44"/>
      <c r="P228" s="218">
        <f>O228*H228</f>
        <v>0</v>
      </c>
      <c r="Q228" s="218">
        <v>0</v>
      </c>
      <c r="R228" s="218">
        <f>Q228*H228</f>
        <v>0</v>
      </c>
      <c r="S228" s="218">
        <v>0</v>
      </c>
      <c r="T228" s="219">
        <f>S228*H228</f>
        <v>0</v>
      </c>
      <c r="AR228" s="21" t="s">
        <v>159</v>
      </c>
      <c r="AT228" s="21" t="s">
        <v>155</v>
      </c>
      <c r="AU228" s="21" t="s">
        <v>78</v>
      </c>
      <c r="AY228" s="21" t="s">
        <v>154</v>
      </c>
      <c r="BE228" s="220">
        <f>IF(N228="základní",J228,0)</f>
        <v>0</v>
      </c>
      <c r="BF228" s="220">
        <f>IF(N228="snížená",J228,0)</f>
        <v>0</v>
      </c>
      <c r="BG228" s="220">
        <f>IF(N228="zákl. přenesená",J228,0)</f>
        <v>0</v>
      </c>
      <c r="BH228" s="220">
        <f>IF(N228="sníž. přenesená",J228,0)</f>
        <v>0</v>
      </c>
      <c r="BI228" s="220">
        <f>IF(N228="nulová",J228,0)</f>
        <v>0</v>
      </c>
      <c r="BJ228" s="21" t="s">
        <v>78</v>
      </c>
      <c r="BK228" s="220">
        <f>ROUND(I228*H228,2)</f>
        <v>0</v>
      </c>
      <c r="BL228" s="21" t="s">
        <v>159</v>
      </c>
      <c r="BM228" s="21" t="s">
        <v>596</v>
      </c>
    </row>
    <row r="229" s="1" customFormat="1" ht="16.5" customHeight="1">
      <c r="B229" s="43"/>
      <c r="C229" s="209" t="s">
        <v>381</v>
      </c>
      <c r="D229" s="209" t="s">
        <v>155</v>
      </c>
      <c r="E229" s="210" t="s">
        <v>1660</v>
      </c>
      <c r="F229" s="211" t="s">
        <v>1661</v>
      </c>
      <c r="G229" s="212" t="s">
        <v>798</v>
      </c>
      <c r="H229" s="213">
        <v>1</v>
      </c>
      <c r="I229" s="214"/>
      <c r="J229" s="215">
        <f>ROUND(I229*H229,2)</f>
        <v>0</v>
      </c>
      <c r="K229" s="211" t="s">
        <v>21</v>
      </c>
      <c r="L229" s="69"/>
      <c r="M229" s="216" t="s">
        <v>21</v>
      </c>
      <c r="N229" s="217" t="s">
        <v>41</v>
      </c>
      <c r="O229" s="44"/>
      <c r="P229" s="218">
        <f>O229*H229</f>
        <v>0</v>
      </c>
      <c r="Q229" s="218">
        <v>0</v>
      </c>
      <c r="R229" s="218">
        <f>Q229*H229</f>
        <v>0</v>
      </c>
      <c r="S229" s="218">
        <v>0</v>
      </c>
      <c r="T229" s="219">
        <f>S229*H229</f>
        <v>0</v>
      </c>
      <c r="AR229" s="21" t="s">
        <v>159</v>
      </c>
      <c r="AT229" s="21" t="s">
        <v>155</v>
      </c>
      <c r="AU229" s="21" t="s">
        <v>78</v>
      </c>
      <c r="AY229" s="21" t="s">
        <v>154</v>
      </c>
      <c r="BE229" s="220">
        <f>IF(N229="základní",J229,0)</f>
        <v>0</v>
      </c>
      <c r="BF229" s="220">
        <f>IF(N229="snížená",J229,0)</f>
        <v>0</v>
      </c>
      <c r="BG229" s="220">
        <f>IF(N229="zákl. přenesená",J229,0)</f>
        <v>0</v>
      </c>
      <c r="BH229" s="220">
        <f>IF(N229="sníž. přenesená",J229,0)</f>
        <v>0</v>
      </c>
      <c r="BI229" s="220">
        <f>IF(N229="nulová",J229,0)</f>
        <v>0</v>
      </c>
      <c r="BJ229" s="21" t="s">
        <v>78</v>
      </c>
      <c r="BK229" s="220">
        <f>ROUND(I229*H229,2)</f>
        <v>0</v>
      </c>
      <c r="BL229" s="21" t="s">
        <v>159</v>
      </c>
      <c r="BM229" s="21" t="s">
        <v>599</v>
      </c>
    </row>
    <row r="230" s="1" customFormat="1" ht="16.5" customHeight="1">
      <c r="B230" s="43"/>
      <c r="C230" s="209" t="s">
        <v>600</v>
      </c>
      <c r="D230" s="209" t="s">
        <v>155</v>
      </c>
      <c r="E230" s="210" t="s">
        <v>1662</v>
      </c>
      <c r="F230" s="211" t="s">
        <v>1663</v>
      </c>
      <c r="G230" s="212" t="s">
        <v>195</v>
      </c>
      <c r="H230" s="213">
        <v>0.5</v>
      </c>
      <c r="I230" s="214"/>
      <c r="J230" s="215">
        <f>ROUND(I230*H230,2)</f>
        <v>0</v>
      </c>
      <c r="K230" s="211" t="s">
        <v>21</v>
      </c>
      <c r="L230" s="69"/>
      <c r="M230" s="216" t="s">
        <v>21</v>
      </c>
      <c r="N230" s="217" t="s">
        <v>41</v>
      </c>
      <c r="O230" s="44"/>
      <c r="P230" s="218">
        <f>O230*H230</f>
        <v>0</v>
      </c>
      <c r="Q230" s="218">
        <v>0</v>
      </c>
      <c r="R230" s="218">
        <f>Q230*H230</f>
        <v>0</v>
      </c>
      <c r="S230" s="218">
        <v>0</v>
      </c>
      <c r="T230" s="219">
        <f>S230*H230</f>
        <v>0</v>
      </c>
      <c r="AR230" s="21" t="s">
        <v>159</v>
      </c>
      <c r="AT230" s="21" t="s">
        <v>155</v>
      </c>
      <c r="AU230" s="21" t="s">
        <v>78</v>
      </c>
      <c r="AY230" s="21" t="s">
        <v>154</v>
      </c>
      <c r="BE230" s="220">
        <f>IF(N230="základní",J230,0)</f>
        <v>0</v>
      </c>
      <c r="BF230" s="220">
        <f>IF(N230="snížená",J230,0)</f>
        <v>0</v>
      </c>
      <c r="BG230" s="220">
        <f>IF(N230="zákl. přenesená",J230,0)</f>
        <v>0</v>
      </c>
      <c r="BH230" s="220">
        <f>IF(N230="sníž. přenesená",J230,0)</f>
        <v>0</v>
      </c>
      <c r="BI230" s="220">
        <f>IF(N230="nulová",J230,0)</f>
        <v>0</v>
      </c>
      <c r="BJ230" s="21" t="s">
        <v>78</v>
      </c>
      <c r="BK230" s="220">
        <f>ROUND(I230*H230,2)</f>
        <v>0</v>
      </c>
      <c r="BL230" s="21" t="s">
        <v>159</v>
      </c>
      <c r="BM230" s="21" t="s">
        <v>603</v>
      </c>
    </row>
    <row r="231" s="9" customFormat="1" ht="37.44" customHeight="1">
      <c r="B231" s="195"/>
      <c r="C231" s="196"/>
      <c r="D231" s="197" t="s">
        <v>69</v>
      </c>
      <c r="E231" s="198" t="s">
        <v>856</v>
      </c>
      <c r="F231" s="198" t="s">
        <v>857</v>
      </c>
      <c r="G231" s="196"/>
      <c r="H231" s="196"/>
      <c r="I231" s="199"/>
      <c r="J231" s="200">
        <f>BK231</f>
        <v>0</v>
      </c>
      <c r="K231" s="196"/>
      <c r="L231" s="201"/>
      <c r="M231" s="202"/>
      <c r="N231" s="203"/>
      <c r="O231" s="203"/>
      <c r="P231" s="204">
        <f>SUM(P232:P241)</f>
        <v>0</v>
      </c>
      <c r="Q231" s="203"/>
      <c r="R231" s="204">
        <f>SUM(R232:R241)</f>
        <v>0</v>
      </c>
      <c r="S231" s="203"/>
      <c r="T231" s="205">
        <f>SUM(T232:T241)</f>
        <v>0</v>
      </c>
      <c r="AR231" s="206" t="s">
        <v>78</v>
      </c>
      <c r="AT231" s="207" t="s">
        <v>69</v>
      </c>
      <c r="AU231" s="207" t="s">
        <v>70</v>
      </c>
      <c r="AY231" s="206" t="s">
        <v>154</v>
      </c>
      <c r="BK231" s="208">
        <f>SUM(BK232:BK241)</f>
        <v>0</v>
      </c>
    </row>
    <row r="232" s="1" customFormat="1" ht="16.5" customHeight="1">
      <c r="B232" s="43"/>
      <c r="C232" s="209" t="s">
        <v>385</v>
      </c>
      <c r="D232" s="209" t="s">
        <v>155</v>
      </c>
      <c r="E232" s="210" t="s">
        <v>1664</v>
      </c>
      <c r="F232" s="211" t="s">
        <v>1665</v>
      </c>
      <c r="G232" s="212" t="s">
        <v>205</v>
      </c>
      <c r="H232" s="213">
        <v>6</v>
      </c>
      <c r="I232" s="214"/>
      <c r="J232" s="215">
        <f>ROUND(I232*H232,2)</f>
        <v>0</v>
      </c>
      <c r="K232" s="211" t="s">
        <v>21</v>
      </c>
      <c r="L232" s="69"/>
      <c r="M232" s="216" t="s">
        <v>21</v>
      </c>
      <c r="N232" s="217" t="s">
        <v>41</v>
      </c>
      <c r="O232" s="44"/>
      <c r="P232" s="218">
        <f>O232*H232</f>
        <v>0</v>
      </c>
      <c r="Q232" s="218">
        <v>0</v>
      </c>
      <c r="R232" s="218">
        <f>Q232*H232</f>
        <v>0</v>
      </c>
      <c r="S232" s="218">
        <v>0</v>
      </c>
      <c r="T232" s="219">
        <f>S232*H232</f>
        <v>0</v>
      </c>
      <c r="AR232" s="21" t="s">
        <v>159</v>
      </c>
      <c r="AT232" s="21" t="s">
        <v>155</v>
      </c>
      <c r="AU232" s="21" t="s">
        <v>78</v>
      </c>
      <c r="AY232" s="21" t="s">
        <v>154</v>
      </c>
      <c r="BE232" s="220">
        <f>IF(N232="základní",J232,0)</f>
        <v>0</v>
      </c>
      <c r="BF232" s="220">
        <f>IF(N232="snížená",J232,0)</f>
        <v>0</v>
      </c>
      <c r="BG232" s="220">
        <f>IF(N232="zákl. přenesená",J232,0)</f>
        <v>0</v>
      </c>
      <c r="BH232" s="220">
        <f>IF(N232="sníž. přenesená",J232,0)</f>
        <v>0</v>
      </c>
      <c r="BI232" s="220">
        <f>IF(N232="nulová",J232,0)</f>
        <v>0</v>
      </c>
      <c r="BJ232" s="21" t="s">
        <v>78</v>
      </c>
      <c r="BK232" s="220">
        <f>ROUND(I232*H232,2)</f>
        <v>0</v>
      </c>
      <c r="BL232" s="21" t="s">
        <v>159</v>
      </c>
      <c r="BM232" s="21" t="s">
        <v>607</v>
      </c>
    </row>
    <row r="233" s="1" customFormat="1" ht="16.5" customHeight="1">
      <c r="B233" s="43"/>
      <c r="C233" s="209" t="s">
        <v>608</v>
      </c>
      <c r="D233" s="209" t="s">
        <v>155</v>
      </c>
      <c r="E233" s="210" t="s">
        <v>1666</v>
      </c>
      <c r="F233" s="211" t="s">
        <v>1667</v>
      </c>
      <c r="G233" s="212" t="s">
        <v>205</v>
      </c>
      <c r="H233" s="213">
        <v>290</v>
      </c>
      <c r="I233" s="214"/>
      <c r="J233" s="215">
        <f>ROUND(I233*H233,2)</f>
        <v>0</v>
      </c>
      <c r="K233" s="211" t="s">
        <v>21</v>
      </c>
      <c r="L233" s="69"/>
      <c r="M233" s="216" t="s">
        <v>21</v>
      </c>
      <c r="N233" s="217" t="s">
        <v>41</v>
      </c>
      <c r="O233" s="44"/>
      <c r="P233" s="218">
        <f>O233*H233</f>
        <v>0</v>
      </c>
      <c r="Q233" s="218">
        <v>0</v>
      </c>
      <c r="R233" s="218">
        <f>Q233*H233</f>
        <v>0</v>
      </c>
      <c r="S233" s="218">
        <v>0</v>
      </c>
      <c r="T233" s="219">
        <f>S233*H233</f>
        <v>0</v>
      </c>
      <c r="AR233" s="21" t="s">
        <v>159</v>
      </c>
      <c r="AT233" s="21" t="s">
        <v>155</v>
      </c>
      <c r="AU233" s="21" t="s">
        <v>78</v>
      </c>
      <c r="AY233" s="21" t="s">
        <v>154</v>
      </c>
      <c r="BE233" s="220">
        <f>IF(N233="základní",J233,0)</f>
        <v>0</v>
      </c>
      <c r="BF233" s="220">
        <f>IF(N233="snížená",J233,0)</f>
        <v>0</v>
      </c>
      <c r="BG233" s="220">
        <f>IF(N233="zákl. přenesená",J233,0)</f>
        <v>0</v>
      </c>
      <c r="BH233" s="220">
        <f>IF(N233="sníž. přenesená",J233,0)</f>
        <v>0</v>
      </c>
      <c r="BI233" s="220">
        <f>IF(N233="nulová",J233,0)</f>
        <v>0</v>
      </c>
      <c r="BJ233" s="21" t="s">
        <v>78</v>
      </c>
      <c r="BK233" s="220">
        <f>ROUND(I233*H233,2)</f>
        <v>0</v>
      </c>
      <c r="BL233" s="21" t="s">
        <v>159</v>
      </c>
      <c r="BM233" s="21" t="s">
        <v>611</v>
      </c>
    </row>
    <row r="234" s="1" customFormat="1" ht="16.5" customHeight="1">
      <c r="B234" s="43"/>
      <c r="C234" s="209" t="s">
        <v>388</v>
      </c>
      <c r="D234" s="209" t="s">
        <v>155</v>
      </c>
      <c r="E234" s="210" t="s">
        <v>1668</v>
      </c>
      <c r="F234" s="211" t="s">
        <v>1526</v>
      </c>
      <c r="G234" s="212" t="s">
        <v>205</v>
      </c>
      <c r="H234" s="213">
        <v>106</v>
      </c>
      <c r="I234" s="214"/>
      <c r="J234" s="215">
        <f>ROUND(I234*H234,2)</f>
        <v>0</v>
      </c>
      <c r="K234" s="211" t="s">
        <v>21</v>
      </c>
      <c r="L234" s="69"/>
      <c r="M234" s="216" t="s">
        <v>21</v>
      </c>
      <c r="N234" s="217" t="s">
        <v>41</v>
      </c>
      <c r="O234" s="44"/>
      <c r="P234" s="218">
        <f>O234*H234</f>
        <v>0</v>
      </c>
      <c r="Q234" s="218">
        <v>0</v>
      </c>
      <c r="R234" s="218">
        <f>Q234*H234</f>
        <v>0</v>
      </c>
      <c r="S234" s="218">
        <v>0</v>
      </c>
      <c r="T234" s="219">
        <f>S234*H234</f>
        <v>0</v>
      </c>
      <c r="AR234" s="21" t="s">
        <v>159</v>
      </c>
      <c r="AT234" s="21" t="s">
        <v>155</v>
      </c>
      <c r="AU234" s="21" t="s">
        <v>78</v>
      </c>
      <c r="AY234" s="21" t="s">
        <v>154</v>
      </c>
      <c r="BE234" s="220">
        <f>IF(N234="základní",J234,0)</f>
        <v>0</v>
      </c>
      <c r="BF234" s="220">
        <f>IF(N234="snížená",J234,0)</f>
        <v>0</v>
      </c>
      <c r="BG234" s="220">
        <f>IF(N234="zákl. přenesená",J234,0)</f>
        <v>0</v>
      </c>
      <c r="BH234" s="220">
        <f>IF(N234="sníž. přenesená",J234,0)</f>
        <v>0</v>
      </c>
      <c r="BI234" s="220">
        <f>IF(N234="nulová",J234,0)</f>
        <v>0</v>
      </c>
      <c r="BJ234" s="21" t="s">
        <v>78</v>
      </c>
      <c r="BK234" s="220">
        <f>ROUND(I234*H234,2)</f>
        <v>0</v>
      </c>
      <c r="BL234" s="21" t="s">
        <v>159</v>
      </c>
      <c r="BM234" s="21" t="s">
        <v>614</v>
      </c>
    </row>
    <row r="235" s="1" customFormat="1" ht="16.5" customHeight="1">
      <c r="B235" s="43"/>
      <c r="C235" s="209" t="s">
        <v>615</v>
      </c>
      <c r="D235" s="209" t="s">
        <v>155</v>
      </c>
      <c r="E235" s="210" t="s">
        <v>1669</v>
      </c>
      <c r="F235" s="211" t="s">
        <v>1670</v>
      </c>
      <c r="G235" s="212" t="s">
        <v>205</v>
      </c>
      <c r="H235" s="213">
        <v>28</v>
      </c>
      <c r="I235" s="214"/>
      <c r="J235" s="215">
        <f>ROUND(I235*H235,2)</f>
        <v>0</v>
      </c>
      <c r="K235" s="211" t="s">
        <v>21</v>
      </c>
      <c r="L235" s="69"/>
      <c r="M235" s="216" t="s">
        <v>21</v>
      </c>
      <c r="N235" s="217" t="s">
        <v>41</v>
      </c>
      <c r="O235" s="44"/>
      <c r="P235" s="218">
        <f>O235*H235</f>
        <v>0</v>
      </c>
      <c r="Q235" s="218">
        <v>0</v>
      </c>
      <c r="R235" s="218">
        <f>Q235*H235</f>
        <v>0</v>
      </c>
      <c r="S235" s="218">
        <v>0</v>
      </c>
      <c r="T235" s="219">
        <f>S235*H235</f>
        <v>0</v>
      </c>
      <c r="AR235" s="21" t="s">
        <v>159</v>
      </c>
      <c r="AT235" s="21" t="s">
        <v>155</v>
      </c>
      <c r="AU235" s="21" t="s">
        <v>78</v>
      </c>
      <c r="AY235" s="21" t="s">
        <v>154</v>
      </c>
      <c r="BE235" s="220">
        <f>IF(N235="základní",J235,0)</f>
        <v>0</v>
      </c>
      <c r="BF235" s="220">
        <f>IF(N235="snížená",J235,0)</f>
        <v>0</v>
      </c>
      <c r="BG235" s="220">
        <f>IF(N235="zákl. přenesená",J235,0)</f>
        <v>0</v>
      </c>
      <c r="BH235" s="220">
        <f>IF(N235="sníž. přenesená",J235,0)</f>
        <v>0</v>
      </c>
      <c r="BI235" s="220">
        <f>IF(N235="nulová",J235,0)</f>
        <v>0</v>
      </c>
      <c r="BJ235" s="21" t="s">
        <v>78</v>
      </c>
      <c r="BK235" s="220">
        <f>ROUND(I235*H235,2)</f>
        <v>0</v>
      </c>
      <c r="BL235" s="21" t="s">
        <v>159</v>
      </c>
      <c r="BM235" s="21" t="s">
        <v>618</v>
      </c>
    </row>
    <row r="236" s="1" customFormat="1" ht="16.5" customHeight="1">
      <c r="B236" s="43"/>
      <c r="C236" s="209" t="s">
        <v>392</v>
      </c>
      <c r="D236" s="209" t="s">
        <v>155</v>
      </c>
      <c r="E236" s="210" t="s">
        <v>1671</v>
      </c>
      <c r="F236" s="211" t="s">
        <v>1672</v>
      </c>
      <c r="G236" s="212" t="s">
        <v>205</v>
      </c>
      <c r="H236" s="213">
        <v>6</v>
      </c>
      <c r="I236" s="214"/>
      <c r="J236" s="215">
        <f>ROUND(I236*H236,2)</f>
        <v>0</v>
      </c>
      <c r="K236" s="211" t="s">
        <v>21</v>
      </c>
      <c r="L236" s="69"/>
      <c r="M236" s="216" t="s">
        <v>21</v>
      </c>
      <c r="N236" s="217" t="s">
        <v>41</v>
      </c>
      <c r="O236" s="44"/>
      <c r="P236" s="218">
        <f>O236*H236</f>
        <v>0</v>
      </c>
      <c r="Q236" s="218">
        <v>0</v>
      </c>
      <c r="R236" s="218">
        <f>Q236*H236</f>
        <v>0</v>
      </c>
      <c r="S236" s="218">
        <v>0</v>
      </c>
      <c r="T236" s="219">
        <f>S236*H236</f>
        <v>0</v>
      </c>
      <c r="AR236" s="21" t="s">
        <v>159</v>
      </c>
      <c r="AT236" s="21" t="s">
        <v>155</v>
      </c>
      <c r="AU236" s="21" t="s">
        <v>78</v>
      </c>
      <c r="AY236" s="21" t="s">
        <v>154</v>
      </c>
      <c r="BE236" s="220">
        <f>IF(N236="základní",J236,0)</f>
        <v>0</v>
      </c>
      <c r="BF236" s="220">
        <f>IF(N236="snížená",J236,0)</f>
        <v>0</v>
      </c>
      <c r="BG236" s="220">
        <f>IF(N236="zákl. přenesená",J236,0)</f>
        <v>0</v>
      </c>
      <c r="BH236" s="220">
        <f>IF(N236="sníž. přenesená",J236,0)</f>
        <v>0</v>
      </c>
      <c r="BI236" s="220">
        <f>IF(N236="nulová",J236,0)</f>
        <v>0</v>
      </c>
      <c r="BJ236" s="21" t="s">
        <v>78</v>
      </c>
      <c r="BK236" s="220">
        <f>ROUND(I236*H236,2)</f>
        <v>0</v>
      </c>
      <c r="BL236" s="21" t="s">
        <v>159</v>
      </c>
      <c r="BM236" s="21" t="s">
        <v>621</v>
      </c>
    </row>
    <row r="237" s="1" customFormat="1" ht="16.5" customHeight="1">
      <c r="B237" s="43"/>
      <c r="C237" s="209" t="s">
        <v>622</v>
      </c>
      <c r="D237" s="209" t="s">
        <v>155</v>
      </c>
      <c r="E237" s="210" t="s">
        <v>1673</v>
      </c>
      <c r="F237" s="211" t="s">
        <v>1674</v>
      </c>
      <c r="G237" s="212" t="s">
        <v>205</v>
      </c>
      <c r="H237" s="213">
        <v>436</v>
      </c>
      <c r="I237" s="214"/>
      <c r="J237" s="215">
        <f>ROUND(I237*H237,2)</f>
        <v>0</v>
      </c>
      <c r="K237" s="211" t="s">
        <v>21</v>
      </c>
      <c r="L237" s="69"/>
      <c r="M237" s="216" t="s">
        <v>21</v>
      </c>
      <c r="N237" s="217" t="s">
        <v>41</v>
      </c>
      <c r="O237" s="44"/>
      <c r="P237" s="218">
        <f>O237*H237</f>
        <v>0</v>
      </c>
      <c r="Q237" s="218">
        <v>0</v>
      </c>
      <c r="R237" s="218">
        <f>Q237*H237</f>
        <v>0</v>
      </c>
      <c r="S237" s="218">
        <v>0</v>
      </c>
      <c r="T237" s="219">
        <f>S237*H237</f>
        <v>0</v>
      </c>
      <c r="AR237" s="21" t="s">
        <v>159</v>
      </c>
      <c r="AT237" s="21" t="s">
        <v>155</v>
      </c>
      <c r="AU237" s="21" t="s">
        <v>78</v>
      </c>
      <c r="AY237" s="21" t="s">
        <v>154</v>
      </c>
      <c r="BE237" s="220">
        <f>IF(N237="základní",J237,0)</f>
        <v>0</v>
      </c>
      <c r="BF237" s="220">
        <f>IF(N237="snížená",J237,0)</f>
        <v>0</v>
      </c>
      <c r="BG237" s="220">
        <f>IF(N237="zákl. přenesená",J237,0)</f>
        <v>0</v>
      </c>
      <c r="BH237" s="220">
        <f>IF(N237="sníž. přenesená",J237,0)</f>
        <v>0</v>
      </c>
      <c r="BI237" s="220">
        <f>IF(N237="nulová",J237,0)</f>
        <v>0</v>
      </c>
      <c r="BJ237" s="21" t="s">
        <v>78</v>
      </c>
      <c r="BK237" s="220">
        <f>ROUND(I237*H237,2)</f>
        <v>0</v>
      </c>
      <c r="BL237" s="21" t="s">
        <v>159</v>
      </c>
      <c r="BM237" s="21" t="s">
        <v>625</v>
      </c>
    </row>
    <row r="238" s="1" customFormat="1" ht="16.5" customHeight="1">
      <c r="B238" s="43"/>
      <c r="C238" s="209" t="s">
        <v>395</v>
      </c>
      <c r="D238" s="209" t="s">
        <v>155</v>
      </c>
      <c r="E238" s="210" t="s">
        <v>1675</v>
      </c>
      <c r="F238" s="211" t="s">
        <v>1676</v>
      </c>
      <c r="G238" s="212" t="s">
        <v>205</v>
      </c>
      <c r="H238" s="213">
        <v>130</v>
      </c>
      <c r="I238" s="214"/>
      <c r="J238" s="215">
        <f>ROUND(I238*H238,2)</f>
        <v>0</v>
      </c>
      <c r="K238" s="211" t="s">
        <v>21</v>
      </c>
      <c r="L238" s="69"/>
      <c r="M238" s="216" t="s">
        <v>21</v>
      </c>
      <c r="N238" s="217" t="s">
        <v>41</v>
      </c>
      <c r="O238" s="44"/>
      <c r="P238" s="218">
        <f>O238*H238</f>
        <v>0</v>
      </c>
      <c r="Q238" s="218">
        <v>0</v>
      </c>
      <c r="R238" s="218">
        <f>Q238*H238</f>
        <v>0</v>
      </c>
      <c r="S238" s="218">
        <v>0</v>
      </c>
      <c r="T238" s="219">
        <f>S238*H238</f>
        <v>0</v>
      </c>
      <c r="AR238" s="21" t="s">
        <v>159</v>
      </c>
      <c r="AT238" s="21" t="s">
        <v>155</v>
      </c>
      <c r="AU238" s="21" t="s">
        <v>78</v>
      </c>
      <c r="AY238" s="21" t="s">
        <v>154</v>
      </c>
      <c r="BE238" s="220">
        <f>IF(N238="základní",J238,0)</f>
        <v>0</v>
      </c>
      <c r="BF238" s="220">
        <f>IF(N238="snížená",J238,0)</f>
        <v>0</v>
      </c>
      <c r="BG238" s="220">
        <f>IF(N238="zákl. přenesená",J238,0)</f>
        <v>0</v>
      </c>
      <c r="BH238" s="220">
        <f>IF(N238="sníž. přenesená",J238,0)</f>
        <v>0</v>
      </c>
      <c r="BI238" s="220">
        <f>IF(N238="nulová",J238,0)</f>
        <v>0</v>
      </c>
      <c r="BJ238" s="21" t="s">
        <v>78</v>
      </c>
      <c r="BK238" s="220">
        <f>ROUND(I238*H238,2)</f>
        <v>0</v>
      </c>
      <c r="BL238" s="21" t="s">
        <v>159</v>
      </c>
      <c r="BM238" s="21" t="s">
        <v>628</v>
      </c>
    </row>
    <row r="239" s="1" customFormat="1" ht="16.5" customHeight="1">
      <c r="B239" s="43"/>
      <c r="C239" s="209" t="s">
        <v>629</v>
      </c>
      <c r="D239" s="209" t="s">
        <v>155</v>
      </c>
      <c r="E239" s="210" t="s">
        <v>1677</v>
      </c>
      <c r="F239" s="211" t="s">
        <v>1678</v>
      </c>
      <c r="G239" s="212" t="s">
        <v>205</v>
      </c>
      <c r="H239" s="213">
        <v>90</v>
      </c>
      <c r="I239" s="214"/>
      <c r="J239" s="215">
        <f>ROUND(I239*H239,2)</f>
        <v>0</v>
      </c>
      <c r="K239" s="211" t="s">
        <v>21</v>
      </c>
      <c r="L239" s="69"/>
      <c r="M239" s="216" t="s">
        <v>21</v>
      </c>
      <c r="N239" s="217" t="s">
        <v>41</v>
      </c>
      <c r="O239" s="44"/>
      <c r="P239" s="218">
        <f>O239*H239</f>
        <v>0</v>
      </c>
      <c r="Q239" s="218">
        <v>0</v>
      </c>
      <c r="R239" s="218">
        <f>Q239*H239</f>
        <v>0</v>
      </c>
      <c r="S239" s="218">
        <v>0</v>
      </c>
      <c r="T239" s="219">
        <f>S239*H239</f>
        <v>0</v>
      </c>
      <c r="AR239" s="21" t="s">
        <v>159</v>
      </c>
      <c r="AT239" s="21" t="s">
        <v>155</v>
      </c>
      <c r="AU239" s="21" t="s">
        <v>78</v>
      </c>
      <c r="AY239" s="21" t="s">
        <v>154</v>
      </c>
      <c r="BE239" s="220">
        <f>IF(N239="základní",J239,0)</f>
        <v>0</v>
      </c>
      <c r="BF239" s="220">
        <f>IF(N239="snížená",J239,0)</f>
        <v>0</v>
      </c>
      <c r="BG239" s="220">
        <f>IF(N239="zákl. přenesená",J239,0)</f>
        <v>0</v>
      </c>
      <c r="BH239" s="220">
        <f>IF(N239="sníž. přenesená",J239,0)</f>
        <v>0</v>
      </c>
      <c r="BI239" s="220">
        <f>IF(N239="nulová",J239,0)</f>
        <v>0</v>
      </c>
      <c r="BJ239" s="21" t="s">
        <v>78</v>
      </c>
      <c r="BK239" s="220">
        <f>ROUND(I239*H239,2)</f>
        <v>0</v>
      </c>
      <c r="BL239" s="21" t="s">
        <v>159</v>
      </c>
      <c r="BM239" s="21" t="s">
        <v>632</v>
      </c>
    </row>
    <row r="240" s="1" customFormat="1" ht="16.5" customHeight="1">
      <c r="B240" s="43"/>
      <c r="C240" s="209" t="s">
        <v>398</v>
      </c>
      <c r="D240" s="209" t="s">
        <v>155</v>
      </c>
      <c r="E240" s="210" t="s">
        <v>1679</v>
      </c>
      <c r="F240" s="211" t="s">
        <v>1680</v>
      </c>
      <c r="G240" s="212" t="s">
        <v>205</v>
      </c>
      <c r="H240" s="213">
        <v>28</v>
      </c>
      <c r="I240" s="214"/>
      <c r="J240" s="215">
        <f>ROUND(I240*H240,2)</f>
        <v>0</v>
      </c>
      <c r="K240" s="211" t="s">
        <v>21</v>
      </c>
      <c r="L240" s="69"/>
      <c r="M240" s="216" t="s">
        <v>21</v>
      </c>
      <c r="N240" s="217" t="s">
        <v>41</v>
      </c>
      <c r="O240" s="44"/>
      <c r="P240" s="218">
        <f>O240*H240</f>
        <v>0</v>
      </c>
      <c r="Q240" s="218">
        <v>0</v>
      </c>
      <c r="R240" s="218">
        <f>Q240*H240</f>
        <v>0</v>
      </c>
      <c r="S240" s="218">
        <v>0</v>
      </c>
      <c r="T240" s="219">
        <f>S240*H240</f>
        <v>0</v>
      </c>
      <c r="AR240" s="21" t="s">
        <v>159</v>
      </c>
      <c r="AT240" s="21" t="s">
        <v>155</v>
      </c>
      <c r="AU240" s="21" t="s">
        <v>78</v>
      </c>
      <c r="AY240" s="21" t="s">
        <v>154</v>
      </c>
      <c r="BE240" s="220">
        <f>IF(N240="základní",J240,0)</f>
        <v>0</v>
      </c>
      <c r="BF240" s="220">
        <f>IF(N240="snížená",J240,0)</f>
        <v>0</v>
      </c>
      <c r="BG240" s="220">
        <f>IF(N240="zákl. přenesená",J240,0)</f>
        <v>0</v>
      </c>
      <c r="BH240" s="220">
        <f>IF(N240="sníž. přenesená",J240,0)</f>
        <v>0</v>
      </c>
      <c r="BI240" s="220">
        <f>IF(N240="nulová",J240,0)</f>
        <v>0</v>
      </c>
      <c r="BJ240" s="21" t="s">
        <v>78</v>
      </c>
      <c r="BK240" s="220">
        <f>ROUND(I240*H240,2)</f>
        <v>0</v>
      </c>
      <c r="BL240" s="21" t="s">
        <v>159</v>
      </c>
      <c r="BM240" s="21" t="s">
        <v>635</v>
      </c>
    </row>
    <row r="241" s="1" customFormat="1" ht="16.5" customHeight="1">
      <c r="B241" s="43"/>
      <c r="C241" s="209" t="s">
        <v>636</v>
      </c>
      <c r="D241" s="209" t="s">
        <v>155</v>
      </c>
      <c r="E241" s="210" t="s">
        <v>1681</v>
      </c>
      <c r="F241" s="211" t="s">
        <v>1682</v>
      </c>
      <c r="G241" s="212" t="s">
        <v>205</v>
      </c>
      <c r="H241" s="213">
        <v>6</v>
      </c>
      <c r="I241" s="214"/>
      <c r="J241" s="215">
        <f>ROUND(I241*H241,2)</f>
        <v>0</v>
      </c>
      <c r="K241" s="211" t="s">
        <v>21</v>
      </c>
      <c r="L241" s="69"/>
      <c r="M241" s="216" t="s">
        <v>21</v>
      </c>
      <c r="N241" s="217" t="s">
        <v>41</v>
      </c>
      <c r="O241" s="44"/>
      <c r="P241" s="218">
        <f>O241*H241</f>
        <v>0</v>
      </c>
      <c r="Q241" s="218">
        <v>0</v>
      </c>
      <c r="R241" s="218">
        <f>Q241*H241</f>
        <v>0</v>
      </c>
      <c r="S241" s="218">
        <v>0</v>
      </c>
      <c r="T241" s="219">
        <f>S241*H241</f>
        <v>0</v>
      </c>
      <c r="AR241" s="21" t="s">
        <v>159</v>
      </c>
      <c r="AT241" s="21" t="s">
        <v>155</v>
      </c>
      <c r="AU241" s="21" t="s">
        <v>78</v>
      </c>
      <c r="AY241" s="21" t="s">
        <v>154</v>
      </c>
      <c r="BE241" s="220">
        <f>IF(N241="základní",J241,0)</f>
        <v>0</v>
      </c>
      <c r="BF241" s="220">
        <f>IF(N241="snížená",J241,0)</f>
        <v>0</v>
      </c>
      <c r="BG241" s="220">
        <f>IF(N241="zákl. přenesená",J241,0)</f>
        <v>0</v>
      </c>
      <c r="BH241" s="220">
        <f>IF(N241="sníž. přenesená",J241,0)</f>
        <v>0</v>
      </c>
      <c r="BI241" s="220">
        <f>IF(N241="nulová",J241,0)</f>
        <v>0</v>
      </c>
      <c r="BJ241" s="21" t="s">
        <v>78</v>
      </c>
      <c r="BK241" s="220">
        <f>ROUND(I241*H241,2)</f>
        <v>0</v>
      </c>
      <c r="BL241" s="21" t="s">
        <v>159</v>
      </c>
      <c r="BM241" s="21" t="s">
        <v>639</v>
      </c>
    </row>
    <row r="242" s="9" customFormat="1" ht="37.44" customHeight="1">
      <c r="B242" s="195"/>
      <c r="C242" s="196"/>
      <c r="D242" s="197" t="s">
        <v>69</v>
      </c>
      <c r="E242" s="198" t="s">
        <v>1683</v>
      </c>
      <c r="F242" s="198" t="s">
        <v>1684</v>
      </c>
      <c r="G242" s="196"/>
      <c r="H242" s="196"/>
      <c r="I242" s="199"/>
      <c r="J242" s="200">
        <f>BK242</f>
        <v>0</v>
      </c>
      <c r="K242" s="196"/>
      <c r="L242" s="201"/>
      <c r="M242" s="202"/>
      <c r="N242" s="203"/>
      <c r="O242" s="203"/>
      <c r="P242" s="204">
        <f>SUM(P243:P256)</f>
        <v>0</v>
      </c>
      <c r="Q242" s="203"/>
      <c r="R242" s="204">
        <f>SUM(R243:R256)</f>
        <v>0</v>
      </c>
      <c r="S242" s="203"/>
      <c r="T242" s="205">
        <f>SUM(T243:T256)</f>
        <v>0</v>
      </c>
      <c r="AR242" s="206" t="s">
        <v>78</v>
      </c>
      <c r="AT242" s="207" t="s">
        <v>69</v>
      </c>
      <c r="AU242" s="207" t="s">
        <v>70</v>
      </c>
      <c r="AY242" s="206" t="s">
        <v>154</v>
      </c>
      <c r="BK242" s="208">
        <f>SUM(BK243:BK256)</f>
        <v>0</v>
      </c>
    </row>
    <row r="243" s="1" customFormat="1" ht="16.5" customHeight="1">
      <c r="B243" s="43"/>
      <c r="C243" s="209" t="s">
        <v>401</v>
      </c>
      <c r="D243" s="209" t="s">
        <v>155</v>
      </c>
      <c r="E243" s="210" t="s">
        <v>1685</v>
      </c>
      <c r="F243" s="211" t="s">
        <v>1686</v>
      </c>
      <c r="G243" s="212" t="s">
        <v>262</v>
      </c>
      <c r="H243" s="213">
        <v>2</v>
      </c>
      <c r="I243" s="214"/>
      <c r="J243" s="215">
        <f>ROUND(I243*H243,2)</f>
        <v>0</v>
      </c>
      <c r="K243" s="211" t="s">
        <v>21</v>
      </c>
      <c r="L243" s="69"/>
      <c r="M243" s="216" t="s">
        <v>21</v>
      </c>
      <c r="N243" s="217" t="s">
        <v>41</v>
      </c>
      <c r="O243" s="44"/>
      <c r="P243" s="218">
        <f>O243*H243</f>
        <v>0</v>
      </c>
      <c r="Q243" s="218">
        <v>0</v>
      </c>
      <c r="R243" s="218">
        <f>Q243*H243</f>
        <v>0</v>
      </c>
      <c r="S243" s="218">
        <v>0</v>
      </c>
      <c r="T243" s="219">
        <f>S243*H243</f>
        <v>0</v>
      </c>
      <c r="AR243" s="21" t="s">
        <v>159</v>
      </c>
      <c r="AT243" s="21" t="s">
        <v>155</v>
      </c>
      <c r="AU243" s="21" t="s">
        <v>78</v>
      </c>
      <c r="AY243" s="21" t="s">
        <v>154</v>
      </c>
      <c r="BE243" s="220">
        <f>IF(N243="základní",J243,0)</f>
        <v>0</v>
      </c>
      <c r="BF243" s="220">
        <f>IF(N243="snížená",J243,0)</f>
        <v>0</v>
      </c>
      <c r="BG243" s="220">
        <f>IF(N243="zákl. přenesená",J243,0)</f>
        <v>0</v>
      </c>
      <c r="BH243" s="220">
        <f>IF(N243="sníž. přenesená",J243,0)</f>
        <v>0</v>
      </c>
      <c r="BI243" s="220">
        <f>IF(N243="nulová",J243,0)</f>
        <v>0</v>
      </c>
      <c r="BJ243" s="21" t="s">
        <v>78</v>
      </c>
      <c r="BK243" s="220">
        <f>ROUND(I243*H243,2)</f>
        <v>0</v>
      </c>
      <c r="BL243" s="21" t="s">
        <v>159</v>
      </c>
      <c r="BM243" s="21" t="s">
        <v>643</v>
      </c>
    </row>
    <row r="244" s="1" customFormat="1" ht="16.5" customHeight="1">
      <c r="B244" s="43"/>
      <c r="C244" s="209" t="s">
        <v>644</v>
      </c>
      <c r="D244" s="209" t="s">
        <v>155</v>
      </c>
      <c r="E244" s="210" t="s">
        <v>1687</v>
      </c>
      <c r="F244" s="211" t="s">
        <v>1688</v>
      </c>
      <c r="G244" s="212" t="s">
        <v>262</v>
      </c>
      <c r="H244" s="213">
        <v>2</v>
      </c>
      <c r="I244" s="214"/>
      <c r="J244" s="215">
        <f>ROUND(I244*H244,2)</f>
        <v>0</v>
      </c>
      <c r="K244" s="211" t="s">
        <v>21</v>
      </c>
      <c r="L244" s="69"/>
      <c r="M244" s="216" t="s">
        <v>21</v>
      </c>
      <c r="N244" s="217" t="s">
        <v>41</v>
      </c>
      <c r="O244" s="44"/>
      <c r="P244" s="218">
        <f>O244*H244</f>
        <v>0</v>
      </c>
      <c r="Q244" s="218">
        <v>0</v>
      </c>
      <c r="R244" s="218">
        <f>Q244*H244</f>
        <v>0</v>
      </c>
      <c r="S244" s="218">
        <v>0</v>
      </c>
      <c r="T244" s="219">
        <f>S244*H244</f>
        <v>0</v>
      </c>
      <c r="AR244" s="21" t="s">
        <v>159</v>
      </c>
      <c r="AT244" s="21" t="s">
        <v>155</v>
      </c>
      <c r="AU244" s="21" t="s">
        <v>78</v>
      </c>
      <c r="AY244" s="21" t="s">
        <v>154</v>
      </c>
      <c r="BE244" s="220">
        <f>IF(N244="základní",J244,0)</f>
        <v>0</v>
      </c>
      <c r="BF244" s="220">
        <f>IF(N244="snížená",J244,0)</f>
        <v>0</v>
      </c>
      <c r="BG244" s="220">
        <f>IF(N244="zákl. přenesená",J244,0)</f>
        <v>0</v>
      </c>
      <c r="BH244" s="220">
        <f>IF(N244="sníž. přenesená",J244,0)</f>
        <v>0</v>
      </c>
      <c r="BI244" s="220">
        <f>IF(N244="nulová",J244,0)</f>
        <v>0</v>
      </c>
      <c r="BJ244" s="21" t="s">
        <v>78</v>
      </c>
      <c r="BK244" s="220">
        <f>ROUND(I244*H244,2)</f>
        <v>0</v>
      </c>
      <c r="BL244" s="21" t="s">
        <v>159</v>
      </c>
      <c r="BM244" s="21" t="s">
        <v>647</v>
      </c>
    </row>
    <row r="245" s="1" customFormat="1" ht="16.5" customHeight="1">
      <c r="B245" s="43"/>
      <c r="C245" s="209" t="s">
        <v>405</v>
      </c>
      <c r="D245" s="209" t="s">
        <v>155</v>
      </c>
      <c r="E245" s="210" t="s">
        <v>1689</v>
      </c>
      <c r="F245" s="211" t="s">
        <v>1690</v>
      </c>
      <c r="G245" s="212" t="s">
        <v>262</v>
      </c>
      <c r="H245" s="213">
        <v>34</v>
      </c>
      <c r="I245" s="214"/>
      <c r="J245" s="215">
        <f>ROUND(I245*H245,2)</f>
        <v>0</v>
      </c>
      <c r="K245" s="211" t="s">
        <v>21</v>
      </c>
      <c r="L245" s="69"/>
      <c r="M245" s="216" t="s">
        <v>21</v>
      </c>
      <c r="N245" s="217" t="s">
        <v>41</v>
      </c>
      <c r="O245" s="44"/>
      <c r="P245" s="218">
        <f>O245*H245</f>
        <v>0</v>
      </c>
      <c r="Q245" s="218">
        <v>0</v>
      </c>
      <c r="R245" s="218">
        <f>Q245*H245</f>
        <v>0</v>
      </c>
      <c r="S245" s="218">
        <v>0</v>
      </c>
      <c r="T245" s="219">
        <f>S245*H245</f>
        <v>0</v>
      </c>
      <c r="AR245" s="21" t="s">
        <v>159</v>
      </c>
      <c r="AT245" s="21" t="s">
        <v>155</v>
      </c>
      <c r="AU245" s="21" t="s">
        <v>78</v>
      </c>
      <c r="AY245" s="21" t="s">
        <v>154</v>
      </c>
      <c r="BE245" s="220">
        <f>IF(N245="základní",J245,0)</f>
        <v>0</v>
      </c>
      <c r="BF245" s="220">
        <f>IF(N245="snížená",J245,0)</f>
        <v>0</v>
      </c>
      <c r="BG245" s="220">
        <f>IF(N245="zákl. přenesená",J245,0)</f>
        <v>0</v>
      </c>
      <c r="BH245" s="220">
        <f>IF(N245="sníž. přenesená",J245,0)</f>
        <v>0</v>
      </c>
      <c r="BI245" s="220">
        <f>IF(N245="nulová",J245,0)</f>
        <v>0</v>
      </c>
      <c r="BJ245" s="21" t="s">
        <v>78</v>
      </c>
      <c r="BK245" s="220">
        <f>ROUND(I245*H245,2)</f>
        <v>0</v>
      </c>
      <c r="BL245" s="21" t="s">
        <v>159</v>
      </c>
      <c r="BM245" s="21" t="s">
        <v>651</v>
      </c>
    </row>
    <row r="246" s="1" customFormat="1" ht="16.5" customHeight="1">
      <c r="B246" s="43"/>
      <c r="C246" s="209" t="s">
        <v>652</v>
      </c>
      <c r="D246" s="209" t="s">
        <v>155</v>
      </c>
      <c r="E246" s="210" t="s">
        <v>1691</v>
      </c>
      <c r="F246" s="211" t="s">
        <v>1692</v>
      </c>
      <c r="G246" s="212" t="s">
        <v>262</v>
      </c>
      <c r="H246" s="213">
        <v>2</v>
      </c>
      <c r="I246" s="214"/>
      <c r="J246" s="215">
        <f>ROUND(I246*H246,2)</f>
        <v>0</v>
      </c>
      <c r="K246" s="211" t="s">
        <v>21</v>
      </c>
      <c r="L246" s="69"/>
      <c r="M246" s="216" t="s">
        <v>21</v>
      </c>
      <c r="N246" s="217" t="s">
        <v>41</v>
      </c>
      <c r="O246" s="44"/>
      <c r="P246" s="218">
        <f>O246*H246</f>
        <v>0</v>
      </c>
      <c r="Q246" s="218">
        <v>0</v>
      </c>
      <c r="R246" s="218">
        <f>Q246*H246</f>
        <v>0</v>
      </c>
      <c r="S246" s="218">
        <v>0</v>
      </c>
      <c r="T246" s="219">
        <f>S246*H246</f>
        <v>0</v>
      </c>
      <c r="AR246" s="21" t="s">
        <v>159</v>
      </c>
      <c r="AT246" s="21" t="s">
        <v>155</v>
      </c>
      <c r="AU246" s="21" t="s">
        <v>78</v>
      </c>
      <c r="AY246" s="21" t="s">
        <v>154</v>
      </c>
      <c r="BE246" s="220">
        <f>IF(N246="základní",J246,0)</f>
        <v>0</v>
      </c>
      <c r="BF246" s="220">
        <f>IF(N246="snížená",J246,0)</f>
        <v>0</v>
      </c>
      <c r="BG246" s="220">
        <f>IF(N246="zákl. přenesená",J246,0)</f>
        <v>0</v>
      </c>
      <c r="BH246" s="220">
        <f>IF(N246="sníž. přenesená",J246,0)</f>
        <v>0</v>
      </c>
      <c r="BI246" s="220">
        <f>IF(N246="nulová",J246,0)</f>
        <v>0</v>
      </c>
      <c r="BJ246" s="21" t="s">
        <v>78</v>
      </c>
      <c r="BK246" s="220">
        <f>ROUND(I246*H246,2)</f>
        <v>0</v>
      </c>
      <c r="BL246" s="21" t="s">
        <v>159</v>
      </c>
      <c r="BM246" s="21" t="s">
        <v>655</v>
      </c>
    </row>
    <row r="247" s="1" customFormat="1" ht="16.5" customHeight="1">
      <c r="B247" s="43"/>
      <c r="C247" s="209" t="s">
        <v>408</v>
      </c>
      <c r="D247" s="209" t="s">
        <v>155</v>
      </c>
      <c r="E247" s="210" t="s">
        <v>1693</v>
      </c>
      <c r="F247" s="211" t="s">
        <v>1694</v>
      </c>
      <c r="G247" s="212" t="s">
        <v>262</v>
      </c>
      <c r="H247" s="213">
        <v>34</v>
      </c>
      <c r="I247" s="214"/>
      <c r="J247" s="215">
        <f>ROUND(I247*H247,2)</f>
        <v>0</v>
      </c>
      <c r="K247" s="211" t="s">
        <v>21</v>
      </c>
      <c r="L247" s="69"/>
      <c r="M247" s="216" t="s">
        <v>21</v>
      </c>
      <c r="N247" s="217" t="s">
        <v>41</v>
      </c>
      <c r="O247" s="44"/>
      <c r="P247" s="218">
        <f>O247*H247</f>
        <v>0</v>
      </c>
      <c r="Q247" s="218">
        <v>0</v>
      </c>
      <c r="R247" s="218">
        <f>Q247*H247</f>
        <v>0</v>
      </c>
      <c r="S247" s="218">
        <v>0</v>
      </c>
      <c r="T247" s="219">
        <f>S247*H247</f>
        <v>0</v>
      </c>
      <c r="AR247" s="21" t="s">
        <v>159</v>
      </c>
      <c r="AT247" s="21" t="s">
        <v>155</v>
      </c>
      <c r="AU247" s="21" t="s">
        <v>78</v>
      </c>
      <c r="AY247" s="21" t="s">
        <v>154</v>
      </c>
      <c r="BE247" s="220">
        <f>IF(N247="základní",J247,0)</f>
        <v>0</v>
      </c>
      <c r="BF247" s="220">
        <f>IF(N247="snížená",J247,0)</f>
        <v>0</v>
      </c>
      <c r="BG247" s="220">
        <f>IF(N247="zákl. přenesená",J247,0)</f>
        <v>0</v>
      </c>
      <c r="BH247" s="220">
        <f>IF(N247="sníž. přenesená",J247,0)</f>
        <v>0</v>
      </c>
      <c r="BI247" s="220">
        <f>IF(N247="nulová",J247,0)</f>
        <v>0</v>
      </c>
      <c r="BJ247" s="21" t="s">
        <v>78</v>
      </c>
      <c r="BK247" s="220">
        <f>ROUND(I247*H247,2)</f>
        <v>0</v>
      </c>
      <c r="BL247" s="21" t="s">
        <v>159</v>
      </c>
      <c r="BM247" s="21" t="s">
        <v>659</v>
      </c>
    </row>
    <row r="248" s="1" customFormat="1" ht="16.5" customHeight="1">
      <c r="B248" s="43"/>
      <c r="C248" s="209" t="s">
        <v>660</v>
      </c>
      <c r="D248" s="209" t="s">
        <v>155</v>
      </c>
      <c r="E248" s="210" t="s">
        <v>1695</v>
      </c>
      <c r="F248" s="211" t="s">
        <v>1534</v>
      </c>
      <c r="G248" s="212" t="s">
        <v>262</v>
      </c>
      <c r="H248" s="213">
        <v>2</v>
      </c>
      <c r="I248" s="214"/>
      <c r="J248" s="215">
        <f>ROUND(I248*H248,2)</f>
        <v>0</v>
      </c>
      <c r="K248" s="211" t="s">
        <v>21</v>
      </c>
      <c r="L248" s="69"/>
      <c r="M248" s="216" t="s">
        <v>21</v>
      </c>
      <c r="N248" s="217" t="s">
        <v>41</v>
      </c>
      <c r="O248" s="44"/>
      <c r="P248" s="218">
        <f>O248*H248</f>
        <v>0</v>
      </c>
      <c r="Q248" s="218">
        <v>0</v>
      </c>
      <c r="R248" s="218">
        <f>Q248*H248</f>
        <v>0</v>
      </c>
      <c r="S248" s="218">
        <v>0</v>
      </c>
      <c r="T248" s="219">
        <f>S248*H248</f>
        <v>0</v>
      </c>
      <c r="AR248" s="21" t="s">
        <v>159</v>
      </c>
      <c r="AT248" s="21" t="s">
        <v>155</v>
      </c>
      <c r="AU248" s="21" t="s">
        <v>78</v>
      </c>
      <c r="AY248" s="21" t="s">
        <v>154</v>
      </c>
      <c r="BE248" s="220">
        <f>IF(N248="základní",J248,0)</f>
        <v>0</v>
      </c>
      <c r="BF248" s="220">
        <f>IF(N248="snížená",J248,0)</f>
        <v>0</v>
      </c>
      <c r="BG248" s="220">
        <f>IF(N248="zákl. přenesená",J248,0)</f>
        <v>0</v>
      </c>
      <c r="BH248" s="220">
        <f>IF(N248="sníž. přenesená",J248,0)</f>
        <v>0</v>
      </c>
      <c r="BI248" s="220">
        <f>IF(N248="nulová",J248,0)</f>
        <v>0</v>
      </c>
      <c r="BJ248" s="21" t="s">
        <v>78</v>
      </c>
      <c r="BK248" s="220">
        <f>ROUND(I248*H248,2)</f>
        <v>0</v>
      </c>
      <c r="BL248" s="21" t="s">
        <v>159</v>
      </c>
      <c r="BM248" s="21" t="s">
        <v>663</v>
      </c>
    </row>
    <row r="249" s="1" customFormat="1" ht="16.5" customHeight="1">
      <c r="B249" s="43"/>
      <c r="C249" s="209" t="s">
        <v>413</v>
      </c>
      <c r="D249" s="209" t="s">
        <v>155</v>
      </c>
      <c r="E249" s="210" t="s">
        <v>1696</v>
      </c>
      <c r="F249" s="211" t="s">
        <v>1532</v>
      </c>
      <c r="G249" s="212" t="s">
        <v>262</v>
      </c>
      <c r="H249" s="213">
        <v>1</v>
      </c>
      <c r="I249" s="214"/>
      <c r="J249" s="215">
        <f>ROUND(I249*H249,2)</f>
        <v>0</v>
      </c>
      <c r="K249" s="211" t="s">
        <v>21</v>
      </c>
      <c r="L249" s="69"/>
      <c r="M249" s="216" t="s">
        <v>21</v>
      </c>
      <c r="N249" s="217" t="s">
        <v>41</v>
      </c>
      <c r="O249" s="44"/>
      <c r="P249" s="218">
        <f>O249*H249</f>
        <v>0</v>
      </c>
      <c r="Q249" s="218">
        <v>0</v>
      </c>
      <c r="R249" s="218">
        <f>Q249*H249</f>
        <v>0</v>
      </c>
      <c r="S249" s="218">
        <v>0</v>
      </c>
      <c r="T249" s="219">
        <f>S249*H249</f>
        <v>0</v>
      </c>
      <c r="AR249" s="21" t="s">
        <v>159</v>
      </c>
      <c r="AT249" s="21" t="s">
        <v>155</v>
      </c>
      <c r="AU249" s="21" t="s">
        <v>78</v>
      </c>
      <c r="AY249" s="21" t="s">
        <v>154</v>
      </c>
      <c r="BE249" s="220">
        <f>IF(N249="základní",J249,0)</f>
        <v>0</v>
      </c>
      <c r="BF249" s="220">
        <f>IF(N249="snížená",J249,0)</f>
        <v>0</v>
      </c>
      <c r="BG249" s="220">
        <f>IF(N249="zákl. přenesená",J249,0)</f>
        <v>0</v>
      </c>
      <c r="BH249" s="220">
        <f>IF(N249="sníž. přenesená",J249,0)</f>
        <v>0</v>
      </c>
      <c r="BI249" s="220">
        <f>IF(N249="nulová",J249,0)</f>
        <v>0</v>
      </c>
      <c r="BJ249" s="21" t="s">
        <v>78</v>
      </c>
      <c r="BK249" s="220">
        <f>ROUND(I249*H249,2)</f>
        <v>0</v>
      </c>
      <c r="BL249" s="21" t="s">
        <v>159</v>
      </c>
      <c r="BM249" s="21" t="s">
        <v>666</v>
      </c>
    </row>
    <row r="250" s="1" customFormat="1" ht="16.5" customHeight="1">
      <c r="B250" s="43"/>
      <c r="C250" s="209" t="s">
        <v>667</v>
      </c>
      <c r="D250" s="209" t="s">
        <v>155</v>
      </c>
      <c r="E250" s="210" t="s">
        <v>1697</v>
      </c>
      <c r="F250" s="211" t="s">
        <v>1698</v>
      </c>
      <c r="G250" s="212" t="s">
        <v>262</v>
      </c>
      <c r="H250" s="213">
        <v>8</v>
      </c>
      <c r="I250" s="214"/>
      <c r="J250" s="215">
        <f>ROUND(I250*H250,2)</f>
        <v>0</v>
      </c>
      <c r="K250" s="211" t="s">
        <v>21</v>
      </c>
      <c r="L250" s="69"/>
      <c r="M250" s="216" t="s">
        <v>21</v>
      </c>
      <c r="N250" s="217" t="s">
        <v>41</v>
      </c>
      <c r="O250" s="44"/>
      <c r="P250" s="218">
        <f>O250*H250</f>
        <v>0</v>
      </c>
      <c r="Q250" s="218">
        <v>0</v>
      </c>
      <c r="R250" s="218">
        <f>Q250*H250</f>
        <v>0</v>
      </c>
      <c r="S250" s="218">
        <v>0</v>
      </c>
      <c r="T250" s="219">
        <f>S250*H250</f>
        <v>0</v>
      </c>
      <c r="AR250" s="21" t="s">
        <v>159</v>
      </c>
      <c r="AT250" s="21" t="s">
        <v>155</v>
      </c>
      <c r="AU250" s="21" t="s">
        <v>78</v>
      </c>
      <c r="AY250" s="21" t="s">
        <v>154</v>
      </c>
      <c r="BE250" s="220">
        <f>IF(N250="základní",J250,0)</f>
        <v>0</v>
      </c>
      <c r="BF250" s="220">
        <f>IF(N250="snížená",J250,0)</f>
        <v>0</v>
      </c>
      <c r="BG250" s="220">
        <f>IF(N250="zákl. přenesená",J250,0)</f>
        <v>0</v>
      </c>
      <c r="BH250" s="220">
        <f>IF(N250="sníž. přenesená",J250,0)</f>
        <v>0</v>
      </c>
      <c r="BI250" s="220">
        <f>IF(N250="nulová",J250,0)</f>
        <v>0</v>
      </c>
      <c r="BJ250" s="21" t="s">
        <v>78</v>
      </c>
      <c r="BK250" s="220">
        <f>ROUND(I250*H250,2)</f>
        <v>0</v>
      </c>
      <c r="BL250" s="21" t="s">
        <v>159</v>
      </c>
      <c r="BM250" s="21" t="s">
        <v>670</v>
      </c>
    </row>
    <row r="251" s="1" customFormat="1" ht="16.5" customHeight="1">
      <c r="B251" s="43"/>
      <c r="C251" s="209" t="s">
        <v>416</v>
      </c>
      <c r="D251" s="209" t="s">
        <v>155</v>
      </c>
      <c r="E251" s="210" t="s">
        <v>1699</v>
      </c>
      <c r="F251" s="211" t="s">
        <v>1700</v>
      </c>
      <c r="G251" s="212" t="s">
        <v>262</v>
      </c>
      <c r="H251" s="213">
        <v>1</v>
      </c>
      <c r="I251" s="214"/>
      <c r="J251" s="215">
        <f>ROUND(I251*H251,2)</f>
        <v>0</v>
      </c>
      <c r="K251" s="211" t="s">
        <v>21</v>
      </c>
      <c r="L251" s="69"/>
      <c r="M251" s="216" t="s">
        <v>21</v>
      </c>
      <c r="N251" s="217" t="s">
        <v>41</v>
      </c>
      <c r="O251" s="44"/>
      <c r="P251" s="218">
        <f>O251*H251</f>
        <v>0</v>
      </c>
      <c r="Q251" s="218">
        <v>0</v>
      </c>
      <c r="R251" s="218">
        <f>Q251*H251</f>
        <v>0</v>
      </c>
      <c r="S251" s="218">
        <v>0</v>
      </c>
      <c r="T251" s="219">
        <f>S251*H251</f>
        <v>0</v>
      </c>
      <c r="AR251" s="21" t="s">
        <v>159</v>
      </c>
      <c r="AT251" s="21" t="s">
        <v>155</v>
      </c>
      <c r="AU251" s="21" t="s">
        <v>78</v>
      </c>
      <c r="AY251" s="21" t="s">
        <v>154</v>
      </c>
      <c r="BE251" s="220">
        <f>IF(N251="základní",J251,0)</f>
        <v>0</v>
      </c>
      <c r="BF251" s="220">
        <f>IF(N251="snížená",J251,0)</f>
        <v>0</v>
      </c>
      <c r="BG251" s="220">
        <f>IF(N251="zákl. přenesená",J251,0)</f>
        <v>0</v>
      </c>
      <c r="BH251" s="220">
        <f>IF(N251="sníž. přenesená",J251,0)</f>
        <v>0</v>
      </c>
      <c r="BI251" s="220">
        <f>IF(N251="nulová",J251,0)</f>
        <v>0</v>
      </c>
      <c r="BJ251" s="21" t="s">
        <v>78</v>
      </c>
      <c r="BK251" s="220">
        <f>ROUND(I251*H251,2)</f>
        <v>0</v>
      </c>
      <c r="BL251" s="21" t="s">
        <v>159</v>
      </c>
      <c r="BM251" s="21" t="s">
        <v>673</v>
      </c>
    </row>
    <row r="252" s="1" customFormat="1" ht="16.5" customHeight="1">
      <c r="B252" s="43"/>
      <c r="C252" s="209" t="s">
        <v>675</v>
      </c>
      <c r="D252" s="209" t="s">
        <v>155</v>
      </c>
      <c r="E252" s="210" t="s">
        <v>1701</v>
      </c>
      <c r="F252" s="211" t="s">
        <v>1702</v>
      </c>
      <c r="G252" s="212" t="s">
        <v>262</v>
      </c>
      <c r="H252" s="213">
        <v>36</v>
      </c>
      <c r="I252" s="214"/>
      <c r="J252" s="215">
        <f>ROUND(I252*H252,2)</f>
        <v>0</v>
      </c>
      <c r="K252" s="211" t="s">
        <v>21</v>
      </c>
      <c r="L252" s="69"/>
      <c r="M252" s="216" t="s">
        <v>21</v>
      </c>
      <c r="N252" s="217" t="s">
        <v>41</v>
      </c>
      <c r="O252" s="44"/>
      <c r="P252" s="218">
        <f>O252*H252</f>
        <v>0</v>
      </c>
      <c r="Q252" s="218">
        <v>0</v>
      </c>
      <c r="R252" s="218">
        <f>Q252*H252</f>
        <v>0</v>
      </c>
      <c r="S252" s="218">
        <v>0</v>
      </c>
      <c r="T252" s="219">
        <f>S252*H252</f>
        <v>0</v>
      </c>
      <c r="AR252" s="21" t="s">
        <v>159</v>
      </c>
      <c r="AT252" s="21" t="s">
        <v>155</v>
      </c>
      <c r="AU252" s="21" t="s">
        <v>78</v>
      </c>
      <c r="AY252" s="21" t="s">
        <v>154</v>
      </c>
      <c r="BE252" s="220">
        <f>IF(N252="základní",J252,0)</f>
        <v>0</v>
      </c>
      <c r="BF252" s="220">
        <f>IF(N252="snížená",J252,0)</f>
        <v>0</v>
      </c>
      <c r="BG252" s="220">
        <f>IF(N252="zákl. přenesená",J252,0)</f>
        <v>0</v>
      </c>
      <c r="BH252" s="220">
        <f>IF(N252="sníž. přenesená",J252,0)</f>
        <v>0</v>
      </c>
      <c r="BI252" s="220">
        <f>IF(N252="nulová",J252,0)</f>
        <v>0</v>
      </c>
      <c r="BJ252" s="21" t="s">
        <v>78</v>
      </c>
      <c r="BK252" s="220">
        <f>ROUND(I252*H252,2)</f>
        <v>0</v>
      </c>
      <c r="BL252" s="21" t="s">
        <v>159</v>
      </c>
      <c r="BM252" s="21" t="s">
        <v>678</v>
      </c>
    </row>
    <row r="253" s="1" customFormat="1" ht="16.5" customHeight="1">
      <c r="B253" s="43"/>
      <c r="C253" s="209" t="s">
        <v>420</v>
      </c>
      <c r="D253" s="209" t="s">
        <v>155</v>
      </c>
      <c r="E253" s="210" t="s">
        <v>1703</v>
      </c>
      <c r="F253" s="211" t="s">
        <v>1704</v>
      </c>
      <c r="G253" s="212" t="s">
        <v>262</v>
      </c>
      <c r="H253" s="213">
        <v>2</v>
      </c>
      <c r="I253" s="214"/>
      <c r="J253" s="215">
        <f>ROUND(I253*H253,2)</f>
        <v>0</v>
      </c>
      <c r="K253" s="211" t="s">
        <v>21</v>
      </c>
      <c r="L253" s="69"/>
      <c r="M253" s="216" t="s">
        <v>21</v>
      </c>
      <c r="N253" s="217" t="s">
        <v>41</v>
      </c>
      <c r="O253" s="44"/>
      <c r="P253" s="218">
        <f>O253*H253</f>
        <v>0</v>
      </c>
      <c r="Q253" s="218">
        <v>0</v>
      </c>
      <c r="R253" s="218">
        <f>Q253*H253</f>
        <v>0</v>
      </c>
      <c r="S253" s="218">
        <v>0</v>
      </c>
      <c r="T253" s="219">
        <f>S253*H253</f>
        <v>0</v>
      </c>
      <c r="AR253" s="21" t="s">
        <v>159</v>
      </c>
      <c r="AT253" s="21" t="s">
        <v>155</v>
      </c>
      <c r="AU253" s="21" t="s">
        <v>78</v>
      </c>
      <c r="AY253" s="21" t="s">
        <v>154</v>
      </c>
      <c r="BE253" s="220">
        <f>IF(N253="základní",J253,0)</f>
        <v>0</v>
      </c>
      <c r="BF253" s="220">
        <f>IF(N253="snížená",J253,0)</f>
        <v>0</v>
      </c>
      <c r="BG253" s="220">
        <f>IF(N253="zákl. přenesená",J253,0)</f>
        <v>0</v>
      </c>
      <c r="BH253" s="220">
        <f>IF(N253="sníž. přenesená",J253,0)</f>
        <v>0</v>
      </c>
      <c r="BI253" s="220">
        <f>IF(N253="nulová",J253,0)</f>
        <v>0</v>
      </c>
      <c r="BJ253" s="21" t="s">
        <v>78</v>
      </c>
      <c r="BK253" s="220">
        <f>ROUND(I253*H253,2)</f>
        <v>0</v>
      </c>
      <c r="BL253" s="21" t="s">
        <v>159</v>
      </c>
      <c r="BM253" s="21" t="s">
        <v>682</v>
      </c>
    </row>
    <row r="254" s="1" customFormat="1" ht="16.5" customHeight="1">
      <c r="B254" s="43"/>
      <c r="C254" s="209" t="s">
        <v>683</v>
      </c>
      <c r="D254" s="209" t="s">
        <v>155</v>
      </c>
      <c r="E254" s="210" t="s">
        <v>1705</v>
      </c>
      <c r="F254" s="211" t="s">
        <v>1706</v>
      </c>
      <c r="G254" s="212" t="s">
        <v>262</v>
      </c>
      <c r="H254" s="213">
        <v>32</v>
      </c>
      <c r="I254" s="214"/>
      <c r="J254" s="215">
        <f>ROUND(I254*H254,2)</f>
        <v>0</v>
      </c>
      <c r="K254" s="211" t="s">
        <v>21</v>
      </c>
      <c r="L254" s="69"/>
      <c r="M254" s="216" t="s">
        <v>21</v>
      </c>
      <c r="N254" s="217" t="s">
        <v>41</v>
      </c>
      <c r="O254" s="44"/>
      <c r="P254" s="218">
        <f>O254*H254</f>
        <v>0</v>
      </c>
      <c r="Q254" s="218">
        <v>0</v>
      </c>
      <c r="R254" s="218">
        <f>Q254*H254</f>
        <v>0</v>
      </c>
      <c r="S254" s="218">
        <v>0</v>
      </c>
      <c r="T254" s="219">
        <f>S254*H254</f>
        <v>0</v>
      </c>
      <c r="AR254" s="21" t="s">
        <v>159</v>
      </c>
      <c r="AT254" s="21" t="s">
        <v>155</v>
      </c>
      <c r="AU254" s="21" t="s">
        <v>78</v>
      </c>
      <c r="AY254" s="21" t="s">
        <v>154</v>
      </c>
      <c r="BE254" s="220">
        <f>IF(N254="základní",J254,0)</f>
        <v>0</v>
      </c>
      <c r="BF254" s="220">
        <f>IF(N254="snížená",J254,0)</f>
        <v>0</v>
      </c>
      <c r="BG254" s="220">
        <f>IF(N254="zákl. přenesená",J254,0)</f>
        <v>0</v>
      </c>
      <c r="BH254" s="220">
        <f>IF(N254="sníž. přenesená",J254,0)</f>
        <v>0</v>
      </c>
      <c r="BI254" s="220">
        <f>IF(N254="nulová",J254,0)</f>
        <v>0</v>
      </c>
      <c r="BJ254" s="21" t="s">
        <v>78</v>
      </c>
      <c r="BK254" s="220">
        <f>ROUND(I254*H254,2)</f>
        <v>0</v>
      </c>
      <c r="BL254" s="21" t="s">
        <v>159</v>
      </c>
      <c r="BM254" s="21" t="s">
        <v>686</v>
      </c>
    </row>
    <row r="255" s="1" customFormat="1" ht="16.5" customHeight="1">
      <c r="B255" s="43"/>
      <c r="C255" s="209" t="s">
        <v>424</v>
      </c>
      <c r="D255" s="209" t="s">
        <v>155</v>
      </c>
      <c r="E255" s="210" t="s">
        <v>1707</v>
      </c>
      <c r="F255" s="211" t="s">
        <v>1708</v>
      </c>
      <c r="G255" s="212" t="s">
        <v>262</v>
      </c>
      <c r="H255" s="213">
        <v>1</v>
      </c>
      <c r="I255" s="214"/>
      <c r="J255" s="215">
        <f>ROUND(I255*H255,2)</f>
        <v>0</v>
      </c>
      <c r="K255" s="211" t="s">
        <v>21</v>
      </c>
      <c r="L255" s="69"/>
      <c r="M255" s="216" t="s">
        <v>21</v>
      </c>
      <c r="N255" s="217" t="s">
        <v>41</v>
      </c>
      <c r="O255" s="44"/>
      <c r="P255" s="218">
        <f>O255*H255</f>
        <v>0</v>
      </c>
      <c r="Q255" s="218">
        <v>0</v>
      </c>
      <c r="R255" s="218">
        <f>Q255*H255</f>
        <v>0</v>
      </c>
      <c r="S255" s="218">
        <v>0</v>
      </c>
      <c r="T255" s="219">
        <f>S255*H255</f>
        <v>0</v>
      </c>
      <c r="AR255" s="21" t="s">
        <v>159</v>
      </c>
      <c r="AT255" s="21" t="s">
        <v>155</v>
      </c>
      <c r="AU255" s="21" t="s">
        <v>78</v>
      </c>
      <c r="AY255" s="21" t="s">
        <v>154</v>
      </c>
      <c r="BE255" s="220">
        <f>IF(N255="základní",J255,0)</f>
        <v>0</v>
      </c>
      <c r="BF255" s="220">
        <f>IF(N255="snížená",J255,0)</f>
        <v>0</v>
      </c>
      <c r="BG255" s="220">
        <f>IF(N255="zákl. přenesená",J255,0)</f>
        <v>0</v>
      </c>
      <c r="BH255" s="220">
        <f>IF(N255="sníž. přenesená",J255,0)</f>
        <v>0</v>
      </c>
      <c r="BI255" s="220">
        <f>IF(N255="nulová",J255,0)</f>
        <v>0</v>
      </c>
      <c r="BJ255" s="21" t="s">
        <v>78</v>
      </c>
      <c r="BK255" s="220">
        <f>ROUND(I255*H255,2)</f>
        <v>0</v>
      </c>
      <c r="BL255" s="21" t="s">
        <v>159</v>
      </c>
      <c r="BM255" s="21" t="s">
        <v>689</v>
      </c>
    </row>
    <row r="256" s="1" customFormat="1" ht="16.5" customHeight="1">
      <c r="B256" s="43"/>
      <c r="C256" s="209" t="s">
        <v>690</v>
      </c>
      <c r="D256" s="209" t="s">
        <v>155</v>
      </c>
      <c r="E256" s="210" t="s">
        <v>1709</v>
      </c>
      <c r="F256" s="211" t="s">
        <v>1710</v>
      </c>
      <c r="G256" s="212" t="s">
        <v>195</v>
      </c>
      <c r="H256" s="213">
        <v>0.29999999999999999</v>
      </c>
      <c r="I256" s="214"/>
      <c r="J256" s="215">
        <f>ROUND(I256*H256,2)</f>
        <v>0</v>
      </c>
      <c r="K256" s="211" t="s">
        <v>21</v>
      </c>
      <c r="L256" s="69"/>
      <c r="M256" s="216" t="s">
        <v>21</v>
      </c>
      <c r="N256" s="217" t="s">
        <v>41</v>
      </c>
      <c r="O256" s="44"/>
      <c r="P256" s="218">
        <f>O256*H256</f>
        <v>0</v>
      </c>
      <c r="Q256" s="218">
        <v>0</v>
      </c>
      <c r="R256" s="218">
        <f>Q256*H256</f>
        <v>0</v>
      </c>
      <c r="S256" s="218">
        <v>0</v>
      </c>
      <c r="T256" s="219">
        <f>S256*H256</f>
        <v>0</v>
      </c>
      <c r="AR256" s="21" t="s">
        <v>159</v>
      </c>
      <c r="AT256" s="21" t="s">
        <v>155</v>
      </c>
      <c r="AU256" s="21" t="s">
        <v>78</v>
      </c>
      <c r="AY256" s="21" t="s">
        <v>154</v>
      </c>
      <c r="BE256" s="220">
        <f>IF(N256="základní",J256,0)</f>
        <v>0</v>
      </c>
      <c r="BF256" s="220">
        <f>IF(N256="snížená",J256,0)</f>
        <v>0</v>
      </c>
      <c r="BG256" s="220">
        <f>IF(N256="zákl. přenesená",J256,0)</f>
        <v>0</v>
      </c>
      <c r="BH256" s="220">
        <f>IF(N256="sníž. přenesená",J256,0)</f>
        <v>0</v>
      </c>
      <c r="BI256" s="220">
        <f>IF(N256="nulová",J256,0)</f>
        <v>0</v>
      </c>
      <c r="BJ256" s="21" t="s">
        <v>78</v>
      </c>
      <c r="BK256" s="220">
        <f>ROUND(I256*H256,2)</f>
        <v>0</v>
      </c>
      <c r="BL256" s="21" t="s">
        <v>159</v>
      </c>
      <c r="BM256" s="21" t="s">
        <v>694</v>
      </c>
    </row>
    <row r="257" s="9" customFormat="1" ht="37.44" customHeight="1">
      <c r="B257" s="195"/>
      <c r="C257" s="196"/>
      <c r="D257" s="197" t="s">
        <v>69</v>
      </c>
      <c r="E257" s="198" t="s">
        <v>1711</v>
      </c>
      <c r="F257" s="198" t="s">
        <v>1712</v>
      </c>
      <c r="G257" s="196"/>
      <c r="H257" s="196"/>
      <c r="I257" s="199"/>
      <c r="J257" s="200">
        <f>BK257</f>
        <v>0</v>
      </c>
      <c r="K257" s="196"/>
      <c r="L257" s="201"/>
      <c r="M257" s="202"/>
      <c r="N257" s="203"/>
      <c r="O257" s="203"/>
      <c r="P257" s="204">
        <f>SUM(P258:P273)</f>
        <v>0</v>
      </c>
      <c r="Q257" s="203"/>
      <c r="R257" s="204">
        <f>SUM(R258:R273)</f>
        <v>0</v>
      </c>
      <c r="S257" s="203"/>
      <c r="T257" s="205">
        <f>SUM(T258:T273)</f>
        <v>0</v>
      </c>
      <c r="AR257" s="206" t="s">
        <v>78</v>
      </c>
      <c r="AT257" s="207" t="s">
        <v>69</v>
      </c>
      <c r="AU257" s="207" t="s">
        <v>70</v>
      </c>
      <c r="AY257" s="206" t="s">
        <v>154</v>
      </c>
      <c r="BK257" s="208">
        <f>SUM(BK258:BK273)</f>
        <v>0</v>
      </c>
    </row>
    <row r="258" s="1" customFormat="1" ht="16.5" customHeight="1">
      <c r="B258" s="43"/>
      <c r="C258" s="209" t="s">
        <v>430</v>
      </c>
      <c r="D258" s="209" t="s">
        <v>155</v>
      </c>
      <c r="E258" s="210" t="s">
        <v>1713</v>
      </c>
      <c r="F258" s="211" t="s">
        <v>1714</v>
      </c>
      <c r="G258" s="212" t="s">
        <v>262</v>
      </c>
      <c r="H258" s="213">
        <v>1</v>
      </c>
      <c r="I258" s="214"/>
      <c r="J258" s="215">
        <f>ROUND(I258*H258,2)</f>
        <v>0</v>
      </c>
      <c r="K258" s="211" t="s">
        <v>21</v>
      </c>
      <c r="L258" s="69"/>
      <c r="M258" s="216" t="s">
        <v>21</v>
      </c>
      <c r="N258" s="217" t="s">
        <v>41</v>
      </c>
      <c r="O258" s="44"/>
      <c r="P258" s="218">
        <f>O258*H258</f>
        <v>0</v>
      </c>
      <c r="Q258" s="218">
        <v>0</v>
      </c>
      <c r="R258" s="218">
        <f>Q258*H258</f>
        <v>0</v>
      </c>
      <c r="S258" s="218">
        <v>0</v>
      </c>
      <c r="T258" s="219">
        <f>S258*H258</f>
        <v>0</v>
      </c>
      <c r="AR258" s="21" t="s">
        <v>159</v>
      </c>
      <c r="AT258" s="21" t="s">
        <v>155</v>
      </c>
      <c r="AU258" s="21" t="s">
        <v>78</v>
      </c>
      <c r="AY258" s="21" t="s">
        <v>154</v>
      </c>
      <c r="BE258" s="220">
        <f>IF(N258="základní",J258,0)</f>
        <v>0</v>
      </c>
      <c r="BF258" s="220">
        <f>IF(N258="snížená",J258,0)</f>
        <v>0</v>
      </c>
      <c r="BG258" s="220">
        <f>IF(N258="zákl. přenesená",J258,0)</f>
        <v>0</v>
      </c>
      <c r="BH258" s="220">
        <f>IF(N258="sníž. přenesená",J258,0)</f>
        <v>0</v>
      </c>
      <c r="BI258" s="220">
        <f>IF(N258="nulová",J258,0)</f>
        <v>0</v>
      </c>
      <c r="BJ258" s="21" t="s">
        <v>78</v>
      </c>
      <c r="BK258" s="220">
        <f>ROUND(I258*H258,2)</f>
        <v>0</v>
      </c>
      <c r="BL258" s="21" t="s">
        <v>159</v>
      </c>
      <c r="BM258" s="21" t="s">
        <v>697</v>
      </c>
    </row>
    <row r="259" s="1" customFormat="1" ht="16.5" customHeight="1">
      <c r="B259" s="43"/>
      <c r="C259" s="209" t="s">
        <v>698</v>
      </c>
      <c r="D259" s="209" t="s">
        <v>155</v>
      </c>
      <c r="E259" s="210" t="s">
        <v>1715</v>
      </c>
      <c r="F259" s="211" t="s">
        <v>1716</v>
      </c>
      <c r="G259" s="212" t="s">
        <v>262</v>
      </c>
      <c r="H259" s="213">
        <v>1</v>
      </c>
      <c r="I259" s="214"/>
      <c r="J259" s="215">
        <f>ROUND(I259*H259,2)</f>
        <v>0</v>
      </c>
      <c r="K259" s="211" t="s">
        <v>21</v>
      </c>
      <c r="L259" s="69"/>
      <c r="M259" s="216" t="s">
        <v>21</v>
      </c>
      <c r="N259" s="217" t="s">
        <v>41</v>
      </c>
      <c r="O259" s="44"/>
      <c r="P259" s="218">
        <f>O259*H259</f>
        <v>0</v>
      </c>
      <c r="Q259" s="218">
        <v>0</v>
      </c>
      <c r="R259" s="218">
        <f>Q259*H259</f>
        <v>0</v>
      </c>
      <c r="S259" s="218">
        <v>0</v>
      </c>
      <c r="T259" s="219">
        <f>S259*H259</f>
        <v>0</v>
      </c>
      <c r="AR259" s="21" t="s">
        <v>159</v>
      </c>
      <c r="AT259" s="21" t="s">
        <v>155</v>
      </c>
      <c r="AU259" s="21" t="s">
        <v>78</v>
      </c>
      <c r="AY259" s="21" t="s">
        <v>154</v>
      </c>
      <c r="BE259" s="220">
        <f>IF(N259="základní",J259,0)</f>
        <v>0</v>
      </c>
      <c r="BF259" s="220">
        <f>IF(N259="snížená",J259,0)</f>
        <v>0</v>
      </c>
      <c r="BG259" s="220">
        <f>IF(N259="zákl. přenesená",J259,0)</f>
        <v>0</v>
      </c>
      <c r="BH259" s="220">
        <f>IF(N259="sníž. přenesená",J259,0)</f>
        <v>0</v>
      </c>
      <c r="BI259" s="220">
        <f>IF(N259="nulová",J259,0)</f>
        <v>0</v>
      </c>
      <c r="BJ259" s="21" t="s">
        <v>78</v>
      </c>
      <c r="BK259" s="220">
        <f>ROUND(I259*H259,2)</f>
        <v>0</v>
      </c>
      <c r="BL259" s="21" t="s">
        <v>159</v>
      </c>
      <c r="BM259" s="21" t="s">
        <v>701</v>
      </c>
    </row>
    <row r="260" s="1" customFormat="1" ht="16.5" customHeight="1">
      <c r="B260" s="43"/>
      <c r="C260" s="209" t="s">
        <v>433</v>
      </c>
      <c r="D260" s="209" t="s">
        <v>155</v>
      </c>
      <c r="E260" s="210" t="s">
        <v>1717</v>
      </c>
      <c r="F260" s="211" t="s">
        <v>1718</v>
      </c>
      <c r="G260" s="212" t="s">
        <v>262</v>
      </c>
      <c r="H260" s="213">
        <v>2</v>
      </c>
      <c r="I260" s="214"/>
      <c r="J260" s="215">
        <f>ROUND(I260*H260,2)</f>
        <v>0</v>
      </c>
      <c r="K260" s="211" t="s">
        <v>21</v>
      </c>
      <c r="L260" s="69"/>
      <c r="M260" s="216" t="s">
        <v>21</v>
      </c>
      <c r="N260" s="217" t="s">
        <v>41</v>
      </c>
      <c r="O260" s="44"/>
      <c r="P260" s="218">
        <f>O260*H260</f>
        <v>0</v>
      </c>
      <c r="Q260" s="218">
        <v>0</v>
      </c>
      <c r="R260" s="218">
        <f>Q260*H260</f>
        <v>0</v>
      </c>
      <c r="S260" s="218">
        <v>0</v>
      </c>
      <c r="T260" s="219">
        <f>S260*H260</f>
        <v>0</v>
      </c>
      <c r="AR260" s="21" t="s">
        <v>159</v>
      </c>
      <c r="AT260" s="21" t="s">
        <v>155</v>
      </c>
      <c r="AU260" s="21" t="s">
        <v>78</v>
      </c>
      <c r="AY260" s="21" t="s">
        <v>154</v>
      </c>
      <c r="BE260" s="220">
        <f>IF(N260="základní",J260,0)</f>
        <v>0</v>
      </c>
      <c r="BF260" s="220">
        <f>IF(N260="snížená",J260,0)</f>
        <v>0</v>
      </c>
      <c r="BG260" s="220">
        <f>IF(N260="zákl. přenesená",J260,0)</f>
        <v>0</v>
      </c>
      <c r="BH260" s="220">
        <f>IF(N260="sníž. přenesená",J260,0)</f>
        <v>0</v>
      </c>
      <c r="BI260" s="220">
        <f>IF(N260="nulová",J260,0)</f>
        <v>0</v>
      </c>
      <c r="BJ260" s="21" t="s">
        <v>78</v>
      </c>
      <c r="BK260" s="220">
        <f>ROUND(I260*H260,2)</f>
        <v>0</v>
      </c>
      <c r="BL260" s="21" t="s">
        <v>159</v>
      </c>
      <c r="BM260" s="21" t="s">
        <v>705</v>
      </c>
    </row>
    <row r="261" s="1" customFormat="1" ht="16.5" customHeight="1">
      <c r="B261" s="43"/>
      <c r="C261" s="209" t="s">
        <v>706</v>
      </c>
      <c r="D261" s="209" t="s">
        <v>155</v>
      </c>
      <c r="E261" s="210" t="s">
        <v>1719</v>
      </c>
      <c r="F261" s="211" t="s">
        <v>1720</v>
      </c>
      <c r="G261" s="212" t="s">
        <v>262</v>
      </c>
      <c r="H261" s="213">
        <v>1</v>
      </c>
      <c r="I261" s="214"/>
      <c r="J261" s="215">
        <f>ROUND(I261*H261,2)</f>
        <v>0</v>
      </c>
      <c r="K261" s="211" t="s">
        <v>21</v>
      </c>
      <c r="L261" s="69"/>
      <c r="M261" s="216" t="s">
        <v>21</v>
      </c>
      <c r="N261" s="217" t="s">
        <v>41</v>
      </c>
      <c r="O261" s="44"/>
      <c r="P261" s="218">
        <f>O261*H261</f>
        <v>0</v>
      </c>
      <c r="Q261" s="218">
        <v>0</v>
      </c>
      <c r="R261" s="218">
        <f>Q261*H261</f>
        <v>0</v>
      </c>
      <c r="S261" s="218">
        <v>0</v>
      </c>
      <c r="T261" s="219">
        <f>S261*H261</f>
        <v>0</v>
      </c>
      <c r="AR261" s="21" t="s">
        <v>159</v>
      </c>
      <c r="AT261" s="21" t="s">
        <v>155</v>
      </c>
      <c r="AU261" s="21" t="s">
        <v>78</v>
      </c>
      <c r="AY261" s="21" t="s">
        <v>154</v>
      </c>
      <c r="BE261" s="220">
        <f>IF(N261="základní",J261,0)</f>
        <v>0</v>
      </c>
      <c r="BF261" s="220">
        <f>IF(N261="snížená",J261,0)</f>
        <v>0</v>
      </c>
      <c r="BG261" s="220">
        <f>IF(N261="zákl. přenesená",J261,0)</f>
        <v>0</v>
      </c>
      <c r="BH261" s="220">
        <f>IF(N261="sníž. přenesená",J261,0)</f>
        <v>0</v>
      </c>
      <c r="BI261" s="220">
        <f>IF(N261="nulová",J261,0)</f>
        <v>0</v>
      </c>
      <c r="BJ261" s="21" t="s">
        <v>78</v>
      </c>
      <c r="BK261" s="220">
        <f>ROUND(I261*H261,2)</f>
        <v>0</v>
      </c>
      <c r="BL261" s="21" t="s">
        <v>159</v>
      </c>
      <c r="BM261" s="21" t="s">
        <v>709</v>
      </c>
    </row>
    <row r="262" s="1" customFormat="1" ht="16.5" customHeight="1">
      <c r="B262" s="43"/>
      <c r="C262" s="209" t="s">
        <v>437</v>
      </c>
      <c r="D262" s="209" t="s">
        <v>155</v>
      </c>
      <c r="E262" s="210" t="s">
        <v>1721</v>
      </c>
      <c r="F262" s="211" t="s">
        <v>1722</v>
      </c>
      <c r="G262" s="212" t="s">
        <v>262</v>
      </c>
      <c r="H262" s="213">
        <v>1</v>
      </c>
      <c r="I262" s="214"/>
      <c r="J262" s="215">
        <f>ROUND(I262*H262,2)</f>
        <v>0</v>
      </c>
      <c r="K262" s="211" t="s">
        <v>21</v>
      </c>
      <c r="L262" s="69"/>
      <c r="M262" s="216" t="s">
        <v>21</v>
      </c>
      <c r="N262" s="217" t="s">
        <v>41</v>
      </c>
      <c r="O262" s="44"/>
      <c r="P262" s="218">
        <f>O262*H262</f>
        <v>0</v>
      </c>
      <c r="Q262" s="218">
        <v>0</v>
      </c>
      <c r="R262" s="218">
        <f>Q262*H262</f>
        <v>0</v>
      </c>
      <c r="S262" s="218">
        <v>0</v>
      </c>
      <c r="T262" s="219">
        <f>S262*H262</f>
        <v>0</v>
      </c>
      <c r="AR262" s="21" t="s">
        <v>159</v>
      </c>
      <c r="AT262" s="21" t="s">
        <v>155</v>
      </c>
      <c r="AU262" s="21" t="s">
        <v>78</v>
      </c>
      <c r="AY262" s="21" t="s">
        <v>154</v>
      </c>
      <c r="BE262" s="220">
        <f>IF(N262="základní",J262,0)</f>
        <v>0</v>
      </c>
      <c r="BF262" s="220">
        <f>IF(N262="snížená",J262,0)</f>
        <v>0</v>
      </c>
      <c r="BG262" s="220">
        <f>IF(N262="zákl. přenesená",J262,0)</f>
        <v>0</v>
      </c>
      <c r="BH262" s="220">
        <f>IF(N262="sníž. přenesená",J262,0)</f>
        <v>0</v>
      </c>
      <c r="BI262" s="220">
        <f>IF(N262="nulová",J262,0)</f>
        <v>0</v>
      </c>
      <c r="BJ262" s="21" t="s">
        <v>78</v>
      </c>
      <c r="BK262" s="220">
        <f>ROUND(I262*H262,2)</f>
        <v>0</v>
      </c>
      <c r="BL262" s="21" t="s">
        <v>159</v>
      </c>
      <c r="BM262" s="21" t="s">
        <v>712</v>
      </c>
    </row>
    <row r="263" s="1" customFormat="1" ht="16.5" customHeight="1">
      <c r="B263" s="43"/>
      <c r="C263" s="209" t="s">
        <v>715</v>
      </c>
      <c r="D263" s="209" t="s">
        <v>155</v>
      </c>
      <c r="E263" s="210" t="s">
        <v>1723</v>
      </c>
      <c r="F263" s="211" t="s">
        <v>1724</v>
      </c>
      <c r="G263" s="212" t="s">
        <v>262</v>
      </c>
      <c r="H263" s="213">
        <v>1</v>
      </c>
      <c r="I263" s="214"/>
      <c r="J263" s="215">
        <f>ROUND(I263*H263,2)</f>
        <v>0</v>
      </c>
      <c r="K263" s="211" t="s">
        <v>21</v>
      </c>
      <c r="L263" s="69"/>
      <c r="M263" s="216" t="s">
        <v>21</v>
      </c>
      <c r="N263" s="217" t="s">
        <v>41</v>
      </c>
      <c r="O263" s="44"/>
      <c r="P263" s="218">
        <f>O263*H263</f>
        <v>0</v>
      </c>
      <c r="Q263" s="218">
        <v>0</v>
      </c>
      <c r="R263" s="218">
        <f>Q263*H263</f>
        <v>0</v>
      </c>
      <c r="S263" s="218">
        <v>0</v>
      </c>
      <c r="T263" s="219">
        <f>S263*H263</f>
        <v>0</v>
      </c>
      <c r="AR263" s="21" t="s">
        <v>159</v>
      </c>
      <c r="AT263" s="21" t="s">
        <v>155</v>
      </c>
      <c r="AU263" s="21" t="s">
        <v>78</v>
      </c>
      <c r="AY263" s="21" t="s">
        <v>154</v>
      </c>
      <c r="BE263" s="220">
        <f>IF(N263="základní",J263,0)</f>
        <v>0</v>
      </c>
      <c r="BF263" s="220">
        <f>IF(N263="snížená",J263,0)</f>
        <v>0</v>
      </c>
      <c r="BG263" s="220">
        <f>IF(N263="zákl. přenesená",J263,0)</f>
        <v>0</v>
      </c>
      <c r="BH263" s="220">
        <f>IF(N263="sníž. přenesená",J263,0)</f>
        <v>0</v>
      </c>
      <c r="BI263" s="220">
        <f>IF(N263="nulová",J263,0)</f>
        <v>0</v>
      </c>
      <c r="BJ263" s="21" t="s">
        <v>78</v>
      </c>
      <c r="BK263" s="220">
        <f>ROUND(I263*H263,2)</f>
        <v>0</v>
      </c>
      <c r="BL263" s="21" t="s">
        <v>159</v>
      </c>
      <c r="BM263" s="21" t="s">
        <v>718</v>
      </c>
    </row>
    <row r="264" s="1" customFormat="1" ht="16.5" customHeight="1">
      <c r="B264" s="43"/>
      <c r="C264" s="209" t="s">
        <v>440</v>
      </c>
      <c r="D264" s="209" t="s">
        <v>155</v>
      </c>
      <c r="E264" s="210" t="s">
        <v>1725</v>
      </c>
      <c r="F264" s="211" t="s">
        <v>1726</v>
      </c>
      <c r="G264" s="212" t="s">
        <v>262</v>
      </c>
      <c r="H264" s="213">
        <v>1</v>
      </c>
      <c r="I264" s="214"/>
      <c r="J264" s="215">
        <f>ROUND(I264*H264,2)</f>
        <v>0</v>
      </c>
      <c r="K264" s="211" t="s">
        <v>21</v>
      </c>
      <c r="L264" s="69"/>
      <c r="M264" s="216" t="s">
        <v>21</v>
      </c>
      <c r="N264" s="217" t="s">
        <v>41</v>
      </c>
      <c r="O264" s="44"/>
      <c r="P264" s="218">
        <f>O264*H264</f>
        <v>0</v>
      </c>
      <c r="Q264" s="218">
        <v>0</v>
      </c>
      <c r="R264" s="218">
        <f>Q264*H264</f>
        <v>0</v>
      </c>
      <c r="S264" s="218">
        <v>0</v>
      </c>
      <c r="T264" s="219">
        <f>S264*H264</f>
        <v>0</v>
      </c>
      <c r="AR264" s="21" t="s">
        <v>159</v>
      </c>
      <c r="AT264" s="21" t="s">
        <v>155</v>
      </c>
      <c r="AU264" s="21" t="s">
        <v>78</v>
      </c>
      <c r="AY264" s="21" t="s">
        <v>154</v>
      </c>
      <c r="BE264" s="220">
        <f>IF(N264="základní",J264,0)</f>
        <v>0</v>
      </c>
      <c r="BF264" s="220">
        <f>IF(N264="snížená",J264,0)</f>
        <v>0</v>
      </c>
      <c r="BG264" s="220">
        <f>IF(N264="zákl. přenesená",J264,0)</f>
        <v>0</v>
      </c>
      <c r="BH264" s="220">
        <f>IF(N264="sníž. přenesená",J264,0)</f>
        <v>0</v>
      </c>
      <c r="BI264" s="220">
        <f>IF(N264="nulová",J264,0)</f>
        <v>0</v>
      </c>
      <c r="BJ264" s="21" t="s">
        <v>78</v>
      </c>
      <c r="BK264" s="220">
        <f>ROUND(I264*H264,2)</f>
        <v>0</v>
      </c>
      <c r="BL264" s="21" t="s">
        <v>159</v>
      </c>
      <c r="BM264" s="21" t="s">
        <v>721</v>
      </c>
    </row>
    <row r="265" s="1" customFormat="1" ht="16.5" customHeight="1">
      <c r="B265" s="43"/>
      <c r="C265" s="209" t="s">
        <v>722</v>
      </c>
      <c r="D265" s="209" t="s">
        <v>155</v>
      </c>
      <c r="E265" s="210" t="s">
        <v>1727</v>
      </c>
      <c r="F265" s="211" t="s">
        <v>1728</v>
      </c>
      <c r="G265" s="212" t="s">
        <v>262</v>
      </c>
      <c r="H265" s="213">
        <v>11</v>
      </c>
      <c r="I265" s="214"/>
      <c r="J265" s="215">
        <f>ROUND(I265*H265,2)</f>
        <v>0</v>
      </c>
      <c r="K265" s="211" t="s">
        <v>21</v>
      </c>
      <c r="L265" s="69"/>
      <c r="M265" s="216" t="s">
        <v>21</v>
      </c>
      <c r="N265" s="217" t="s">
        <v>41</v>
      </c>
      <c r="O265" s="44"/>
      <c r="P265" s="218">
        <f>O265*H265</f>
        <v>0</v>
      </c>
      <c r="Q265" s="218">
        <v>0</v>
      </c>
      <c r="R265" s="218">
        <f>Q265*H265</f>
        <v>0</v>
      </c>
      <c r="S265" s="218">
        <v>0</v>
      </c>
      <c r="T265" s="219">
        <f>S265*H265</f>
        <v>0</v>
      </c>
      <c r="AR265" s="21" t="s">
        <v>159</v>
      </c>
      <c r="AT265" s="21" t="s">
        <v>155</v>
      </c>
      <c r="AU265" s="21" t="s">
        <v>78</v>
      </c>
      <c r="AY265" s="21" t="s">
        <v>154</v>
      </c>
      <c r="BE265" s="220">
        <f>IF(N265="základní",J265,0)</f>
        <v>0</v>
      </c>
      <c r="BF265" s="220">
        <f>IF(N265="snížená",J265,0)</f>
        <v>0</v>
      </c>
      <c r="BG265" s="220">
        <f>IF(N265="zákl. přenesená",J265,0)</f>
        <v>0</v>
      </c>
      <c r="BH265" s="220">
        <f>IF(N265="sníž. přenesená",J265,0)</f>
        <v>0</v>
      </c>
      <c r="BI265" s="220">
        <f>IF(N265="nulová",J265,0)</f>
        <v>0</v>
      </c>
      <c r="BJ265" s="21" t="s">
        <v>78</v>
      </c>
      <c r="BK265" s="220">
        <f>ROUND(I265*H265,2)</f>
        <v>0</v>
      </c>
      <c r="BL265" s="21" t="s">
        <v>159</v>
      </c>
      <c r="BM265" s="21" t="s">
        <v>725</v>
      </c>
    </row>
    <row r="266" s="1" customFormat="1" ht="16.5" customHeight="1">
      <c r="B266" s="43"/>
      <c r="C266" s="209" t="s">
        <v>446</v>
      </c>
      <c r="D266" s="209" t="s">
        <v>155</v>
      </c>
      <c r="E266" s="210" t="s">
        <v>1729</v>
      </c>
      <c r="F266" s="211" t="s">
        <v>1730</v>
      </c>
      <c r="G266" s="212" t="s">
        <v>262</v>
      </c>
      <c r="H266" s="213">
        <v>4</v>
      </c>
      <c r="I266" s="214"/>
      <c r="J266" s="215">
        <f>ROUND(I266*H266,2)</f>
        <v>0</v>
      </c>
      <c r="K266" s="211" t="s">
        <v>21</v>
      </c>
      <c r="L266" s="69"/>
      <c r="M266" s="216" t="s">
        <v>21</v>
      </c>
      <c r="N266" s="217" t="s">
        <v>41</v>
      </c>
      <c r="O266" s="44"/>
      <c r="P266" s="218">
        <f>O266*H266</f>
        <v>0</v>
      </c>
      <c r="Q266" s="218">
        <v>0</v>
      </c>
      <c r="R266" s="218">
        <f>Q266*H266</f>
        <v>0</v>
      </c>
      <c r="S266" s="218">
        <v>0</v>
      </c>
      <c r="T266" s="219">
        <f>S266*H266</f>
        <v>0</v>
      </c>
      <c r="AR266" s="21" t="s">
        <v>159</v>
      </c>
      <c r="AT266" s="21" t="s">
        <v>155</v>
      </c>
      <c r="AU266" s="21" t="s">
        <v>78</v>
      </c>
      <c r="AY266" s="21" t="s">
        <v>154</v>
      </c>
      <c r="BE266" s="220">
        <f>IF(N266="základní",J266,0)</f>
        <v>0</v>
      </c>
      <c r="BF266" s="220">
        <f>IF(N266="snížená",J266,0)</f>
        <v>0</v>
      </c>
      <c r="BG266" s="220">
        <f>IF(N266="zákl. přenesená",J266,0)</f>
        <v>0</v>
      </c>
      <c r="BH266" s="220">
        <f>IF(N266="sníž. přenesená",J266,0)</f>
        <v>0</v>
      </c>
      <c r="BI266" s="220">
        <f>IF(N266="nulová",J266,0)</f>
        <v>0</v>
      </c>
      <c r="BJ266" s="21" t="s">
        <v>78</v>
      </c>
      <c r="BK266" s="220">
        <f>ROUND(I266*H266,2)</f>
        <v>0</v>
      </c>
      <c r="BL266" s="21" t="s">
        <v>159</v>
      </c>
      <c r="BM266" s="21" t="s">
        <v>728</v>
      </c>
    </row>
    <row r="267" s="1" customFormat="1" ht="16.5" customHeight="1">
      <c r="B267" s="43"/>
      <c r="C267" s="209" t="s">
        <v>729</v>
      </c>
      <c r="D267" s="209" t="s">
        <v>155</v>
      </c>
      <c r="E267" s="210" t="s">
        <v>1731</v>
      </c>
      <c r="F267" s="211" t="s">
        <v>1732</v>
      </c>
      <c r="G267" s="212" t="s">
        <v>262</v>
      </c>
      <c r="H267" s="213">
        <v>4</v>
      </c>
      <c r="I267" s="214"/>
      <c r="J267" s="215">
        <f>ROUND(I267*H267,2)</f>
        <v>0</v>
      </c>
      <c r="K267" s="211" t="s">
        <v>21</v>
      </c>
      <c r="L267" s="69"/>
      <c r="M267" s="216" t="s">
        <v>21</v>
      </c>
      <c r="N267" s="217" t="s">
        <v>41</v>
      </c>
      <c r="O267" s="44"/>
      <c r="P267" s="218">
        <f>O267*H267</f>
        <v>0</v>
      </c>
      <c r="Q267" s="218">
        <v>0</v>
      </c>
      <c r="R267" s="218">
        <f>Q267*H267</f>
        <v>0</v>
      </c>
      <c r="S267" s="218">
        <v>0</v>
      </c>
      <c r="T267" s="219">
        <f>S267*H267</f>
        <v>0</v>
      </c>
      <c r="AR267" s="21" t="s">
        <v>159</v>
      </c>
      <c r="AT267" s="21" t="s">
        <v>155</v>
      </c>
      <c r="AU267" s="21" t="s">
        <v>78</v>
      </c>
      <c r="AY267" s="21" t="s">
        <v>154</v>
      </c>
      <c r="BE267" s="220">
        <f>IF(N267="základní",J267,0)</f>
        <v>0</v>
      </c>
      <c r="BF267" s="220">
        <f>IF(N267="snížená",J267,0)</f>
        <v>0</v>
      </c>
      <c r="BG267" s="220">
        <f>IF(N267="zákl. přenesená",J267,0)</f>
        <v>0</v>
      </c>
      <c r="BH267" s="220">
        <f>IF(N267="sníž. přenesená",J267,0)</f>
        <v>0</v>
      </c>
      <c r="BI267" s="220">
        <f>IF(N267="nulová",J267,0)</f>
        <v>0</v>
      </c>
      <c r="BJ267" s="21" t="s">
        <v>78</v>
      </c>
      <c r="BK267" s="220">
        <f>ROUND(I267*H267,2)</f>
        <v>0</v>
      </c>
      <c r="BL267" s="21" t="s">
        <v>159</v>
      </c>
      <c r="BM267" s="21" t="s">
        <v>732</v>
      </c>
    </row>
    <row r="268" s="1" customFormat="1" ht="16.5" customHeight="1">
      <c r="B268" s="43"/>
      <c r="C268" s="209" t="s">
        <v>449</v>
      </c>
      <c r="D268" s="209" t="s">
        <v>155</v>
      </c>
      <c r="E268" s="210" t="s">
        <v>1733</v>
      </c>
      <c r="F268" s="211" t="s">
        <v>1734</v>
      </c>
      <c r="G268" s="212" t="s">
        <v>262</v>
      </c>
      <c r="H268" s="213">
        <v>3</v>
      </c>
      <c r="I268" s="214"/>
      <c r="J268" s="215">
        <f>ROUND(I268*H268,2)</f>
        <v>0</v>
      </c>
      <c r="K268" s="211" t="s">
        <v>21</v>
      </c>
      <c r="L268" s="69"/>
      <c r="M268" s="216" t="s">
        <v>21</v>
      </c>
      <c r="N268" s="217" t="s">
        <v>41</v>
      </c>
      <c r="O268" s="44"/>
      <c r="P268" s="218">
        <f>O268*H268</f>
        <v>0</v>
      </c>
      <c r="Q268" s="218">
        <v>0</v>
      </c>
      <c r="R268" s="218">
        <f>Q268*H268</f>
        <v>0</v>
      </c>
      <c r="S268" s="218">
        <v>0</v>
      </c>
      <c r="T268" s="219">
        <f>S268*H268</f>
        <v>0</v>
      </c>
      <c r="AR268" s="21" t="s">
        <v>159</v>
      </c>
      <c r="AT268" s="21" t="s">
        <v>155</v>
      </c>
      <c r="AU268" s="21" t="s">
        <v>78</v>
      </c>
      <c r="AY268" s="21" t="s">
        <v>154</v>
      </c>
      <c r="BE268" s="220">
        <f>IF(N268="základní",J268,0)</f>
        <v>0</v>
      </c>
      <c r="BF268" s="220">
        <f>IF(N268="snížená",J268,0)</f>
        <v>0</v>
      </c>
      <c r="BG268" s="220">
        <f>IF(N268="zákl. přenesená",J268,0)</f>
        <v>0</v>
      </c>
      <c r="BH268" s="220">
        <f>IF(N268="sníž. přenesená",J268,0)</f>
        <v>0</v>
      </c>
      <c r="BI268" s="220">
        <f>IF(N268="nulová",J268,0)</f>
        <v>0</v>
      </c>
      <c r="BJ268" s="21" t="s">
        <v>78</v>
      </c>
      <c r="BK268" s="220">
        <f>ROUND(I268*H268,2)</f>
        <v>0</v>
      </c>
      <c r="BL268" s="21" t="s">
        <v>159</v>
      </c>
      <c r="BM268" s="21" t="s">
        <v>735</v>
      </c>
    </row>
    <row r="269" s="1" customFormat="1" ht="16.5" customHeight="1">
      <c r="B269" s="43"/>
      <c r="C269" s="209" t="s">
        <v>737</v>
      </c>
      <c r="D269" s="209" t="s">
        <v>155</v>
      </c>
      <c r="E269" s="210" t="s">
        <v>1735</v>
      </c>
      <c r="F269" s="211" t="s">
        <v>1736</v>
      </c>
      <c r="G269" s="212" t="s">
        <v>262</v>
      </c>
      <c r="H269" s="213">
        <v>2</v>
      </c>
      <c r="I269" s="214"/>
      <c r="J269" s="215">
        <f>ROUND(I269*H269,2)</f>
        <v>0</v>
      </c>
      <c r="K269" s="211" t="s">
        <v>21</v>
      </c>
      <c r="L269" s="69"/>
      <c r="M269" s="216" t="s">
        <v>21</v>
      </c>
      <c r="N269" s="217" t="s">
        <v>41</v>
      </c>
      <c r="O269" s="44"/>
      <c r="P269" s="218">
        <f>O269*H269</f>
        <v>0</v>
      </c>
      <c r="Q269" s="218">
        <v>0</v>
      </c>
      <c r="R269" s="218">
        <f>Q269*H269</f>
        <v>0</v>
      </c>
      <c r="S269" s="218">
        <v>0</v>
      </c>
      <c r="T269" s="219">
        <f>S269*H269</f>
        <v>0</v>
      </c>
      <c r="AR269" s="21" t="s">
        <v>159</v>
      </c>
      <c r="AT269" s="21" t="s">
        <v>155</v>
      </c>
      <c r="AU269" s="21" t="s">
        <v>78</v>
      </c>
      <c r="AY269" s="21" t="s">
        <v>154</v>
      </c>
      <c r="BE269" s="220">
        <f>IF(N269="základní",J269,0)</f>
        <v>0</v>
      </c>
      <c r="BF269" s="220">
        <f>IF(N269="snížená",J269,0)</f>
        <v>0</v>
      </c>
      <c r="BG269" s="220">
        <f>IF(N269="zákl. přenesená",J269,0)</f>
        <v>0</v>
      </c>
      <c r="BH269" s="220">
        <f>IF(N269="sníž. přenesená",J269,0)</f>
        <v>0</v>
      </c>
      <c r="BI269" s="220">
        <f>IF(N269="nulová",J269,0)</f>
        <v>0</v>
      </c>
      <c r="BJ269" s="21" t="s">
        <v>78</v>
      </c>
      <c r="BK269" s="220">
        <f>ROUND(I269*H269,2)</f>
        <v>0</v>
      </c>
      <c r="BL269" s="21" t="s">
        <v>159</v>
      </c>
      <c r="BM269" s="21" t="s">
        <v>740</v>
      </c>
    </row>
    <row r="270" s="1" customFormat="1" ht="16.5" customHeight="1">
      <c r="B270" s="43"/>
      <c r="C270" s="209" t="s">
        <v>453</v>
      </c>
      <c r="D270" s="209" t="s">
        <v>155</v>
      </c>
      <c r="E270" s="210" t="s">
        <v>1737</v>
      </c>
      <c r="F270" s="211" t="s">
        <v>1738</v>
      </c>
      <c r="G270" s="212" t="s">
        <v>262</v>
      </c>
      <c r="H270" s="213">
        <v>1</v>
      </c>
      <c r="I270" s="214"/>
      <c r="J270" s="215">
        <f>ROUND(I270*H270,2)</f>
        <v>0</v>
      </c>
      <c r="K270" s="211" t="s">
        <v>21</v>
      </c>
      <c r="L270" s="69"/>
      <c r="M270" s="216" t="s">
        <v>21</v>
      </c>
      <c r="N270" s="217" t="s">
        <v>41</v>
      </c>
      <c r="O270" s="44"/>
      <c r="P270" s="218">
        <f>O270*H270</f>
        <v>0</v>
      </c>
      <c r="Q270" s="218">
        <v>0</v>
      </c>
      <c r="R270" s="218">
        <f>Q270*H270</f>
        <v>0</v>
      </c>
      <c r="S270" s="218">
        <v>0</v>
      </c>
      <c r="T270" s="219">
        <f>S270*H270</f>
        <v>0</v>
      </c>
      <c r="AR270" s="21" t="s">
        <v>159</v>
      </c>
      <c r="AT270" s="21" t="s">
        <v>155</v>
      </c>
      <c r="AU270" s="21" t="s">
        <v>78</v>
      </c>
      <c r="AY270" s="21" t="s">
        <v>154</v>
      </c>
      <c r="BE270" s="220">
        <f>IF(N270="základní",J270,0)</f>
        <v>0</v>
      </c>
      <c r="BF270" s="220">
        <f>IF(N270="snížená",J270,0)</f>
        <v>0</v>
      </c>
      <c r="BG270" s="220">
        <f>IF(N270="zákl. přenesená",J270,0)</f>
        <v>0</v>
      </c>
      <c r="BH270" s="220">
        <f>IF(N270="sníž. přenesená",J270,0)</f>
        <v>0</v>
      </c>
      <c r="BI270" s="220">
        <f>IF(N270="nulová",J270,0)</f>
        <v>0</v>
      </c>
      <c r="BJ270" s="21" t="s">
        <v>78</v>
      </c>
      <c r="BK270" s="220">
        <f>ROUND(I270*H270,2)</f>
        <v>0</v>
      </c>
      <c r="BL270" s="21" t="s">
        <v>159</v>
      </c>
      <c r="BM270" s="21" t="s">
        <v>743</v>
      </c>
    </row>
    <row r="271" s="1" customFormat="1" ht="16.5" customHeight="1">
      <c r="B271" s="43"/>
      <c r="C271" s="209" t="s">
        <v>746</v>
      </c>
      <c r="D271" s="209" t="s">
        <v>155</v>
      </c>
      <c r="E271" s="210" t="s">
        <v>1739</v>
      </c>
      <c r="F271" s="211" t="s">
        <v>1740</v>
      </c>
      <c r="G271" s="212" t="s">
        <v>262</v>
      </c>
      <c r="H271" s="213">
        <v>1</v>
      </c>
      <c r="I271" s="214"/>
      <c r="J271" s="215">
        <f>ROUND(I271*H271,2)</f>
        <v>0</v>
      </c>
      <c r="K271" s="211" t="s">
        <v>21</v>
      </c>
      <c r="L271" s="69"/>
      <c r="M271" s="216" t="s">
        <v>21</v>
      </c>
      <c r="N271" s="217" t="s">
        <v>41</v>
      </c>
      <c r="O271" s="44"/>
      <c r="P271" s="218">
        <f>O271*H271</f>
        <v>0</v>
      </c>
      <c r="Q271" s="218">
        <v>0</v>
      </c>
      <c r="R271" s="218">
        <f>Q271*H271</f>
        <v>0</v>
      </c>
      <c r="S271" s="218">
        <v>0</v>
      </c>
      <c r="T271" s="219">
        <f>S271*H271</f>
        <v>0</v>
      </c>
      <c r="AR271" s="21" t="s">
        <v>159</v>
      </c>
      <c r="AT271" s="21" t="s">
        <v>155</v>
      </c>
      <c r="AU271" s="21" t="s">
        <v>78</v>
      </c>
      <c r="AY271" s="21" t="s">
        <v>154</v>
      </c>
      <c r="BE271" s="220">
        <f>IF(N271="základní",J271,0)</f>
        <v>0</v>
      </c>
      <c r="BF271" s="220">
        <f>IF(N271="snížená",J271,0)</f>
        <v>0</v>
      </c>
      <c r="BG271" s="220">
        <f>IF(N271="zákl. přenesená",J271,0)</f>
        <v>0</v>
      </c>
      <c r="BH271" s="220">
        <f>IF(N271="sníž. přenesená",J271,0)</f>
        <v>0</v>
      </c>
      <c r="BI271" s="220">
        <f>IF(N271="nulová",J271,0)</f>
        <v>0</v>
      </c>
      <c r="BJ271" s="21" t="s">
        <v>78</v>
      </c>
      <c r="BK271" s="220">
        <f>ROUND(I271*H271,2)</f>
        <v>0</v>
      </c>
      <c r="BL271" s="21" t="s">
        <v>159</v>
      </c>
      <c r="BM271" s="21" t="s">
        <v>749</v>
      </c>
    </row>
    <row r="272" s="1" customFormat="1" ht="16.5" customHeight="1">
      <c r="B272" s="43"/>
      <c r="C272" s="209" t="s">
        <v>456</v>
      </c>
      <c r="D272" s="209" t="s">
        <v>155</v>
      </c>
      <c r="E272" s="210" t="s">
        <v>1741</v>
      </c>
      <c r="F272" s="211" t="s">
        <v>1742</v>
      </c>
      <c r="G272" s="212" t="s">
        <v>262</v>
      </c>
      <c r="H272" s="213">
        <v>3</v>
      </c>
      <c r="I272" s="214"/>
      <c r="J272" s="215">
        <f>ROUND(I272*H272,2)</f>
        <v>0</v>
      </c>
      <c r="K272" s="211" t="s">
        <v>21</v>
      </c>
      <c r="L272" s="69"/>
      <c r="M272" s="216" t="s">
        <v>21</v>
      </c>
      <c r="N272" s="217" t="s">
        <v>41</v>
      </c>
      <c r="O272" s="44"/>
      <c r="P272" s="218">
        <f>O272*H272</f>
        <v>0</v>
      </c>
      <c r="Q272" s="218">
        <v>0</v>
      </c>
      <c r="R272" s="218">
        <f>Q272*H272</f>
        <v>0</v>
      </c>
      <c r="S272" s="218">
        <v>0</v>
      </c>
      <c r="T272" s="219">
        <f>S272*H272</f>
        <v>0</v>
      </c>
      <c r="AR272" s="21" t="s">
        <v>159</v>
      </c>
      <c r="AT272" s="21" t="s">
        <v>155</v>
      </c>
      <c r="AU272" s="21" t="s">
        <v>78</v>
      </c>
      <c r="AY272" s="21" t="s">
        <v>154</v>
      </c>
      <c r="BE272" s="220">
        <f>IF(N272="základní",J272,0)</f>
        <v>0</v>
      </c>
      <c r="BF272" s="220">
        <f>IF(N272="snížená",J272,0)</f>
        <v>0</v>
      </c>
      <c r="BG272" s="220">
        <f>IF(N272="zákl. přenesená",J272,0)</f>
        <v>0</v>
      </c>
      <c r="BH272" s="220">
        <f>IF(N272="sníž. přenesená",J272,0)</f>
        <v>0</v>
      </c>
      <c r="BI272" s="220">
        <f>IF(N272="nulová",J272,0)</f>
        <v>0</v>
      </c>
      <c r="BJ272" s="21" t="s">
        <v>78</v>
      </c>
      <c r="BK272" s="220">
        <f>ROUND(I272*H272,2)</f>
        <v>0</v>
      </c>
      <c r="BL272" s="21" t="s">
        <v>159</v>
      </c>
      <c r="BM272" s="21" t="s">
        <v>753</v>
      </c>
    </row>
    <row r="273" s="1" customFormat="1" ht="16.5" customHeight="1">
      <c r="B273" s="43"/>
      <c r="C273" s="209" t="s">
        <v>755</v>
      </c>
      <c r="D273" s="209" t="s">
        <v>155</v>
      </c>
      <c r="E273" s="210" t="s">
        <v>1743</v>
      </c>
      <c r="F273" s="211" t="s">
        <v>1744</v>
      </c>
      <c r="G273" s="212" t="s">
        <v>195</v>
      </c>
      <c r="H273" s="213">
        <v>1.29</v>
      </c>
      <c r="I273" s="214"/>
      <c r="J273" s="215">
        <f>ROUND(I273*H273,2)</f>
        <v>0</v>
      </c>
      <c r="K273" s="211" t="s">
        <v>21</v>
      </c>
      <c r="L273" s="69"/>
      <c r="M273" s="216" t="s">
        <v>21</v>
      </c>
      <c r="N273" s="217" t="s">
        <v>41</v>
      </c>
      <c r="O273" s="44"/>
      <c r="P273" s="218">
        <f>O273*H273</f>
        <v>0</v>
      </c>
      <c r="Q273" s="218">
        <v>0</v>
      </c>
      <c r="R273" s="218">
        <f>Q273*H273</f>
        <v>0</v>
      </c>
      <c r="S273" s="218">
        <v>0</v>
      </c>
      <c r="T273" s="219">
        <f>S273*H273</f>
        <v>0</v>
      </c>
      <c r="AR273" s="21" t="s">
        <v>159</v>
      </c>
      <c r="AT273" s="21" t="s">
        <v>155</v>
      </c>
      <c r="AU273" s="21" t="s">
        <v>78</v>
      </c>
      <c r="AY273" s="21" t="s">
        <v>154</v>
      </c>
      <c r="BE273" s="220">
        <f>IF(N273="základní",J273,0)</f>
        <v>0</v>
      </c>
      <c r="BF273" s="220">
        <f>IF(N273="snížená",J273,0)</f>
        <v>0</v>
      </c>
      <c r="BG273" s="220">
        <f>IF(N273="zákl. přenesená",J273,0)</f>
        <v>0</v>
      </c>
      <c r="BH273" s="220">
        <f>IF(N273="sníž. přenesená",J273,0)</f>
        <v>0</v>
      </c>
      <c r="BI273" s="220">
        <f>IF(N273="nulová",J273,0)</f>
        <v>0</v>
      </c>
      <c r="BJ273" s="21" t="s">
        <v>78</v>
      </c>
      <c r="BK273" s="220">
        <f>ROUND(I273*H273,2)</f>
        <v>0</v>
      </c>
      <c r="BL273" s="21" t="s">
        <v>159</v>
      </c>
      <c r="BM273" s="21" t="s">
        <v>758</v>
      </c>
    </row>
    <row r="274" s="9" customFormat="1" ht="37.44" customHeight="1">
      <c r="B274" s="195"/>
      <c r="C274" s="196"/>
      <c r="D274" s="197" t="s">
        <v>69</v>
      </c>
      <c r="E274" s="198" t="s">
        <v>1398</v>
      </c>
      <c r="F274" s="198" t="s">
        <v>1399</v>
      </c>
      <c r="G274" s="196"/>
      <c r="H274" s="196"/>
      <c r="I274" s="199"/>
      <c r="J274" s="200">
        <f>BK274</f>
        <v>0</v>
      </c>
      <c r="K274" s="196"/>
      <c r="L274" s="201"/>
      <c r="M274" s="202"/>
      <c r="N274" s="203"/>
      <c r="O274" s="203"/>
      <c r="P274" s="204">
        <f>SUM(P275:P318)</f>
        <v>0</v>
      </c>
      <c r="Q274" s="203"/>
      <c r="R274" s="204">
        <f>SUM(R275:R318)</f>
        <v>0</v>
      </c>
      <c r="S274" s="203"/>
      <c r="T274" s="205">
        <f>SUM(T275:T318)</f>
        <v>0</v>
      </c>
      <c r="AR274" s="206" t="s">
        <v>78</v>
      </c>
      <c r="AT274" s="207" t="s">
        <v>69</v>
      </c>
      <c r="AU274" s="207" t="s">
        <v>70</v>
      </c>
      <c r="AY274" s="206" t="s">
        <v>154</v>
      </c>
      <c r="BK274" s="208">
        <f>SUM(BK275:BK318)</f>
        <v>0</v>
      </c>
    </row>
    <row r="275" s="1" customFormat="1" ht="25.5" customHeight="1">
      <c r="B275" s="43"/>
      <c r="C275" s="209" t="s">
        <v>460</v>
      </c>
      <c r="D275" s="209" t="s">
        <v>155</v>
      </c>
      <c r="E275" s="210" t="s">
        <v>1745</v>
      </c>
      <c r="F275" s="211" t="s">
        <v>1746</v>
      </c>
      <c r="G275" s="212" t="s">
        <v>205</v>
      </c>
      <c r="H275" s="213">
        <v>120</v>
      </c>
      <c r="I275" s="214"/>
      <c r="J275" s="215">
        <f>ROUND(I275*H275,2)</f>
        <v>0</v>
      </c>
      <c r="K275" s="211" t="s">
        <v>21</v>
      </c>
      <c r="L275" s="69"/>
      <c r="M275" s="216" t="s">
        <v>21</v>
      </c>
      <c r="N275" s="217" t="s">
        <v>41</v>
      </c>
      <c r="O275" s="44"/>
      <c r="P275" s="218">
        <f>O275*H275</f>
        <v>0</v>
      </c>
      <c r="Q275" s="218">
        <v>0</v>
      </c>
      <c r="R275" s="218">
        <f>Q275*H275</f>
        <v>0</v>
      </c>
      <c r="S275" s="218">
        <v>0</v>
      </c>
      <c r="T275" s="219">
        <f>S275*H275</f>
        <v>0</v>
      </c>
      <c r="AR275" s="21" t="s">
        <v>159</v>
      </c>
      <c r="AT275" s="21" t="s">
        <v>155</v>
      </c>
      <c r="AU275" s="21" t="s">
        <v>78</v>
      </c>
      <c r="AY275" s="21" t="s">
        <v>154</v>
      </c>
      <c r="BE275" s="220">
        <f>IF(N275="základní",J275,0)</f>
        <v>0</v>
      </c>
      <c r="BF275" s="220">
        <f>IF(N275="snížená",J275,0)</f>
        <v>0</v>
      </c>
      <c r="BG275" s="220">
        <f>IF(N275="zákl. přenesená",J275,0)</f>
        <v>0</v>
      </c>
      <c r="BH275" s="220">
        <f>IF(N275="sníž. přenesená",J275,0)</f>
        <v>0</v>
      </c>
      <c r="BI275" s="220">
        <f>IF(N275="nulová",J275,0)</f>
        <v>0</v>
      </c>
      <c r="BJ275" s="21" t="s">
        <v>78</v>
      </c>
      <c r="BK275" s="220">
        <f>ROUND(I275*H275,2)</f>
        <v>0</v>
      </c>
      <c r="BL275" s="21" t="s">
        <v>159</v>
      </c>
      <c r="BM275" s="21" t="s">
        <v>761</v>
      </c>
    </row>
    <row r="276" s="1" customFormat="1" ht="16.5" customHeight="1">
      <c r="B276" s="43"/>
      <c r="C276" s="209" t="s">
        <v>765</v>
      </c>
      <c r="D276" s="209" t="s">
        <v>155</v>
      </c>
      <c r="E276" s="210" t="s">
        <v>1747</v>
      </c>
      <c r="F276" s="211" t="s">
        <v>1748</v>
      </c>
      <c r="G276" s="212" t="s">
        <v>205</v>
      </c>
      <c r="H276" s="213">
        <v>15</v>
      </c>
      <c r="I276" s="214"/>
      <c r="J276" s="215">
        <f>ROUND(I276*H276,2)</f>
        <v>0</v>
      </c>
      <c r="K276" s="211" t="s">
        <v>21</v>
      </c>
      <c r="L276" s="69"/>
      <c r="M276" s="216" t="s">
        <v>21</v>
      </c>
      <c r="N276" s="217" t="s">
        <v>41</v>
      </c>
      <c r="O276" s="44"/>
      <c r="P276" s="218">
        <f>O276*H276</f>
        <v>0</v>
      </c>
      <c r="Q276" s="218">
        <v>0</v>
      </c>
      <c r="R276" s="218">
        <f>Q276*H276</f>
        <v>0</v>
      </c>
      <c r="S276" s="218">
        <v>0</v>
      </c>
      <c r="T276" s="219">
        <f>S276*H276</f>
        <v>0</v>
      </c>
      <c r="AR276" s="21" t="s">
        <v>159</v>
      </c>
      <c r="AT276" s="21" t="s">
        <v>155</v>
      </c>
      <c r="AU276" s="21" t="s">
        <v>78</v>
      </c>
      <c r="AY276" s="21" t="s">
        <v>154</v>
      </c>
      <c r="BE276" s="220">
        <f>IF(N276="základní",J276,0)</f>
        <v>0</v>
      </c>
      <c r="BF276" s="220">
        <f>IF(N276="snížená",J276,0)</f>
        <v>0</v>
      </c>
      <c r="BG276" s="220">
        <f>IF(N276="zákl. přenesená",J276,0)</f>
        <v>0</v>
      </c>
      <c r="BH276" s="220">
        <f>IF(N276="sníž. přenesená",J276,0)</f>
        <v>0</v>
      </c>
      <c r="BI276" s="220">
        <f>IF(N276="nulová",J276,0)</f>
        <v>0</v>
      </c>
      <c r="BJ276" s="21" t="s">
        <v>78</v>
      </c>
      <c r="BK276" s="220">
        <f>ROUND(I276*H276,2)</f>
        <v>0</v>
      </c>
      <c r="BL276" s="21" t="s">
        <v>159</v>
      </c>
      <c r="BM276" s="21" t="s">
        <v>768</v>
      </c>
    </row>
    <row r="277" s="1" customFormat="1" ht="16.5" customHeight="1">
      <c r="B277" s="43"/>
      <c r="C277" s="209" t="s">
        <v>463</v>
      </c>
      <c r="D277" s="209" t="s">
        <v>155</v>
      </c>
      <c r="E277" s="210" t="s">
        <v>1749</v>
      </c>
      <c r="F277" s="211" t="s">
        <v>1750</v>
      </c>
      <c r="G277" s="212" t="s">
        <v>330</v>
      </c>
      <c r="H277" s="213">
        <v>1</v>
      </c>
      <c r="I277" s="214"/>
      <c r="J277" s="215">
        <f>ROUND(I277*H277,2)</f>
        <v>0</v>
      </c>
      <c r="K277" s="211" t="s">
        <v>21</v>
      </c>
      <c r="L277" s="69"/>
      <c r="M277" s="216" t="s">
        <v>21</v>
      </c>
      <c r="N277" s="217" t="s">
        <v>41</v>
      </c>
      <c r="O277" s="44"/>
      <c r="P277" s="218">
        <f>O277*H277</f>
        <v>0</v>
      </c>
      <c r="Q277" s="218">
        <v>0</v>
      </c>
      <c r="R277" s="218">
        <f>Q277*H277</f>
        <v>0</v>
      </c>
      <c r="S277" s="218">
        <v>0</v>
      </c>
      <c r="T277" s="219">
        <f>S277*H277</f>
        <v>0</v>
      </c>
      <c r="AR277" s="21" t="s">
        <v>159</v>
      </c>
      <c r="AT277" s="21" t="s">
        <v>155</v>
      </c>
      <c r="AU277" s="21" t="s">
        <v>78</v>
      </c>
      <c r="AY277" s="21" t="s">
        <v>154</v>
      </c>
      <c r="BE277" s="220">
        <f>IF(N277="základní",J277,0)</f>
        <v>0</v>
      </c>
      <c r="BF277" s="220">
        <f>IF(N277="snížená",J277,0)</f>
        <v>0</v>
      </c>
      <c r="BG277" s="220">
        <f>IF(N277="zákl. přenesená",J277,0)</f>
        <v>0</v>
      </c>
      <c r="BH277" s="220">
        <f>IF(N277="sníž. přenesená",J277,0)</f>
        <v>0</v>
      </c>
      <c r="BI277" s="220">
        <f>IF(N277="nulová",J277,0)</f>
        <v>0</v>
      </c>
      <c r="BJ277" s="21" t="s">
        <v>78</v>
      </c>
      <c r="BK277" s="220">
        <f>ROUND(I277*H277,2)</f>
        <v>0</v>
      </c>
      <c r="BL277" s="21" t="s">
        <v>159</v>
      </c>
      <c r="BM277" s="21" t="s">
        <v>771</v>
      </c>
    </row>
    <row r="278" s="1" customFormat="1" ht="16.5" customHeight="1">
      <c r="B278" s="43"/>
      <c r="C278" s="209" t="s">
        <v>772</v>
      </c>
      <c r="D278" s="209" t="s">
        <v>155</v>
      </c>
      <c r="E278" s="210" t="s">
        <v>1751</v>
      </c>
      <c r="F278" s="211" t="s">
        <v>1752</v>
      </c>
      <c r="G278" s="212" t="s">
        <v>205</v>
      </c>
      <c r="H278" s="213">
        <v>100</v>
      </c>
      <c r="I278" s="214"/>
      <c r="J278" s="215">
        <f>ROUND(I278*H278,2)</f>
        <v>0</v>
      </c>
      <c r="K278" s="211" t="s">
        <v>21</v>
      </c>
      <c r="L278" s="69"/>
      <c r="M278" s="216" t="s">
        <v>21</v>
      </c>
      <c r="N278" s="217" t="s">
        <v>41</v>
      </c>
      <c r="O278" s="44"/>
      <c r="P278" s="218">
        <f>O278*H278</f>
        <v>0</v>
      </c>
      <c r="Q278" s="218">
        <v>0</v>
      </c>
      <c r="R278" s="218">
        <f>Q278*H278</f>
        <v>0</v>
      </c>
      <c r="S278" s="218">
        <v>0</v>
      </c>
      <c r="T278" s="219">
        <f>S278*H278</f>
        <v>0</v>
      </c>
      <c r="AR278" s="21" t="s">
        <v>159</v>
      </c>
      <c r="AT278" s="21" t="s">
        <v>155</v>
      </c>
      <c r="AU278" s="21" t="s">
        <v>78</v>
      </c>
      <c r="AY278" s="21" t="s">
        <v>154</v>
      </c>
      <c r="BE278" s="220">
        <f>IF(N278="základní",J278,0)</f>
        <v>0</v>
      </c>
      <c r="BF278" s="220">
        <f>IF(N278="snížená",J278,0)</f>
        <v>0</v>
      </c>
      <c r="BG278" s="220">
        <f>IF(N278="zákl. přenesená",J278,0)</f>
        <v>0</v>
      </c>
      <c r="BH278" s="220">
        <f>IF(N278="sníž. přenesená",J278,0)</f>
        <v>0</v>
      </c>
      <c r="BI278" s="220">
        <f>IF(N278="nulová",J278,0)</f>
        <v>0</v>
      </c>
      <c r="BJ278" s="21" t="s">
        <v>78</v>
      </c>
      <c r="BK278" s="220">
        <f>ROUND(I278*H278,2)</f>
        <v>0</v>
      </c>
      <c r="BL278" s="21" t="s">
        <v>159</v>
      </c>
      <c r="BM278" s="21" t="s">
        <v>775</v>
      </c>
    </row>
    <row r="279" s="1" customFormat="1" ht="16.5" customHeight="1">
      <c r="B279" s="43"/>
      <c r="C279" s="209" t="s">
        <v>467</v>
      </c>
      <c r="D279" s="209" t="s">
        <v>155</v>
      </c>
      <c r="E279" s="210" t="s">
        <v>1753</v>
      </c>
      <c r="F279" s="211" t="s">
        <v>1754</v>
      </c>
      <c r="G279" s="212" t="s">
        <v>205</v>
      </c>
      <c r="H279" s="213">
        <v>250</v>
      </c>
      <c r="I279" s="214"/>
      <c r="J279" s="215">
        <f>ROUND(I279*H279,2)</f>
        <v>0</v>
      </c>
      <c r="K279" s="211" t="s">
        <v>21</v>
      </c>
      <c r="L279" s="69"/>
      <c r="M279" s="216" t="s">
        <v>21</v>
      </c>
      <c r="N279" s="217" t="s">
        <v>41</v>
      </c>
      <c r="O279" s="44"/>
      <c r="P279" s="218">
        <f>O279*H279</f>
        <v>0</v>
      </c>
      <c r="Q279" s="218">
        <v>0</v>
      </c>
      <c r="R279" s="218">
        <f>Q279*H279</f>
        <v>0</v>
      </c>
      <c r="S279" s="218">
        <v>0</v>
      </c>
      <c r="T279" s="219">
        <f>S279*H279</f>
        <v>0</v>
      </c>
      <c r="AR279" s="21" t="s">
        <v>159</v>
      </c>
      <c r="AT279" s="21" t="s">
        <v>155</v>
      </c>
      <c r="AU279" s="21" t="s">
        <v>78</v>
      </c>
      <c r="AY279" s="21" t="s">
        <v>154</v>
      </c>
      <c r="BE279" s="220">
        <f>IF(N279="základní",J279,0)</f>
        <v>0</v>
      </c>
      <c r="BF279" s="220">
        <f>IF(N279="snížená",J279,0)</f>
        <v>0</v>
      </c>
      <c r="BG279" s="220">
        <f>IF(N279="zákl. přenesená",J279,0)</f>
        <v>0</v>
      </c>
      <c r="BH279" s="220">
        <f>IF(N279="sníž. přenesená",J279,0)</f>
        <v>0</v>
      </c>
      <c r="BI279" s="220">
        <f>IF(N279="nulová",J279,0)</f>
        <v>0</v>
      </c>
      <c r="BJ279" s="21" t="s">
        <v>78</v>
      </c>
      <c r="BK279" s="220">
        <f>ROUND(I279*H279,2)</f>
        <v>0</v>
      </c>
      <c r="BL279" s="21" t="s">
        <v>159</v>
      </c>
      <c r="BM279" s="21" t="s">
        <v>778</v>
      </c>
    </row>
    <row r="280" s="1" customFormat="1" ht="16.5" customHeight="1">
      <c r="B280" s="43"/>
      <c r="C280" s="209" t="s">
        <v>779</v>
      </c>
      <c r="D280" s="209" t="s">
        <v>155</v>
      </c>
      <c r="E280" s="210" t="s">
        <v>1755</v>
      </c>
      <c r="F280" s="211" t="s">
        <v>1756</v>
      </c>
      <c r="G280" s="212" t="s">
        <v>262</v>
      </c>
      <c r="H280" s="213">
        <v>35</v>
      </c>
      <c r="I280" s="214"/>
      <c r="J280" s="215">
        <f>ROUND(I280*H280,2)</f>
        <v>0</v>
      </c>
      <c r="K280" s="211" t="s">
        <v>21</v>
      </c>
      <c r="L280" s="69"/>
      <c r="M280" s="216" t="s">
        <v>21</v>
      </c>
      <c r="N280" s="217" t="s">
        <v>41</v>
      </c>
      <c r="O280" s="44"/>
      <c r="P280" s="218">
        <f>O280*H280</f>
        <v>0</v>
      </c>
      <c r="Q280" s="218">
        <v>0</v>
      </c>
      <c r="R280" s="218">
        <f>Q280*H280</f>
        <v>0</v>
      </c>
      <c r="S280" s="218">
        <v>0</v>
      </c>
      <c r="T280" s="219">
        <f>S280*H280</f>
        <v>0</v>
      </c>
      <c r="AR280" s="21" t="s">
        <v>159</v>
      </c>
      <c r="AT280" s="21" t="s">
        <v>155</v>
      </c>
      <c r="AU280" s="21" t="s">
        <v>78</v>
      </c>
      <c r="AY280" s="21" t="s">
        <v>154</v>
      </c>
      <c r="BE280" s="220">
        <f>IF(N280="základní",J280,0)</f>
        <v>0</v>
      </c>
      <c r="BF280" s="220">
        <f>IF(N280="snížená",J280,0)</f>
        <v>0</v>
      </c>
      <c r="BG280" s="220">
        <f>IF(N280="zákl. přenesená",J280,0)</f>
        <v>0</v>
      </c>
      <c r="BH280" s="220">
        <f>IF(N280="sníž. přenesená",J280,0)</f>
        <v>0</v>
      </c>
      <c r="BI280" s="220">
        <f>IF(N280="nulová",J280,0)</f>
        <v>0</v>
      </c>
      <c r="BJ280" s="21" t="s">
        <v>78</v>
      </c>
      <c r="BK280" s="220">
        <f>ROUND(I280*H280,2)</f>
        <v>0</v>
      </c>
      <c r="BL280" s="21" t="s">
        <v>159</v>
      </c>
      <c r="BM280" s="21" t="s">
        <v>782</v>
      </c>
    </row>
    <row r="281" s="1" customFormat="1" ht="16.5" customHeight="1">
      <c r="B281" s="43"/>
      <c r="C281" s="209" t="s">
        <v>471</v>
      </c>
      <c r="D281" s="209" t="s">
        <v>155</v>
      </c>
      <c r="E281" s="210" t="s">
        <v>1757</v>
      </c>
      <c r="F281" s="211" t="s">
        <v>1758</v>
      </c>
      <c r="G281" s="212" t="s">
        <v>262</v>
      </c>
      <c r="H281" s="213">
        <v>24</v>
      </c>
      <c r="I281" s="214"/>
      <c r="J281" s="215">
        <f>ROUND(I281*H281,2)</f>
        <v>0</v>
      </c>
      <c r="K281" s="211" t="s">
        <v>21</v>
      </c>
      <c r="L281" s="69"/>
      <c r="M281" s="216" t="s">
        <v>21</v>
      </c>
      <c r="N281" s="217" t="s">
        <v>41</v>
      </c>
      <c r="O281" s="44"/>
      <c r="P281" s="218">
        <f>O281*H281</f>
        <v>0</v>
      </c>
      <c r="Q281" s="218">
        <v>0</v>
      </c>
      <c r="R281" s="218">
        <f>Q281*H281</f>
        <v>0</v>
      </c>
      <c r="S281" s="218">
        <v>0</v>
      </c>
      <c r="T281" s="219">
        <f>S281*H281</f>
        <v>0</v>
      </c>
      <c r="AR281" s="21" t="s">
        <v>159</v>
      </c>
      <c r="AT281" s="21" t="s">
        <v>155</v>
      </c>
      <c r="AU281" s="21" t="s">
        <v>78</v>
      </c>
      <c r="AY281" s="21" t="s">
        <v>154</v>
      </c>
      <c r="BE281" s="220">
        <f>IF(N281="základní",J281,0)</f>
        <v>0</v>
      </c>
      <c r="BF281" s="220">
        <f>IF(N281="snížená",J281,0)</f>
        <v>0</v>
      </c>
      <c r="BG281" s="220">
        <f>IF(N281="zákl. přenesená",J281,0)</f>
        <v>0</v>
      </c>
      <c r="BH281" s="220">
        <f>IF(N281="sníž. přenesená",J281,0)</f>
        <v>0</v>
      </c>
      <c r="BI281" s="220">
        <f>IF(N281="nulová",J281,0)</f>
        <v>0</v>
      </c>
      <c r="BJ281" s="21" t="s">
        <v>78</v>
      </c>
      <c r="BK281" s="220">
        <f>ROUND(I281*H281,2)</f>
        <v>0</v>
      </c>
      <c r="BL281" s="21" t="s">
        <v>159</v>
      </c>
      <c r="BM281" s="21" t="s">
        <v>785</v>
      </c>
    </row>
    <row r="282" s="1" customFormat="1" ht="16.5" customHeight="1">
      <c r="B282" s="43"/>
      <c r="C282" s="209" t="s">
        <v>786</v>
      </c>
      <c r="D282" s="209" t="s">
        <v>155</v>
      </c>
      <c r="E282" s="210" t="s">
        <v>1759</v>
      </c>
      <c r="F282" s="211" t="s">
        <v>1760</v>
      </c>
      <c r="G282" s="212" t="s">
        <v>262</v>
      </c>
      <c r="H282" s="213">
        <v>7</v>
      </c>
      <c r="I282" s="214"/>
      <c r="J282" s="215">
        <f>ROUND(I282*H282,2)</f>
        <v>0</v>
      </c>
      <c r="K282" s="211" t="s">
        <v>21</v>
      </c>
      <c r="L282" s="69"/>
      <c r="M282" s="216" t="s">
        <v>21</v>
      </c>
      <c r="N282" s="217" t="s">
        <v>41</v>
      </c>
      <c r="O282" s="44"/>
      <c r="P282" s="218">
        <f>O282*H282</f>
        <v>0</v>
      </c>
      <c r="Q282" s="218">
        <v>0</v>
      </c>
      <c r="R282" s="218">
        <f>Q282*H282</f>
        <v>0</v>
      </c>
      <c r="S282" s="218">
        <v>0</v>
      </c>
      <c r="T282" s="219">
        <f>S282*H282</f>
        <v>0</v>
      </c>
      <c r="AR282" s="21" t="s">
        <v>159</v>
      </c>
      <c r="AT282" s="21" t="s">
        <v>155</v>
      </c>
      <c r="AU282" s="21" t="s">
        <v>78</v>
      </c>
      <c r="AY282" s="21" t="s">
        <v>154</v>
      </c>
      <c r="BE282" s="220">
        <f>IF(N282="základní",J282,0)</f>
        <v>0</v>
      </c>
      <c r="BF282" s="220">
        <f>IF(N282="snížená",J282,0)</f>
        <v>0</v>
      </c>
      <c r="BG282" s="220">
        <f>IF(N282="zákl. přenesená",J282,0)</f>
        <v>0</v>
      </c>
      <c r="BH282" s="220">
        <f>IF(N282="sníž. přenesená",J282,0)</f>
        <v>0</v>
      </c>
      <c r="BI282" s="220">
        <f>IF(N282="nulová",J282,0)</f>
        <v>0</v>
      </c>
      <c r="BJ282" s="21" t="s">
        <v>78</v>
      </c>
      <c r="BK282" s="220">
        <f>ROUND(I282*H282,2)</f>
        <v>0</v>
      </c>
      <c r="BL282" s="21" t="s">
        <v>159</v>
      </c>
      <c r="BM282" s="21" t="s">
        <v>787</v>
      </c>
    </row>
    <row r="283" s="1" customFormat="1" ht="16.5" customHeight="1">
      <c r="B283" s="43"/>
      <c r="C283" s="209" t="s">
        <v>475</v>
      </c>
      <c r="D283" s="209" t="s">
        <v>155</v>
      </c>
      <c r="E283" s="210" t="s">
        <v>1761</v>
      </c>
      <c r="F283" s="211" t="s">
        <v>1762</v>
      </c>
      <c r="G283" s="212" t="s">
        <v>262</v>
      </c>
      <c r="H283" s="213">
        <v>20</v>
      </c>
      <c r="I283" s="214"/>
      <c r="J283" s="215">
        <f>ROUND(I283*H283,2)</f>
        <v>0</v>
      </c>
      <c r="K283" s="211" t="s">
        <v>21</v>
      </c>
      <c r="L283" s="69"/>
      <c r="M283" s="216" t="s">
        <v>21</v>
      </c>
      <c r="N283" s="217" t="s">
        <v>41</v>
      </c>
      <c r="O283" s="44"/>
      <c r="P283" s="218">
        <f>O283*H283</f>
        <v>0</v>
      </c>
      <c r="Q283" s="218">
        <v>0</v>
      </c>
      <c r="R283" s="218">
        <f>Q283*H283</f>
        <v>0</v>
      </c>
      <c r="S283" s="218">
        <v>0</v>
      </c>
      <c r="T283" s="219">
        <f>S283*H283</f>
        <v>0</v>
      </c>
      <c r="AR283" s="21" t="s">
        <v>159</v>
      </c>
      <c r="AT283" s="21" t="s">
        <v>155</v>
      </c>
      <c r="AU283" s="21" t="s">
        <v>78</v>
      </c>
      <c r="AY283" s="21" t="s">
        <v>154</v>
      </c>
      <c r="BE283" s="220">
        <f>IF(N283="základní",J283,0)</f>
        <v>0</v>
      </c>
      <c r="BF283" s="220">
        <f>IF(N283="snížená",J283,0)</f>
        <v>0</v>
      </c>
      <c r="BG283" s="220">
        <f>IF(N283="zákl. přenesená",J283,0)</f>
        <v>0</v>
      </c>
      <c r="BH283" s="220">
        <f>IF(N283="sníž. přenesená",J283,0)</f>
        <v>0</v>
      </c>
      <c r="BI283" s="220">
        <f>IF(N283="nulová",J283,0)</f>
        <v>0</v>
      </c>
      <c r="BJ283" s="21" t="s">
        <v>78</v>
      </c>
      <c r="BK283" s="220">
        <f>ROUND(I283*H283,2)</f>
        <v>0</v>
      </c>
      <c r="BL283" s="21" t="s">
        <v>159</v>
      </c>
      <c r="BM283" s="21" t="s">
        <v>792</v>
      </c>
    </row>
    <row r="284" s="1" customFormat="1" ht="16.5" customHeight="1">
      <c r="B284" s="43"/>
      <c r="C284" s="209" t="s">
        <v>795</v>
      </c>
      <c r="D284" s="209" t="s">
        <v>155</v>
      </c>
      <c r="E284" s="210" t="s">
        <v>1763</v>
      </c>
      <c r="F284" s="211" t="s">
        <v>1764</v>
      </c>
      <c r="G284" s="212" t="s">
        <v>262</v>
      </c>
      <c r="H284" s="213">
        <v>2</v>
      </c>
      <c r="I284" s="214"/>
      <c r="J284" s="215">
        <f>ROUND(I284*H284,2)</f>
        <v>0</v>
      </c>
      <c r="K284" s="211" t="s">
        <v>21</v>
      </c>
      <c r="L284" s="69"/>
      <c r="M284" s="216" t="s">
        <v>21</v>
      </c>
      <c r="N284" s="217" t="s">
        <v>41</v>
      </c>
      <c r="O284" s="44"/>
      <c r="P284" s="218">
        <f>O284*H284</f>
        <v>0</v>
      </c>
      <c r="Q284" s="218">
        <v>0</v>
      </c>
      <c r="R284" s="218">
        <f>Q284*H284</f>
        <v>0</v>
      </c>
      <c r="S284" s="218">
        <v>0</v>
      </c>
      <c r="T284" s="219">
        <f>S284*H284</f>
        <v>0</v>
      </c>
      <c r="AR284" s="21" t="s">
        <v>159</v>
      </c>
      <c r="AT284" s="21" t="s">
        <v>155</v>
      </c>
      <c r="AU284" s="21" t="s">
        <v>78</v>
      </c>
      <c r="AY284" s="21" t="s">
        <v>154</v>
      </c>
      <c r="BE284" s="220">
        <f>IF(N284="základní",J284,0)</f>
        <v>0</v>
      </c>
      <c r="BF284" s="220">
        <f>IF(N284="snížená",J284,0)</f>
        <v>0</v>
      </c>
      <c r="BG284" s="220">
        <f>IF(N284="zákl. přenesená",J284,0)</f>
        <v>0</v>
      </c>
      <c r="BH284" s="220">
        <f>IF(N284="sníž. přenesená",J284,0)</f>
        <v>0</v>
      </c>
      <c r="BI284" s="220">
        <f>IF(N284="nulová",J284,0)</f>
        <v>0</v>
      </c>
      <c r="BJ284" s="21" t="s">
        <v>78</v>
      </c>
      <c r="BK284" s="220">
        <f>ROUND(I284*H284,2)</f>
        <v>0</v>
      </c>
      <c r="BL284" s="21" t="s">
        <v>159</v>
      </c>
      <c r="BM284" s="21" t="s">
        <v>799</v>
      </c>
    </row>
    <row r="285" s="1" customFormat="1" ht="16.5" customHeight="1">
      <c r="B285" s="43"/>
      <c r="C285" s="209" t="s">
        <v>478</v>
      </c>
      <c r="D285" s="209" t="s">
        <v>155</v>
      </c>
      <c r="E285" s="210" t="s">
        <v>1765</v>
      </c>
      <c r="F285" s="211" t="s">
        <v>1766</v>
      </c>
      <c r="G285" s="212" t="s">
        <v>262</v>
      </c>
      <c r="H285" s="213">
        <v>21</v>
      </c>
      <c r="I285" s="214"/>
      <c r="J285" s="215">
        <f>ROUND(I285*H285,2)</f>
        <v>0</v>
      </c>
      <c r="K285" s="211" t="s">
        <v>21</v>
      </c>
      <c r="L285" s="69"/>
      <c r="M285" s="216" t="s">
        <v>21</v>
      </c>
      <c r="N285" s="217" t="s">
        <v>41</v>
      </c>
      <c r="O285" s="44"/>
      <c r="P285" s="218">
        <f>O285*H285</f>
        <v>0</v>
      </c>
      <c r="Q285" s="218">
        <v>0</v>
      </c>
      <c r="R285" s="218">
        <f>Q285*H285</f>
        <v>0</v>
      </c>
      <c r="S285" s="218">
        <v>0</v>
      </c>
      <c r="T285" s="219">
        <f>S285*H285</f>
        <v>0</v>
      </c>
      <c r="AR285" s="21" t="s">
        <v>159</v>
      </c>
      <c r="AT285" s="21" t="s">
        <v>155</v>
      </c>
      <c r="AU285" s="21" t="s">
        <v>78</v>
      </c>
      <c r="AY285" s="21" t="s">
        <v>154</v>
      </c>
      <c r="BE285" s="220">
        <f>IF(N285="základní",J285,0)</f>
        <v>0</v>
      </c>
      <c r="BF285" s="220">
        <f>IF(N285="snížená",J285,0)</f>
        <v>0</v>
      </c>
      <c r="BG285" s="220">
        <f>IF(N285="zákl. přenesená",J285,0)</f>
        <v>0</v>
      </c>
      <c r="BH285" s="220">
        <f>IF(N285="sníž. přenesená",J285,0)</f>
        <v>0</v>
      </c>
      <c r="BI285" s="220">
        <f>IF(N285="nulová",J285,0)</f>
        <v>0</v>
      </c>
      <c r="BJ285" s="21" t="s">
        <v>78</v>
      </c>
      <c r="BK285" s="220">
        <f>ROUND(I285*H285,2)</f>
        <v>0</v>
      </c>
      <c r="BL285" s="21" t="s">
        <v>159</v>
      </c>
      <c r="BM285" s="21" t="s">
        <v>804</v>
      </c>
    </row>
    <row r="286" s="1" customFormat="1" ht="16.5" customHeight="1">
      <c r="B286" s="43"/>
      <c r="C286" s="209" t="s">
        <v>805</v>
      </c>
      <c r="D286" s="209" t="s">
        <v>155</v>
      </c>
      <c r="E286" s="210" t="s">
        <v>1767</v>
      </c>
      <c r="F286" s="211" t="s">
        <v>1768</v>
      </c>
      <c r="G286" s="212" t="s">
        <v>262</v>
      </c>
      <c r="H286" s="213">
        <v>15</v>
      </c>
      <c r="I286" s="214"/>
      <c r="J286" s="215">
        <f>ROUND(I286*H286,2)</f>
        <v>0</v>
      </c>
      <c r="K286" s="211" t="s">
        <v>21</v>
      </c>
      <c r="L286" s="69"/>
      <c r="M286" s="216" t="s">
        <v>21</v>
      </c>
      <c r="N286" s="217" t="s">
        <v>41</v>
      </c>
      <c r="O286" s="44"/>
      <c r="P286" s="218">
        <f>O286*H286</f>
        <v>0</v>
      </c>
      <c r="Q286" s="218">
        <v>0</v>
      </c>
      <c r="R286" s="218">
        <f>Q286*H286</f>
        <v>0</v>
      </c>
      <c r="S286" s="218">
        <v>0</v>
      </c>
      <c r="T286" s="219">
        <f>S286*H286</f>
        <v>0</v>
      </c>
      <c r="AR286" s="21" t="s">
        <v>159</v>
      </c>
      <c r="AT286" s="21" t="s">
        <v>155</v>
      </c>
      <c r="AU286" s="21" t="s">
        <v>78</v>
      </c>
      <c r="AY286" s="21" t="s">
        <v>154</v>
      </c>
      <c r="BE286" s="220">
        <f>IF(N286="základní",J286,0)</f>
        <v>0</v>
      </c>
      <c r="BF286" s="220">
        <f>IF(N286="snížená",J286,0)</f>
        <v>0</v>
      </c>
      <c r="BG286" s="220">
        <f>IF(N286="zákl. přenesená",J286,0)</f>
        <v>0</v>
      </c>
      <c r="BH286" s="220">
        <f>IF(N286="sníž. přenesená",J286,0)</f>
        <v>0</v>
      </c>
      <c r="BI286" s="220">
        <f>IF(N286="nulová",J286,0)</f>
        <v>0</v>
      </c>
      <c r="BJ286" s="21" t="s">
        <v>78</v>
      </c>
      <c r="BK286" s="220">
        <f>ROUND(I286*H286,2)</f>
        <v>0</v>
      </c>
      <c r="BL286" s="21" t="s">
        <v>159</v>
      </c>
      <c r="BM286" s="21" t="s">
        <v>808</v>
      </c>
    </row>
    <row r="287" s="1" customFormat="1" ht="16.5" customHeight="1">
      <c r="B287" s="43"/>
      <c r="C287" s="209" t="s">
        <v>482</v>
      </c>
      <c r="D287" s="209" t="s">
        <v>155</v>
      </c>
      <c r="E287" s="210" t="s">
        <v>1769</v>
      </c>
      <c r="F287" s="211" t="s">
        <v>1770</v>
      </c>
      <c r="G287" s="212" t="s">
        <v>205</v>
      </c>
      <c r="H287" s="213">
        <v>80</v>
      </c>
      <c r="I287" s="214"/>
      <c r="J287" s="215">
        <f>ROUND(I287*H287,2)</f>
        <v>0</v>
      </c>
      <c r="K287" s="211" t="s">
        <v>21</v>
      </c>
      <c r="L287" s="69"/>
      <c r="M287" s="216" t="s">
        <v>21</v>
      </c>
      <c r="N287" s="217" t="s">
        <v>41</v>
      </c>
      <c r="O287" s="44"/>
      <c r="P287" s="218">
        <f>O287*H287</f>
        <v>0</v>
      </c>
      <c r="Q287" s="218">
        <v>0</v>
      </c>
      <c r="R287" s="218">
        <f>Q287*H287</f>
        <v>0</v>
      </c>
      <c r="S287" s="218">
        <v>0</v>
      </c>
      <c r="T287" s="219">
        <f>S287*H287</f>
        <v>0</v>
      </c>
      <c r="AR287" s="21" t="s">
        <v>159</v>
      </c>
      <c r="AT287" s="21" t="s">
        <v>155</v>
      </c>
      <c r="AU287" s="21" t="s">
        <v>78</v>
      </c>
      <c r="AY287" s="21" t="s">
        <v>154</v>
      </c>
      <c r="BE287" s="220">
        <f>IF(N287="základní",J287,0)</f>
        <v>0</v>
      </c>
      <c r="BF287" s="220">
        <f>IF(N287="snížená",J287,0)</f>
        <v>0</v>
      </c>
      <c r="BG287" s="220">
        <f>IF(N287="zákl. přenesená",J287,0)</f>
        <v>0</v>
      </c>
      <c r="BH287" s="220">
        <f>IF(N287="sníž. přenesená",J287,0)</f>
        <v>0</v>
      </c>
      <c r="BI287" s="220">
        <f>IF(N287="nulová",J287,0)</f>
        <v>0</v>
      </c>
      <c r="BJ287" s="21" t="s">
        <v>78</v>
      </c>
      <c r="BK287" s="220">
        <f>ROUND(I287*H287,2)</f>
        <v>0</v>
      </c>
      <c r="BL287" s="21" t="s">
        <v>159</v>
      </c>
      <c r="BM287" s="21" t="s">
        <v>811</v>
      </c>
    </row>
    <row r="288" s="1" customFormat="1" ht="16.5" customHeight="1">
      <c r="B288" s="43"/>
      <c r="C288" s="209" t="s">
        <v>812</v>
      </c>
      <c r="D288" s="209" t="s">
        <v>155</v>
      </c>
      <c r="E288" s="210" t="s">
        <v>1771</v>
      </c>
      <c r="F288" s="211" t="s">
        <v>1772</v>
      </c>
      <c r="G288" s="212" t="s">
        <v>205</v>
      </c>
      <c r="H288" s="213">
        <v>100</v>
      </c>
      <c r="I288" s="214"/>
      <c r="J288" s="215">
        <f>ROUND(I288*H288,2)</f>
        <v>0</v>
      </c>
      <c r="K288" s="211" t="s">
        <v>21</v>
      </c>
      <c r="L288" s="69"/>
      <c r="M288" s="216" t="s">
        <v>21</v>
      </c>
      <c r="N288" s="217" t="s">
        <v>41</v>
      </c>
      <c r="O288" s="44"/>
      <c r="P288" s="218">
        <f>O288*H288</f>
        <v>0</v>
      </c>
      <c r="Q288" s="218">
        <v>0</v>
      </c>
      <c r="R288" s="218">
        <f>Q288*H288</f>
        <v>0</v>
      </c>
      <c r="S288" s="218">
        <v>0</v>
      </c>
      <c r="T288" s="219">
        <f>S288*H288</f>
        <v>0</v>
      </c>
      <c r="AR288" s="21" t="s">
        <v>159</v>
      </c>
      <c r="AT288" s="21" t="s">
        <v>155</v>
      </c>
      <c r="AU288" s="21" t="s">
        <v>78</v>
      </c>
      <c r="AY288" s="21" t="s">
        <v>154</v>
      </c>
      <c r="BE288" s="220">
        <f>IF(N288="základní",J288,0)</f>
        <v>0</v>
      </c>
      <c r="BF288" s="220">
        <f>IF(N288="snížená",J288,0)</f>
        <v>0</v>
      </c>
      <c r="BG288" s="220">
        <f>IF(N288="zákl. přenesená",J288,0)</f>
        <v>0</v>
      </c>
      <c r="BH288" s="220">
        <f>IF(N288="sníž. přenesená",J288,0)</f>
        <v>0</v>
      </c>
      <c r="BI288" s="220">
        <f>IF(N288="nulová",J288,0)</f>
        <v>0</v>
      </c>
      <c r="BJ288" s="21" t="s">
        <v>78</v>
      </c>
      <c r="BK288" s="220">
        <f>ROUND(I288*H288,2)</f>
        <v>0</v>
      </c>
      <c r="BL288" s="21" t="s">
        <v>159</v>
      </c>
      <c r="BM288" s="21" t="s">
        <v>815</v>
      </c>
    </row>
    <row r="289" s="1" customFormat="1" ht="16.5" customHeight="1">
      <c r="B289" s="43"/>
      <c r="C289" s="209" t="s">
        <v>485</v>
      </c>
      <c r="D289" s="209" t="s">
        <v>155</v>
      </c>
      <c r="E289" s="210" t="s">
        <v>1773</v>
      </c>
      <c r="F289" s="211" t="s">
        <v>1774</v>
      </c>
      <c r="G289" s="212" t="s">
        <v>205</v>
      </c>
      <c r="H289" s="213">
        <v>60</v>
      </c>
      <c r="I289" s="214"/>
      <c r="J289" s="215">
        <f>ROUND(I289*H289,2)</f>
        <v>0</v>
      </c>
      <c r="K289" s="211" t="s">
        <v>21</v>
      </c>
      <c r="L289" s="69"/>
      <c r="M289" s="216" t="s">
        <v>21</v>
      </c>
      <c r="N289" s="217" t="s">
        <v>41</v>
      </c>
      <c r="O289" s="44"/>
      <c r="P289" s="218">
        <f>O289*H289</f>
        <v>0</v>
      </c>
      <c r="Q289" s="218">
        <v>0</v>
      </c>
      <c r="R289" s="218">
        <f>Q289*H289</f>
        <v>0</v>
      </c>
      <c r="S289" s="218">
        <v>0</v>
      </c>
      <c r="T289" s="219">
        <f>S289*H289</f>
        <v>0</v>
      </c>
      <c r="AR289" s="21" t="s">
        <v>159</v>
      </c>
      <c r="AT289" s="21" t="s">
        <v>155</v>
      </c>
      <c r="AU289" s="21" t="s">
        <v>78</v>
      </c>
      <c r="AY289" s="21" t="s">
        <v>154</v>
      </c>
      <c r="BE289" s="220">
        <f>IF(N289="základní",J289,0)</f>
        <v>0</v>
      </c>
      <c r="BF289" s="220">
        <f>IF(N289="snížená",J289,0)</f>
        <v>0</v>
      </c>
      <c r="BG289" s="220">
        <f>IF(N289="zákl. přenesená",J289,0)</f>
        <v>0</v>
      </c>
      <c r="BH289" s="220">
        <f>IF(N289="sníž. přenesená",J289,0)</f>
        <v>0</v>
      </c>
      <c r="BI289" s="220">
        <f>IF(N289="nulová",J289,0)</f>
        <v>0</v>
      </c>
      <c r="BJ289" s="21" t="s">
        <v>78</v>
      </c>
      <c r="BK289" s="220">
        <f>ROUND(I289*H289,2)</f>
        <v>0</v>
      </c>
      <c r="BL289" s="21" t="s">
        <v>159</v>
      </c>
      <c r="BM289" s="21" t="s">
        <v>818</v>
      </c>
    </row>
    <row r="290" s="1" customFormat="1" ht="16.5" customHeight="1">
      <c r="B290" s="43"/>
      <c r="C290" s="209" t="s">
        <v>819</v>
      </c>
      <c r="D290" s="209" t="s">
        <v>155</v>
      </c>
      <c r="E290" s="210" t="s">
        <v>1775</v>
      </c>
      <c r="F290" s="211" t="s">
        <v>1776</v>
      </c>
      <c r="G290" s="212" t="s">
        <v>205</v>
      </c>
      <c r="H290" s="213">
        <v>1320</v>
      </c>
      <c r="I290" s="214"/>
      <c r="J290" s="215">
        <f>ROUND(I290*H290,2)</f>
        <v>0</v>
      </c>
      <c r="K290" s="211" t="s">
        <v>21</v>
      </c>
      <c r="L290" s="69"/>
      <c r="M290" s="216" t="s">
        <v>21</v>
      </c>
      <c r="N290" s="217" t="s">
        <v>41</v>
      </c>
      <c r="O290" s="44"/>
      <c r="P290" s="218">
        <f>O290*H290</f>
        <v>0</v>
      </c>
      <c r="Q290" s="218">
        <v>0</v>
      </c>
      <c r="R290" s="218">
        <f>Q290*H290</f>
        <v>0</v>
      </c>
      <c r="S290" s="218">
        <v>0</v>
      </c>
      <c r="T290" s="219">
        <f>S290*H290</f>
        <v>0</v>
      </c>
      <c r="AR290" s="21" t="s">
        <v>159</v>
      </c>
      <c r="AT290" s="21" t="s">
        <v>155</v>
      </c>
      <c r="AU290" s="21" t="s">
        <v>78</v>
      </c>
      <c r="AY290" s="21" t="s">
        <v>154</v>
      </c>
      <c r="BE290" s="220">
        <f>IF(N290="základní",J290,0)</f>
        <v>0</v>
      </c>
      <c r="BF290" s="220">
        <f>IF(N290="snížená",J290,0)</f>
        <v>0</v>
      </c>
      <c r="BG290" s="220">
        <f>IF(N290="zákl. přenesená",J290,0)</f>
        <v>0</v>
      </c>
      <c r="BH290" s="220">
        <f>IF(N290="sníž. přenesená",J290,0)</f>
        <v>0</v>
      </c>
      <c r="BI290" s="220">
        <f>IF(N290="nulová",J290,0)</f>
        <v>0</v>
      </c>
      <c r="BJ290" s="21" t="s">
        <v>78</v>
      </c>
      <c r="BK290" s="220">
        <f>ROUND(I290*H290,2)</f>
        <v>0</v>
      </c>
      <c r="BL290" s="21" t="s">
        <v>159</v>
      </c>
      <c r="BM290" s="21" t="s">
        <v>822</v>
      </c>
    </row>
    <row r="291" s="1" customFormat="1" ht="16.5" customHeight="1">
      <c r="B291" s="43"/>
      <c r="C291" s="209" t="s">
        <v>491</v>
      </c>
      <c r="D291" s="209" t="s">
        <v>155</v>
      </c>
      <c r="E291" s="210" t="s">
        <v>1777</v>
      </c>
      <c r="F291" s="211" t="s">
        <v>1778</v>
      </c>
      <c r="G291" s="212" t="s">
        <v>205</v>
      </c>
      <c r="H291" s="213">
        <v>1200</v>
      </c>
      <c r="I291" s="214"/>
      <c r="J291" s="215">
        <f>ROUND(I291*H291,2)</f>
        <v>0</v>
      </c>
      <c r="K291" s="211" t="s">
        <v>21</v>
      </c>
      <c r="L291" s="69"/>
      <c r="M291" s="216" t="s">
        <v>21</v>
      </c>
      <c r="N291" s="217" t="s">
        <v>41</v>
      </c>
      <c r="O291" s="44"/>
      <c r="P291" s="218">
        <f>O291*H291</f>
        <v>0</v>
      </c>
      <c r="Q291" s="218">
        <v>0</v>
      </c>
      <c r="R291" s="218">
        <f>Q291*H291</f>
        <v>0</v>
      </c>
      <c r="S291" s="218">
        <v>0</v>
      </c>
      <c r="T291" s="219">
        <f>S291*H291</f>
        <v>0</v>
      </c>
      <c r="AR291" s="21" t="s">
        <v>159</v>
      </c>
      <c r="AT291" s="21" t="s">
        <v>155</v>
      </c>
      <c r="AU291" s="21" t="s">
        <v>78</v>
      </c>
      <c r="AY291" s="21" t="s">
        <v>154</v>
      </c>
      <c r="BE291" s="220">
        <f>IF(N291="základní",J291,0)</f>
        <v>0</v>
      </c>
      <c r="BF291" s="220">
        <f>IF(N291="snížená",J291,0)</f>
        <v>0</v>
      </c>
      <c r="BG291" s="220">
        <f>IF(N291="zákl. přenesená",J291,0)</f>
        <v>0</v>
      </c>
      <c r="BH291" s="220">
        <f>IF(N291="sníž. přenesená",J291,0)</f>
        <v>0</v>
      </c>
      <c r="BI291" s="220">
        <f>IF(N291="nulová",J291,0)</f>
        <v>0</v>
      </c>
      <c r="BJ291" s="21" t="s">
        <v>78</v>
      </c>
      <c r="BK291" s="220">
        <f>ROUND(I291*H291,2)</f>
        <v>0</v>
      </c>
      <c r="BL291" s="21" t="s">
        <v>159</v>
      </c>
      <c r="BM291" s="21" t="s">
        <v>825</v>
      </c>
    </row>
    <row r="292" s="1" customFormat="1" ht="16.5" customHeight="1">
      <c r="B292" s="43"/>
      <c r="C292" s="209" t="s">
        <v>826</v>
      </c>
      <c r="D292" s="209" t="s">
        <v>155</v>
      </c>
      <c r="E292" s="210" t="s">
        <v>1779</v>
      </c>
      <c r="F292" s="211" t="s">
        <v>1780</v>
      </c>
      <c r="G292" s="212" t="s">
        <v>205</v>
      </c>
      <c r="H292" s="213">
        <v>70</v>
      </c>
      <c r="I292" s="214"/>
      <c r="J292" s="215">
        <f>ROUND(I292*H292,2)</f>
        <v>0</v>
      </c>
      <c r="K292" s="211" t="s">
        <v>21</v>
      </c>
      <c r="L292" s="69"/>
      <c r="M292" s="216" t="s">
        <v>21</v>
      </c>
      <c r="N292" s="217" t="s">
        <v>41</v>
      </c>
      <c r="O292" s="44"/>
      <c r="P292" s="218">
        <f>O292*H292</f>
        <v>0</v>
      </c>
      <c r="Q292" s="218">
        <v>0</v>
      </c>
      <c r="R292" s="218">
        <f>Q292*H292</f>
        <v>0</v>
      </c>
      <c r="S292" s="218">
        <v>0</v>
      </c>
      <c r="T292" s="219">
        <f>S292*H292</f>
        <v>0</v>
      </c>
      <c r="AR292" s="21" t="s">
        <v>159</v>
      </c>
      <c r="AT292" s="21" t="s">
        <v>155</v>
      </c>
      <c r="AU292" s="21" t="s">
        <v>78</v>
      </c>
      <c r="AY292" s="21" t="s">
        <v>154</v>
      </c>
      <c r="BE292" s="220">
        <f>IF(N292="základní",J292,0)</f>
        <v>0</v>
      </c>
      <c r="BF292" s="220">
        <f>IF(N292="snížená",J292,0)</f>
        <v>0</v>
      </c>
      <c r="BG292" s="220">
        <f>IF(N292="zákl. přenesená",J292,0)</f>
        <v>0</v>
      </c>
      <c r="BH292" s="220">
        <f>IF(N292="sníž. přenesená",J292,0)</f>
        <v>0</v>
      </c>
      <c r="BI292" s="220">
        <f>IF(N292="nulová",J292,0)</f>
        <v>0</v>
      </c>
      <c r="BJ292" s="21" t="s">
        <v>78</v>
      </c>
      <c r="BK292" s="220">
        <f>ROUND(I292*H292,2)</f>
        <v>0</v>
      </c>
      <c r="BL292" s="21" t="s">
        <v>159</v>
      </c>
      <c r="BM292" s="21" t="s">
        <v>829</v>
      </c>
    </row>
    <row r="293" s="1" customFormat="1" ht="16.5" customHeight="1">
      <c r="B293" s="43"/>
      <c r="C293" s="209" t="s">
        <v>497</v>
      </c>
      <c r="D293" s="209" t="s">
        <v>155</v>
      </c>
      <c r="E293" s="210" t="s">
        <v>1781</v>
      </c>
      <c r="F293" s="211" t="s">
        <v>1782</v>
      </c>
      <c r="G293" s="212" t="s">
        <v>205</v>
      </c>
      <c r="H293" s="213">
        <v>40</v>
      </c>
      <c r="I293" s="214"/>
      <c r="J293" s="215">
        <f>ROUND(I293*H293,2)</f>
        <v>0</v>
      </c>
      <c r="K293" s="211" t="s">
        <v>21</v>
      </c>
      <c r="L293" s="69"/>
      <c r="M293" s="216" t="s">
        <v>21</v>
      </c>
      <c r="N293" s="217" t="s">
        <v>41</v>
      </c>
      <c r="O293" s="44"/>
      <c r="P293" s="218">
        <f>O293*H293</f>
        <v>0</v>
      </c>
      <c r="Q293" s="218">
        <v>0</v>
      </c>
      <c r="R293" s="218">
        <f>Q293*H293</f>
        <v>0</v>
      </c>
      <c r="S293" s="218">
        <v>0</v>
      </c>
      <c r="T293" s="219">
        <f>S293*H293</f>
        <v>0</v>
      </c>
      <c r="AR293" s="21" t="s">
        <v>159</v>
      </c>
      <c r="AT293" s="21" t="s">
        <v>155</v>
      </c>
      <c r="AU293" s="21" t="s">
        <v>78</v>
      </c>
      <c r="AY293" s="21" t="s">
        <v>154</v>
      </c>
      <c r="BE293" s="220">
        <f>IF(N293="základní",J293,0)</f>
        <v>0</v>
      </c>
      <c r="BF293" s="220">
        <f>IF(N293="snížená",J293,0)</f>
        <v>0</v>
      </c>
      <c r="BG293" s="220">
        <f>IF(N293="zákl. přenesená",J293,0)</f>
        <v>0</v>
      </c>
      <c r="BH293" s="220">
        <f>IF(N293="sníž. přenesená",J293,0)</f>
        <v>0</v>
      </c>
      <c r="BI293" s="220">
        <f>IF(N293="nulová",J293,0)</f>
        <v>0</v>
      </c>
      <c r="BJ293" s="21" t="s">
        <v>78</v>
      </c>
      <c r="BK293" s="220">
        <f>ROUND(I293*H293,2)</f>
        <v>0</v>
      </c>
      <c r="BL293" s="21" t="s">
        <v>159</v>
      </c>
      <c r="BM293" s="21" t="s">
        <v>832</v>
      </c>
    </row>
    <row r="294" s="1" customFormat="1" ht="25.5" customHeight="1">
      <c r="B294" s="43"/>
      <c r="C294" s="209" t="s">
        <v>833</v>
      </c>
      <c r="D294" s="209" t="s">
        <v>155</v>
      </c>
      <c r="E294" s="210" t="s">
        <v>1783</v>
      </c>
      <c r="F294" s="211" t="s">
        <v>1784</v>
      </c>
      <c r="G294" s="212" t="s">
        <v>205</v>
      </c>
      <c r="H294" s="213">
        <v>10</v>
      </c>
      <c r="I294" s="214"/>
      <c r="J294" s="215">
        <f>ROUND(I294*H294,2)</f>
        <v>0</v>
      </c>
      <c r="K294" s="211" t="s">
        <v>21</v>
      </c>
      <c r="L294" s="69"/>
      <c r="M294" s="216" t="s">
        <v>21</v>
      </c>
      <c r="N294" s="217" t="s">
        <v>41</v>
      </c>
      <c r="O294" s="44"/>
      <c r="P294" s="218">
        <f>O294*H294</f>
        <v>0</v>
      </c>
      <c r="Q294" s="218">
        <v>0</v>
      </c>
      <c r="R294" s="218">
        <f>Q294*H294</f>
        <v>0</v>
      </c>
      <c r="S294" s="218">
        <v>0</v>
      </c>
      <c r="T294" s="219">
        <f>S294*H294</f>
        <v>0</v>
      </c>
      <c r="AR294" s="21" t="s">
        <v>159</v>
      </c>
      <c r="AT294" s="21" t="s">
        <v>155</v>
      </c>
      <c r="AU294" s="21" t="s">
        <v>78</v>
      </c>
      <c r="AY294" s="21" t="s">
        <v>154</v>
      </c>
      <c r="BE294" s="220">
        <f>IF(N294="základní",J294,0)</f>
        <v>0</v>
      </c>
      <c r="BF294" s="220">
        <f>IF(N294="snížená",J294,0)</f>
        <v>0</v>
      </c>
      <c r="BG294" s="220">
        <f>IF(N294="zákl. přenesená",J294,0)</f>
        <v>0</v>
      </c>
      <c r="BH294" s="220">
        <f>IF(N294="sníž. přenesená",J294,0)</f>
        <v>0</v>
      </c>
      <c r="BI294" s="220">
        <f>IF(N294="nulová",J294,0)</f>
        <v>0</v>
      </c>
      <c r="BJ294" s="21" t="s">
        <v>78</v>
      </c>
      <c r="BK294" s="220">
        <f>ROUND(I294*H294,2)</f>
        <v>0</v>
      </c>
      <c r="BL294" s="21" t="s">
        <v>159</v>
      </c>
      <c r="BM294" s="21" t="s">
        <v>836</v>
      </c>
    </row>
    <row r="295" s="1" customFormat="1" ht="25.5" customHeight="1">
      <c r="B295" s="43"/>
      <c r="C295" s="209" t="s">
        <v>503</v>
      </c>
      <c r="D295" s="209" t="s">
        <v>155</v>
      </c>
      <c r="E295" s="210" t="s">
        <v>1785</v>
      </c>
      <c r="F295" s="211" t="s">
        <v>1786</v>
      </c>
      <c r="G295" s="212" t="s">
        <v>205</v>
      </c>
      <c r="H295" s="213">
        <v>10</v>
      </c>
      <c r="I295" s="214"/>
      <c r="J295" s="215">
        <f>ROUND(I295*H295,2)</f>
        <v>0</v>
      </c>
      <c r="K295" s="211" t="s">
        <v>21</v>
      </c>
      <c r="L295" s="69"/>
      <c r="M295" s="216" t="s">
        <v>21</v>
      </c>
      <c r="N295" s="217" t="s">
        <v>41</v>
      </c>
      <c r="O295" s="44"/>
      <c r="P295" s="218">
        <f>O295*H295</f>
        <v>0</v>
      </c>
      <c r="Q295" s="218">
        <v>0</v>
      </c>
      <c r="R295" s="218">
        <f>Q295*H295</f>
        <v>0</v>
      </c>
      <c r="S295" s="218">
        <v>0</v>
      </c>
      <c r="T295" s="219">
        <f>S295*H295</f>
        <v>0</v>
      </c>
      <c r="AR295" s="21" t="s">
        <v>159</v>
      </c>
      <c r="AT295" s="21" t="s">
        <v>155</v>
      </c>
      <c r="AU295" s="21" t="s">
        <v>78</v>
      </c>
      <c r="AY295" s="21" t="s">
        <v>154</v>
      </c>
      <c r="BE295" s="220">
        <f>IF(N295="základní",J295,0)</f>
        <v>0</v>
      </c>
      <c r="BF295" s="220">
        <f>IF(N295="snížená",J295,0)</f>
        <v>0</v>
      </c>
      <c r="BG295" s="220">
        <f>IF(N295="zákl. přenesená",J295,0)</f>
        <v>0</v>
      </c>
      <c r="BH295" s="220">
        <f>IF(N295="sníž. přenesená",J295,0)</f>
        <v>0</v>
      </c>
      <c r="BI295" s="220">
        <f>IF(N295="nulová",J295,0)</f>
        <v>0</v>
      </c>
      <c r="BJ295" s="21" t="s">
        <v>78</v>
      </c>
      <c r="BK295" s="220">
        <f>ROUND(I295*H295,2)</f>
        <v>0</v>
      </c>
      <c r="BL295" s="21" t="s">
        <v>159</v>
      </c>
      <c r="BM295" s="21" t="s">
        <v>839</v>
      </c>
    </row>
    <row r="296" s="1" customFormat="1" ht="25.5" customHeight="1">
      <c r="B296" s="43"/>
      <c r="C296" s="209" t="s">
        <v>840</v>
      </c>
      <c r="D296" s="209" t="s">
        <v>155</v>
      </c>
      <c r="E296" s="210" t="s">
        <v>1787</v>
      </c>
      <c r="F296" s="211" t="s">
        <v>1788</v>
      </c>
      <c r="G296" s="212" t="s">
        <v>205</v>
      </c>
      <c r="H296" s="213">
        <v>50</v>
      </c>
      <c r="I296" s="214"/>
      <c r="J296" s="215">
        <f>ROUND(I296*H296,2)</f>
        <v>0</v>
      </c>
      <c r="K296" s="211" t="s">
        <v>21</v>
      </c>
      <c r="L296" s="69"/>
      <c r="M296" s="216" t="s">
        <v>21</v>
      </c>
      <c r="N296" s="217" t="s">
        <v>41</v>
      </c>
      <c r="O296" s="44"/>
      <c r="P296" s="218">
        <f>O296*H296</f>
        <v>0</v>
      </c>
      <c r="Q296" s="218">
        <v>0</v>
      </c>
      <c r="R296" s="218">
        <f>Q296*H296</f>
        <v>0</v>
      </c>
      <c r="S296" s="218">
        <v>0</v>
      </c>
      <c r="T296" s="219">
        <f>S296*H296</f>
        <v>0</v>
      </c>
      <c r="AR296" s="21" t="s">
        <v>159</v>
      </c>
      <c r="AT296" s="21" t="s">
        <v>155</v>
      </c>
      <c r="AU296" s="21" t="s">
        <v>78</v>
      </c>
      <c r="AY296" s="21" t="s">
        <v>154</v>
      </c>
      <c r="BE296" s="220">
        <f>IF(N296="základní",J296,0)</f>
        <v>0</v>
      </c>
      <c r="BF296" s="220">
        <f>IF(N296="snížená",J296,0)</f>
        <v>0</v>
      </c>
      <c r="BG296" s="220">
        <f>IF(N296="zákl. přenesená",J296,0)</f>
        <v>0</v>
      </c>
      <c r="BH296" s="220">
        <f>IF(N296="sníž. přenesená",J296,0)</f>
        <v>0</v>
      </c>
      <c r="BI296" s="220">
        <f>IF(N296="nulová",J296,0)</f>
        <v>0</v>
      </c>
      <c r="BJ296" s="21" t="s">
        <v>78</v>
      </c>
      <c r="BK296" s="220">
        <f>ROUND(I296*H296,2)</f>
        <v>0</v>
      </c>
      <c r="BL296" s="21" t="s">
        <v>159</v>
      </c>
      <c r="BM296" s="21" t="s">
        <v>843</v>
      </c>
    </row>
    <row r="297" s="1" customFormat="1" ht="16.5" customHeight="1">
      <c r="B297" s="43"/>
      <c r="C297" s="209" t="s">
        <v>507</v>
      </c>
      <c r="D297" s="209" t="s">
        <v>155</v>
      </c>
      <c r="E297" s="210" t="s">
        <v>1789</v>
      </c>
      <c r="F297" s="211" t="s">
        <v>1790</v>
      </c>
      <c r="G297" s="212" t="s">
        <v>262</v>
      </c>
      <c r="H297" s="213">
        <v>4</v>
      </c>
      <c r="I297" s="214"/>
      <c r="J297" s="215">
        <f>ROUND(I297*H297,2)</f>
        <v>0</v>
      </c>
      <c r="K297" s="211" t="s">
        <v>21</v>
      </c>
      <c r="L297" s="69"/>
      <c r="M297" s="216" t="s">
        <v>21</v>
      </c>
      <c r="N297" s="217" t="s">
        <v>41</v>
      </c>
      <c r="O297" s="44"/>
      <c r="P297" s="218">
        <f>O297*H297</f>
        <v>0</v>
      </c>
      <c r="Q297" s="218">
        <v>0</v>
      </c>
      <c r="R297" s="218">
        <f>Q297*H297</f>
        <v>0</v>
      </c>
      <c r="S297" s="218">
        <v>0</v>
      </c>
      <c r="T297" s="219">
        <f>S297*H297</f>
        <v>0</v>
      </c>
      <c r="AR297" s="21" t="s">
        <v>159</v>
      </c>
      <c r="AT297" s="21" t="s">
        <v>155</v>
      </c>
      <c r="AU297" s="21" t="s">
        <v>78</v>
      </c>
      <c r="AY297" s="21" t="s">
        <v>154</v>
      </c>
      <c r="BE297" s="220">
        <f>IF(N297="základní",J297,0)</f>
        <v>0</v>
      </c>
      <c r="BF297" s="220">
        <f>IF(N297="snížená",J297,0)</f>
        <v>0</v>
      </c>
      <c r="BG297" s="220">
        <f>IF(N297="zákl. přenesená",J297,0)</f>
        <v>0</v>
      </c>
      <c r="BH297" s="220">
        <f>IF(N297="sníž. přenesená",J297,0)</f>
        <v>0</v>
      </c>
      <c r="BI297" s="220">
        <f>IF(N297="nulová",J297,0)</f>
        <v>0</v>
      </c>
      <c r="BJ297" s="21" t="s">
        <v>78</v>
      </c>
      <c r="BK297" s="220">
        <f>ROUND(I297*H297,2)</f>
        <v>0</v>
      </c>
      <c r="BL297" s="21" t="s">
        <v>159</v>
      </c>
      <c r="BM297" s="21" t="s">
        <v>846</v>
      </c>
    </row>
    <row r="298" s="1" customFormat="1" ht="16.5" customHeight="1">
      <c r="B298" s="43"/>
      <c r="C298" s="209" t="s">
        <v>847</v>
      </c>
      <c r="D298" s="209" t="s">
        <v>155</v>
      </c>
      <c r="E298" s="210" t="s">
        <v>1791</v>
      </c>
      <c r="F298" s="211" t="s">
        <v>1792</v>
      </c>
      <c r="G298" s="212" t="s">
        <v>262</v>
      </c>
      <c r="H298" s="213">
        <v>12</v>
      </c>
      <c r="I298" s="214"/>
      <c r="J298" s="215">
        <f>ROUND(I298*H298,2)</f>
        <v>0</v>
      </c>
      <c r="K298" s="211" t="s">
        <v>21</v>
      </c>
      <c r="L298" s="69"/>
      <c r="M298" s="216" t="s">
        <v>21</v>
      </c>
      <c r="N298" s="217" t="s">
        <v>41</v>
      </c>
      <c r="O298" s="44"/>
      <c r="P298" s="218">
        <f>O298*H298</f>
        <v>0</v>
      </c>
      <c r="Q298" s="218">
        <v>0</v>
      </c>
      <c r="R298" s="218">
        <f>Q298*H298</f>
        <v>0</v>
      </c>
      <c r="S298" s="218">
        <v>0</v>
      </c>
      <c r="T298" s="219">
        <f>S298*H298</f>
        <v>0</v>
      </c>
      <c r="AR298" s="21" t="s">
        <v>159</v>
      </c>
      <c r="AT298" s="21" t="s">
        <v>155</v>
      </c>
      <c r="AU298" s="21" t="s">
        <v>78</v>
      </c>
      <c r="AY298" s="21" t="s">
        <v>154</v>
      </c>
      <c r="BE298" s="220">
        <f>IF(N298="základní",J298,0)</f>
        <v>0</v>
      </c>
      <c r="BF298" s="220">
        <f>IF(N298="snížená",J298,0)</f>
        <v>0</v>
      </c>
      <c r="BG298" s="220">
        <f>IF(N298="zákl. přenesená",J298,0)</f>
        <v>0</v>
      </c>
      <c r="BH298" s="220">
        <f>IF(N298="sníž. přenesená",J298,0)</f>
        <v>0</v>
      </c>
      <c r="BI298" s="220">
        <f>IF(N298="nulová",J298,0)</f>
        <v>0</v>
      </c>
      <c r="BJ298" s="21" t="s">
        <v>78</v>
      </c>
      <c r="BK298" s="220">
        <f>ROUND(I298*H298,2)</f>
        <v>0</v>
      </c>
      <c r="BL298" s="21" t="s">
        <v>159</v>
      </c>
      <c r="BM298" s="21" t="s">
        <v>850</v>
      </c>
    </row>
    <row r="299" s="1" customFormat="1" ht="16.5" customHeight="1">
      <c r="B299" s="43"/>
      <c r="C299" s="209" t="s">
        <v>513</v>
      </c>
      <c r="D299" s="209" t="s">
        <v>155</v>
      </c>
      <c r="E299" s="210" t="s">
        <v>1793</v>
      </c>
      <c r="F299" s="211" t="s">
        <v>1794</v>
      </c>
      <c r="G299" s="212" t="s">
        <v>262</v>
      </c>
      <c r="H299" s="213">
        <v>29</v>
      </c>
      <c r="I299" s="214"/>
      <c r="J299" s="215">
        <f>ROUND(I299*H299,2)</f>
        <v>0</v>
      </c>
      <c r="K299" s="211" t="s">
        <v>21</v>
      </c>
      <c r="L299" s="69"/>
      <c r="M299" s="216" t="s">
        <v>21</v>
      </c>
      <c r="N299" s="217" t="s">
        <v>41</v>
      </c>
      <c r="O299" s="44"/>
      <c r="P299" s="218">
        <f>O299*H299</f>
        <v>0</v>
      </c>
      <c r="Q299" s="218">
        <v>0</v>
      </c>
      <c r="R299" s="218">
        <f>Q299*H299</f>
        <v>0</v>
      </c>
      <c r="S299" s="218">
        <v>0</v>
      </c>
      <c r="T299" s="219">
        <f>S299*H299</f>
        <v>0</v>
      </c>
      <c r="AR299" s="21" t="s">
        <v>159</v>
      </c>
      <c r="AT299" s="21" t="s">
        <v>155</v>
      </c>
      <c r="AU299" s="21" t="s">
        <v>78</v>
      </c>
      <c r="AY299" s="21" t="s">
        <v>154</v>
      </c>
      <c r="BE299" s="220">
        <f>IF(N299="základní",J299,0)</f>
        <v>0</v>
      </c>
      <c r="BF299" s="220">
        <f>IF(N299="snížená",J299,0)</f>
        <v>0</v>
      </c>
      <c r="BG299" s="220">
        <f>IF(N299="zákl. přenesená",J299,0)</f>
        <v>0</v>
      </c>
      <c r="BH299" s="220">
        <f>IF(N299="sníž. přenesená",J299,0)</f>
        <v>0</v>
      </c>
      <c r="BI299" s="220">
        <f>IF(N299="nulová",J299,0)</f>
        <v>0</v>
      </c>
      <c r="BJ299" s="21" t="s">
        <v>78</v>
      </c>
      <c r="BK299" s="220">
        <f>ROUND(I299*H299,2)</f>
        <v>0</v>
      </c>
      <c r="BL299" s="21" t="s">
        <v>159</v>
      </c>
      <c r="BM299" s="21" t="s">
        <v>855</v>
      </c>
    </row>
    <row r="300" s="1" customFormat="1" ht="16.5" customHeight="1">
      <c r="B300" s="43"/>
      <c r="C300" s="209" t="s">
        <v>858</v>
      </c>
      <c r="D300" s="209" t="s">
        <v>155</v>
      </c>
      <c r="E300" s="210" t="s">
        <v>1795</v>
      </c>
      <c r="F300" s="211" t="s">
        <v>1796</v>
      </c>
      <c r="G300" s="212" t="s">
        <v>262</v>
      </c>
      <c r="H300" s="213">
        <v>25</v>
      </c>
      <c r="I300" s="214"/>
      <c r="J300" s="215">
        <f>ROUND(I300*H300,2)</f>
        <v>0</v>
      </c>
      <c r="K300" s="211" t="s">
        <v>21</v>
      </c>
      <c r="L300" s="69"/>
      <c r="M300" s="216" t="s">
        <v>21</v>
      </c>
      <c r="N300" s="217" t="s">
        <v>41</v>
      </c>
      <c r="O300" s="44"/>
      <c r="P300" s="218">
        <f>O300*H300</f>
        <v>0</v>
      </c>
      <c r="Q300" s="218">
        <v>0</v>
      </c>
      <c r="R300" s="218">
        <f>Q300*H300</f>
        <v>0</v>
      </c>
      <c r="S300" s="218">
        <v>0</v>
      </c>
      <c r="T300" s="219">
        <f>S300*H300</f>
        <v>0</v>
      </c>
      <c r="AR300" s="21" t="s">
        <v>159</v>
      </c>
      <c r="AT300" s="21" t="s">
        <v>155</v>
      </c>
      <c r="AU300" s="21" t="s">
        <v>78</v>
      </c>
      <c r="AY300" s="21" t="s">
        <v>154</v>
      </c>
      <c r="BE300" s="220">
        <f>IF(N300="základní",J300,0)</f>
        <v>0</v>
      </c>
      <c r="BF300" s="220">
        <f>IF(N300="snížená",J300,0)</f>
        <v>0</v>
      </c>
      <c r="BG300" s="220">
        <f>IF(N300="zákl. přenesená",J300,0)</f>
        <v>0</v>
      </c>
      <c r="BH300" s="220">
        <f>IF(N300="sníž. přenesená",J300,0)</f>
        <v>0</v>
      </c>
      <c r="BI300" s="220">
        <f>IF(N300="nulová",J300,0)</f>
        <v>0</v>
      </c>
      <c r="BJ300" s="21" t="s">
        <v>78</v>
      </c>
      <c r="BK300" s="220">
        <f>ROUND(I300*H300,2)</f>
        <v>0</v>
      </c>
      <c r="BL300" s="21" t="s">
        <v>159</v>
      </c>
      <c r="BM300" s="21" t="s">
        <v>861</v>
      </c>
    </row>
    <row r="301" s="1" customFormat="1" ht="16.5" customHeight="1">
      <c r="B301" s="43"/>
      <c r="C301" s="209" t="s">
        <v>517</v>
      </c>
      <c r="D301" s="209" t="s">
        <v>155</v>
      </c>
      <c r="E301" s="210" t="s">
        <v>1797</v>
      </c>
      <c r="F301" s="211" t="s">
        <v>1798</v>
      </c>
      <c r="G301" s="212" t="s">
        <v>262</v>
      </c>
      <c r="H301" s="213">
        <v>22</v>
      </c>
      <c r="I301" s="214"/>
      <c r="J301" s="215">
        <f>ROUND(I301*H301,2)</f>
        <v>0</v>
      </c>
      <c r="K301" s="211" t="s">
        <v>21</v>
      </c>
      <c r="L301" s="69"/>
      <c r="M301" s="216" t="s">
        <v>21</v>
      </c>
      <c r="N301" s="217" t="s">
        <v>41</v>
      </c>
      <c r="O301" s="44"/>
      <c r="P301" s="218">
        <f>O301*H301</f>
        <v>0</v>
      </c>
      <c r="Q301" s="218">
        <v>0</v>
      </c>
      <c r="R301" s="218">
        <f>Q301*H301</f>
        <v>0</v>
      </c>
      <c r="S301" s="218">
        <v>0</v>
      </c>
      <c r="T301" s="219">
        <f>S301*H301</f>
        <v>0</v>
      </c>
      <c r="AR301" s="21" t="s">
        <v>159</v>
      </c>
      <c r="AT301" s="21" t="s">
        <v>155</v>
      </c>
      <c r="AU301" s="21" t="s">
        <v>78</v>
      </c>
      <c r="AY301" s="21" t="s">
        <v>154</v>
      </c>
      <c r="BE301" s="220">
        <f>IF(N301="základní",J301,0)</f>
        <v>0</v>
      </c>
      <c r="BF301" s="220">
        <f>IF(N301="snížená",J301,0)</f>
        <v>0</v>
      </c>
      <c r="BG301" s="220">
        <f>IF(N301="zákl. přenesená",J301,0)</f>
        <v>0</v>
      </c>
      <c r="BH301" s="220">
        <f>IF(N301="sníž. přenesená",J301,0)</f>
        <v>0</v>
      </c>
      <c r="BI301" s="220">
        <f>IF(N301="nulová",J301,0)</f>
        <v>0</v>
      </c>
      <c r="BJ301" s="21" t="s">
        <v>78</v>
      </c>
      <c r="BK301" s="220">
        <f>ROUND(I301*H301,2)</f>
        <v>0</v>
      </c>
      <c r="BL301" s="21" t="s">
        <v>159</v>
      </c>
      <c r="BM301" s="21" t="s">
        <v>864</v>
      </c>
    </row>
    <row r="302" s="1" customFormat="1" ht="16.5" customHeight="1">
      <c r="B302" s="43"/>
      <c r="C302" s="209" t="s">
        <v>867</v>
      </c>
      <c r="D302" s="209" t="s">
        <v>155</v>
      </c>
      <c r="E302" s="210" t="s">
        <v>1799</v>
      </c>
      <c r="F302" s="211" t="s">
        <v>1800</v>
      </c>
      <c r="G302" s="212" t="s">
        <v>262</v>
      </c>
      <c r="H302" s="213">
        <v>1</v>
      </c>
      <c r="I302" s="214"/>
      <c r="J302" s="215">
        <f>ROUND(I302*H302,2)</f>
        <v>0</v>
      </c>
      <c r="K302" s="211" t="s">
        <v>21</v>
      </c>
      <c r="L302" s="69"/>
      <c r="M302" s="216" t="s">
        <v>21</v>
      </c>
      <c r="N302" s="217" t="s">
        <v>41</v>
      </c>
      <c r="O302" s="44"/>
      <c r="P302" s="218">
        <f>O302*H302</f>
        <v>0</v>
      </c>
      <c r="Q302" s="218">
        <v>0</v>
      </c>
      <c r="R302" s="218">
        <f>Q302*H302</f>
        <v>0</v>
      </c>
      <c r="S302" s="218">
        <v>0</v>
      </c>
      <c r="T302" s="219">
        <f>S302*H302</f>
        <v>0</v>
      </c>
      <c r="AR302" s="21" t="s">
        <v>159</v>
      </c>
      <c r="AT302" s="21" t="s">
        <v>155</v>
      </c>
      <c r="AU302" s="21" t="s">
        <v>78</v>
      </c>
      <c r="AY302" s="21" t="s">
        <v>154</v>
      </c>
      <c r="BE302" s="220">
        <f>IF(N302="základní",J302,0)</f>
        <v>0</v>
      </c>
      <c r="BF302" s="220">
        <f>IF(N302="snížená",J302,0)</f>
        <v>0</v>
      </c>
      <c r="BG302" s="220">
        <f>IF(N302="zákl. přenesená",J302,0)</f>
        <v>0</v>
      </c>
      <c r="BH302" s="220">
        <f>IF(N302="sníž. přenesená",J302,0)</f>
        <v>0</v>
      </c>
      <c r="BI302" s="220">
        <f>IF(N302="nulová",J302,0)</f>
        <v>0</v>
      </c>
      <c r="BJ302" s="21" t="s">
        <v>78</v>
      </c>
      <c r="BK302" s="220">
        <f>ROUND(I302*H302,2)</f>
        <v>0</v>
      </c>
      <c r="BL302" s="21" t="s">
        <v>159</v>
      </c>
      <c r="BM302" s="21" t="s">
        <v>870</v>
      </c>
    </row>
    <row r="303" s="1" customFormat="1" ht="16.5" customHeight="1">
      <c r="B303" s="43"/>
      <c r="C303" s="209" t="s">
        <v>521</v>
      </c>
      <c r="D303" s="209" t="s">
        <v>155</v>
      </c>
      <c r="E303" s="210" t="s">
        <v>1801</v>
      </c>
      <c r="F303" s="211" t="s">
        <v>1802</v>
      </c>
      <c r="G303" s="212" t="s">
        <v>262</v>
      </c>
      <c r="H303" s="213">
        <v>9</v>
      </c>
      <c r="I303" s="214"/>
      <c r="J303" s="215">
        <f>ROUND(I303*H303,2)</f>
        <v>0</v>
      </c>
      <c r="K303" s="211" t="s">
        <v>21</v>
      </c>
      <c r="L303" s="69"/>
      <c r="M303" s="216" t="s">
        <v>21</v>
      </c>
      <c r="N303" s="217" t="s">
        <v>41</v>
      </c>
      <c r="O303" s="44"/>
      <c r="P303" s="218">
        <f>O303*H303</f>
        <v>0</v>
      </c>
      <c r="Q303" s="218">
        <v>0</v>
      </c>
      <c r="R303" s="218">
        <f>Q303*H303</f>
        <v>0</v>
      </c>
      <c r="S303" s="218">
        <v>0</v>
      </c>
      <c r="T303" s="219">
        <f>S303*H303</f>
        <v>0</v>
      </c>
      <c r="AR303" s="21" t="s">
        <v>159</v>
      </c>
      <c r="AT303" s="21" t="s">
        <v>155</v>
      </c>
      <c r="AU303" s="21" t="s">
        <v>78</v>
      </c>
      <c r="AY303" s="21" t="s">
        <v>154</v>
      </c>
      <c r="BE303" s="220">
        <f>IF(N303="základní",J303,0)</f>
        <v>0</v>
      </c>
      <c r="BF303" s="220">
        <f>IF(N303="snížená",J303,0)</f>
        <v>0</v>
      </c>
      <c r="BG303" s="220">
        <f>IF(N303="zákl. přenesená",J303,0)</f>
        <v>0</v>
      </c>
      <c r="BH303" s="220">
        <f>IF(N303="sníž. přenesená",J303,0)</f>
        <v>0</v>
      </c>
      <c r="BI303" s="220">
        <f>IF(N303="nulová",J303,0)</f>
        <v>0</v>
      </c>
      <c r="BJ303" s="21" t="s">
        <v>78</v>
      </c>
      <c r="BK303" s="220">
        <f>ROUND(I303*H303,2)</f>
        <v>0</v>
      </c>
      <c r="BL303" s="21" t="s">
        <v>159</v>
      </c>
      <c r="BM303" s="21" t="s">
        <v>873</v>
      </c>
    </row>
    <row r="304" s="1" customFormat="1" ht="16.5" customHeight="1">
      <c r="B304" s="43"/>
      <c r="C304" s="209" t="s">
        <v>875</v>
      </c>
      <c r="D304" s="209" t="s">
        <v>155</v>
      </c>
      <c r="E304" s="210" t="s">
        <v>1803</v>
      </c>
      <c r="F304" s="211" t="s">
        <v>1804</v>
      </c>
      <c r="G304" s="212" t="s">
        <v>262</v>
      </c>
      <c r="H304" s="213">
        <v>144</v>
      </c>
      <c r="I304" s="214"/>
      <c r="J304" s="215">
        <f>ROUND(I304*H304,2)</f>
        <v>0</v>
      </c>
      <c r="K304" s="211" t="s">
        <v>21</v>
      </c>
      <c r="L304" s="69"/>
      <c r="M304" s="216" t="s">
        <v>21</v>
      </c>
      <c r="N304" s="217" t="s">
        <v>41</v>
      </c>
      <c r="O304" s="44"/>
      <c r="P304" s="218">
        <f>O304*H304</f>
        <v>0</v>
      </c>
      <c r="Q304" s="218">
        <v>0</v>
      </c>
      <c r="R304" s="218">
        <f>Q304*H304</f>
        <v>0</v>
      </c>
      <c r="S304" s="218">
        <v>0</v>
      </c>
      <c r="T304" s="219">
        <f>S304*H304</f>
        <v>0</v>
      </c>
      <c r="AR304" s="21" t="s">
        <v>159</v>
      </c>
      <c r="AT304" s="21" t="s">
        <v>155</v>
      </c>
      <c r="AU304" s="21" t="s">
        <v>78</v>
      </c>
      <c r="AY304" s="21" t="s">
        <v>154</v>
      </c>
      <c r="BE304" s="220">
        <f>IF(N304="základní",J304,0)</f>
        <v>0</v>
      </c>
      <c r="BF304" s="220">
        <f>IF(N304="snížená",J304,0)</f>
        <v>0</v>
      </c>
      <c r="BG304" s="220">
        <f>IF(N304="zákl. přenesená",J304,0)</f>
        <v>0</v>
      </c>
      <c r="BH304" s="220">
        <f>IF(N304="sníž. přenesená",J304,0)</f>
        <v>0</v>
      </c>
      <c r="BI304" s="220">
        <f>IF(N304="nulová",J304,0)</f>
        <v>0</v>
      </c>
      <c r="BJ304" s="21" t="s">
        <v>78</v>
      </c>
      <c r="BK304" s="220">
        <f>ROUND(I304*H304,2)</f>
        <v>0</v>
      </c>
      <c r="BL304" s="21" t="s">
        <v>159</v>
      </c>
      <c r="BM304" s="21" t="s">
        <v>878</v>
      </c>
    </row>
    <row r="305" s="1" customFormat="1" ht="16.5" customHeight="1">
      <c r="B305" s="43"/>
      <c r="C305" s="209" t="s">
        <v>524</v>
      </c>
      <c r="D305" s="209" t="s">
        <v>155</v>
      </c>
      <c r="E305" s="210" t="s">
        <v>1805</v>
      </c>
      <c r="F305" s="211" t="s">
        <v>1806</v>
      </c>
      <c r="G305" s="212" t="s">
        <v>262</v>
      </c>
      <c r="H305" s="213">
        <v>13</v>
      </c>
      <c r="I305" s="214"/>
      <c r="J305" s="215">
        <f>ROUND(I305*H305,2)</f>
        <v>0</v>
      </c>
      <c r="K305" s="211" t="s">
        <v>21</v>
      </c>
      <c r="L305" s="69"/>
      <c r="M305" s="216" t="s">
        <v>21</v>
      </c>
      <c r="N305" s="217" t="s">
        <v>41</v>
      </c>
      <c r="O305" s="44"/>
      <c r="P305" s="218">
        <f>O305*H305</f>
        <v>0</v>
      </c>
      <c r="Q305" s="218">
        <v>0</v>
      </c>
      <c r="R305" s="218">
        <f>Q305*H305</f>
        <v>0</v>
      </c>
      <c r="S305" s="218">
        <v>0</v>
      </c>
      <c r="T305" s="219">
        <f>S305*H305</f>
        <v>0</v>
      </c>
      <c r="AR305" s="21" t="s">
        <v>159</v>
      </c>
      <c r="AT305" s="21" t="s">
        <v>155</v>
      </c>
      <c r="AU305" s="21" t="s">
        <v>78</v>
      </c>
      <c r="AY305" s="21" t="s">
        <v>154</v>
      </c>
      <c r="BE305" s="220">
        <f>IF(N305="základní",J305,0)</f>
        <v>0</v>
      </c>
      <c r="BF305" s="220">
        <f>IF(N305="snížená",J305,0)</f>
        <v>0</v>
      </c>
      <c r="BG305" s="220">
        <f>IF(N305="zákl. přenesená",J305,0)</f>
        <v>0</v>
      </c>
      <c r="BH305" s="220">
        <f>IF(N305="sníž. přenesená",J305,0)</f>
        <v>0</v>
      </c>
      <c r="BI305" s="220">
        <f>IF(N305="nulová",J305,0)</f>
        <v>0</v>
      </c>
      <c r="BJ305" s="21" t="s">
        <v>78</v>
      </c>
      <c r="BK305" s="220">
        <f>ROUND(I305*H305,2)</f>
        <v>0</v>
      </c>
      <c r="BL305" s="21" t="s">
        <v>159</v>
      </c>
      <c r="BM305" s="21" t="s">
        <v>881</v>
      </c>
    </row>
    <row r="306" s="1" customFormat="1" ht="16.5" customHeight="1">
      <c r="B306" s="43"/>
      <c r="C306" s="209" t="s">
        <v>882</v>
      </c>
      <c r="D306" s="209" t="s">
        <v>155</v>
      </c>
      <c r="E306" s="210" t="s">
        <v>1807</v>
      </c>
      <c r="F306" s="211" t="s">
        <v>1808</v>
      </c>
      <c r="G306" s="212" t="s">
        <v>262</v>
      </c>
      <c r="H306" s="213">
        <v>1</v>
      </c>
      <c r="I306" s="214"/>
      <c r="J306" s="215">
        <f>ROUND(I306*H306,2)</f>
        <v>0</v>
      </c>
      <c r="K306" s="211" t="s">
        <v>21</v>
      </c>
      <c r="L306" s="69"/>
      <c r="M306" s="216" t="s">
        <v>21</v>
      </c>
      <c r="N306" s="217" t="s">
        <v>41</v>
      </c>
      <c r="O306" s="44"/>
      <c r="P306" s="218">
        <f>O306*H306</f>
        <v>0</v>
      </c>
      <c r="Q306" s="218">
        <v>0</v>
      </c>
      <c r="R306" s="218">
        <f>Q306*H306</f>
        <v>0</v>
      </c>
      <c r="S306" s="218">
        <v>0</v>
      </c>
      <c r="T306" s="219">
        <f>S306*H306</f>
        <v>0</v>
      </c>
      <c r="AR306" s="21" t="s">
        <v>159</v>
      </c>
      <c r="AT306" s="21" t="s">
        <v>155</v>
      </c>
      <c r="AU306" s="21" t="s">
        <v>78</v>
      </c>
      <c r="AY306" s="21" t="s">
        <v>154</v>
      </c>
      <c r="BE306" s="220">
        <f>IF(N306="základní",J306,0)</f>
        <v>0</v>
      </c>
      <c r="BF306" s="220">
        <f>IF(N306="snížená",J306,0)</f>
        <v>0</v>
      </c>
      <c r="BG306" s="220">
        <f>IF(N306="zákl. přenesená",J306,0)</f>
        <v>0</v>
      </c>
      <c r="BH306" s="220">
        <f>IF(N306="sníž. přenesená",J306,0)</f>
        <v>0</v>
      </c>
      <c r="BI306" s="220">
        <f>IF(N306="nulová",J306,0)</f>
        <v>0</v>
      </c>
      <c r="BJ306" s="21" t="s">
        <v>78</v>
      </c>
      <c r="BK306" s="220">
        <f>ROUND(I306*H306,2)</f>
        <v>0</v>
      </c>
      <c r="BL306" s="21" t="s">
        <v>159</v>
      </c>
      <c r="BM306" s="21" t="s">
        <v>883</v>
      </c>
    </row>
    <row r="307" s="1" customFormat="1" ht="16.5" customHeight="1">
      <c r="B307" s="43"/>
      <c r="C307" s="209" t="s">
        <v>530</v>
      </c>
      <c r="D307" s="209" t="s">
        <v>155</v>
      </c>
      <c r="E307" s="210" t="s">
        <v>1809</v>
      </c>
      <c r="F307" s="211" t="s">
        <v>1810</v>
      </c>
      <c r="G307" s="212" t="s">
        <v>205</v>
      </c>
      <c r="H307" s="213">
        <v>80</v>
      </c>
      <c r="I307" s="214"/>
      <c r="J307" s="215">
        <f>ROUND(I307*H307,2)</f>
        <v>0</v>
      </c>
      <c r="K307" s="211" t="s">
        <v>21</v>
      </c>
      <c r="L307" s="69"/>
      <c r="M307" s="216" t="s">
        <v>21</v>
      </c>
      <c r="N307" s="217" t="s">
        <v>41</v>
      </c>
      <c r="O307" s="44"/>
      <c r="P307" s="218">
        <f>O307*H307</f>
        <v>0</v>
      </c>
      <c r="Q307" s="218">
        <v>0</v>
      </c>
      <c r="R307" s="218">
        <f>Q307*H307</f>
        <v>0</v>
      </c>
      <c r="S307" s="218">
        <v>0</v>
      </c>
      <c r="T307" s="219">
        <f>S307*H307</f>
        <v>0</v>
      </c>
      <c r="AR307" s="21" t="s">
        <v>159</v>
      </c>
      <c r="AT307" s="21" t="s">
        <v>155</v>
      </c>
      <c r="AU307" s="21" t="s">
        <v>78</v>
      </c>
      <c r="AY307" s="21" t="s">
        <v>154</v>
      </c>
      <c r="BE307" s="220">
        <f>IF(N307="základní",J307,0)</f>
        <v>0</v>
      </c>
      <c r="BF307" s="220">
        <f>IF(N307="snížená",J307,0)</f>
        <v>0</v>
      </c>
      <c r="BG307" s="220">
        <f>IF(N307="zákl. přenesená",J307,0)</f>
        <v>0</v>
      </c>
      <c r="BH307" s="220">
        <f>IF(N307="sníž. přenesená",J307,0)</f>
        <v>0</v>
      </c>
      <c r="BI307" s="220">
        <f>IF(N307="nulová",J307,0)</f>
        <v>0</v>
      </c>
      <c r="BJ307" s="21" t="s">
        <v>78</v>
      </c>
      <c r="BK307" s="220">
        <f>ROUND(I307*H307,2)</f>
        <v>0</v>
      </c>
      <c r="BL307" s="21" t="s">
        <v>159</v>
      </c>
      <c r="BM307" s="21" t="s">
        <v>888</v>
      </c>
    </row>
    <row r="308" s="1" customFormat="1" ht="16.5" customHeight="1">
      <c r="B308" s="43"/>
      <c r="C308" s="209" t="s">
        <v>889</v>
      </c>
      <c r="D308" s="209" t="s">
        <v>155</v>
      </c>
      <c r="E308" s="210" t="s">
        <v>1811</v>
      </c>
      <c r="F308" s="211" t="s">
        <v>1812</v>
      </c>
      <c r="G308" s="212" t="s">
        <v>330</v>
      </c>
      <c r="H308" s="213">
        <v>250</v>
      </c>
      <c r="I308" s="214"/>
      <c r="J308" s="215">
        <f>ROUND(I308*H308,2)</f>
        <v>0</v>
      </c>
      <c r="K308" s="211" t="s">
        <v>21</v>
      </c>
      <c r="L308" s="69"/>
      <c r="M308" s="216" t="s">
        <v>21</v>
      </c>
      <c r="N308" s="217" t="s">
        <v>41</v>
      </c>
      <c r="O308" s="44"/>
      <c r="P308" s="218">
        <f>O308*H308</f>
        <v>0</v>
      </c>
      <c r="Q308" s="218">
        <v>0</v>
      </c>
      <c r="R308" s="218">
        <f>Q308*H308</f>
        <v>0</v>
      </c>
      <c r="S308" s="218">
        <v>0</v>
      </c>
      <c r="T308" s="219">
        <f>S308*H308</f>
        <v>0</v>
      </c>
      <c r="AR308" s="21" t="s">
        <v>159</v>
      </c>
      <c r="AT308" s="21" t="s">
        <v>155</v>
      </c>
      <c r="AU308" s="21" t="s">
        <v>78</v>
      </c>
      <c r="AY308" s="21" t="s">
        <v>154</v>
      </c>
      <c r="BE308" s="220">
        <f>IF(N308="základní",J308,0)</f>
        <v>0</v>
      </c>
      <c r="BF308" s="220">
        <f>IF(N308="snížená",J308,0)</f>
        <v>0</v>
      </c>
      <c r="BG308" s="220">
        <f>IF(N308="zákl. přenesená",J308,0)</f>
        <v>0</v>
      </c>
      <c r="BH308" s="220">
        <f>IF(N308="sníž. přenesená",J308,0)</f>
        <v>0</v>
      </c>
      <c r="BI308" s="220">
        <f>IF(N308="nulová",J308,0)</f>
        <v>0</v>
      </c>
      <c r="BJ308" s="21" t="s">
        <v>78</v>
      </c>
      <c r="BK308" s="220">
        <f>ROUND(I308*H308,2)</f>
        <v>0</v>
      </c>
      <c r="BL308" s="21" t="s">
        <v>159</v>
      </c>
      <c r="BM308" s="21" t="s">
        <v>892</v>
      </c>
    </row>
    <row r="309" s="1" customFormat="1" ht="16.5" customHeight="1">
      <c r="B309" s="43"/>
      <c r="C309" s="209" t="s">
        <v>533</v>
      </c>
      <c r="D309" s="209" t="s">
        <v>155</v>
      </c>
      <c r="E309" s="210" t="s">
        <v>1813</v>
      </c>
      <c r="F309" s="211" t="s">
        <v>1814</v>
      </c>
      <c r="G309" s="212" t="s">
        <v>330</v>
      </c>
      <c r="H309" s="213">
        <v>100</v>
      </c>
      <c r="I309" s="214"/>
      <c r="J309" s="215">
        <f>ROUND(I309*H309,2)</f>
        <v>0</v>
      </c>
      <c r="K309" s="211" t="s">
        <v>21</v>
      </c>
      <c r="L309" s="69"/>
      <c r="M309" s="216" t="s">
        <v>21</v>
      </c>
      <c r="N309" s="217" t="s">
        <v>41</v>
      </c>
      <c r="O309" s="44"/>
      <c r="P309" s="218">
        <f>O309*H309</f>
        <v>0</v>
      </c>
      <c r="Q309" s="218">
        <v>0</v>
      </c>
      <c r="R309" s="218">
        <f>Q309*H309</f>
        <v>0</v>
      </c>
      <c r="S309" s="218">
        <v>0</v>
      </c>
      <c r="T309" s="219">
        <f>S309*H309</f>
        <v>0</v>
      </c>
      <c r="AR309" s="21" t="s">
        <v>159</v>
      </c>
      <c r="AT309" s="21" t="s">
        <v>155</v>
      </c>
      <c r="AU309" s="21" t="s">
        <v>78</v>
      </c>
      <c r="AY309" s="21" t="s">
        <v>154</v>
      </c>
      <c r="BE309" s="220">
        <f>IF(N309="základní",J309,0)</f>
        <v>0</v>
      </c>
      <c r="BF309" s="220">
        <f>IF(N309="snížená",J309,0)</f>
        <v>0</v>
      </c>
      <c r="BG309" s="220">
        <f>IF(N309="zákl. přenesená",J309,0)</f>
        <v>0</v>
      </c>
      <c r="BH309" s="220">
        <f>IF(N309="sníž. přenesená",J309,0)</f>
        <v>0</v>
      </c>
      <c r="BI309" s="220">
        <f>IF(N309="nulová",J309,0)</f>
        <v>0</v>
      </c>
      <c r="BJ309" s="21" t="s">
        <v>78</v>
      </c>
      <c r="BK309" s="220">
        <f>ROUND(I309*H309,2)</f>
        <v>0</v>
      </c>
      <c r="BL309" s="21" t="s">
        <v>159</v>
      </c>
      <c r="BM309" s="21" t="s">
        <v>895</v>
      </c>
    </row>
    <row r="310" s="1" customFormat="1" ht="16.5" customHeight="1">
      <c r="B310" s="43"/>
      <c r="C310" s="209" t="s">
        <v>896</v>
      </c>
      <c r="D310" s="209" t="s">
        <v>155</v>
      </c>
      <c r="E310" s="210" t="s">
        <v>1815</v>
      </c>
      <c r="F310" s="211" t="s">
        <v>1816</v>
      </c>
      <c r="G310" s="212" t="s">
        <v>205</v>
      </c>
      <c r="H310" s="213">
        <v>3000</v>
      </c>
      <c r="I310" s="214"/>
      <c r="J310" s="215">
        <f>ROUND(I310*H310,2)</f>
        <v>0</v>
      </c>
      <c r="K310" s="211" t="s">
        <v>21</v>
      </c>
      <c r="L310" s="69"/>
      <c r="M310" s="216" t="s">
        <v>21</v>
      </c>
      <c r="N310" s="217" t="s">
        <v>41</v>
      </c>
      <c r="O310" s="44"/>
      <c r="P310" s="218">
        <f>O310*H310</f>
        <v>0</v>
      </c>
      <c r="Q310" s="218">
        <v>0</v>
      </c>
      <c r="R310" s="218">
        <f>Q310*H310</f>
        <v>0</v>
      </c>
      <c r="S310" s="218">
        <v>0</v>
      </c>
      <c r="T310" s="219">
        <f>S310*H310</f>
        <v>0</v>
      </c>
      <c r="AR310" s="21" t="s">
        <v>159</v>
      </c>
      <c r="AT310" s="21" t="s">
        <v>155</v>
      </c>
      <c r="AU310" s="21" t="s">
        <v>78</v>
      </c>
      <c r="AY310" s="21" t="s">
        <v>154</v>
      </c>
      <c r="BE310" s="220">
        <f>IF(N310="základní",J310,0)</f>
        <v>0</v>
      </c>
      <c r="BF310" s="220">
        <f>IF(N310="snížená",J310,0)</f>
        <v>0</v>
      </c>
      <c r="BG310" s="220">
        <f>IF(N310="zákl. přenesená",J310,0)</f>
        <v>0</v>
      </c>
      <c r="BH310" s="220">
        <f>IF(N310="sníž. přenesená",J310,0)</f>
        <v>0</v>
      </c>
      <c r="BI310" s="220">
        <f>IF(N310="nulová",J310,0)</f>
        <v>0</v>
      </c>
      <c r="BJ310" s="21" t="s">
        <v>78</v>
      </c>
      <c r="BK310" s="220">
        <f>ROUND(I310*H310,2)</f>
        <v>0</v>
      </c>
      <c r="BL310" s="21" t="s">
        <v>159</v>
      </c>
      <c r="BM310" s="21" t="s">
        <v>899</v>
      </c>
    </row>
    <row r="311" s="1" customFormat="1" ht="16.5" customHeight="1">
      <c r="B311" s="43"/>
      <c r="C311" s="209" t="s">
        <v>537</v>
      </c>
      <c r="D311" s="209" t="s">
        <v>155</v>
      </c>
      <c r="E311" s="210" t="s">
        <v>1817</v>
      </c>
      <c r="F311" s="211" t="s">
        <v>1818</v>
      </c>
      <c r="G311" s="212" t="s">
        <v>576</v>
      </c>
      <c r="H311" s="213">
        <v>1</v>
      </c>
      <c r="I311" s="214"/>
      <c r="J311" s="215">
        <f>ROUND(I311*H311,2)</f>
        <v>0</v>
      </c>
      <c r="K311" s="211" t="s">
        <v>21</v>
      </c>
      <c r="L311" s="69"/>
      <c r="M311" s="216" t="s">
        <v>21</v>
      </c>
      <c r="N311" s="217" t="s">
        <v>41</v>
      </c>
      <c r="O311" s="44"/>
      <c r="P311" s="218">
        <f>O311*H311</f>
        <v>0</v>
      </c>
      <c r="Q311" s="218">
        <v>0</v>
      </c>
      <c r="R311" s="218">
        <f>Q311*H311</f>
        <v>0</v>
      </c>
      <c r="S311" s="218">
        <v>0</v>
      </c>
      <c r="T311" s="219">
        <f>S311*H311</f>
        <v>0</v>
      </c>
      <c r="AR311" s="21" t="s">
        <v>159</v>
      </c>
      <c r="AT311" s="21" t="s">
        <v>155</v>
      </c>
      <c r="AU311" s="21" t="s">
        <v>78</v>
      </c>
      <c r="AY311" s="21" t="s">
        <v>154</v>
      </c>
      <c r="BE311" s="220">
        <f>IF(N311="základní",J311,0)</f>
        <v>0</v>
      </c>
      <c r="BF311" s="220">
        <f>IF(N311="snížená",J311,0)</f>
        <v>0</v>
      </c>
      <c r="BG311" s="220">
        <f>IF(N311="zákl. přenesená",J311,0)</f>
        <v>0</v>
      </c>
      <c r="BH311" s="220">
        <f>IF(N311="sníž. přenesená",J311,0)</f>
        <v>0</v>
      </c>
      <c r="BI311" s="220">
        <f>IF(N311="nulová",J311,0)</f>
        <v>0</v>
      </c>
      <c r="BJ311" s="21" t="s">
        <v>78</v>
      </c>
      <c r="BK311" s="220">
        <f>ROUND(I311*H311,2)</f>
        <v>0</v>
      </c>
      <c r="BL311" s="21" t="s">
        <v>159</v>
      </c>
      <c r="BM311" s="21" t="s">
        <v>902</v>
      </c>
    </row>
    <row r="312" s="1" customFormat="1" ht="16.5" customHeight="1">
      <c r="B312" s="43"/>
      <c r="C312" s="209" t="s">
        <v>903</v>
      </c>
      <c r="D312" s="209" t="s">
        <v>155</v>
      </c>
      <c r="E312" s="210" t="s">
        <v>1819</v>
      </c>
      <c r="F312" s="211" t="s">
        <v>1820</v>
      </c>
      <c r="G312" s="212" t="s">
        <v>330</v>
      </c>
      <c r="H312" s="213">
        <v>1</v>
      </c>
      <c r="I312" s="214"/>
      <c r="J312" s="215">
        <f>ROUND(I312*H312,2)</f>
        <v>0</v>
      </c>
      <c r="K312" s="211" t="s">
        <v>21</v>
      </c>
      <c r="L312" s="69"/>
      <c r="M312" s="216" t="s">
        <v>21</v>
      </c>
      <c r="N312" s="217" t="s">
        <v>41</v>
      </c>
      <c r="O312" s="44"/>
      <c r="P312" s="218">
        <f>O312*H312</f>
        <v>0</v>
      </c>
      <c r="Q312" s="218">
        <v>0</v>
      </c>
      <c r="R312" s="218">
        <f>Q312*H312</f>
        <v>0</v>
      </c>
      <c r="S312" s="218">
        <v>0</v>
      </c>
      <c r="T312" s="219">
        <f>S312*H312</f>
        <v>0</v>
      </c>
      <c r="AR312" s="21" t="s">
        <v>159</v>
      </c>
      <c r="AT312" s="21" t="s">
        <v>155</v>
      </c>
      <c r="AU312" s="21" t="s">
        <v>78</v>
      </c>
      <c r="AY312" s="21" t="s">
        <v>154</v>
      </c>
      <c r="BE312" s="220">
        <f>IF(N312="základní",J312,0)</f>
        <v>0</v>
      </c>
      <c r="BF312" s="220">
        <f>IF(N312="snížená",J312,0)</f>
        <v>0</v>
      </c>
      <c r="BG312" s="220">
        <f>IF(N312="zákl. přenesená",J312,0)</f>
        <v>0</v>
      </c>
      <c r="BH312" s="220">
        <f>IF(N312="sníž. přenesená",J312,0)</f>
        <v>0</v>
      </c>
      <c r="BI312" s="220">
        <f>IF(N312="nulová",J312,0)</f>
        <v>0</v>
      </c>
      <c r="BJ312" s="21" t="s">
        <v>78</v>
      </c>
      <c r="BK312" s="220">
        <f>ROUND(I312*H312,2)</f>
        <v>0</v>
      </c>
      <c r="BL312" s="21" t="s">
        <v>159</v>
      </c>
      <c r="BM312" s="21" t="s">
        <v>906</v>
      </c>
    </row>
    <row r="313" s="1" customFormat="1" ht="16.5" customHeight="1">
      <c r="B313" s="43"/>
      <c r="C313" s="209" t="s">
        <v>540</v>
      </c>
      <c r="D313" s="209" t="s">
        <v>155</v>
      </c>
      <c r="E313" s="210" t="s">
        <v>1821</v>
      </c>
      <c r="F313" s="211" t="s">
        <v>1822</v>
      </c>
      <c r="G313" s="212" t="s">
        <v>330</v>
      </c>
      <c r="H313" s="213">
        <v>1</v>
      </c>
      <c r="I313" s="214"/>
      <c r="J313" s="215">
        <f>ROUND(I313*H313,2)</f>
        <v>0</v>
      </c>
      <c r="K313" s="211" t="s">
        <v>21</v>
      </c>
      <c r="L313" s="69"/>
      <c r="M313" s="216" t="s">
        <v>21</v>
      </c>
      <c r="N313" s="217" t="s">
        <v>41</v>
      </c>
      <c r="O313" s="44"/>
      <c r="P313" s="218">
        <f>O313*H313</f>
        <v>0</v>
      </c>
      <c r="Q313" s="218">
        <v>0</v>
      </c>
      <c r="R313" s="218">
        <f>Q313*H313</f>
        <v>0</v>
      </c>
      <c r="S313" s="218">
        <v>0</v>
      </c>
      <c r="T313" s="219">
        <f>S313*H313</f>
        <v>0</v>
      </c>
      <c r="AR313" s="21" t="s">
        <v>159</v>
      </c>
      <c r="AT313" s="21" t="s">
        <v>155</v>
      </c>
      <c r="AU313" s="21" t="s">
        <v>78</v>
      </c>
      <c r="AY313" s="21" t="s">
        <v>154</v>
      </c>
      <c r="BE313" s="220">
        <f>IF(N313="základní",J313,0)</f>
        <v>0</v>
      </c>
      <c r="BF313" s="220">
        <f>IF(N313="snížená",J313,0)</f>
        <v>0</v>
      </c>
      <c r="BG313" s="220">
        <f>IF(N313="zákl. přenesená",J313,0)</f>
        <v>0</v>
      </c>
      <c r="BH313" s="220">
        <f>IF(N313="sníž. přenesená",J313,0)</f>
        <v>0</v>
      </c>
      <c r="BI313" s="220">
        <f>IF(N313="nulová",J313,0)</f>
        <v>0</v>
      </c>
      <c r="BJ313" s="21" t="s">
        <v>78</v>
      </c>
      <c r="BK313" s="220">
        <f>ROUND(I313*H313,2)</f>
        <v>0</v>
      </c>
      <c r="BL313" s="21" t="s">
        <v>159</v>
      </c>
      <c r="BM313" s="21" t="s">
        <v>909</v>
      </c>
    </row>
    <row r="314" s="1" customFormat="1" ht="16.5" customHeight="1">
      <c r="B314" s="43"/>
      <c r="C314" s="209" t="s">
        <v>911</v>
      </c>
      <c r="D314" s="209" t="s">
        <v>155</v>
      </c>
      <c r="E314" s="210" t="s">
        <v>1823</v>
      </c>
      <c r="F314" s="211" t="s">
        <v>1824</v>
      </c>
      <c r="G314" s="212" t="s">
        <v>330</v>
      </c>
      <c r="H314" s="213">
        <v>1</v>
      </c>
      <c r="I314" s="214"/>
      <c r="J314" s="215">
        <f>ROUND(I314*H314,2)</f>
        <v>0</v>
      </c>
      <c r="K314" s="211" t="s">
        <v>21</v>
      </c>
      <c r="L314" s="69"/>
      <c r="M314" s="216" t="s">
        <v>21</v>
      </c>
      <c r="N314" s="217" t="s">
        <v>41</v>
      </c>
      <c r="O314" s="44"/>
      <c r="P314" s="218">
        <f>O314*H314</f>
        <v>0</v>
      </c>
      <c r="Q314" s="218">
        <v>0</v>
      </c>
      <c r="R314" s="218">
        <f>Q314*H314</f>
        <v>0</v>
      </c>
      <c r="S314" s="218">
        <v>0</v>
      </c>
      <c r="T314" s="219">
        <f>S314*H314</f>
        <v>0</v>
      </c>
      <c r="AR314" s="21" t="s">
        <v>159</v>
      </c>
      <c r="AT314" s="21" t="s">
        <v>155</v>
      </c>
      <c r="AU314" s="21" t="s">
        <v>78</v>
      </c>
      <c r="AY314" s="21" t="s">
        <v>154</v>
      </c>
      <c r="BE314" s="220">
        <f>IF(N314="základní",J314,0)</f>
        <v>0</v>
      </c>
      <c r="BF314" s="220">
        <f>IF(N314="snížená",J314,0)</f>
        <v>0</v>
      </c>
      <c r="BG314" s="220">
        <f>IF(N314="zákl. přenesená",J314,0)</f>
        <v>0</v>
      </c>
      <c r="BH314" s="220">
        <f>IF(N314="sníž. přenesená",J314,0)</f>
        <v>0</v>
      </c>
      <c r="BI314" s="220">
        <f>IF(N314="nulová",J314,0)</f>
        <v>0</v>
      </c>
      <c r="BJ314" s="21" t="s">
        <v>78</v>
      </c>
      <c r="BK314" s="220">
        <f>ROUND(I314*H314,2)</f>
        <v>0</v>
      </c>
      <c r="BL314" s="21" t="s">
        <v>159</v>
      </c>
      <c r="BM314" s="21" t="s">
        <v>914</v>
      </c>
    </row>
    <row r="315" s="1" customFormat="1" ht="16.5" customHeight="1">
      <c r="B315" s="43"/>
      <c r="C315" s="209" t="s">
        <v>544</v>
      </c>
      <c r="D315" s="209" t="s">
        <v>155</v>
      </c>
      <c r="E315" s="210" t="s">
        <v>1825</v>
      </c>
      <c r="F315" s="211" t="s">
        <v>1826</v>
      </c>
      <c r="G315" s="212" t="s">
        <v>330</v>
      </c>
      <c r="H315" s="213">
        <v>1</v>
      </c>
      <c r="I315" s="214"/>
      <c r="J315" s="215">
        <f>ROUND(I315*H315,2)</f>
        <v>0</v>
      </c>
      <c r="K315" s="211" t="s">
        <v>21</v>
      </c>
      <c r="L315" s="69"/>
      <c r="M315" s="216" t="s">
        <v>21</v>
      </c>
      <c r="N315" s="217" t="s">
        <v>41</v>
      </c>
      <c r="O315" s="44"/>
      <c r="P315" s="218">
        <f>O315*H315</f>
        <v>0</v>
      </c>
      <c r="Q315" s="218">
        <v>0</v>
      </c>
      <c r="R315" s="218">
        <f>Q315*H315</f>
        <v>0</v>
      </c>
      <c r="S315" s="218">
        <v>0</v>
      </c>
      <c r="T315" s="219">
        <f>S315*H315</f>
        <v>0</v>
      </c>
      <c r="AR315" s="21" t="s">
        <v>159</v>
      </c>
      <c r="AT315" s="21" t="s">
        <v>155</v>
      </c>
      <c r="AU315" s="21" t="s">
        <v>78</v>
      </c>
      <c r="AY315" s="21" t="s">
        <v>154</v>
      </c>
      <c r="BE315" s="220">
        <f>IF(N315="základní",J315,0)</f>
        <v>0</v>
      </c>
      <c r="BF315" s="220">
        <f>IF(N315="snížená",J315,0)</f>
        <v>0</v>
      </c>
      <c r="BG315" s="220">
        <f>IF(N315="zákl. přenesená",J315,0)</f>
        <v>0</v>
      </c>
      <c r="BH315" s="220">
        <f>IF(N315="sníž. přenesená",J315,0)</f>
        <v>0</v>
      </c>
      <c r="BI315" s="220">
        <f>IF(N315="nulová",J315,0)</f>
        <v>0</v>
      </c>
      <c r="BJ315" s="21" t="s">
        <v>78</v>
      </c>
      <c r="BK315" s="220">
        <f>ROUND(I315*H315,2)</f>
        <v>0</v>
      </c>
      <c r="BL315" s="21" t="s">
        <v>159</v>
      </c>
      <c r="BM315" s="21" t="s">
        <v>917</v>
      </c>
    </row>
    <row r="316" s="1" customFormat="1" ht="16.5" customHeight="1">
      <c r="B316" s="43"/>
      <c r="C316" s="209" t="s">
        <v>918</v>
      </c>
      <c r="D316" s="209" t="s">
        <v>155</v>
      </c>
      <c r="E316" s="210" t="s">
        <v>1827</v>
      </c>
      <c r="F316" s="211" t="s">
        <v>1828</v>
      </c>
      <c r="G316" s="212" t="s">
        <v>330</v>
      </c>
      <c r="H316" s="213">
        <v>1</v>
      </c>
      <c r="I316" s="214"/>
      <c r="J316" s="215">
        <f>ROUND(I316*H316,2)</f>
        <v>0</v>
      </c>
      <c r="K316" s="211" t="s">
        <v>21</v>
      </c>
      <c r="L316" s="69"/>
      <c r="M316" s="216" t="s">
        <v>21</v>
      </c>
      <c r="N316" s="217" t="s">
        <v>41</v>
      </c>
      <c r="O316" s="44"/>
      <c r="P316" s="218">
        <f>O316*H316</f>
        <v>0</v>
      </c>
      <c r="Q316" s="218">
        <v>0</v>
      </c>
      <c r="R316" s="218">
        <f>Q316*H316</f>
        <v>0</v>
      </c>
      <c r="S316" s="218">
        <v>0</v>
      </c>
      <c r="T316" s="219">
        <f>S316*H316</f>
        <v>0</v>
      </c>
      <c r="AR316" s="21" t="s">
        <v>159</v>
      </c>
      <c r="AT316" s="21" t="s">
        <v>155</v>
      </c>
      <c r="AU316" s="21" t="s">
        <v>78</v>
      </c>
      <c r="AY316" s="21" t="s">
        <v>154</v>
      </c>
      <c r="BE316" s="220">
        <f>IF(N316="základní",J316,0)</f>
        <v>0</v>
      </c>
      <c r="BF316" s="220">
        <f>IF(N316="snížená",J316,0)</f>
        <v>0</v>
      </c>
      <c r="BG316" s="220">
        <f>IF(N316="zákl. přenesená",J316,0)</f>
        <v>0</v>
      </c>
      <c r="BH316" s="220">
        <f>IF(N316="sníž. přenesená",J316,0)</f>
        <v>0</v>
      </c>
      <c r="BI316" s="220">
        <f>IF(N316="nulová",J316,0)</f>
        <v>0</v>
      </c>
      <c r="BJ316" s="21" t="s">
        <v>78</v>
      </c>
      <c r="BK316" s="220">
        <f>ROUND(I316*H316,2)</f>
        <v>0</v>
      </c>
      <c r="BL316" s="21" t="s">
        <v>159</v>
      </c>
      <c r="BM316" s="21" t="s">
        <v>921</v>
      </c>
    </row>
    <row r="317" s="1" customFormat="1" ht="16.5" customHeight="1">
      <c r="B317" s="43"/>
      <c r="C317" s="209" t="s">
        <v>548</v>
      </c>
      <c r="D317" s="209" t="s">
        <v>155</v>
      </c>
      <c r="E317" s="210" t="s">
        <v>1829</v>
      </c>
      <c r="F317" s="211" t="s">
        <v>1830</v>
      </c>
      <c r="G317" s="212" t="s">
        <v>330</v>
      </c>
      <c r="H317" s="213">
        <v>1</v>
      </c>
      <c r="I317" s="214"/>
      <c r="J317" s="215">
        <f>ROUND(I317*H317,2)</f>
        <v>0</v>
      </c>
      <c r="K317" s="211" t="s">
        <v>21</v>
      </c>
      <c r="L317" s="69"/>
      <c r="M317" s="216" t="s">
        <v>21</v>
      </c>
      <c r="N317" s="217" t="s">
        <v>41</v>
      </c>
      <c r="O317" s="44"/>
      <c r="P317" s="218">
        <f>O317*H317</f>
        <v>0</v>
      </c>
      <c r="Q317" s="218">
        <v>0</v>
      </c>
      <c r="R317" s="218">
        <f>Q317*H317</f>
        <v>0</v>
      </c>
      <c r="S317" s="218">
        <v>0</v>
      </c>
      <c r="T317" s="219">
        <f>S317*H317</f>
        <v>0</v>
      </c>
      <c r="AR317" s="21" t="s">
        <v>159</v>
      </c>
      <c r="AT317" s="21" t="s">
        <v>155</v>
      </c>
      <c r="AU317" s="21" t="s">
        <v>78</v>
      </c>
      <c r="AY317" s="21" t="s">
        <v>154</v>
      </c>
      <c r="BE317" s="220">
        <f>IF(N317="základní",J317,0)</f>
        <v>0</v>
      </c>
      <c r="BF317" s="220">
        <f>IF(N317="snížená",J317,0)</f>
        <v>0</v>
      </c>
      <c r="BG317" s="220">
        <f>IF(N317="zákl. přenesená",J317,0)</f>
        <v>0</v>
      </c>
      <c r="BH317" s="220">
        <f>IF(N317="sníž. přenesená",J317,0)</f>
        <v>0</v>
      </c>
      <c r="BI317" s="220">
        <f>IF(N317="nulová",J317,0)</f>
        <v>0</v>
      </c>
      <c r="BJ317" s="21" t="s">
        <v>78</v>
      </c>
      <c r="BK317" s="220">
        <f>ROUND(I317*H317,2)</f>
        <v>0</v>
      </c>
      <c r="BL317" s="21" t="s">
        <v>159</v>
      </c>
      <c r="BM317" s="21" t="s">
        <v>924</v>
      </c>
    </row>
    <row r="318" s="1" customFormat="1" ht="16.5" customHeight="1">
      <c r="B318" s="43"/>
      <c r="C318" s="209" t="s">
        <v>926</v>
      </c>
      <c r="D318" s="209" t="s">
        <v>155</v>
      </c>
      <c r="E318" s="210" t="s">
        <v>1831</v>
      </c>
      <c r="F318" s="211" t="s">
        <v>1832</v>
      </c>
      <c r="G318" s="212" t="s">
        <v>576</v>
      </c>
      <c r="H318" s="213">
        <v>1</v>
      </c>
      <c r="I318" s="214"/>
      <c r="J318" s="215">
        <f>ROUND(I318*H318,2)</f>
        <v>0</v>
      </c>
      <c r="K318" s="211" t="s">
        <v>21</v>
      </c>
      <c r="L318" s="69"/>
      <c r="M318" s="216" t="s">
        <v>21</v>
      </c>
      <c r="N318" s="217" t="s">
        <v>41</v>
      </c>
      <c r="O318" s="44"/>
      <c r="P318" s="218">
        <f>O318*H318</f>
        <v>0</v>
      </c>
      <c r="Q318" s="218">
        <v>0</v>
      </c>
      <c r="R318" s="218">
        <f>Q318*H318</f>
        <v>0</v>
      </c>
      <c r="S318" s="218">
        <v>0</v>
      </c>
      <c r="T318" s="219">
        <f>S318*H318</f>
        <v>0</v>
      </c>
      <c r="AR318" s="21" t="s">
        <v>159</v>
      </c>
      <c r="AT318" s="21" t="s">
        <v>155</v>
      </c>
      <c r="AU318" s="21" t="s">
        <v>78</v>
      </c>
      <c r="AY318" s="21" t="s">
        <v>154</v>
      </c>
      <c r="BE318" s="220">
        <f>IF(N318="základní",J318,0)</f>
        <v>0</v>
      </c>
      <c r="BF318" s="220">
        <f>IF(N318="snížená",J318,0)</f>
        <v>0</v>
      </c>
      <c r="BG318" s="220">
        <f>IF(N318="zákl. přenesená",J318,0)</f>
        <v>0</v>
      </c>
      <c r="BH318" s="220">
        <f>IF(N318="sníž. přenesená",J318,0)</f>
        <v>0</v>
      </c>
      <c r="BI318" s="220">
        <f>IF(N318="nulová",J318,0)</f>
        <v>0</v>
      </c>
      <c r="BJ318" s="21" t="s">
        <v>78</v>
      </c>
      <c r="BK318" s="220">
        <f>ROUND(I318*H318,2)</f>
        <v>0</v>
      </c>
      <c r="BL318" s="21" t="s">
        <v>159</v>
      </c>
      <c r="BM318" s="21" t="s">
        <v>929</v>
      </c>
    </row>
    <row r="319" s="9" customFormat="1" ht="37.44" customHeight="1">
      <c r="B319" s="195"/>
      <c r="C319" s="196"/>
      <c r="D319" s="197" t="s">
        <v>69</v>
      </c>
      <c r="E319" s="198" t="s">
        <v>1403</v>
      </c>
      <c r="F319" s="198" t="s">
        <v>1404</v>
      </c>
      <c r="G319" s="196"/>
      <c r="H319" s="196"/>
      <c r="I319" s="199"/>
      <c r="J319" s="200">
        <f>BK319</f>
        <v>0</v>
      </c>
      <c r="K319" s="196"/>
      <c r="L319" s="201"/>
      <c r="M319" s="202"/>
      <c r="N319" s="203"/>
      <c r="O319" s="203"/>
      <c r="P319" s="204">
        <f>SUM(P320:P326)</f>
        <v>0</v>
      </c>
      <c r="Q319" s="203"/>
      <c r="R319" s="204">
        <f>SUM(R320:R326)</f>
        <v>0</v>
      </c>
      <c r="S319" s="203"/>
      <c r="T319" s="205">
        <f>SUM(T320:T326)</f>
        <v>0</v>
      </c>
      <c r="AR319" s="206" t="s">
        <v>78</v>
      </c>
      <c r="AT319" s="207" t="s">
        <v>69</v>
      </c>
      <c r="AU319" s="207" t="s">
        <v>70</v>
      </c>
      <c r="AY319" s="206" t="s">
        <v>154</v>
      </c>
      <c r="BK319" s="208">
        <f>SUM(BK320:BK326)</f>
        <v>0</v>
      </c>
    </row>
    <row r="320" s="1" customFormat="1" ht="16.5" customHeight="1">
      <c r="B320" s="43"/>
      <c r="C320" s="209" t="s">
        <v>552</v>
      </c>
      <c r="D320" s="209" t="s">
        <v>155</v>
      </c>
      <c r="E320" s="210" t="s">
        <v>1833</v>
      </c>
      <c r="F320" s="211" t="s">
        <v>1834</v>
      </c>
      <c r="G320" s="212" t="s">
        <v>262</v>
      </c>
      <c r="H320" s="213">
        <v>270</v>
      </c>
      <c r="I320" s="214"/>
      <c r="J320" s="215">
        <f>ROUND(I320*H320,2)</f>
        <v>0</v>
      </c>
      <c r="K320" s="211" t="s">
        <v>21</v>
      </c>
      <c r="L320" s="69"/>
      <c r="M320" s="216" t="s">
        <v>21</v>
      </c>
      <c r="N320" s="217" t="s">
        <v>41</v>
      </c>
      <c r="O320" s="44"/>
      <c r="P320" s="218">
        <f>O320*H320</f>
        <v>0</v>
      </c>
      <c r="Q320" s="218">
        <v>0</v>
      </c>
      <c r="R320" s="218">
        <f>Q320*H320</f>
        <v>0</v>
      </c>
      <c r="S320" s="218">
        <v>0</v>
      </c>
      <c r="T320" s="219">
        <f>S320*H320</f>
        <v>0</v>
      </c>
      <c r="AR320" s="21" t="s">
        <v>159</v>
      </c>
      <c r="AT320" s="21" t="s">
        <v>155</v>
      </c>
      <c r="AU320" s="21" t="s">
        <v>78</v>
      </c>
      <c r="AY320" s="21" t="s">
        <v>154</v>
      </c>
      <c r="BE320" s="220">
        <f>IF(N320="základní",J320,0)</f>
        <v>0</v>
      </c>
      <c r="BF320" s="220">
        <f>IF(N320="snížená",J320,0)</f>
        <v>0</v>
      </c>
      <c r="BG320" s="220">
        <f>IF(N320="zákl. přenesená",J320,0)</f>
        <v>0</v>
      </c>
      <c r="BH320" s="220">
        <f>IF(N320="sníž. přenesená",J320,0)</f>
        <v>0</v>
      </c>
      <c r="BI320" s="220">
        <f>IF(N320="nulová",J320,0)</f>
        <v>0</v>
      </c>
      <c r="BJ320" s="21" t="s">
        <v>78</v>
      </c>
      <c r="BK320" s="220">
        <f>ROUND(I320*H320,2)</f>
        <v>0</v>
      </c>
      <c r="BL320" s="21" t="s">
        <v>159</v>
      </c>
      <c r="BM320" s="21" t="s">
        <v>934</v>
      </c>
    </row>
    <row r="321" s="1" customFormat="1" ht="16.5" customHeight="1">
      <c r="B321" s="43"/>
      <c r="C321" s="209" t="s">
        <v>937</v>
      </c>
      <c r="D321" s="209" t="s">
        <v>155</v>
      </c>
      <c r="E321" s="210" t="s">
        <v>1835</v>
      </c>
      <c r="F321" s="211" t="s">
        <v>1836</v>
      </c>
      <c r="G321" s="212" t="s">
        <v>262</v>
      </c>
      <c r="H321" s="213">
        <v>54</v>
      </c>
      <c r="I321" s="214"/>
      <c r="J321" s="215">
        <f>ROUND(I321*H321,2)</f>
        <v>0</v>
      </c>
      <c r="K321" s="211" t="s">
        <v>21</v>
      </c>
      <c r="L321" s="69"/>
      <c r="M321" s="216" t="s">
        <v>21</v>
      </c>
      <c r="N321" s="217" t="s">
        <v>41</v>
      </c>
      <c r="O321" s="44"/>
      <c r="P321" s="218">
        <f>O321*H321</f>
        <v>0</v>
      </c>
      <c r="Q321" s="218">
        <v>0</v>
      </c>
      <c r="R321" s="218">
        <f>Q321*H321</f>
        <v>0</v>
      </c>
      <c r="S321" s="218">
        <v>0</v>
      </c>
      <c r="T321" s="219">
        <f>S321*H321</f>
        <v>0</v>
      </c>
      <c r="AR321" s="21" t="s">
        <v>159</v>
      </c>
      <c r="AT321" s="21" t="s">
        <v>155</v>
      </c>
      <c r="AU321" s="21" t="s">
        <v>78</v>
      </c>
      <c r="AY321" s="21" t="s">
        <v>154</v>
      </c>
      <c r="BE321" s="220">
        <f>IF(N321="základní",J321,0)</f>
        <v>0</v>
      </c>
      <c r="BF321" s="220">
        <f>IF(N321="snížená",J321,0)</f>
        <v>0</v>
      </c>
      <c r="BG321" s="220">
        <f>IF(N321="zákl. přenesená",J321,0)</f>
        <v>0</v>
      </c>
      <c r="BH321" s="220">
        <f>IF(N321="sníž. přenesená",J321,0)</f>
        <v>0</v>
      </c>
      <c r="BI321" s="220">
        <f>IF(N321="nulová",J321,0)</f>
        <v>0</v>
      </c>
      <c r="BJ321" s="21" t="s">
        <v>78</v>
      </c>
      <c r="BK321" s="220">
        <f>ROUND(I321*H321,2)</f>
        <v>0</v>
      </c>
      <c r="BL321" s="21" t="s">
        <v>159</v>
      </c>
      <c r="BM321" s="21" t="s">
        <v>940</v>
      </c>
    </row>
    <row r="322" s="1" customFormat="1" ht="16.5" customHeight="1">
      <c r="B322" s="43"/>
      <c r="C322" s="209" t="s">
        <v>555</v>
      </c>
      <c r="D322" s="209" t="s">
        <v>155</v>
      </c>
      <c r="E322" s="210" t="s">
        <v>1837</v>
      </c>
      <c r="F322" s="211" t="s">
        <v>1838</v>
      </c>
      <c r="G322" s="212" t="s">
        <v>262</v>
      </c>
      <c r="H322" s="213">
        <v>987</v>
      </c>
      <c r="I322" s="214"/>
      <c r="J322" s="215">
        <f>ROUND(I322*H322,2)</f>
        <v>0</v>
      </c>
      <c r="K322" s="211" t="s">
        <v>21</v>
      </c>
      <c r="L322" s="69"/>
      <c r="M322" s="216" t="s">
        <v>21</v>
      </c>
      <c r="N322" s="217" t="s">
        <v>41</v>
      </c>
      <c r="O322" s="44"/>
      <c r="P322" s="218">
        <f>O322*H322</f>
        <v>0</v>
      </c>
      <c r="Q322" s="218">
        <v>0</v>
      </c>
      <c r="R322" s="218">
        <f>Q322*H322</f>
        <v>0</v>
      </c>
      <c r="S322" s="218">
        <v>0</v>
      </c>
      <c r="T322" s="219">
        <f>S322*H322</f>
        <v>0</v>
      </c>
      <c r="AR322" s="21" t="s">
        <v>159</v>
      </c>
      <c r="AT322" s="21" t="s">
        <v>155</v>
      </c>
      <c r="AU322" s="21" t="s">
        <v>78</v>
      </c>
      <c r="AY322" s="21" t="s">
        <v>154</v>
      </c>
      <c r="BE322" s="220">
        <f>IF(N322="základní",J322,0)</f>
        <v>0</v>
      </c>
      <c r="BF322" s="220">
        <f>IF(N322="snížená",J322,0)</f>
        <v>0</v>
      </c>
      <c r="BG322" s="220">
        <f>IF(N322="zákl. přenesená",J322,0)</f>
        <v>0</v>
      </c>
      <c r="BH322" s="220">
        <f>IF(N322="sníž. přenesená",J322,0)</f>
        <v>0</v>
      </c>
      <c r="BI322" s="220">
        <f>IF(N322="nulová",J322,0)</f>
        <v>0</v>
      </c>
      <c r="BJ322" s="21" t="s">
        <v>78</v>
      </c>
      <c r="BK322" s="220">
        <f>ROUND(I322*H322,2)</f>
        <v>0</v>
      </c>
      <c r="BL322" s="21" t="s">
        <v>159</v>
      </c>
      <c r="BM322" s="21" t="s">
        <v>944</v>
      </c>
    </row>
    <row r="323" s="1" customFormat="1" ht="16.5" customHeight="1">
      <c r="B323" s="43"/>
      <c r="C323" s="209" t="s">
        <v>945</v>
      </c>
      <c r="D323" s="209" t="s">
        <v>155</v>
      </c>
      <c r="E323" s="210" t="s">
        <v>1839</v>
      </c>
      <c r="F323" s="211" t="s">
        <v>1840</v>
      </c>
      <c r="G323" s="212" t="s">
        <v>262</v>
      </c>
      <c r="H323" s="213">
        <v>1</v>
      </c>
      <c r="I323" s="214"/>
      <c r="J323" s="215">
        <f>ROUND(I323*H323,2)</f>
        <v>0</v>
      </c>
      <c r="K323" s="211" t="s">
        <v>21</v>
      </c>
      <c r="L323" s="69"/>
      <c r="M323" s="216" t="s">
        <v>21</v>
      </c>
      <c r="N323" s="217" t="s">
        <v>41</v>
      </c>
      <c r="O323" s="44"/>
      <c r="P323" s="218">
        <f>O323*H323</f>
        <v>0</v>
      </c>
      <c r="Q323" s="218">
        <v>0</v>
      </c>
      <c r="R323" s="218">
        <f>Q323*H323</f>
        <v>0</v>
      </c>
      <c r="S323" s="218">
        <v>0</v>
      </c>
      <c r="T323" s="219">
        <f>S323*H323</f>
        <v>0</v>
      </c>
      <c r="AR323" s="21" t="s">
        <v>159</v>
      </c>
      <c r="AT323" s="21" t="s">
        <v>155</v>
      </c>
      <c r="AU323" s="21" t="s">
        <v>78</v>
      </c>
      <c r="AY323" s="21" t="s">
        <v>154</v>
      </c>
      <c r="BE323" s="220">
        <f>IF(N323="základní",J323,0)</f>
        <v>0</v>
      </c>
      <c r="BF323" s="220">
        <f>IF(N323="snížená",J323,0)</f>
        <v>0</v>
      </c>
      <c r="BG323" s="220">
        <f>IF(N323="zákl. přenesená",J323,0)</f>
        <v>0</v>
      </c>
      <c r="BH323" s="220">
        <f>IF(N323="sníž. přenesená",J323,0)</f>
        <v>0</v>
      </c>
      <c r="BI323" s="220">
        <f>IF(N323="nulová",J323,0)</f>
        <v>0</v>
      </c>
      <c r="BJ323" s="21" t="s">
        <v>78</v>
      </c>
      <c r="BK323" s="220">
        <f>ROUND(I323*H323,2)</f>
        <v>0</v>
      </c>
      <c r="BL323" s="21" t="s">
        <v>159</v>
      </c>
      <c r="BM323" s="21" t="s">
        <v>948</v>
      </c>
    </row>
    <row r="324" s="1" customFormat="1" ht="16.5" customHeight="1">
      <c r="B324" s="43"/>
      <c r="C324" s="209" t="s">
        <v>559</v>
      </c>
      <c r="D324" s="209" t="s">
        <v>155</v>
      </c>
      <c r="E324" s="210" t="s">
        <v>1841</v>
      </c>
      <c r="F324" s="211" t="s">
        <v>1842</v>
      </c>
      <c r="G324" s="212" t="s">
        <v>262</v>
      </c>
      <c r="H324" s="213">
        <v>4</v>
      </c>
      <c r="I324" s="214"/>
      <c r="J324" s="215">
        <f>ROUND(I324*H324,2)</f>
        <v>0</v>
      </c>
      <c r="K324" s="211" t="s">
        <v>21</v>
      </c>
      <c r="L324" s="69"/>
      <c r="M324" s="216" t="s">
        <v>21</v>
      </c>
      <c r="N324" s="217" t="s">
        <v>41</v>
      </c>
      <c r="O324" s="44"/>
      <c r="P324" s="218">
        <f>O324*H324</f>
        <v>0</v>
      </c>
      <c r="Q324" s="218">
        <v>0</v>
      </c>
      <c r="R324" s="218">
        <f>Q324*H324</f>
        <v>0</v>
      </c>
      <c r="S324" s="218">
        <v>0</v>
      </c>
      <c r="T324" s="219">
        <f>S324*H324</f>
        <v>0</v>
      </c>
      <c r="AR324" s="21" t="s">
        <v>159</v>
      </c>
      <c r="AT324" s="21" t="s">
        <v>155</v>
      </c>
      <c r="AU324" s="21" t="s">
        <v>78</v>
      </c>
      <c r="AY324" s="21" t="s">
        <v>154</v>
      </c>
      <c r="BE324" s="220">
        <f>IF(N324="základní",J324,0)</f>
        <v>0</v>
      </c>
      <c r="BF324" s="220">
        <f>IF(N324="snížená",J324,0)</f>
        <v>0</v>
      </c>
      <c r="BG324" s="220">
        <f>IF(N324="zákl. přenesená",J324,0)</f>
        <v>0</v>
      </c>
      <c r="BH324" s="220">
        <f>IF(N324="sníž. přenesená",J324,0)</f>
        <v>0</v>
      </c>
      <c r="BI324" s="220">
        <f>IF(N324="nulová",J324,0)</f>
        <v>0</v>
      </c>
      <c r="BJ324" s="21" t="s">
        <v>78</v>
      </c>
      <c r="BK324" s="220">
        <f>ROUND(I324*H324,2)</f>
        <v>0</v>
      </c>
      <c r="BL324" s="21" t="s">
        <v>159</v>
      </c>
      <c r="BM324" s="21" t="s">
        <v>952</v>
      </c>
    </row>
    <row r="325" s="1" customFormat="1" ht="16.5" customHeight="1">
      <c r="B325" s="43"/>
      <c r="C325" s="209" t="s">
        <v>953</v>
      </c>
      <c r="D325" s="209" t="s">
        <v>155</v>
      </c>
      <c r="E325" s="210" t="s">
        <v>1843</v>
      </c>
      <c r="F325" s="211" t="s">
        <v>1844</v>
      </c>
      <c r="G325" s="212" t="s">
        <v>205</v>
      </c>
      <c r="H325" s="213">
        <v>90</v>
      </c>
      <c r="I325" s="214"/>
      <c r="J325" s="215">
        <f>ROUND(I325*H325,2)</f>
        <v>0</v>
      </c>
      <c r="K325" s="211" t="s">
        <v>21</v>
      </c>
      <c r="L325" s="69"/>
      <c r="M325" s="216" t="s">
        <v>21</v>
      </c>
      <c r="N325" s="217" t="s">
        <v>41</v>
      </c>
      <c r="O325" s="44"/>
      <c r="P325" s="218">
        <f>O325*H325</f>
        <v>0</v>
      </c>
      <c r="Q325" s="218">
        <v>0</v>
      </c>
      <c r="R325" s="218">
        <f>Q325*H325</f>
        <v>0</v>
      </c>
      <c r="S325" s="218">
        <v>0</v>
      </c>
      <c r="T325" s="219">
        <f>S325*H325</f>
        <v>0</v>
      </c>
      <c r="AR325" s="21" t="s">
        <v>159</v>
      </c>
      <c r="AT325" s="21" t="s">
        <v>155</v>
      </c>
      <c r="AU325" s="21" t="s">
        <v>78</v>
      </c>
      <c r="AY325" s="21" t="s">
        <v>154</v>
      </c>
      <c r="BE325" s="220">
        <f>IF(N325="základní",J325,0)</f>
        <v>0</v>
      </c>
      <c r="BF325" s="220">
        <f>IF(N325="snížená",J325,0)</f>
        <v>0</v>
      </c>
      <c r="BG325" s="220">
        <f>IF(N325="zákl. přenesená",J325,0)</f>
        <v>0</v>
      </c>
      <c r="BH325" s="220">
        <f>IF(N325="sníž. přenesená",J325,0)</f>
        <v>0</v>
      </c>
      <c r="BI325" s="220">
        <f>IF(N325="nulová",J325,0)</f>
        <v>0</v>
      </c>
      <c r="BJ325" s="21" t="s">
        <v>78</v>
      </c>
      <c r="BK325" s="220">
        <f>ROUND(I325*H325,2)</f>
        <v>0</v>
      </c>
      <c r="BL325" s="21" t="s">
        <v>159</v>
      </c>
      <c r="BM325" s="21" t="s">
        <v>956</v>
      </c>
    </row>
    <row r="326" s="1" customFormat="1" ht="16.5" customHeight="1">
      <c r="B326" s="43"/>
      <c r="C326" s="209" t="s">
        <v>562</v>
      </c>
      <c r="D326" s="209" t="s">
        <v>155</v>
      </c>
      <c r="E326" s="210" t="s">
        <v>1845</v>
      </c>
      <c r="F326" s="211" t="s">
        <v>1846</v>
      </c>
      <c r="G326" s="212" t="s">
        <v>262</v>
      </c>
      <c r="H326" s="213">
        <v>3</v>
      </c>
      <c r="I326" s="214"/>
      <c r="J326" s="215">
        <f>ROUND(I326*H326,2)</f>
        <v>0</v>
      </c>
      <c r="K326" s="211" t="s">
        <v>21</v>
      </c>
      <c r="L326" s="69"/>
      <c r="M326" s="216" t="s">
        <v>21</v>
      </c>
      <c r="N326" s="244" t="s">
        <v>41</v>
      </c>
      <c r="O326" s="245"/>
      <c r="P326" s="246">
        <f>O326*H326</f>
        <v>0</v>
      </c>
      <c r="Q326" s="246">
        <v>0</v>
      </c>
      <c r="R326" s="246">
        <f>Q326*H326</f>
        <v>0</v>
      </c>
      <c r="S326" s="246">
        <v>0</v>
      </c>
      <c r="T326" s="247">
        <f>S326*H326</f>
        <v>0</v>
      </c>
      <c r="AR326" s="21" t="s">
        <v>159</v>
      </c>
      <c r="AT326" s="21" t="s">
        <v>155</v>
      </c>
      <c r="AU326" s="21" t="s">
        <v>78</v>
      </c>
      <c r="AY326" s="21" t="s">
        <v>154</v>
      </c>
      <c r="BE326" s="220">
        <f>IF(N326="základní",J326,0)</f>
        <v>0</v>
      </c>
      <c r="BF326" s="220">
        <f>IF(N326="snížená",J326,0)</f>
        <v>0</v>
      </c>
      <c r="BG326" s="220">
        <f>IF(N326="zákl. přenesená",J326,0)</f>
        <v>0</v>
      </c>
      <c r="BH326" s="220">
        <f>IF(N326="sníž. přenesená",J326,0)</f>
        <v>0</v>
      </c>
      <c r="BI326" s="220">
        <f>IF(N326="nulová",J326,0)</f>
        <v>0</v>
      </c>
      <c r="BJ326" s="21" t="s">
        <v>78</v>
      </c>
      <c r="BK326" s="220">
        <f>ROUND(I326*H326,2)</f>
        <v>0</v>
      </c>
      <c r="BL326" s="21" t="s">
        <v>159</v>
      </c>
      <c r="BM326" s="21" t="s">
        <v>960</v>
      </c>
    </row>
    <row r="327" s="1" customFormat="1" ht="6.96" customHeight="1">
      <c r="B327" s="64"/>
      <c r="C327" s="65"/>
      <c r="D327" s="65"/>
      <c r="E327" s="65"/>
      <c r="F327" s="65"/>
      <c r="G327" s="65"/>
      <c r="H327" s="65"/>
      <c r="I327" s="163"/>
      <c r="J327" s="65"/>
      <c r="K327" s="65"/>
      <c r="L327" s="69"/>
    </row>
  </sheetData>
  <sheetProtection sheet="1" autoFilter="0" formatColumns="0" formatRows="0" objects="1" scenarios="1" spinCount="100000" saltValue="ZhGBt2UoNFSxtTJLnOpKbRRm3dtcscTvMZ0CBkvf/LYRe80WyjBNubOmY9peA/lLeeGiukstcdyKP2WsURIL1A==" hashValue="+sc/5Y63yMbFLzZgrr08KoTCVoqI+s/O3CMvMb10HB45ywqcnme2y/6fKqjR2jMWFsnD2KSZMhgAaHK0aXTK8A==" algorithmName="SHA-512" password="CC35"/>
  <autoFilter ref="C88:K326"/>
  <mergeCells count="10">
    <mergeCell ref="E7:H7"/>
    <mergeCell ref="E9:H9"/>
    <mergeCell ref="E24:H24"/>
    <mergeCell ref="E45:H45"/>
    <mergeCell ref="E47:H47"/>
    <mergeCell ref="J51:J52"/>
    <mergeCell ref="E79:H79"/>
    <mergeCell ref="E81:H81"/>
    <mergeCell ref="G1:H1"/>
    <mergeCell ref="L2:V2"/>
  </mergeCells>
  <hyperlinks>
    <hyperlink ref="F1:G1" location="C2" display="1) Krycí list soupisu"/>
    <hyperlink ref="G1:H1" location="C54" display="2) Rekapitulace"/>
    <hyperlink ref="J1" location="C88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33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8"/>
      <c r="B1" s="134"/>
      <c r="C1" s="134"/>
      <c r="D1" s="135" t="s">
        <v>1</v>
      </c>
      <c r="E1" s="134"/>
      <c r="F1" s="136" t="s">
        <v>87</v>
      </c>
      <c r="G1" s="136" t="s">
        <v>88</v>
      </c>
      <c r="H1" s="136"/>
      <c r="I1" s="137"/>
      <c r="J1" s="136" t="s">
        <v>89</v>
      </c>
      <c r="K1" s="135" t="s">
        <v>90</v>
      </c>
      <c r="L1" s="136" t="s">
        <v>91</v>
      </c>
      <c r="M1" s="136"/>
      <c r="N1" s="136"/>
      <c r="O1" s="136"/>
      <c r="P1" s="136"/>
      <c r="Q1" s="136"/>
      <c r="R1" s="136"/>
      <c r="S1" s="136"/>
      <c r="T1" s="136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ht="36.96" customHeight="1">
      <c r="L2"/>
      <c r="AT2" s="21" t="s">
        <v>86</v>
      </c>
    </row>
    <row r="3" ht="6.96" customHeight="1">
      <c r="B3" s="22"/>
      <c r="C3" s="23"/>
      <c r="D3" s="23"/>
      <c r="E3" s="23"/>
      <c r="F3" s="23"/>
      <c r="G3" s="23"/>
      <c r="H3" s="23"/>
      <c r="I3" s="138"/>
      <c r="J3" s="23"/>
      <c r="K3" s="24"/>
      <c r="AT3" s="21" t="s">
        <v>80</v>
      </c>
    </row>
    <row r="4" ht="36.96" customHeight="1">
      <c r="B4" s="25"/>
      <c r="C4" s="26"/>
      <c r="D4" s="27" t="s">
        <v>92</v>
      </c>
      <c r="E4" s="26"/>
      <c r="F4" s="26"/>
      <c r="G4" s="26"/>
      <c r="H4" s="26"/>
      <c r="I4" s="139"/>
      <c r="J4" s="26"/>
      <c r="K4" s="28"/>
      <c r="M4" s="29" t="s">
        <v>12</v>
      </c>
      <c r="AT4" s="21" t="s">
        <v>6</v>
      </c>
    </row>
    <row r="5" ht="6.96" customHeight="1">
      <c r="B5" s="25"/>
      <c r="C5" s="26"/>
      <c r="D5" s="26"/>
      <c r="E5" s="26"/>
      <c r="F5" s="26"/>
      <c r="G5" s="26"/>
      <c r="H5" s="26"/>
      <c r="I5" s="139"/>
      <c r="J5" s="26"/>
      <c r="K5" s="28"/>
    </row>
    <row r="6">
      <c r="B6" s="25"/>
      <c r="C6" s="26"/>
      <c r="D6" s="37" t="s">
        <v>18</v>
      </c>
      <c r="E6" s="26"/>
      <c r="F6" s="26"/>
      <c r="G6" s="26"/>
      <c r="H6" s="26"/>
      <c r="I6" s="139"/>
      <c r="J6" s="26"/>
      <c r="K6" s="28"/>
    </row>
    <row r="7" ht="16.5" customHeight="1">
      <c r="B7" s="25"/>
      <c r="C7" s="26"/>
      <c r="D7" s="26"/>
      <c r="E7" s="140" t="str">
        <f>'Rekapitulace stavby'!K6</f>
        <v>Udržovací práce na objektu č.p. 235, ul. Nádražní č.p. 235, poz.č. 1003, kat. úz. Poběžovice</v>
      </c>
      <c r="F7" s="37"/>
      <c r="G7" s="37"/>
      <c r="H7" s="37"/>
      <c r="I7" s="139"/>
      <c r="J7" s="26"/>
      <c r="K7" s="28"/>
    </row>
    <row r="8" s="1" customFormat="1">
      <c r="B8" s="43"/>
      <c r="C8" s="44"/>
      <c r="D8" s="37" t="s">
        <v>93</v>
      </c>
      <c r="E8" s="44"/>
      <c r="F8" s="44"/>
      <c r="G8" s="44"/>
      <c r="H8" s="44"/>
      <c r="I8" s="141"/>
      <c r="J8" s="44"/>
      <c r="K8" s="48"/>
    </row>
    <row r="9" s="1" customFormat="1" ht="36.96" customHeight="1">
      <c r="B9" s="43"/>
      <c r="C9" s="44"/>
      <c r="D9" s="44"/>
      <c r="E9" s="142" t="s">
        <v>1847</v>
      </c>
      <c r="F9" s="44"/>
      <c r="G9" s="44"/>
      <c r="H9" s="44"/>
      <c r="I9" s="141"/>
      <c r="J9" s="44"/>
      <c r="K9" s="48"/>
    </row>
    <row r="10" s="1" customFormat="1">
      <c r="B10" s="43"/>
      <c r="C10" s="44"/>
      <c r="D10" s="44"/>
      <c r="E10" s="44"/>
      <c r="F10" s="44"/>
      <c r="G10" s="44"/>
      <c r="H10" s="44"/>
      <c r="I10" s="141"/>
      <c r="J10" s="44"/>
      <c r="K10" s="48"/>
    </row>
    <row r="11" s="1" customFormat="1" ht="14.4" customHeight="1">
      <c r="B11" s="43"/>
      <c r="C11" s="44"/>
      <c r="D11" s="37" t="s">
        <v>20</v>
      </c>
      <c r="E11" s="44"/>
      <c r="F11" s="32" t="s">
        <v>21</v>
      </c>
      <c r="G11" s="44"/>
      <c r="H11" s="44"/>
      <c r="I11" s="143" t="s">
        <v>22</v>
      </c>
      <c r="J11" s="32" t="s">
        <v>21</v>
      </c>
      <c r="K11" s="48"/>
    </row>
    <row r="12" s="1" customFormat="1" ht="14.4" customHeight="1">
      <c r="B12" s="43"/>
      <c r="C12" s="44"/>
      <c r="D12" s="37" t="s">
        <v>23</v>
      </c>
      <c r="E12" s="44"/>
      <c r="F12" s="32" t="s">
        <v>24</v>
      </c>
      <c r="G12" s="44"/>
      <c r="H12" s="44"/>
      <c r="I12" s="143" t="s">
        <v>25</v>
      </c>
      <c r="J12" s="144" t="str">
        <f>'Rekapitulace stavby'!AN8</f>
        <v>27. 8. 2018</v>
      </c>
      <c r="K12" s="48"/>
    </row>
    <row r="13" s="1" customFormat="1" ht="10.8" customHeight="1">
      <c r="B13" s="43"/>
      <c r="C13" s="44"/>
      <c r="D13" s="44"/>
      <c r="E13" s="44"/>
      <c r="F13" s="44"/>
      <c r="G13" s="44"/>
      <c r="H13" s="44"/>
      <c r="I13" s="141"/>
      <c r="J13" s="44"/>
      <c r="K13" s="48"/>
    </row>
    <row r="14" s="1" customFormat="1" ht="14.4" customHeight="1">
      <c r="B14" s="43"/>
      <c r="C14" s="44"/>
      <c r="D14" s="37" t="s">
        <v>27</v>
      </c>
      <c r="E14" s="44"/>
      <c r="F14" s="44"/>
      <c r="G14" s="44"/>
      <c r="H14" s="44"/>
      <c r="I14" s="143" t="s">
        <v>28</v>
      </c>
      <c r="J14" s="32" t="str">
        <f>IF('Rekapitulace stavby'!AN10="","",'Rekapitulace stavby'!AN10)</f>
        <v/>
      </c>
      <c r="K14" s="48"/>
    </row>
    <row r="15" s="1" customFormat="1" ht="18" customHeight="1">
      <c r="B15" s="43"/>
      <c r="C15" s="44"/>
      <c r="D15" s="44"/>
      <c r="E15" s="32" t="str">
        <f>IF('Rekapitulace stavby'!E11="","",'Rekapitulace stavby'!E11)</f>
        <v xml:space="preserve"> </v>
      </c>
      <c r="F15" s="44"/>
      <c r="G15" s="44"/>
      <c r="H15" s="44"/>
      <c r="I15" s="143" t="s">
        <v>29</v>
      </c>
      <c r="J15" s="32" t="str">
        <f>IF('Rekapitulace stavby'!AN11="","",'Rekapitulace stavby'!AN11)</f>
        <v/>
      </c>
      <c r="K15" s="48"/>
    </row>
    <row r="16" s="1" customFormat="1" ht="6.96" customHeight="1">
      <c r="B16" s="43"/>
      <c r="C16" s="44"/>
      <c r="D16" s="44"/>
      <c r="E16" s="44"/>
      <c r="F16" s="44"/>
      <c r="G16" s="44"/>
      <c r="H16" s="44"/>
      <c r="I16" s="141"/>
      <c r="J16" s="44"/>
      <c r="K16" s="48"/>
    </row>
    <row r="17" s="1" customFormat="1" ht="14.4" customHeight="1">
      <c r="B17" s="43"/>
      <c r="C17" s="44"/>
      <c r="D17" s="37" t="s">
        <v>30</v>
      </c>
      <c r="E17" s="44"/>
      <c r="F17" s="44"/>
      <c r="G17" s="44"/>
      <c r="H17" s="44"/>
      <c r="I17" s="143" t="s">
        <v>28</v>
      </c>
      <c r="J17" s="32" t="str">
        <f>IF('Rekapitulace stavby'!AN13="Vyplň údaj","",IF('Rekapitulace stavby'!AN13="","",'Rekapitulace stavby'!AN13))</f>
        <v/>
      </c>
      <c r="K17" s="48"/>
    </row>
    <row r="18" s="1" customFormat="1" ht="18" customHeight="1">
      <c r="B18" s="43"/>
      <c r="C18" s="44"/>
      <c r="D18" s="44"/>
      <c r="E18" s="32" t="str">
        <f>IF('Rekapitulace stavby'!E14="Vyplň údaj","",IF('Rekapitulace stavby'!E14="","",'Rekapitulace stavby'!E14))</f>
        <v/>
      </c>
      <c r="F18" s="44"/>
      <c r="G18" s="44"/>
      <c r="H18" s="44"/>
      <c r="I18" s="143" t="s">
        <v>29</v>
      </c>
      <c r="J18" s="32" t="str">
        <f>IF('Rekapitulace stavby'!AN14="Vyplň údaj","",IF('Rekapitulace stavby'!AN14="","",'Rekapitulace stavby'!AN14))</f>
        <v/>
      </c>
      <c r="K18" s="48"/>
    </row>
    <row r="19" s="1" customFormat="1" ht="6.96" customHeight="1">
      <c r="B19" s="43"/>
      <c r="C19" s="44"/>
      <c r="D19" s="44"/>
      <c r="E19" s="44"/>
      <c r="F19" s="44"/>
      <c r="G19" s="44"/>
      <c r="H19" s="44"/>
      <c r="I19" s="141"/>
      <c r="J19" s="44"/>
      <c r="K19" s="48"/>
    </row>
    <row r="20" s="1" customFormat="1" ht="14.4" customHeight="1">
      <c r="B20" s="43"/>
      <c r="C20" s="44"/>
      <c r="D20" s="37" t="s">
        <v>32</v>
      </c>
      <c r="E20" s="44"/>
      <c r="F20" s="44"/>
      <c r="G20" s="44"/>
      <c r="H20" s="44"/>
      <c r="I20" s="143" t="s">
        <v>28</v>
      </c>
      <c r="J20" s="32" t="str">
        <f>IF('Rekapitulace stavby'!AN16="","",'Rekapitulace stavby'!AN16)</f>
        <v/>
      </c>
      <c r="K20" s="48"/>
    </row>
    <row r="21" s="1" customFormat="1" ht="18" customHeight="1">
      <c r="B21" s="43"/>
      <c r="C21" s="44"/>
      <c r="D21" s="44"/>
      <c r="E21" s="32" t="str">
        <f>IF('Rekapitulace stavby'!E17="","",'Rekapitulace stavby'!E17)</f>
        <v xml:space="preserve"> </v>
      </c>
      <c r="F21" s="44"/>
      <c r="G21" s="44"/>
      <c r="H21" s="44"/>
      <c r="I21" s="143" t="s">
        <v>29</v>
      </c>
      <c r="J21" s="32" t="str">
        <f>IF('Rekapitulace stavby'!AN17="","",'Rekapitulace stavby'!AN17)</f>
        <v/>
      </c>
      <c r="K21" s="48"/>
    </row>
    <row r="22" s="1" customFormat="1" ht="6.96" customHeight="1">
      <c r="B22" s="43"/>
      <c r="C22" s="44"/>
      <c r="D22" s="44"/>
      <c r="E22" s="44"/>
      <c r="F22" s="44"/>
      <c r="G22" s="44"/>
      <c r="H22" s="44"/>
      <c r="I22" s="141"/>
      <c r="J22" s="44"/>
      <c r="K22" s="48"/>
    </row>
    <row r="23" s="1" customFormat="1" ht="14.4" customHeight="1">
      <c r="B23" s="43"/>
      <c r="C23" s="44"/>
      <c r="D23" s="37" t="s">
        <v>34</v>
      </c>
      <c r="E23" s="44"/>
      <c r="F23" s="44"/>
      <c r="G23" s="44"/>
      <c r="H23" s="44"/>
      <c r="I23" s="141"/>
      <c r="J23" s="44"/>
      <c r="K23" s="48"/>
    </row>
    <row r="24" s="6" customFormat="1" ht="16.5" customHeight="1">
      <c r="B24" s="145"/>
      <c r="C24" s="146"/>
      <c r="D24" s="146"/>
      <c r="E24" s="41" t="s">
        <v>21</v>
      </c>
      <c r="F24" s="41"/>
      <c r="G24" s="41"/>
      <c r="H24" s="41"/>
      <c r="I24" s="147"/>
      <c r="J24" s="146"/>
      <c r="K24" s="148"/>
    </row>
    <row r="25" s="1" customFormat="1" ht="6.96" customHeight="1">
      <c r="B25" s="43"/>
      <c r="C25" s="44"/>
      <c r="D25" s="44"/>
      <c r="E25" s="44"/>
      <c r="F25" s="44"/>
      <c r="G25" s="44"/>
      <c r="H25" s="44"/>
      <c r="I25" s="141"/>
      <c r="J25" s="44"/>
      <c r="K25" s="48"/>
    </row>
    <row r="26" s="1" customFormat="1" ht="6.96" customHeight="1">
      <c r="B26" s="43"/>
      <c r="C26" s="44"/>
      <c r="D26" s="103"/>
      <c r="E26" s="103"/>
      <c r="F26" s="103"/>
      <c r="G26" s="103"/>
      <c r="H26" s="103"/>
      <c r="I26" s="149"/>
      <c r="J26" s="103"/>
      <c r="K26" s="150"/>
    </row>
    <row r="27" s="1" customFormat="1" ht="25.44" customHeight="1">
      <c r="B27" s="43"/>
      <c r="C27" s="44"/>
      <c r="D27" s="151" t="s">
        <v>36</v>
      </c>
      <c r="E27" s="44"/>
      <c r="F27" s="44"/>
      <c r="G27" s="44"/>
      <c r="H27" s="44"/>
      <c r="I27" s="141"/>
      <c r="J27" s="152">
        <f>ROUND(J80,2)</f>
        <v>0</v>
      </c>
      <c r="K27" s="48"/>
    </row>
    <row r="28" s="1" customFormat="1" ht="6.96" customHeight="1">
      <c r="B28" s="43"/>
      <c r="C28" s="44"/>
      <c r="D28" s="103"/>
      <c r="E28" s="103"/>
      <c r="F28" s="103"/>
      <c r="G28" s="103"/>
      <c r="H28" s="103"/>
      <c r="I28" s="149"/>
      <c r="J28" s="103"/>
      <c r="K28" s="150"/>
    </row>
    <row r="29" s="1" customFormat="1" ht="14.4" customHeight="1">
      <c r="B29" s="43"/>
      <c r="C29" s="44"/>
      <c r="D29" s="44"/>
      <c r="E29" s="44"/>
      <c r="F29" s="49" t="s">
        <v>38</v>
      </c>
      <c r="G29" s="44"/>
      <c r="H29" s="44"/>
      <c r="I29" s="153" t="s">
        <v>37</v>
      </c>
      <c r="J29" s="49" t="s">
        <v>39</v>
      </c>
      <c r="K29" s="48"/>
    </row>
    <row r="30" s="1" customFormat="1" ht="14.4" customHeight="1">
      <c r="B30" s="43"/>
      <c r="C30" s="44"/>
      <c r="D30" s="52" t="s">
        <v>40</v>
      </c>
      <c r="E30" s="52" t="s">
        <v>41</v>
      </c>
      <c r="F30" s="154">
        <f>ROUND(SUM(BE80:BE125), 2)</f>
        <v>0</v>
      </c>
      <c r="G30" s="44"/>
      <c r="H30" s="44"/>
      <c r="I30" s="155">
        <v>0.20999999999999999</v>
      </c>
      <c r="J30" s="154">
        <f>ROUND(ROUND((SUM(BE80:BE125)), 2)*I30, 2)</f>
        <v>0</v>
      </c>
      <c r="K30" s="48"/>
    </row>
    <row r="31" s="1" customFormat="1" ht="14.4" customHeight="1">
      <c r="B31" s="43"/>
      <c r="C31" s="44"/>
      <c r="D31" s="44"/>
      <c r="E31" s="52" t="s">
        <v>42</v>
      </c>
      <c r="F31" s="154">
        <f>ROUND(SUM(BF80:BF125), 2)</f>
        <v>0</v>
      </c>
      <c r="G31" s="44"/>
      <c r="H31" s="44"/>
      <c r="I31" s="155">
        <v>0.14999999999999999</v>
      </c>
      <c r="J31" s="154">
        <f>ROUND(ROUND((SUM(BF80:BF125)), 2)*I31, 2)</f>
        <v>0</v>
      </c>
      <c r="K31" s="48"/>
    </row>
    <row r="32" hidden="1" s="1" customFormat="1" ht="14.4" customHeight="1">
      <c r="B32" s="43"/>
      <c r="C32" s="44"/>
      <c r="D32" s="44"/>
      <c r="E32" s="52" t="s">
        <v>43</v>
      </c>
      <c r="F32" s="154">
        <f>ROUND(SUM(BG80:BG125), 2)</f>
        <v>0</v>
      </c>
      <c r="G32" s="44"/>
      <c r="H32" s="44"/>
      <c r="I32" s="155">
        <v>0.20999999999999999</v>
      </c>
      <c r="J32" s="154">
        <v>0</v>
      </c>
      <c r="K32" s="48"/>
    </row>
    <row r="33" hidden="1" s="1" customFormat="1" ht="14.4" customHeight="1">
      <c r="B33" s="43"/>
      <c r="C33" s="44"/>
      <c r="D33" s="44"/>
      <c r="E33" s="52" t="s">
        <v>44</v>
      </c>
      <c r="F33" s="154">
        <f>ROUND(SUM(BH80:BH125), 2)</f>
        <v>0</v>
      </c>
      <c r="G33" s="44"/>
      <c r="H33" s="44"/>
      <c r="I33" s="155">
        <v>0.14999999999999999</v>
      </c>
      <c r="J33" s="154">
        <v>0</v>
      </c>
      <c r="K33" s="48"/>
    </row>
    <row r="34" hidden="1" s="1" customFormat="1" ht="14.4" customHeight="1">
      <c r="B34" s="43"/>
      <c r="C34" s="44"/>
      <c r="D34" s="44"/>
      <c r="E34" s="52" t="s">
        <v>45</v>
      </c>
      <c r="F34" s="154">
        <f>ROUND(SUM(BI80:BI125), 2)</f>
        <v>0</v>
      </c>
      <c r="G34" s="44"/>
      <c r="H34" s="44"/>
      <c r="I34" s="155">
        <v>0</v>
      </c>
      <c r="J34" s="154">
        <v>0</v>
      </c>
      <c r="K34" s="48"/>
    </row>
    <row r="35" s="1" customFormat="1" ht="6.96" customHeight="1">
      <c r="B35" s="43"/>
      <c r="C35" s="44"/>
      <c r="D35" s="44"/>
      <c r="E35" s="44"/>
      <c r="F35" s="44"/>
      <c r="G35" s="44"/>
      <c r="H35" s="44"/>
      <c r="I35" s="141"/>
      <c r="J35" s="44"/>
      <c r="K35" s="48"/>
    </row>
    <row r="36" s="1" customFormat="1" ht="25.44" customHeight="1">
      <c r="B36" s="43"/>
      <c r="C36" s="156"/>
      <c r="D36" s="157" t="s">
        <v>46</v>
      </c>
      <c r="E36" s="95"/>
      <c r="F36" s="95"/>
      <c r="G36" s="158" t="s">
        <v>47</v>
      </c>
      <c r="H36" s="159" t="s">
        <v>48</v>
      </c>
      <c r="I36" s="160"/>
      <c r="J36" s="161">
        <f>SUM(J27:J34)</f>
        <v>0</v>
      </c>
      <c r="K36" s="162"/>
    </row>
    <row r="37" s="1" customFormat="1" ht="14.4" customHeight="1">
      <c r="B37" s="64"/>
      <c r="C37" s="65"/>
      <c r="D37" s="65"/>
      <c r="E37" s="65"/>
      <c r="F37" s="65"/>
      <c r="G37" s="65"/>
      <c r="H37" s="65"/>
      <c r="I37" s="163"/>
      <c r="J37" s="65"/>
      <c r="K37" s="66"/>
    </row>
    <row r="41" s="1" customFormat="1" ht="6.96" customHeight="1">
      <c r="B41" s="164"/>
      <c r="C41" s="165"/>
      <c r="D41" s="165"/>
      <c r="E41" s="165"/>
      <c r="F41" s="165"/>
      <c r="G41" s="165"/>
      <c r="H41" s="165"/>
      <c r="I41" s="166"/>
      <c r="J41" s="165"/>
      <c r="K41" s="167"/>
    </row>
    <row r="42" s="1" customFormat="1" ht="36.96" customHeight="1">
      <c r="B42" s="43"/>
      <c r="C42" s="27" t="s">
        <v>95</v>
      </c>
      <c r="D42" s="44"/>
      <c r="E42" s="44"/>
      <c r="F42" s="44"/>
      <c r="G42" s="44"/>
      <c r="H42" s="44"/>
      <c r="I42" s="141"/>
      <c r="J42" s="44"/>
      <c r="K42" s="48"/>
    </row>
    <row r="43" s="1" customFormat="1" ht="6.96" customHeight="1">
      <c r="B43" s="43"/>
      <c r="C43" s="44"/>
      <c r="D43" s="44"/>
      <c r="E43" s="44"/>
      <c r="F43" s="44"/>
      <c r="G43" s="44"/>
      <c r="H43" s="44"/>
      <c r="I43" s="141"/>
      <c r="J43" s="44"/>
      <c r="K43" s="48"/>
    </row>
    <row r="44" s="1" customFormat="1" ht="14.4" customHeight="1">
      <c r="B44" s="43"/>
      <c r="C44" s="37" t="s">
        <v>18</v>
      </c>
      <c r="D44" s="44"/>
      <c r="E44" s="44"/>
      <c r="F44" s="44"/>
      <c r="G44" s="44"/>
      <c r="H44" s="44"/>
      <c r="I44" s="141"/>
      <c r="J44" s="44"/>
      <c r="K44" s="48"/>
    </row>
    <row r="45" s="1" customFormat="1" ht="16.5" customHeight="1">
      <c r="B45" s="43"/>
      <c r="C45" s="44"/>
      <c r="D45" s="44"/>
      <c r="E45" s="140" t="str">
        <f>E7</f>
        <v>Udržovací práce na objektu č.p. 235, ul. Nádražní č.p. 235, poz.č. 1003, kat. úz. Poběžovice</v>
      </c>
      <c r="F45" s="37"/>
      <c r="G45" s="37"/>
      <c r="H45" s="37"/>
      <c r="I45" s="141"/>
      <c r="J45" s="44"/>
      <c r="K45" s="48"/>
    </row>
    <row r="46" s="1" customFormat="1" ht="14.4" customHeight="1">
      <c r="B46" s="43"/>
      <c r="C46" s="37" t="s">
        <v>93</v>
      </c>
      <c r="D46" s="44"/>
      <c r="E46" s="44"/>
      <c r="F46" s="44"/>
      <c r="G46" s="44"/>
      <c r="H46" s="44"/>
      <c r="I46" s="141"/>
      <c r="J46" s="44"/>
      <c r="K46" s="48"/>
    </row>
    <row r="47" s="1" customFormat="1" ht="17.25" customHeight="1">
      <c r="B47" s="43"/>
      <c r="C47" s="44"/>
      <c r="D47" s="44"/>
      <c r="E47" s="142" t="str">
        <f>E9</f>
        <v>03 - Oprava rozpočtu</v>
      </c>
      <c r="F47" s="44"/>
      <c r="G47" s="44"/>
      <c r="H47" s="44"/>
      <c r="I47" s="141"/>
      <c r="J47" s="44"/>
      <c r="K47" s="48"/>
    </row>
    <row r="48" s="1" customFormat="1" ht="6.96" customHeight="1">
      <c r="B48" s="43"/>
      <c r="C48" s="44"/>
      <c r="D48" s="44"/>
      <c r="E48" s="44"/>
      <c r="F48" s="44"/>
      <c r="G48" s="44"/>
      <c r="H48" s="44"/>
      <c r="I48" s="141"/>
      <c r="J48" s="44"/>
      <c r="K48" s="48"/>
    </row>
    <row r="49" s="1" customFormat="1" ht="18" customHeight="1">
      <c r="B49" s="43"/>
      <c r="C49" s="37" t="s">
        <v>23</v>
      </c>
      <c r="D49" s="44"/>
      <c r="E49" s="44"/>
      <c r="F49" s="32" t="str">
        <f>F12</f>
        <v xml:space="preserve"> </v>
      </c>
      <c r="G49" s="44"/>
      <c r="H49" s="44"/>
      <c r="I49" s="143" t="s">
        <v>25</v>
      </c>
      <c r="J49" s="144" t="str">
        <f>IF(J12="","",J12)</f>
        <v>27. 8. 2018</v>
      </c>
      <c r="K49" s="48"/>
    </row>
    <row r="50" s="1" customFormat="1" ht="6.96" customHeight="1">
      <c r="B50" s="43"/>
      <c r="C50" s="44"/>
      <c r="D50" s="44"/>
      <c r="E50" s="44"/>
      <c r="F50" s="44"/>
      <c r="G50" s="44"/>
      <c r="H50" s="44"/>
      <c r="I50" s="141"/>
      <c r="J50" s="44"/>
      <c r="K50" s="48"/>
    </row>
    <row r="51" s="1" customFormat="1">
      <c r="B51" s="43"/>
      <c r="C51" s="37" t="s">
        <v>27</v>
      </c>
      <c r="D51" s="44"/>
      <c r="E51" s="44"/>
      <c r="F51" s="32" t="str">
        <f>E15</f>
        <v xml:space="preserve"> </v>
      </c>
      <c r="G51" s="44"/>
      <c r="H51" s="44"/>
      <c r="I51" s="143" t="s">
        <v>32</v>
      </c>
      <c r="J51" s="41" t="str">
        <f>E21</f>
        <v xml:space="preserve"> </v>
      </c>
      <c r="K51" s="48"/>
    </row>
    <row r="52" s="1" customFormat="1" ht="14.4" customHeight="1">
      <c r="B52" s="43"/>
      <c r="C52" s="37" t="s">
        <v>30</v>
      </c>
      <c r="D52" s="44"/>
      <c r="E52" s="44"/>
      <c r="F52" s="32" t="str">
        <f>IF(E18="","",E18)</f>
        <v/>
      </c>
      <c r="G52" s="44"/>
      <c r="H52" s="44"/>
      <c r="I52" s="141"/>
      <c r="J52" s="168"/>
      <c r="K52" s="48"/>
    </row>
    <row r="53" s="1" customFormat="1" ht="10.32" customHeight="1">
      <c r="B53" s="43"/>
      <c r="C53" s="44"/>
      <c r="D53" s="44"/>
      <c r="E53" s="44"/>
      <c r="F53" s="44"/>
      <c r="G53" s="44"/>
      <c r="H53" s="44"/>
      <c r="I53" s="141"/>
      <c r="J53" s="44"/>
      <c r="K53" s="48"/>
    </row>
    <row r="54" s="1" customFormat="1" ht="29.28" customHeight="1">
      <c r="B54" s="43"/>
      <c r="C54" s="169" t="s">
        <v>96</v>
      </c>
      <c r="D54" s="156"/>
      <c r="E54" s="156"/>
      <c r="F54" s="156"/>
      <c r="G54" s="156"/>
      <c r="H54" s="156"/>
      <c r="I54" s="170"/>
      <c r="J54" s="171" t="s">
        <v>97</v>
      </c>
      <c r="K54" s="172"/>
    </row>
    <row r="55" s="1" customFormat="1" ht="10.32" customHeight="1">
      <c r="B55" s="43"/>
      <c r="C55" s="44"/>
      <c r="D55" s="44"/>
      <c r="E55" s="44"/>
      <c r="F55" s="44"/>
      <c r="G55" s="44"/>
      <c r="H55" s="44"/>
      <c r="I55" s="141"/>
      <c r="J55" s="44"/>
      <c r="K55" s="48"/>
    </row>
    <row r="56" s="1" customFormat="1" ht="29.28" customHeight="1">
      <c r="B56" s="43"/>
      <c r="C56" s="173" t="s">
        <v>98</v>
      </c>
      <c r="D56" s="44"/>
      <c r="E56" s="44"/>
      <c r="F56" s="44"/>
      <c r="G56" s="44"/>
      <c r="H56" s="44"/>
      <c r="I56" s="141"/>
      <c r="J56" s="152">
        <f>J80</f>
        <v>0</v>
      </c>
      <c r="K56" s="48"/>
      <c r="AU56" s="21" t="s">
        <v>99</v>
      </c>
    </row>
    <row r="57" s="7" customFormat="1" ht="24.96" customHeight="1">
      <c r="B57" s="174"/>
      <c r="C57" s="175"/>
      <c r="D57" s="176" t="s">
        <v>113</v>
      </c>
      <c r="E57" s="177"/>
      <c r="F57" s="177"/>
      <c r="G57" s="177"/>
      <c r="H57" s="177"/>
      <c r="I57" s="178"/>
      <c r="J57" s="179">
        <f>J81</f>
        <v>0</v>
      </c>
      <c r="K57" s="180"/>
    </row>
    <row r="58" s="7" customFormat="1" ht="24.96" customHeight="1">
      <c r="B58" s="174"/>
      <c r="C58" s="175"/>
      <c r="D58" s="176" t="s">
        <v>116</v>
      </c>
      <c r="E58" s="177"/>
      <c r="F58" s="177"/>
      <c r="G58" s="177"/>
      <c r="H58" s="177"/>
      <c r="I58" s="178"/>
      <c r="J58" s="179">
        <f>J83</f>
        <v>0</v>
      </c>
      <c r="K58" s="180"/>
    </row>
    <row r="59" s="7" customFormat="1" ht="24.96" customHeight="1">
      <c r="B59" s="174"/>
      <c r="C59" s="175"/>
      <c r="D59" s="176" t="s">
        <v>129</v>
      </c>
      <c r="E59" s="177"/>
      <c r="F59" s="177"/>
      <c r="G59" s="177"/>
      <c r="H59" s="177"/>
      <c r="I59" s="178"/>
      <c r="J59" s="179">
        <f>J98</f>
        <v>0</v>
      </c>
      <c r="K59" s="180"/>
    </row>
    <row r="60" s="7" customFormat="1" ht="24.96" customHeight="1">
      <c r="B60" s="174"/>
      <c r="C60" s="175"/>
      <c r="D60" s="176" t="s">
        <v>1848</v>
      </c>
      <c r="E60" s="177"/>
      <c r="F60" s="177"/>
      <c r="G60" s="177"/>
      <c r="H60" s="177"/>
      <c r="I60" s="178"/>
      <c r="J60" s="179">
        <f>J120</f>
        <v>0</v>
      </c>
      <c r="K60" s="180"/>
    </row>
    <row r="61" s="1" customFormat="1" ht="21.84" customHeight="1">
      <c r="B61" s="43"/>
      <c r="C61" s="44"/>
      <c r="D61" s="44"/>
      <c r="E61" s="44"/>
      <c r="F61" s="44"/>
      <c r="G61" s="44"/>
      <c r="H61" s="44"/>
      <c r="I61" s="141"/>
      <c r="J61" s="44"/>
      <c r="K61" s="48"/>
    </row>
    <row r="62" s="1" customFormat="1" ht="6.96" customHeight="1">
      <c r="B62" s="64"/>
      <c r="C62" s="65"/>
      <c r="D62" s="65"/>
      <c r="E62" s="65"/>
      <c r="F62" s="65"/>
      <c r="G62" s="65"/>
      <c r="H62" s="65"/>
      <c r="I62" s="163"/>
      <c r="J62" s="65"/>
      <c r="K62" s="66"/>
    </row>
    <row r="66" s="1" customFormat="1" ht="6.96" customHeight="1">
      <c r="B66" s="67"/>
      <c r="C66" s="68"/>
      <c r="D66" s="68"/>
      <c r="E66" s="68"/>
      <c r="F66" s="68"/>
      <c r="G66" s="68"/>
      <c r="H66" s="68"/>
      <c r="I66" s="166"/>
      <c r="J66" s="68"/>
      <c r="K66" s="68"/>
      <c r="L66" s="69"/>
    </row>
    <row r="67" s="1" customFormat="1" ht="36.96" customHeight="1">
      <c r="B67" s="43"/>
      <c r="C67" s="70" t="s">
        <v>139</v>
      </c>
      <c r="D67" s="71"/>
      <c r="E67" s="71"/>
      <c r="F67" s="71"/>
      <c r="G67" s="71"/>
      <c r="H67" s="71"/>
      <c r="I67" s="181"/>
      <c r="J67" s="71"/>
      <c r="K67" s="71"/>
      <c r="L67" s="69"/>
    </row>
    <row r="68" s="1" customFormat="1" ht="6.96" customHeight="1">
      <c r="B68" s="43"/>
      <c r="C68" s="71"/>
      <c r="D68" s="71"/>
      <c r="E68" s="71"/>
      <c r="F68" s="71"/>
      <c r="G68" s="71"/>
      <c r="H68" s="71"/>
      <c r="I68" s="181"/>
      <c r="J68" s="71"/>
      <c r="K68" s="71"/>
      <c r="L68" s="69"/>
    </row>
    <row r="69" s="1" customFormat="1" ht="14.4" customHeight="1">
      <c r="B69" s="43"/>
      <c r="C69" s="73" t="s">
        <v>18</v>
      </c>
      <c r="D69" s="71"/>
      <c r="E69" s="71"/>
      <c r="F69" s="71"/>
      <c r="G69" s="71"/>
      <c r="H69" s="71"/>
      <c r="I69" s="181"/>
      <c r="J69" s="71"/>
      <c r="K69" s="71"/>
      <c r="L69" s="69"/>
    </row>
    <row r="70" s="1" customFormat="1" ht="16.5" customHeight="1">
      <c r="B70" s="43"/>
      <c r="C70" s="71"/>
      <c r="D70" s="71"/>
      <c r="E70" s="182" t="str">
        <f>E7</f>
        <v>Udržovací práce na objektu č.p. 235, ul. Nádražní č.p. 235, poz.č. 1003, kat. úz. Poběžovice</v>
      </c>
      <c r="F70" s="73"/>
      <c r="G70" s="73"/>
      <c r="H70" s="73"/>
      <c r="I70" s="181"/>
      <c r="J70" s="71"/>
      <c r="K70" s="71"/>
      <c r="L70" s="69"/>
    </row>
    <row r="71" s="1" customFormat="1" ht="14.4" customHeight="1">
      <c r="B71" s="43"/>
      <c r="C71" s="73" t="s">
        <v>93</v>
      </c>
      <c r="D71" s="71"/>
      <c r="E71" s="71"/>
      <c r="F71" s="71"/>
      <c r="G71" s="71"/>
      <c r="H71" s="71"/>
      <c r="I71" s="181"/>
      <c r="J71" s="71"/>
      <c r="K71" s="71"/>
      <c r="L71" s="69"/>
    </row>
    <row r="72" s="1" customFormat="1" ht="17.25" customHeight="1">
      <c r="B72" s="43"/>
      <c r="C72" s="71"/>
      <c r="D72" s="71"/>
      <c r="E72" s="79" t="str">
        <f>E9</f>
        <v>03 - Oprava rozpočtu</v>
      </c>
      <c r="F72" s="71"/>
      <c r="G72" s="71"/>
      <c r="H72" s="71"/>
      <c r="I72" s="181"/>
      <c r="J72" s="71"/>
      <c r="K72" s="71"/>
      <c r="L72" s="69"/>
    </row>
    <row r="73" s="1" customFormat="1" ht="6.96" customHeight="1">
      <c r="B73" s="43"/>
      <c r="C73" s="71"/>
      <c r="D73" s="71"/>
      <c r="E73" s="71"/>
      <c r="F73" s="71"/>
      <c r="G73" s="71"/>
      <c r="H73" s="71"/>
      <c r="I73" s="181"/>
      <c r="J73" s="71"/>
      <c r="K73" s="71"/>
      <c r="L73" s="69"/>
    </row>
    <row r="74" s="1" customFormat="1" ht="18" customHeight="1">
      <c r="B74" s="43"/>
      <c r="C74" s="73" t="s">
        <v>23</v>
      </c>
      <c r="D74" s="71"/>
      <c r="E74" s="71"/>
      <c r="F74" s="183" t="str">
        <f>F12</f>
        <v xml:space="preserve"> </v>
      </c>
      <c r="G74" s="71"/>
      <c r="H74" s="71"/>
      <c r="I74" s="184" t="s">
        <v>25</v>
      </c>
      <c r="J74" s="82" t="str">
        <f>IF(J12="","",J12)</f>
        <v>27. 8. 2018</v>
      </c>
      <c r="K74" s="71"/>
      <c r="L74" s="69"/>
    </row>
    <row r="75" s="1" customFormat="1" ht="6.96" customHeight="1">
      <c r="B75" s="43"/>
      <c r="C75" s="71"/>
      <c r="D75" s="71"/>
      <c r="E75" s="71"/>
      <c r="F75" s="71"/>
      <c r="G75" s="71"/>
      <c r="H75" s="71"/>
      <c r="I75" s="181"/>
      <c r="J75" s="71"/>
      <c r="K75" s="71"/>
      <c r="L75" s="69"/>
    </row>
    <row r="76" s="1" customFormat="1">
      <c r="B76" s="43"/>
      <c r="C76" s="73" t="s">
        <v>27</v>
      </c>
      <c r="D76" s="71"/>
      <c r="E76" s="71"/>
      <c r="F76" s="183" t="str">
        <f>E15</f>
        <v xml:space="preserve"> </v>
      </c>
      <c r="G76" s="71"/>
      <c r="H76" s="71"/>
      <c r="I76" s="184" t="s">
        <v>32</v>
      </c>
      <c r="J76" s="183" t="str">
        <f>E21</f>
        <v xml:space="preserve"> </v>
      </c>
      <c r="K76" s="71"/>
      <c r="L76" s="69"/>
    </row>
    <row r="77" s="1" customFormat="1" ht="14.4" customHeight="1">
      <c r="B77" s="43"/>
      <c r="C77" s="73" t="s">
        <v>30</v>
      </c>
      <c r="D77" s="71"/>
      <c r="E77" s="71"/>
      <c r="F77" s="183" t="str">
        <f>IF(E18="","",E18)</f>
        <v/>
      </c>
      <c r="G77" s="71"/>
      <c r="H77" s="71"/>
      <c r="I77" s="181"/>
      <c r="J77" s="71"/>
      <c r="K77" s="71"/>
      <c r="L77" s="69"/>
    </row>
    <row r="78" s="1" customFormat="1" ht="10.32" customHeight="1">
      <c r="B78" s="43"/>
      <c r="C78" s="71"/>
      <c r="D78" s="71"/>
      <c r="E78" s="71"/>
      <c r="F78" s="71"/>
      <c r="G78" s="71"/>
      <c r="H78" s="71"/>
      <c r="I78" s="181"/>
      <c r="J78" s="71"/>
      <c r="K78" s="71"/>
      <c r="L78" s="69"/>
    </row>
    <row r="79" s="8" customFormat="1" ht="29.28" customHeight="1">
      <c r="B79" s="185"/>
      <c r="C79" s="186" t="s">
        <v>140</v>
      </c>
      <c r="D79" s="187" t="s">
        <v>55</v>
      </c>
      <c r="E79" s="187" t="s">
        <v>51</v>
      </c>
      <c r="F79" s="187" t="s">
        <v>141</v>
      </c>
      <c r="G79" s="187" t="s">
        <v>142</v>
      </c>
      <c r="H79" s="187" t="s">
        <v>143</v>
      </c>
      <c r="I79" s="188" t="s">
        <v>144</v>
      </c>
      <c r="J79" s="187" t="s">
        <v>97</v>
      </c>
      <c r="K79" s="189" t="s">
        <v>145</v>
      </c>
      <c r="L79" s="190"/>
      <c r="M79" s="99" t="s">
        <v>146</v>
      </c>
      <c r="N79" s="100" t="s">
        <v>40</v>
      </c>
      <c r="O79" s="100" t="s">
        <v>147</v>
      </c>
      <c r="P79" s="100" t="s">
        <v>148</v>
      </c>
      <c r="Q79" s="100" t="s">
        <v>149</v>
      </c>
      <c r="R79" s="100" t="s">
        <v>150</v>
      </c>
      <c r="S79" s="100" t="s">
        <v>151</v>
      </c>
      <c r="T79" s="101" t="s">
        <v>152</v>
      </c>
    </row>
    <row r="80" s="1" customFormat="1" ht="29.28" customHeight="1">
      <c r="B80" s="43"/>
      <c r="C80" s="105" t="s">
        <v>98</v>
      </c>
      <c r="D80" s="71"/>
      <c r="E80" s="71"/>
      <c r="F80" s="71"/>
      <c r="G80" s="71"/>
      <c r="H80" s="71"/>
      <c r="I80" s="181"/>
      <c r="J80" s="191">
        <f>BK80</f>
        <v>0</v>
      </c>
      <c r="K80" s="71"/>
      <c r="L80" s="69"/>
      <c r="M80" s="102"/>
      <c r="N80" s="103"/>
      <c r="O80" s="103"/>
      <c r="P80" s="192">
        <f>P81+P83+P98+P120</f>
        <v>0</v>
      </c>
      <c r="Q80" s="103"/>
      <c r="R80" s="192">
        <f>R81+R83+R98+R120</f>
        <v>0</v>
      </c>
      <c r="S80" s="103"/>
      <c r="T80" s="193">
        <f>T81+T83+T98+T120</f>
        <v>0</v>
      </c>
      <c r="AT80" s="21" t="s">
        <v>69</v>
      </c>
      <c r="AU80" s="21" t="s">
        <v>99</v>
      </c>
      <c r="BK80" s="194">
        <f>BK81+BK83+BK98+BK120</f>
        <v>0</v>
      </c>
    </row>
    <row r="81" s="9" customFormat="1" ht="37.44" customHeight="1">
      <c r="B81" s="195"/>
      <c r="C81" s="196"/>
      <c r="D81" s="197" t="s">
        <v>69</v>
      </c>
      <c r="E81" s="198" t="s">
        <v>342</v>
      </c>
      <c r="F81" s="198" t="s">
        <v>509</v>
      </c>
      <c r="G81" s="196"/>
      <c r="H81" s="196"/>
      <c r="I81" s="199"/>
      <c r="J81" s="200">
        <f>BK81</f>
        <v>0</v>
      </c>
      <c r="K81" s="196"/>
      <c r="L81" s="201"/>
      <c r="M81" s="202"/>
      <c r="N81" s="203"/>
      <c r="O81" s="203"/>
      <c r="P81" s="204">
        <f>P82</f>
        <v>0</v>
      </c>
      <c r="Q81" s="203"/>
      <c r="R81" s="204">
        <f>R82</f>
        <v>0</v>
      </c>
      <c r="S81" s="203"/>
      <c r="T81" s="205">
        <f>T82</f>
        <v>0</v>
      </c>
      <c r="AR81" s="206" t="s">
        <v>78</v>
      </c>
      <c r="AT81" s="207" t="s">
        <v>69</v>
      </c>
      <c r="AU81" s="207" t="s">
        <v>70</v>
      </c>
      <c r="AY81" s="206" t="s">
        <v>154</v>
      </c>
      <c r="BK81" s="208">
        <f>BK82</f>
        <v>0</v>
      </c>
    </row>
    <row r="82" s="1" customFormat="1" ht="16.5" customHeight="1">
      <c r="B82" s="43"/>
      <c r="C82" s="209" t="s">
        <v>78</v>
      </c>
      <c r="D82" s="209" t="s">
        <v>155</v>
      </c>
      <c r="E82" s="210" t="s">
        <v>1849</v>
      </c>
      <c r="F82" s="211" t="s">
        <v>1850</v>
      </c>
      <c r="G82" s="212" t="s">
        <v>158</v>
      </c>
      <c r="H82" s="213">
        <v>742.5</v>
      </c>
      <c r="I82" s="214"/>
      <c r="J82" s="215">
        <f>ROUND(I82*H82,2)</f>
        <v>0</v>
      </c>
      <c r="K82" s="211" t="s">
        <v>21</v>
      </c>
      <c r="L82" s="69"/>
      <c r="M82" s="216" t="s">
        <v>21</v>
      </c>
      <c r="N82" s="217" t="s">
        <v>41</v>
      </c>
      <c r="O82" s="44"/>
      <c r="P82" s="218">
        <f>O82*H82</f>
        <v>0</v>
      </c>
      <c r="Q82" s="218">
        <v>0</v>
      </c>
      <c r="R82" s="218">
        <f>Q82*H82</f>
        <v>0</v>
      </c>
      <c r="S82" s="218">
        <v>0</v>
      </c>
      <c r="T82" s="219">
        <f>S82*H82</f>
        <v>0</v>
      </c>
      <c r="AR82" s="21" t="s">
        <v>159</v>
      </c>
      <c r="AT82" s="21" t="s">
        <v>155</v>
      </c>
      <c r="AU82" s="21" t="s">
        <v>78</v>
      </c>
      <c r="AY82" s="21" t="s">
        <v>154</v>
      </c>
      <c r="BE82" s="220">
        <f>IF(N82="základní",J82,0)</f>
        <v>0</v>
      </c>
      <c r="BF82" s="220">
        <f>IF(N82="snížená",J82,0)</f>
        <v>0</v>
      </c>
      <c r="BG82" s="220">
        <f>IF(N82="zákl. přenesená",J82,0)</f>
        <v>0</v>
      </c>
      <c r="BH82" s="220">
        <f>IF(N82="sníž. přenesená",J82,0)</f>
        <v>0</v>
      </c>
      <c r="BI82" s="220">
        <f>IF(N82="nulová",J82,0)</f>
        <v>0</v>
      </c>
      <c r="BJ82" s="21" t="s">
        <v>78</v>
      </c>
      <c r="BK82" s="220">
        <f>ROUND(I82*H82,2)</f>
        <v>0</v>
      </c>
      <c r="BL82" s="21" t="s">
        <v>159</v>
      </c>
      <c r="BM82" s="21" t="s">
        <v>80</v>
      </c>
    </row>
    <row r="83" s="9" customFormat="1" ht="37.44" customHeight="1">
      <c r="B83" s="195"/>
      <c r="C83" s="196"/>
      <c r="D83" s="197" t="s">
        <v>69</v>
      </c>
      <c r="E83" s="198" t="s">
        <v>541</v>
      </c>
      <c r="F83" s="198" t="s">
        <v>679</v>
      </c>
      <c r="G83" s="196"/>
      <c r="H83" s="196"/>
      <c r="I83" s="199"/>
      <c r="J83" s="200">
        <f>BK83</f>
        <v>0</v>
      </c>
      <c r="K83" s="196"/>
      <c r="L83" s="201"/>
      <c r="M83" s="202"/>
      <c r="N83" s="203"/>
      <c r="O83" s="203"/>
      <c r="P83" s="204">
        <f>SUM(P84:P97)</f>
        <v>0</v>
      </c>
      <c r="Q83" s="203"/>
      <c r="R83" s="204">
        <f>SUM(R84:R97)</f>
        <v>0</v>
      </c>
      <c r="S83" s="203"/>
      <c r="T83" s="205">
        <f>SUM(T84:T97)</f>
        <v>0</v>
      </c>
      <c r="AR83" s="206" t="s">
        <v>78</v>
      </c>
      <c r="AT83" s="207" t="s">
        <v>69</v>
      </c>
      <c r="AU83" s="207" t="s">
        <v>70</v>
      </c>
      <c r="AY83" s="206" t="s">
        <v>154</v>
      </c>
      <c r="BK83" s="208">
        <f>SUM(BK84:BK97)</f>
        <v>0</v>
      </c>
    </row>
    <row r="84" s="1" customFormat="1" ht="16.5" customHeight="1">
      <c r="B84" s="43"/>
      <c r="C84" s="209" t="s">
        <v>80</v>
      </c>
      <c r="D84" s="209" t="s">
        <v>155</v>
      </c>
      <c r="E84" s="210" t="s">
        <v>1851</v>
      </c>
      <c r="F84" s="211" t="s">
        <v>1852</v>
      </c>
      <c r="G84" s="212" t="s">
        <v>195</v>
      </c>
      <c r="H84" s="213">
        <v>209.577</v>
      </c>
      <c r="I84" s="214"/>
      <c r="J84" s="215">
        <f>ROUND(I84*H84,2)</f>
        <v>0</v>
      </c>
      <c r="K84" s="211" t="s">
        <v>21</v>
      </c>
      <c r="L84" s="69"/>
      <c r="M84" s="216" t="s">
        <v>21</v>
      </c>
      <c r="N84" s="217" t="s">
        <v>41</v>
      </c>
      <c r="O84" s="44"/>
      <c r="P84" s="218">
        <f>O84*H84</f>
        <v>0</v>
      </c>
      <c r="Q84" s="218">
        <v>0</v>
      </c>
      <c r="R84" s="218">
        <f>Q84*H84</f>
        <v>0</v>
      </c>
      <c r="S84" s="218">
        <v>0</v>
      </c>
      <c r="T84" s="219">
        <f>S84*H84</f>
        <v>0</v>
      </c>
      <c r="AR84" s="21" t="s">
        <v>159</v>
      </c>
      <c r="AT84" s="21" t="s">
        <v>155</v>
      </c>
      <c r="AU84" s="21" t="s">
        <v>78</v>
      </c>
      <c r="AY84" s="21" t="s">
        <v>154</v>
      </c>
      <c r="BE84" s="220">
        <f>IF(N84="základní",J84,0)</f>
        <v>0</v>
      </c>
      <c r="BF84" s="220">
        <f>IF(N84="snížená",J84,0)</f>
        <v>0</v>
      </c>
      <c r="BG84" s="220">
        <f>IF(N84="zákl. přenesená",J84,0)</f>
        <v>0</v>
      </c>
      <c r="BH84" s="220">
        <f>IF(N84="sníž. přenesená",J84,0)</f>
        <v>0</v>
      </c>
      <c r="BI84" s="220">
        <f>IF(N84="nulová",J84,0)</f>
        <v>0</v>
      </c>
      <c r="BJ84" s="21" t="s">
        <v>78</v>
      </c>
      <c r="BK84" s="220">
        <f>ROUND(I84*H84,2)</f>
        <v>0</v>
      </c>
      <c r="BL84" s="21" t="s">
        <v>159</v>
      </c>
      <c r="BM84" s="21" t="s">
        <v>159</v>
      </c>
    </row>
    <row r="85" s="10" customFormat="1">
      <c r="B85" s="221"/>
      <c r="C85" s="222"/>
      <c r="D85" s="223" t="s">
        <v>160</v>
      </c>
      <c r="E85" s="224" t="s">
        <v>21</v>
      </c>
      <c r="F85" s="225" t="s">
        <v>1853</v>
      </c>
      <c r="G85" s="222"/>
      <c r="H85" s="226">
        <v>106.76000000000001</v>
      </c>
      <c r="I85" s="227"/>
      <c r="J85" s="222"/>
      <c r="K85" s="222"/>
      <c r="L85" s="228"/>
      <c r="M85" s="229"/>
      <c r="N85" s="230"/>
      <c r="O85" s="230"/>
      <c r="P85" s="230"/>
      <c r="Q85" s="230"/>
      <c r="R85" s="230"/>
      <c r="S85" s="230"/>
      <c r="T85" s="231"/>
      <c r="AT85" s="232" t="s">
        <v>160</v>
      </c>
      <c r="AU85" s="232" t="s">
        <v>78</v>
      </c>
      <c r="AV85" s="10" t="s">
        <v>80</v>
      </c>
      <c r="AW85" s="10" t="s">
        <v>33</v>
      </c>
      <c r="AX85" s="10" t="s">
        <v>70</v>
      </c>
      <c r="AY85" s="232" t="s">
        <v>154</v>
      </c>
    </row>
    <row r="86" s="10" customFormat="1">
      <c r="B86" s="221"/>
      <c r="C86" s="222"/>
      <c r="D86" s="223" t="s">
        <v>160</v>
      </c>
      <c r="E86" s="224" t="s">
        <v>21</v>
      </c>
      <c r="F86" s="225" t="s">
        <v>1854</v>
      </c>
      <c r="G86" s="222"/>
      <c r="H86" s="226">
        <v>67.576999999999998</v>
      </c>
      <c r="I86" s="227"/>
      <c r="J86" s="222"/>
      <c r="K86" s="222"/>
      <c r="L86" s="228"/>
      <c r="M86" s="229"/>
      <c r="N86" s="230"/>
      <c r="O86" s="230"/>
      <c r="P86" s="230"/>
      <c r="Q86" s="230"/>
      <c r="R86" s="230"/>
      <c r="S86" s="230"/>
      <c r="T86" s="231"/>
      <c r="AT86" s="232" t="s">
        <v>160</v>
      </c>
      <c r="AU86" s="232" t="s">
        <v>78</v>
      </c>
      <c r="AV86" s="10" t="s">
        <v>80</v>
      </c>
      <c r="AW86" s="10" t="s">
        <v>33</v>
      </c>
      <c r="AX86" s="10" t="s">
        <v>70</v>
      </c>
      <c r="AY86" s="232" t="s">
        <v>154</v>
      </c>
    </row>
    <row r="87" s="10" customFormat="1">
      <c r="B87" s="221"/>
      <c r="C87" s="222"/>
      <c r="D87" s="223" t="s">
        <v>160</v>
      </c>
      <c r="E87" s="224" t="s">
        <v>21</v>
      </c>
      <c r="F87" s="225" t="s">
        <v>1855</v>
      </c>
      <c r="G87" s="222"/>
      <c r="H87" s="226">
        <v>35.240000000000002</v>
      </c>
      <c r="I87" s="227"/>
      <c r="J87" s="222"/>
      <c r="K87" s="222"/>
      <c r="L87" s="228"/>
      <c r="M87" s="229"/>
      <c r="N87" s="230"/>
      <c r="O87" s="230"/>
      <c r="P87" s="230"/>
      <c r="Q87" s="230"/>
      <c r="R87" s="230"/>
      <c r="S87" s="230"/>
      <c r="T87" s="231"/>
      <c r="AT87" s="232" t="s">
        <v>160</v>
      </c>
      <c r="AU87" s="232" t="s">
        <v>78</v>
      </c>
      <c r="AV87" s="10" t="s">
        <v>80</v>
      </c>
      <c r="AW87" s="10" t="s">
        <v>33</v>
      </c>
      <c r="AX87" s="10" t="s">
        <v>70</v>
      </c>
      <c r="AY87" s="232" t="s">
        <v>154</v>
      </c>
    </row>
    <row r="88" s="11" customFormat="1">
      <c r="B88" s="233"/>
      <c r="C88" s="234"/>
      <c r="D88" s="223" t="s">
        <v>160</v>
      </c>
      <c r="E88" s="235" t="s">
        <v>21</v>
      </c>
      <c r="F88" s="236" t="s">
        <v>162</v>
      </c>
      <c r="G88" s="234"/>
      <c r="H88" s="237">
        <v>209.577</v>
      </c>
      <c r="I88" s="238"/>
      <c r="J88" s="234"/>
      <c r="K88" s="234"/>
      <c r="L88" s="239"/>
      <c r="M88" s="240"/>
      <c r="N88" s="241"/>
      <c r="O88" s="241"/>
      <c r="P88" s="241"/>
      <c r="Q88" s="241"/>
      <c r="R88" s="241"/>
      <c r="S88" s="241"/>
      <c r="T88" s="242"/>
      <c r="AT88" s="243" t="s">
        <v>160</v>
      </c>
      <c r="AU88" s="243" t="s">
        <v>78</v>
      </c>
      <c r="AV88" s="11" t="s">
        <v>159</v>
      </c>
      <c r="AW88" s="11" t="s">
        <v>33</v>
      </c>
      <c r="AX88" s="11" t="s">
        <v>78</v>
      </c>
      <c r="AY88" s="243" t="s">
        <v>154</v>
      </c>
    </row>
    <row r="89" s="1" customFormat="1" ht="16.5" customHeight="1">
      <c r="B89" s="43"/>
      <c r="C89" s="209" t="s">
        <v>166</v>
      </c>
      <c r="D89" s="209" t="s">
        <v>155</v>
      </c>
      <c r="E89" s="210" t="s">
        <v>1856</v>
      </c>
      <c r="F89" s="211" t="s">
        <v>1857</v>
      </c>
      <c r="G89" s="212" t="s">
        <v>195</v>
      </c>
      <c r="H89" s="213">
        <v>0.048000000000000001</v>
      </c>
      <c r="I89" s="214"/>
      <c r="J89" s="215">
        <f>ROUND(I89*H89,2)</f>
        <v>0</v>
      </c>
      <c r="K89" s="211" t="s">
        <v>21</v>
      </c>
      <c r="L89" s="69"/>
      <c r="M89" s="216" t="s">
        <v>21</v>
      </c>
      <c r="N89" s="217" t="s">
        <v>41</v>
      </c>
      <c r="O89" s="44"/>
      <c r="P89" s="218">
        <f>O89*H89</f>
        <v>0</v>
      </c>
      <c r="Q89" s="218">
        <v>0</v>
      </c>
      <c r="R89" s="218">
        <f>Q89*H89</f>
        <v>0</v>
      </c>
      <c r="S89" s="218">
        <v>0</v>
      </c>
      <c r="T89" s="219">
        <f>S89*H89</f>
        <v>0</v>
      </c>
      <c r="AR89" s="21" t="s">
        <v>159</v>
      </c>
      <c r="AT89" s="21" t="s">
        <v>155</v>
      </c>
      <c r="AU89" s="21" t="s">
        <v>78</v>
      </c>
      <c r="AY89" s="21" t="s">
        <v>154</v>
      </c>
      <c r="BE89" s="220">
        <f>IF(N89="základní",J89,0)</f>
        <v>0</v>
      </c>
      <c r="BF89" s="220">
        <f>IF(N89="snížená",J89,0)</f>
        <v>0</v>
      </c>
      <c r="BG89" s="220">
        <f>IF(N89="zákl. přenesená",J89,0)</f>
        <v>0</v>
      </c>
      <c r="BH89" s="220">
        <f>IF(N89="sníž. přenesená",J89,0)</f>
        <v>0</v>
      </c>
      <c r="BI89" s="220">
        <f>IF(N89="nulová",J89,0)</f>
        <v>0</v>
      </c>
      <c r="BJ89" s="21" t="s">
        <v>78</v>
      </c>
      <c r="BK89" s="220">
        <f>ROUND(I89*H89,2)</f>
        <v>0</v>
      </c>
      <c r="BL89" s="21" t="s">
        <v>159</v>
      </c>
      <c r="BM89" s="21" t="s">
        <v>169</v>
      </c>
    </row>
    <row r="90" s="10" customFormat="1">
      <c r="B90" s="221"/>
      <c r="C90" s="222"/>
      <c r="D90" s="223" t="s">
        <v>160</v>
      </c>
      <c r="E90" s="224" t="s">
        <v>21</v>
      </c>
      <c r="F90" s="225" t="s">
        <v>1858</v>
      </c>
      <c r="G90" s="222"/>
      <c r="H90" s="226">
        <v>0.048000000000000001</v>
      </c>
      <c r="I90" s="227"/>
      <c r="J90" s="222"/>
      <c r="K90" s="222"/>
      <c r="L90" s="228"/>
      <c r="M90" s="229"/>
      <c r="N90" s="230"/>
      <c r="O90" s="230"/>
      <c r="P90" s="230"/>
      <c r="Q90" s="230"/>
      <c r="R90" s="230"/>
      <c r="S90" s="230"/>
      <c r="T90" s="231"/>
      <c r="AT90" s="232" t="s">
        <v>160</v>
      </c>
      <c r="AU90" s="232" t="s">
        <v>78</v>
      </c>
      <c r="AV90" s="10" t="s">
        <v>80</v>
      </c>
      <c r="AW90" s="10" t="s">
        <v>33</v>
      </c>
      <c r="AX90" s="10" t="s">
        <v>70</v>
      </c>
      <c r="AY90" s="232" t="s">
        <v>154</v>
      </c>
    </row>
    <row r="91" s="11" customFormat="1">
      <c r="B91" s="233"/>
      <c r="C91" s="234"/>
      <c r="D91" s="223" t="s">
        <v>160</v>
      </c>
      <c r="E91" s="235" t="s">
        <v>21</v>
      </c>
      <c r="F91" s="236" t="s">
        <v>162</v>
      </c>
      <c r="G91" s="234"/>
      <c r="H91" s="237">
        <v>0.048000000000000001</v>
      </c>
      <c r="I91" s="238"/>
      <c r="J91" s="234"/>
      <c r="K91" s="234"/>
      <c r="L91" s="239"/>
      <c r="M91" s="240"/>
      <c r="N91" s="241"/>
      <c r="O91" s="241"/>
      <c r="P91" s="241"/>
      <c r="Q91" s="241"/>
      <c r="R91" s="241"/>
      <c r="S91" s="241"/>
      <c r="T91" s="242"/>
      <c r="AT91" s="243" t="s">
        <v>160</v>
      </c>
      <c r="AU91" s="243" t="s">
        <v>78</v>
      </c>
      <c r="AV91" s="11" t="s">
        <v>159</v>
      </c>
      <c r="AW91" s="11" t="s">
        <v>33</v>
      </c>
      <c r="AX91" s="11" t="s">
        <v>78</v>
      </c>
      <c r="AY91" s="243" t="s">
        <v>154</v>
      </c>
    </row>
    <row r="92" s="1" customFormat="1" ht="16.5" customHeight="1">
      <c r="B92" s="43"/>
      <c r="C92" s="209" t="s">
        <v>159</v>
      </c>
      <c r="D92" s="209" t="s">
        <v>155</v>
      </c>
      <c r="E92" s="210" t="s">
        <v>1859</v>
      </c>
      <c r="F92" s="211" t="s">
        <v>1860</v>
      </c>
      <c r="G92" s="212" t="s">
        <v>195</v>
      </c>
      <c r="H92" s="213">
        <v>5.5</v>
      </c>
      <c r="I92" s="214"/>
      <c r="J92" s="215">
        <f>ROUND(I92*H92,2)</f>
        <v>0</v>
      </c>
      <c r="K92" s="211" t="s">
        <v>21</v>
      </c>
      <c r="L92" s="69"/>
      <c r="M92" s="216" t="s">
        <v>21</v>
      </c>
      <c r="N92" s="217" t="s">
        <v>41</v>
      </c>
      <c r="O92" s="44"/>
      <c r="P92" s="218">
        <f>O92*H92</f>
        <v>0</v>
      </c>
      <c r="Q92" s="218">
        <v>0</v>
      </c>
      <c r="R92" s="218">
        <f>Q92*H92</f>
        <v>0</v>
      </c>
      <c r="S92" s="218">
        <v>0</v>
      </c>
      <c r="T92" s="219">
        <f>S92*H92</f>
        <v>0</v>
      </c>
      <c r="AR92" s="21" t="s">
        <v>159</v>
      </c>
      <c r="AT92" s="21" t="s">
        <v>155</v>
      </c>
      <c r="AU92" s="21" t="s">
        <v>78</v>
      </c>
      <c r="AY92" s="21" t="s">
        <v>154</v>
      </c>
      <c r="BE92" s="220">
        <f>IF(N92="základní",J92,0)</f>
        <v>0</v>
      </c>
      <c r="BF92" s="220">
        <f>IF(N92="snížená",J92,0)</f>
        <v>0</v>
      </c>
      <c r="BG92" s="220">
        <f>IF(N92="zákl. přenesená",J92,0)</f>
        <v>0</v>
      </c>
      <c r="BH92" s="220">
        <f>IF(N92="sníž. přenesená",J92,0)</f>
        <v>0</v>
      </c>
      <c r="BI92" s="220">
        <f>IF(N92="nulová",J92,0)</f>
        <v>0</v>
      </c>
      <c r="BJ92" s="21" t="s">
        <v>78</v>
      </c>
      <c r="BK92" s="220">
        <f>ROUND(I92*H92,2)</f>
        <v>0</v>
      </c>
      <c r="BL92" s="21" t="s">
        <v>159</v>
      </c>
      <c r="BM92" s="21" t="s">
        <v>172</v>
      </c>
    </row>
    <row r="93" s="10" customFormat="1">
      <c r="B93" s="221"/>
      <c r="C93" s="222"/>
      <c r="D93" s="223" t="s">
        <v>160</v>
      </c>
      <c r="E93" s="224" t="s">
        <v>21</v>
      </c>
      <c r="F93" s="225" t="s">
        <v>1861</v>
      </c>
      <c r="G93" s="222"/>
      <c r="H93" s="226">
        <v>5.5</v>
      </c>
      <c r="I93" s="227"/>
      <c r="J93" s="222"/>
      <c r="K93" s="222"/>
      <c r="L93" s="228"/>
      <c r="M93" s="229"/>
      <c r="N93" s="230"/>
      <c r="O93" s="230"/>
      <c r="P93" s="230"/>
      <c r="Q93" s="230"/>
      <c r="R93" s="230"/>
      <c r="S93" s="230"/>
      <c r="T93" s="231"/>
      <c r="AT93" s="232" t="s">
        <v>160</v>
      </c>
      <c r="AU93" s="232" t="s">
        <v>78</v>
      </c>
      <c r="AV93" s="10" t="s">
        <v>80</v>
      </c>
      <c r="AW93" s="10" t="s">
        <v>33</v>
      </c>
      <c r="AX93" s="10" t="s">
        <v>70</v>
      </c>
      <c r="AY93" s="232" t="s">
        <v>154</v>
      </c>
    </row>
    <row r="94" s="11" customFormat="1">
      <c r="B94" s="233"/>
      <c r="C94" s="234"/>
      <c r="D94" s="223" t="s">
        <v>160</v>
      </c>
      <c r="E94" s="235" t="s">
        <v>21</v>
      </c>
      <c r="F94" s="236" t="s">
        <v>162</v>
      </c>
      <c r="G94" s="234"/>
      <c r="H94" s="237">
        <v>5.5</v>
      </c>
      <c r="I94" s="238"/>
      <c r="J94" s="234"/>
      <c r="K94" s="234"/>
      <c r="L94" s="239"/>
      <c r="M94" s="240"/>
      <c r="N94" s="241"/>
      <c r="O94" s="241"/>
      <c r="P94" s="241"/>
      <c r="Q94" s="241"/>
      <c r="R94" s="241"/>
      <c r="S94" s="241"/>
      <c r="T94" s="242"/>
      <c r="AT94" s="243" t="s">
        <v>160</v>
      </c>
      <c r="AU94" s="243" t="s">
        <v>78</v>
      </c>
      <c r="AV94" s="11" t="s">
        <v>159</v>
      </c>
      <c r="AW94" s="11" t="s">
        <v>33</v>
      </c>
      <c r="AX94" s="11" t="s">
        <v>78</v>
      </c>
      <c r="AY94" s="243" t="s">
        <v>154</v>
      </c>
    </row>
    <row r="95" s="1" customFormat="1" ht="16.5" customHeight="1">
      <c r="B95" s="43"/>
      <c r="C95" s="209" t="s">
        <v>173</v>
      </c>
      <c r="D95" s="209" t="s">
        <v>155</v>
      </c>
      <c r="E95" s="210" t="s">
        <v>1862</v>
      </c>
      <c r="F95" s="211" t="s">
        <v>1863</v>
      </c>
      <c r="G95" s="212" t="s">
        <v>195</v>
      </c>
      <c r="H95" s="213">
        <v>8.7789999999999999</v>
      </c>
      <c r="I95" s="214"/>
      <c r="J95" s="215">
        <f>ROUND(I95*H95,2)</f>
        <v>0</v>
      </c>
      <c r="K95" s="211" t="s">
        <v>21</v>
      </c>
      <c r="L95" s="69"/>
      <c r="M95" s="216" t="s">
        <v>21</v>
      </c>
      <c r="N95" s="217" t="s">
        <v>41</v>
      </c>
      <c r="O95" s="44"/>
      <c r="P95" s="218">
        <f>O95*H95</f>
        <v>0</v>
      </c>
      <c r="Q95" s="218">
        <v>0</v>
      </c>
      <c r="R95" s="218">
        <f>Q95*H95</f>
        <v>0</v>
      </c>
      <c r="S95" s="218">
        <v>0</v>
      </c>
      <c r="T95" s="219">
        <f>S95*H95</f>
        <v>0</v>
      </c>
      <c r="AR95" s="21" t="s">
        <v>159</v>
      </c>
      <c r="AT95" s="21" t="s">
        <v>155</v>
      </c>
      <c r="AU95" s="21" t="s">
        <v>78</v>
      </c>
      <c r="AY95" s="21" t="s">
        <v>154</v>
      </c>
      <c r="BE95" s="220">
        <f>IF(N95="základní",J95,0)</f>
        <v>0</v>
      </c>
      <c r="BF95" s="220">
        <f>IF(N95="snížená",J95,0)</f>
        <v>0</v>
      </c>
      <c r="BG95" s="220">
        <f>IF(N95="zákl. přenesená",J95,0)</f>
        <v>0</v>
      </c>
      <c r="BH95" s="220">
        <f>IF(N95="sníž. přenesená",J95,0)</f>
        <v>0</v>
      </c>
      <c r="BI95" s="220">
        <f>IF(N95="nulová",J95,0)</f>
        <v>0</v>
      </c>
      <c r="BJ95" s="21" t="s">
        <v>78</v>
      </c>
      <c r="BK95" s="220">
        <f>ROUND(I95*H95,2)</f>
        <v>0</v>
      </c>
      <c r="BL95" s="21" t="s">
        <v>159</v>
      </c>
      <c r="BM95" s="21" t="s">
        <v>176</v>
      </c>
    </row>
    <row r="96" s="10" customFormat="1">
      <c r="B96" s="221"/>
      <c r="C96" s="222"/>
      <c r="D96" s="223" t="s">
        <v>160</v>
      </c>
      <c r="E96" s="224" t="s">
        <v>21</v>
      </c>
      <c r="F96" s="225" t="s">
        <v>1864</v>
      </c>
      <c r="G96" s="222"/>
      <c r="H96" s="226">
        <v>8.7789999999999999</v>
      </c>
      <c r="I96" s="227"/>
      <c r="J96" s="222"/>
      <c r="K96" s="222"/>
      <c r="L96" s="228"/>
      <c r="M96" s="229"/>
      <c r="N96" s="230"/>
      <c r="O96" s="230"/>
      <c r="P96" s="230"/>
      <c r="Q96" s="230"/>
      <c r="R96" s="230"/>
      <c r="S96" s="230"/>
      <c r="T96" s="231"/>
      <c r="AT96" s="232" t="s">
        <v>160</v>
      </c>
      <c r="AU96" s="232" t="s">
        <v>78</v>
      </c>
      <c r="AV96" s="10" t="s">
        <v>80</v>
      </c>
      <c r="AW96" s="10" t="s">
        <v>33</v>
      </c>
      <c r="AX96" s="10" t="s">
        <v>70</v>
      </c>
      <c r="AY96" s="232" t="s">
        <v>154</v>
      </c>
    </row>
    <row r="97" s="11" customFormat="1">
      <c r="B97" s="233"/>
      <c r="C97" s="234"/>
      <c r="D97" s="223" t="s">
        <v>160</v>
      </c>
      <c r="E97" s="235" t="s">
        <v>21</v>
      </c>
      <c r="F97" s="236" t="s">
        <v>162</v>
      </c>
      <c r="G97" s="234"/>
      <c r="H97" s="237">
        <v>8.7789999999999999</v>
      </c>
      <c r="I97" s="238"/>
      <c r="J97" s="234"/>
      <c r="K97" s="234"/>
      <c r="L97" s="239"/>
      <c r="M97" s="240"/>
      <c r="N97" s="241"/>
      <c r="O97" s="241"/>
      <c r="P97" s="241"/>
      <c r="Q97" s="241"/>
      <c r="R97" s="241"/>
      <c r="S97" s="241"/>
      <c r="T97" s="242"/>
      <c r="AT97" s="243" t="s">
        <v>160</v>
      </c>
      <c r="AU97" s="243" t="s">
        <v>78</v>
      </c>
      <c r="AV97" s="11" t="s">
        <v>159</v>
      </c>
      <c r="AW97" s="11" t="s">
        <v>33</v>
      </c>
      <c r="AX97" s="11" t="s">
        <v>78</v>
      </c>
      <c r="AY97" s="243" t="s">
        <v>154</v>
      </c>
    </row>
    <row r="98" s="9" customFormat="1" ht="37.44" customHeight="1">
      <c r="B98" s="195"/>
      <c r="C98" s="196"/>
      <c r="D98" s="197" t="s">
        <v>69</v>
      </c>
      <c r="E98" s="198" t="s">
        <v>1108</v>
      </c>
      <c r="F98" s="198" t="s">
        <v>1109</v>
      </c>
      <c r="G98" s="196"/>
      <c r="H98" s="196"/>
      <c r="I98" s="199"/>
      <c r="J98" s="200">
        <f>BK98</f>
        <v>0</v>
      </c>
      <c r="K98" s="196"/>
      <c r="L98" s="201"/>
      <c r="M98" s="202"/>
      <c r="N98" s="203"/>
      <c r="O98" s="203"/>
      <c r="P98" s="204">
        <f>SUM(P99:P119)</f>
        <v>0</v>
      </c>
      <c r="Q98" s="203"/>
      <c r="R98" s="204">
        <f>SUM(R99:R119)</f>
        <v>0</v>
      </c>
      <c r="S98" s="203"/>
      <c r="T98" s="205">
        <f>SUM(T99:T119)</f>
        <v>0</v>
      </c>
      <c r="AR98" s="206" t="s">
        <v>78</v>
      </c>
      <c r="AT98" s="207" t="s">
        <v>69</v>
      </c>
      <c r="AU98" s="207" t="s">
        <v>70</v>
      </c>
      <c r="AY98" s="206" t="s">
        <v>154</v>
      </c>
      <c r="BK98" s="208">
        <f>SUM(BK99:BK119)</f>
        <v>0</v>
      </c>
    </row>
    <row r="99" s="1" customFormat="1" ht="16.5" customHeight="1">
      <c r="B99" s="43"/>
      <c r="C99" s="209" t="s">
        <v>169</v>
      </c>
      <c r="D99" s="209" t="s">
        <v>155</v>
      </c>
      <c r="E99" s="210" t="s">
        <v>1865</v>
      </c>
      <c r="F99" s="211" t="s">
        <v>1118</v>
      </c>
      <c r="G99" s="212" t="s">
        <v>158</v>
      </c>
      <c r="H99" s="213">
        <v>-13.395</v>
      </c>
      <c r="I99" s="214"/>
      <c r="J99" s="215">
        <f>ROUND(I99*H99,2)</f>
        <v>0</v>
      </c>
      <c r="K99" s="211" t="s">
        <v>21</v>
      </c>
      <c r="L99" s="69"/>
      <c r="M99" s="216" t="s">
        <v>21</v>
      </c>
      <c r="N99" s="217" t="s">
        <v>41</v>
      </c>
      <c r="O99" s="44"/>
      <c r="P99" s="218">
        <f>O99*H99</f>
        <v>0</v>
      </c>
      <c r="Q99" s="218">
        <v>0</v>
      </c>
      <c r="R99" s="218">
        <f>Q99*H99</f>
        <v>0</v>
      </c>
      <c r="S99" s="218">
        <v>0</v>
      </c>
      <c r="T99" s="219">
        <f>S99*H99</f>
        <v>0</v>
      </c>
      <c r="AR99" s="21" t="s">
        <v>159</v>
      </c>
      <c r="AT99" s="21" t="s">
        <v>155</v>
      </c>
      <c r="AU99" s="21" t="s">
        <v>78</v>
      </c>
      <c r="AY99" s="21" t="s">
        <v>154</v>
      </c>
      <c r="BE99" s="220">
        <f>IF(N99="základní",J99,0)</f>
        <v>0</v>
      </c>
      <c r="BF99" s="220">
        <f>IF(N99="snížená",J99,0)</f>
        <v>0</v>
      </c>
      <c r="BG99" s="220">
        <f>IF(N99="zákl. přenesená",J99,0)</f>
        <v>0</v>
      </c>
      <c r="BH99" s="220">
        <f>IF(N99="sníž. přenesená",J99,0)</f>
        <v>0</v>
      </c>
      <c r="BI99" s="220">
        <f>IF(N99="nulová",J99,0)</f>
        <v>0</v>
      </c>
      <c r="BJ99" s="21" t="s">
        <v>78</v>
      </c>
      <c r="BK99" s="220">
        <f>ROUND(I99*H99,2)</f>
        <v>0</v>
      </c>
      <c r="BL99" s="21" t="s">
        <v>159</v>
      </c>
      <c r="BM99" s="21" t="s">
        <v>1866</v>
      </c>
    </row>
    <row r="100" s="1" customFormat="1" ht="25.5" customHeight="1">
      <c r="B100" s="43"/>
      <c r="C100" s="209" t="s">
        <v>180</v>
      </c>
      <c r="D100" s="209" t="s">
        <v>155</v>
      </c>
      <c r="E100" s="210" t="s">
        <v>1117</v>
      </c>
      <c r="F100" s="211" t="s">
        <v>1867</v>
      </c>
      <c r="G100" s="212" t="s">
        <v>158</v>
      </c>
      <c r="H100" s="213">
        <v>13.395</v>
      </c>
      <c r="I100" s="214"/>
      <c r="J100" s="215">
        <f>ROUND(I100*H100,2)</f>
        <v>0</v>
      </c>
      <c r="K100" s="211" t="s">
        <v>21</v>
      </c>
      <c r="L100" s="69"/>
      <c r="M100" s="216" t="s">
        <v>21</v>
      </c>
      <c r="N100" s="217" t="s">
        <v>41</v>
      </c>
      <c r="O100" s="44"/>
      <c r="P100" s="218">
        <f>O100*H100</f>
        <v>0</v>
      </c>
      <c r="Q100" s="218">
        <v>0</v>
      </c>
      <c r="R100" s="218">
        <f>Q100*H100</f>
        <v>0</v>
      </c>
      <c r="S100" s="218">
        <v>0</v>
      </c>
      <c r="T100" s="219">
        <f>S100*H100</f>
        <v>0</v>
      </c>
      <c r="AR100" s="21" t="s">
        <v>159</v>
      </c>
      <c r="AT100" s="21" t="s">
        <v>155</v>
      </c>
      <c r="AU100" s="21" t="s">
        <v>78</v>
      </c>
      <c r="AY100" s="21" t="s">
        <v>154</v>
      </c>
      <c r="BE100" s="220">
        <f>IF(N100="základní",J100,0)</f>
        <v>0</v>
      </c>
      <c r="BF100" s="220">
        <f>IF(N100="snížená",J100,0)</f>
        <v>0</v>
      </c>
      <c r="BG100" s="220">
        <f>IF(N100="zákl. přenesená",J100,0)</f>
        <v>0</v>
      </c>
      <c r="BH100" s="220">
        <f>IF(N100="sníž. přenesená",J100,0)</f>
        <v>0</v>
      </c>
      <c r="BI100" s="220">
        <f>IF(N100="nulová",J100,0)</f>
        <v>0</v>
      </c>
      <c r="BJ100" s="21" t="s">
        <v>78</v>
      </c>
      <c r="BK100" s="220">
        <f>ROUND(I100*H100,2)</f>
        <v>0</v>
      </c>
      <c r="BL100" s="21" t="s">
        <v>159</v>
      </c>
      <c r="BM100" s="21" t="s">
        <v>179</v>
      </c>
    </row>
    <row r="101" s="10" customFormat="1">
      <c r="B101" s="221"/>
      <c r="C101" s="222"/>
      <c r="D101" s="223" t="s">
        <v>160</v>
      </c>
      <c r="E101" s="224" t="s">
        <v>21</v>
      </c>
      <c r="F101" s="225" t="s">
        <v>1120</v>
      </c>
      <c r="G101" s="222"/>
      <c r="H101" s="226">
        <v>13.395</v>
      </c>
      <c r="I101" s="227"/>
      <c r="J101" s="222"/>
      <c r="K101" s="222"/>
      <c r="L101" s="228"/>
      <c r="M101" s="229"/>
      <c r="N101" s="230"/>
      <c r="O101" s="230"/>
      <c r="P101" s="230"/>
      <c r="Q101" s="230"/>
      <c r="R101" s="230"/>
      <c r="S101" s="230"/>
      <c r="T101" s="231"/>
      <c r="AT101" s="232" t="s">
        <v>160</v>
      </c>
      <c r="AU101" s="232" t="s">
        <v>78</v>
      </c>
      <c r="AV101" s="10" t="s">
        <v>80</v>
      </c>
      <c r="AW101" s="10" t="s">
        <v>33</v>
      </c>
      <c r="AX101" s="10" t="s">
        <v>70</v>
      </c>
      <c r="AY101" s="232" t="s">
        <v>154</v>
      </c>
    </row>
    <row r="102" s="11" customFormat="1">
      <c r="B102" s="233"/>
      <c r="C102" s="234"/>
      <c r="D102" s="223" t="s">
        <v>160</v>
      </c>
      <c r="E102" s="235" t="s">
        <v>21</v>
      </c>
      <c r="F102" s="236" t="s">
        <v>162</v>
      </c>
      <c r="G102" s="234"/>
      <c r="H102" s="237">
        <v>13.395</v>
      </c>
      <c r="I102" s="238"/>
      <c r="J102" s="234"/>
      <c r="K102" s="234"/>
      <c r="L102" s="239"/>
      <c r="M102" s="240"/>
      <c r="N102" s="241"/>
      <c r="O102" s="241"/>
      <c r="P102" s="241"/>
      <c r="Q102" s="241"/>
      <c r="R102" s="241"/>
      <c r="S102" s="241"/>
      <c r="T102" s="242"/>
      <c r="AT102" s="243" t="s">
        <v>160</v>
      </c>
      <c r="AU102" s="243" t="s">
        <v>78</v>
      </c>
      <c r="AV102" s="11" t="s">
        <v>159</v>
      </c>
      <c r="AW102" s="11" t="s">
        <v>33</v>
      </c>
      <c r="AX102" s="11" t="s">
        <v>78</v>
      </c>
      <c r="AY102" s="243" t="s">
        <v>154</v>
      </c>
    </row>
    <row r="103" s="1" customFormat="1" ht="16.5" customHeight="1">
      <c r="B103" s="43"/>
      <c r="C103" s="209" t="s">
        <v>172</v>
      </c>
      <c r="D103" s="209" t="s">
        <v>155</v>
      </c>
      <c r="E103" s="210" t="s">
        <v>1868</v>
      </c>
      <c r="F103" s="211" t="s">
        <v>1142</v>
      </c>
      <c r="G103" s="212" t="s">
        <v>158</v>
      </c>
      <c r="H103" s="213">
        <v>-67.941999999999993</v>
      </c>
      <c r="I103" s="214"/>
      <c r="J103" s="215">
        <f>ROUND(I103*H103,2)</f>
        <v>0</v>
      </c>
      <c r="K103" s="211" t="s">
        <v>21</v>
      </c>
      <c r="L103" s="69"/>
      <c r="M103" s="216" t="s">
        <v>21</v>
      </c>
      <c r="N103" s="217" t="s">
        <v>41</v>
      </c>
      <c r="O103" s="44"/>
      <c r="P103" s="218">
        <f>O103*H103</f>
        <v>0</v>
      </c>
      <c r="Q103" s="218">
        <v>0</v>
      </c>
      <c r="R103" s="218">
        <f>Q103*H103</f>
        <v>0</v>
      </c>
      <c r="S103" s="218">
        <v>0</v>
      </c>
      <c r="T103" s="219">
        <f>S103*H103</f>
        <v>0</v>
      </c>
      <c r="AR103" s="21" t="s">
        <v>159</v>
      </c>
      <c r="AT103" s="21" t="s">
        <v>155</v>
      </c>
      <c r="AU103" s="21" t="s">
        <v>78</v>
      </c>
      <c r="AY103" s="21" t="s">
        <v>154</v>
      </c>
      <c r="BE103" s="220">
        <f>IF(N103="základní",J103,0)</f>
        <v>0</v>
      </c>
      <c r="BF103" s="220">
        <f>IF(N103="snížená",J103,0)</f>
        <v>0</v>
      </c>
      <c r="BG103" s="220">
        <f>IF(N103="zákl. přenesená",J103,0)</f>
        <v>0</v>
      </c>
      <c r="BH103" s="220">
        <f>IF(N103="sníž. přenesená",J103,0)</f>
        <v>0</v>
      </c>
      <c r="BI103" s="220">
        <f>IF(N103="nulová",J103,0)</f>
        <v>0</v>
      </c>
      <c r="BJ103" s="21" t="s">
        <v>78</v>
      </c>
      <c r="BK103" s="220">
        <f>ROUND(I103*H103,2)</f>
        <v>0</v>
      </c>
      <c r="BL103" s="21" t="s">
        <v>159</v>
      </c>
      <c r="BM103" s="21" t="s">
        <v>1869</v>
      </c>
    </row>
    <row r="104" s="1" customFormat="1" ht="25.5" customHeight="1">
      <c r="B104" s="43"/>
      <c r="C104" s="209" t="s">
        <v>189</v>
      </c>
      <c r="D104" s="209" t="s">
        <v>155</v>
      </c>
      <c r="E104" s="210" t="s">
        <v>1141</v>
      </c>
      <c r="F104" s="211" t="s">
        <v>1870</v>
      </c>
      <c r="G104" s="212" t="s">
        <v>158</v>
      </c>
      <c r="H104" s="213">
        <v>67.941999999999993</v>
      </c>
      <c r="I104" s="214"/>
      <c r="J104" s="215">
        <f>ROUND(I104*H104,2)</f>
        <v>0</v>
      </c>
      <c r="K104" s="211" t="s">
        <v>21</v>
      </c>
      <c r="L104" s="69"/>
      <c r="M104" s="216" t="s">
        <v>21</v>
      </c>
      <c r="N104" s="217" t="s">
        <v>41</v>
      </c>
      <c r="O104" s="44"/>
      <c r="P104" s="218">
        <f>O104*H104</f>
        <v>0</v>
      </c>
      <c r="Q104" s="218">
        <v>0</v>
      </c>
      <c r="R104" s="218">
        <f>Q104*H104</f>
        <v>0</v>
      </c>
      <c r="S104" s="218">
        <v>0</v>
      </c>
      <c r="T104" s="219">
        <f>S104*H104</f>
        <v>0</v>
      </c>
      <c r="AR104" s="21" t="s">
        <v>159</v>
      </c>
      <c r="AT104" s="21" t="s">
        <v>155</v>
      </c>
      <c r="AU104" s="21" t="s">
        <v>78</v>
      </c>
      <c r="AY104" s="21" t="s">
        <v>154</v>
      </c>
      <c r="BE104" s="220">
        <f>IF(N104="základní",J104,0)</f>
        <v>0</v>
      </c>
      <c r="BF104" s="220">
        <f>IF(N104="snížená",J104,0)</f>
        <v>0</v>
      </c>
      <c r="BG104" s="220">
        <f>IF(N104="zákl. přenesená",J104,0)</f>
        <v>0</v>
      </c>
      <c r="BH104" s="220">
        <f>IF(N104="sníž. přenesená",J104,0)</f>
        <v>0</v>
      </c>
      <c r="BI104" s="220">
        <f>IF(N104="nulová",J104,0)</f>
        <v>0</v>
      </c>
      <c r="BJ104" s="21" t="s">
        <v>78</v>
      </c>
      <c r="BK104" s="220">
        <f>ROUND(I104*H104,2)</f>
        <v>0</v>
      </c>
      <c r="BL104" s="21" t="s">
        <v>159</v>
      </c>
      <c r="BM104" s="21" t="s">
        <v>183</v>
      </c>
    </row>
    <row r="105" s="10" customFormat="1">
      <c r="B105" s="221"/>
      <c r="C105" s="222"/>
      <c r="D105" s="223" t="s">
        <v>160</v>
      </c>
      <c r="E105" s="224" t="s">
        <v>21</v>
      </c>
      <c r="F105" s="225" t="s">
        <v>1144</v>
      </c>
      <c r="G105" s="222"/>
      <c r="H105" s="226">
        <v>1.51</v>
      </c>
      <c r="I105" s="227"/>
      <c r="J105" s="222"/>
      <c r="K105" s="222"/>
      <c r="L105" s="228"/>
      <c r="M105" s="229"/>
      <c r="N105" s="230"/>
      <c r="O105" s="230"/>
      <c r="P105" s="230"/>
      <c r="Q105" s="230"/>
      <c r="R105" s="230"/>
      <c r="S105" s="230"/>
      <c r="T105" s="231"/>
      <c r="AT105" s="232" t="s">
        <v>160</v>
      </c>
      <c r="AU105" s="232" t="s">
        <v>78</v>
      </c>
      <c r="AV105" s="10" t="s">
        <v>80</v>
      </c>
      <c r="AW105" s="10" t="s">
        <v>33</v>
      </c>
      <c r="AX105" s="10" t="s">
        <v>70</v>
      </c>
      <c r="AY105" s="232" t="s">
        <v>154</v>
      </c>
    </row>
    <row r="106" s="10" customFormat="1">
      <c r="B106" s="221"/>
      <c r="C106" s="222"/>
      <c r="D106" s="223" t="s">
        <v>160</v>
      </c>
      <c r="E106" s="224" t="s">
        <v>21</v>
      </c>
      <c r="F106" s="225" t="s">
        <v>1145</v>
      </c>
      <c r="G106" s="222"/>
      <c r="H106" s="226">
        <v>1.123</v>
      </c>
      <c r="I106" s="227"/>
      <c r="J106" s="222"/>
      <c r="K106" s="222"/>
      <c r="L106" s="228"/>
      <c r="M106" s="229"/>
      <c r="N106" s="230"/>
      <c r="O106" s="230"/>
      <c r="P106" s="230"/>
      <c r="Q106" s="230"/>
      <c r="R106" s="230"/>
      <c r="S106" s="230"/>
      <c r="T106" s="231"/>
      <c r="AT106" s="232" t="s">
        <v>160</v>
      </c>
      <c r="AU106" s="232" t="s">
        <v>78</v>
      </c>
      <c r="AV106" s="10" t="s">
        <v>80</v>
      </c>
      <c r="AW106" s="10" t="s">
        <v>33</v>
      </c>
      <c r="AX106" s="10" t="s">
        <v>70</v>
      </c>
      <c r="AY106" s="232" t="s">
        <v>154</v>
      </c>
    </row>
    <row r="107" s="10" customFormat="1">
      <c r="B107" s="221"/>
      <c r="C107" s="222"/>
      <c r="D107" s="223" t="s">
        <v>160</v>
      </c>
      <c r="E107" s="224" t="s">
        <v>21</v>
      </c>
      <c r="F107" s="225" t="s">
        <v>1146</v>
      </c>
      <c r="G107" s="222"/>
      <c r="H107" s="226">
        <v>8.1899999999999995</v>
      </c>
      <c r="I107" s="227"/>
      <c r="J107" s="222"/>
      <c r="K107" s="222"/>
      <c r="L107" s="228"/>
      <c r="M107" s="229"/>
      <c r="N107" s="230"/>
      <c r="O107" s="230"/>
      <c r="P107" s="230"/>
      <c r="Q107" s="230"/>
      <c r="R107" s="230"/>
      <c r="S107" s="230"/>
      <c r="T107" s="231"/>
      <c r="AT107" s="232" t="s">
        <v>160</v>
      </c>
      <c r="AU107" s="232" t="s">
        <v>78</v>
      </c>
      <c r="AV107" s="10" t="s">
        <v>80</v>
      </c>
      <c r="AW107" s="10" t="s">
        <v>33</v>
      </c>
      <c r="AX107" s="10" t="s">
        <v>70</v>
      </c>
      <c r="AY107" s="232" t="s">
        <v>154</v>
      </c>
    </row>
    <row r="108" s="10" customFormat="1">
      <c r="B108" s="221"/>
      <c r="C108" s="222"/>
      <c r="D108" s="223" t="s">
        <v>160</v>
      </c>
      <c r="E108" s="224" t="s">
        <v>21</v>
      </c>
      <c r="F108" s="225" t="s">
        <v>1147</v>
      </c>
      <c r="G108" s="222"/>
      <c r="H108" s="226">
        <v>2.8029999999999999</v>
      </c>
      <c r="I108" s="227"/>
      <c r="J108" s="222"/>
      <c r="K108" s="222"/>
      <c r="L108" s="228"/>
      <c r="M108" s="229"/>
      <c r="N108" s="230"/>
      <c r="O108" s="230"/>
      <c r="P108" s="230"/>
      <c r="Q108" s="230"/>
      <c r="R108" s="230"/>
      <c r="S108" s="230"/>
      <c r="T108" s="231"/>
      <c r="AT108" s="232" t="s">
        <v>160</v>
      </c>
      <c r="AU108" s="232" t="s">
        <v>78</v>
      </c>
      <c r="AV108" s="10" t="s">
        <v>80</v>
      </c>
      <c r="AW108" s="10" t="s">
        <v>33</v>
      </c>
      <c r="AX108" s="10" t="s">
        <v>70</v>
      </c>
      <c r="AY108" s="232" t="s">
        <v>154</v>
      </c>
    </row>
    <row r="109" s="10" customFormat="1">
      <c r="B109" s="221"/>
      <c r="C109" s="222"/>
      <c r="D109" s="223" t="s">
        <v>160</v>
      </c>
      <c r="E109" s="224" t="s">
        <v>21</v>
      </c>
      <c r="F109" s="225" t="s">
        <v>1148</v>
      </c>
      <c r="G109" s="222"/>
      <c r="H109" s="226">
        <v>2.508</v>
      </c>
      <c r="I109" s="227"/>
      <c r="J109" s="222"/>
      <c r="K109" s="222"/>
      <c r="L109" s="228"/>
      <c r="M109" s="229"/>
      <c r="N109" s="230"/>
      <c r="O109" s="230"/>
      <c r="P109" s="230"/>
      <c r="Q109" s="230"/>
      <c r="R109" s="230"/>
      <c r="S109" s="230"/>
      <c r="T109" s="231"/>
      <c r="AT109" s="232" t="s">
        <v>160</v>
      </c>
      <c r="AU109" s="232" t="s">
        <v>78</v>
      </c>
      <c r="AV109" s="10" t="s">
        <v>80</v>
      </c>
      <c r="AW109" s="10" t="s">
        <v>33</v>
      </c>
      <c r="AX109" s="10" t="s">
        <v>70</v>
      </c>
      <c r="AY109" s="232" t="s">
        <v>154</v>
      </c>
    </row>
    <row r="110" s="10" customFormat="1">
      <c r="B110" s="221"/>
      <c r="C110" s="222"/>
      <c r="D110" s="223" t="s">
        <v>160</v>
      </c>
      <c r="E110" s="224" t="s">
        <v>21</v>
      </c>
      <c r="F110" s="225" t="s">
        <v>1149</v>
      </c>
      <c r="G110" s="222"/>
      <c r="H110" s="226">
        <v>2.0899999999999999</v>
      </c>
      <c r="I110" s="227"/>
      <c r="J110" s="222"/>
      <c r="K110" s="222"/>
      <c r="L110" s="228"/>
      <c r="M110" s="229"/>
      <c r="N110" s="230"/>
      <c r="O110" s="230"/>
      <c r="P110" s="230"/>
      <c r="Q110" s="230"/>
      <c r="R110" s="230"/>
      <c r="S110" s="230"/>
      <c r="T110" s="231"/>
      <c r="AT110" s="232" t="s">
        <v>160</v>
      </c>
      <c r="AU110" s="232" t="s">
        <v>78</v>
      </c>
      <c r="AV110" s="10" t="s">
        <v>80</v>
      </c>
      <c r="AW110" s="10" t="s">
        <v>33</v>
      </c>
      <c r="AX110" s="10" t="s">
        <v>70</v>
      </c>
      <c r="AY110" s="232" t="s">
        <v>154</v>
      </c>
    </row>
    <row r="111" s="10" customFormat="1">
      <c r="B111" s="221"/>
      <c r="C111" s="222"/>
      <c r="D111" s="223" t="s">
        <v>160</v>
      </c>
      <c r="E111" s="224" t="s">
        <v>21</v>
      </c>
      <c r="F111" s="225" t="s">
        <v>1150</v>
      </c>
      <c r="G111" s="222"/>
      <c r="H111" s="226">
        <v>1.254</v>
      </c>
      <c r="I111" s="227"/>
      <c r="J111" s="222"/>
      <c r="K111" s="222"/>
      <c r="L111" s="228"/>
      <c r="M111" s="229"/>
      <c r="N111" s="230"/>
      <c r="O111" s="230"/>
      <c r="P111" s="230"/>
      <c r="Q111" s="230"/>
      <c r="R111" s="230"/>
      <c r="S111" s="230"/>
      <c r="T111" s="231"/>
      <c r="AT111" s="232" t="s">
        <v>160</v>
      </c>
      <c r="AU111" s="232" t="s">
        <v>78</v>
      </c>
      <c r="AV111" s="10" t="s">
        <v>80</v>
      </c>
      <c r="AW111" s="10" t="s">
        <v>33</v>
      </c>
      <c r="AX111" s="10" t="s">
        <v>70</v>
      </c>
      <c r="AY111" s="232" t="s">
        <v>154</v>
      </c>
    </row>
    <row r="112" s="10" customFormat="1">
      <c r="B112" s="221"/>
      <c r="C112" s="222"/>
      <c r="D112" s="223" t="s">
        <v>160</v>
      </c>
      <c r="E112" s="224" t="s">
        <v>21</v>
      </c>
      <c r="F112" s="225" t="s">
        <v>1151</v>
      </c>
      <c r="G112" s="222"/>
      <c r="H112" s="226">
        <v>1.0609999999999999</v>
      </c>
      <c r="I112" s="227"/>
      <c r="J112" s="222"/>
      <c r="K112" s="222"/>
      <c r="L112" s="228"/>
      <c r="M112" s="229"/>
      <c r="N112" s="230"/>
      <c r="O112" s="230"/>
      <c r="P112" s="230"/>
      <c r="Q112" s="230"/>
      <c r="R112" s="230"/>
      <c r="S112" s="230"/>
      <c r="T112" s="231"/>
      <c r="AT112" s="232" t="s">
        <v>160</v>
      </c>
      <c r="AU112" s="232" t="s">
        <v>78</v>
      </c>
      <c r="AV112" s="10" t="s">
        <v>80</v>
      </c>
      <c r="AW112" s="10" t="s">
        <v>33</v>
      </c>
      <c r="AX112" s="10" t="s">
        <v>70</v>
      </c>
      <c r="AY112" s="232" t="s">
        <v>154</v>
      </c>
    </row>
    <row r="113" s="10" customFormat="1">
      <c r="B113" s="221"/>
      <c r="C113" s="222"/>
      <c r="D113" s="223" t="s">
        <v>160</v>
      </c>
      <c r="E113" s="224" t="s">
        <v>21</v>
      </c>
      <c r="F113" s="225" t="s">
        <v>1152</v>
      </c>
      <c r="G113" s="222"/>
      <c r="H113" s="226">
        <v>0.64200000000000002</v>
      </c>
      <c r="I113" s="227"/>
      <c r="J113" s="222"/>
      <c r="K113" s="222"/>
      <c r="L113" s="228"/>
      <c r="M113" s="229"/>
      <c r="N113" s="230"/>
      <c r="O113" s="230"/>
      <c r="P113" s="230"/>
      <c r="Q113" s="230"/>
      <c r="R113" s="230"/>
      <c r="S113" s="230"/>
      <c r="T113" s="231"/>
      <c r="AT113" s="232" t="s">
        <v>160</v>
      </c>
      <c r="AU113" s="232" t="s">
        <v>78</v>
      </c>
      <c r="AV113" s="10" t="s">
        <v>80</v>
      </c>
      <c r="AW113" s="10" t="s">
        <v>33</v>
      </c>
      <c r="AX113" s="10" t="s">
        <v>70</v>
      </c>
      <c r="AY113" s="232" t="s">
        <v>154</v>
      </c>
    </row>
    <row r="114" s="10" customFormat="1">
      <c r="B114" s="221"/>
      <c r="C114" s="222"/>
      <c r="D114" s="223" t="s">
        <v>160</v>
      </c>
      <c r="E114" s="224" t="s">
        <v>21</v>
      </c>
      <c r="F114" s="225" t="s">
        <v>1153</v>
      </c>
      <c r="G114" s="222"/>
      <c r="H114" s="226">
        <v>0.41599999999999998</v>
      </c>
      <c r="I114" s="227"/>
      <c r="J114" s="222"/>
      <c r="K114" s="222"/>
      <c r="L114" s="228"/>
      <c r="M114" s="229"/>
      <c r="N114" s="230"/>
      <c r="O114" s="230"/>
      <c r="P114" s="230"/>
      <c r="Q114" s="230"/>
      <c r="R114" s="230"/>
      <c r="S114" s="230"/>
      <c r="T114" s="231"/>
      <c r="AT114" s="232" t="s">
        <v>160</v>
      </c>
      <c r="AU114" s="232" t="s">
        <v>78</v>
      </c>
      <c r="AV114" s="10" t="s">
        <v>80</v>
      </c>
      <c r="AW114" s="10" t="s">
        <v>33</v>
      </c>
      <c r="AX114" s="10" t="s">
        <v>70</v>
      </c>
      <c r="AY114" s="232" t="s">
        <v>154</v>
      </c>
    </row>
    <row r="115" s="10" customFormat="1">
      <c r="B115" s="221"/>
      <c r="C115" s="222"/>
      <c r="D115" s="223" t="s">
        <v>160</v>
      </c>
      <c r="E115" s="224" t="s">
        <v>21</v>
      </c>
      <c r="F115" s="225" t="s">
        <v>1154</v>
      </c>
      <c r="G115" s="222"/>
      <c r="H115" s="226">
        <v>26.901</v>
      </c>
      <c r="I115" s="227"/>
      <c r="J115" s="222"/>
      <c r="K115" s="222"/>
      <c r="L115" s="228"/>
      <c r="M115" s="229"/>
      <c r="N115" s="230"/>
      <c r="O115" s="230"/>
      <c r="P115" s="230"/>
      <c r="Q115" s="230"/>
      <c r="R115" s="230"/>
      <c r="S115" s="230"/>
      <c r="T115" s="231"/>
      <c r="AT115" s="232" t="s">
        <v>160</v>
      </c>
      <c r="AU115" s="232" t="s">
        <v>78</v>
      </c>
      <c r="AV115" s="10" t="s">
        <v>80</v>
      </c>
      <c r="AW115" s="10" t="s">
        <v>33</v>
      </c>
      <c r="AX115" s="10" t="s">
        <v>70</v>
      </c>
      <c r="AY115" s="232" t="s">
        <v>154</v>
      </c>
    </row>
    <row r="116" s="10" customFormat="1">
      <c r="B116" s="221"/>
      <c r="C116" s="222"/>
      <c r="D116" s="223" t="s">
        <v>160</v>
      </c>
      <c r="E116" s="224" t="s">
        <v>21</v>
      </c>
      <c r="F116" s="225" t="s">
        <v>1155</v>
      </c>
      <c r="G116" s="222"/>
      <c r="H116" s="226">
        <v>2.5</v>
      </c>
      <c r="I116" s="227"/>
      <c r="J116" s="222"/>
      <c r="K116" s="222"/>
      <c r="L116" s="228"/>
      <c r="M116" s="229"/>
      <c r="N116" s="230"/>
      <c r="O116" s="230"/>
      <c r="P116" s="230"/>
      <c r="Q116" s="230"/>
      <c r="R116" s="230"/>
      <c r="S116" s="230"/>
      <c r="T116" s="231"/>
      <c r="AT116" s="232" t="s">
        <v>160</v>
      </c>
      <c r="AU116" s="232" t="s">
        <v>78</v>
      </c>
      <c r="AV116" s="10" t="s">
        <v>80</v>
      </c>
      <c r="AW116" s="10" t="s">
        <v>33</v>
      </c>
      <c r="AX116" s="10" t="s">
        <v>70</v>
      </c>
      <c r="AY116" s="232" t="s">
        <v>154</v>
      </c>
    </row>
    <row r="117" s="10" customFormat="1">
      <c r="B117" s="221"/>
      <c r="C117" s="222"/>
      <c r="D117" s="223" t="s">
        <v>160</v>
      </c>
      <c r="E117" s="224" t="s">
        <v>21</v>
      </c>
      <c r="F117" s="225" t="s">
        <v>1156</v>
      </c>
      <c r="G117" s="222"/>
      <c r="H117" s="226">
        <v>3.6960000000000002</v>
      </c>
      <c r="I117" s="227"/>
      <c r="J117" s="222"/>
      <c r="K117" s="222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160</v>
      </c>
      <c r="AU117" s="232" t="s">
        <v>78</v>
      </c>
      <c r="AV117" s="10" t="s">
        <v>80</v>
      </c>
      <c r="AW117" s="10" t="s">
        <v>33</v>
      </c>
      <c r="AX117" s="10" t="s">
        <v>70</v>
      </c>
      <c r="AY117" s="232" t="s">
        <v>154</v>
      </c>
    </row>
    <row r="118" s="10" customFormat="1">
      <c r="B118" s="221"/>
      <c r="C118" s="222"/>
      <c r="D118" s="223" t="s">
        <v>160</v>
      </c>
      <c r="E118" s="224" t="s">
        <v>21</v>
      </c>
      <c r="F118" s="225" t="s">
        <v>1157</v>
      </c>
      <c r="G118" s="222"/>
      <c r="H118" s="226">
        <v>13.247999999999999</v>
      </c>
      <c r="I118" s="227"/>
      <c r="J118" s="222"/>
      <c r="K118" s="222"/>
      <c r="L118" s="228"/>
      <c r="M118" s="229"/>
      <c r="N118" s="230"/>
      <c r="O118" s="230"/>
      <c r="P118" s="230"/>
      <c r="Q118" s="230"/>
      <c r="R118" s="230"/>
      <c r="S118" s="230"/>
      <c r="T118" s="231"/>
      <c r="AT118" s="232" t="s">
        <v>160</v>
      </c>
      <c r="AU118" s="232" t="s">
        <v>78</v>
      </c>
      <c r="AV118" s="10" t="s">
        <v>80</v>
      </c>
      <c r="AW118" s="10" t="s">
        <v>33</v>
      </c>
      <c r="AX118" s="10" t="s">
        <v>70</v>
      </c>
      <c r="AY118" s="232" t="s">
        <v>154</v>
      </c>
    </row>
    <row r="119" s="11" customFormat="1">
      <c r="B119" s="233"/>
      <c r="C119" s="234"/>
      <c r="D119" s="223" t="s">
        <v>160</v>
      </c>
      <c r="E119" s="235" t="s">
        <v>21</v>
      </c>
      <c r="F119" s="236" t="s">
        <v>162</v>
      </c>
      <c r="G119" s="234"/>
      <c r="H119" s="237">
        <v>67.941999999999993</v>
      </c>
      <c r="I119" s="238"/>
      <c r="J119" s="234"/>
      <c r="K119" s="234"/>
      <c r="L119" s="239"/>
      <c r="M119" s="240"/>
      <c r="N119" s="241"/>
      <c r="O119" s="241"/>
      <c r="P119" s="241"/>
      <c r="Q119" s="241"/>
      <c r="R119" s="241"/>
      <c r="S119" s="241"/>
      <c r="T119" s="242"/>
      <c r="AT119" s="243" t="s">
        <v>160</v>
      </c>
      <c r="AU119" s="243" t="s">
        <v>78</v>
      </c>
      <c r="AV119" s="11" t="s">
        <v>159</v>
      </c>
      <c r="AW119" s="11" t="s">
        <v>33</v>
      </c>
      <c r="AX119" s="11" t="s">
        <v>78</v>
      </c>
      <c r="AY119" s="243" t="s">
        <v>154</v>
      </c>
    </row>
    <row r="120" s="9" customFormat="1" ht="37.44" customHeight="1">
      <c r="B120" s="195"/>
      <c r="C120" s="196"/>
      <c r="D120" s="197" t="s">
        <v>69</v>
      </c>
      <c r="E120" s="198" t="s">
        <v>1871</v>
      </c>
      <c r="F120" s="198" t="s">
        <v>1872</v>
      </c>
      <c r="G120" s="196"/>
      <c r="H120" s="196"/>
      <c r="I120" s="199"/>
      <c r="J120" s="200">
        <f>BK120</f>
        <v>0</v>
      </c>
      <c r="K120" s="196"/>
      <c r="L120" s="201"/>
      <c r="M120" s="202"/>
      <c r="N120" s="203"/>
      <c r="O120" s="203"/>
      <c r="P120" s="204">
        <f>SUM(P121:P125)</f>
        <v>0</v>
      </c>
      <c r="Q120" s="203"/>
      <c r="R120" s="204">
        <f>SUM(R121:R125)</f>
        <v>0</v>
      </c>
      <c r="S120" s="203"/>
      <c r="T120" s="205">
        <f>SUM(T121:T125)</f>
        <v>0</v>
      </c>
      <c r="AR120" s="206" t="s">
        <v>78</v>
      </c>
      <c r="AT120" s="207" t="s">
        <v>69</v>
      </c>
      <c r="AU120" s="207" t="s">
        <v>70</v>
      </c>
      <c r="AY120" s="206" t="s">
        <v>154</v>
      </c>
      <c r="BK120" s="208">
        <f>SUM(BK121:BK125)</f>
        <v>0</v>
      </c>
    </row>
    <row r="121" s="1" customFormat="1" ht="16.5" customHeight="1">
      <c r="B121" s="43"/>
      <c r="C121" s="209" t="s">
        <v>176</v>
      </c>
      <c r="D121" s="209" t="s">
        <v>155</v>
      </c>
      <c r="E121" s="210" t="s">
        <v>1873</v>
      </c>
      <c r="F121" s="211" t="s">
        <v>1874</v>
      </c>
      <c r="G121" s="212" t="s">
        <v>576</v>
      </c>
      <c r="H121" s="213">
        <v>1</v>
      </c>
      <c r="I121" s="214"/>
      <c r="J121" s="215">
        <f>ROUND(I121*H121,2)</f>
        <v>0</v>
      </c>
      <c r="K121" s="211" t="s">
        <v>21</v>
      </c>
      <c r="L121" s="69"/>
      <c r="M121" s="216" t="s">
        <v>21</v>
      </c>
      <c r="N121" s="217" t="s">
        <v>41</v>
      </c>
      <c r="O121" s="44"/>
      <c r="P121" s="218">
        <f>O121*H121</f>
        <v>0</v>
      </c>
      <c r="Q121" s="218">
        <v>0</v>
      </c>
      <c r="R121" s="218">
        <f>Q121*H121</f>
        <v>0</v>
      </c>
      <c r="S121" s="218">
        <v>0</v>
      </c>
      <c r="T121" s="219">
        <f>S121*H121</f>
        <v>0</v>
      </c>
      <c r="AR121" s="21" t="s">
        <v>159</v>
      </c>
      <c r="AT121" s="21" t="s">
        <v>155</v>
      </c>
      <c r="AU121" s="21" t="s">
        <v>78</v>
      </c>
      <c r="AY121" s="21" t="s">
        <v>154</v>
      </c>
      <c r="BE121" s="220">
        <f>IF(N121="základní",J121,0)</f>
        <v>0</v>
      </c>
      <c r="BF121" s="220">
        <f>IF(N121="snížená",J121,0)</f>
        <v>0</v>
      </c>
      <c r="BG121" s="220">
        <f>IF(N121="zákl. přenesená",J121,0)</f>
        <v>0</v>
      </c>
      <c r="BH121" s="220">
        <f>IF(N121="sníž. přenesená",J121,0)</f>
        <v>0</v>
      </c>
      <c r="BI121" s="220">
        <f>IF(N121="nulová",J121,0)</f>
        <v>0</v>
      </c>
      <c r="BJ121" s="21" t="s">
        <v>78</v>
      </c>
      <c r="BK121" s="220">
        <f>ROUND(I121*H121,2)</f>
        <v>0</v>
      </c>
      <c r="BL121" s="21" t="s">
        <v>159</v>
      </c>
      <c r="BM121" s="21" t="s">
        <v>187</v>
      </c>
    </row>
    <row r="122" s="1" customFormat="1" ht="16.5" customHeight="1">
      <c r="B122" s="43"/>
      <c r="C122" s="209" t="s">
        <v>198</v>
      </c>
      <c r="D122" s="209" t="s">
        <v>155</v>
      </c>
      <c r="E122" s="210" t="s">
        <v>1875</v>
      </c>
      <c r="F122" s="211" t="s">
        <v>1876</v>
      </c>
      <c r="G122" s="212" t="s">
        <v>576</v>
      </c>
      <c r="H122" s="213">
        <v>1</v>
      </c>
      <c r="I122" s="214"/>
      <c r="J122" s="215">
        <f>ROUND(I122*H122,2)</f>
        <v>0</v>
      </c>
      <c r="K122" s="211" t="s">
        <v>21</v>
      </c>
      <c r="L122" s="69"/>
      <c r="M122" s="216" t="s">
        <v>21</v>
      </c>
      <c r="N122" s="217" t="s">
        <v>41</v>
      </c>
      <c r="O122" s="44"/>
      <c r="P122" s="218">
        <f>O122*H122</f>
        <v>0</v>
      </c>
      <c r="Q122" s="218">
        <v>0</v>
      </c>
      <c r="R122" s="218">
        <f>Q122*H122</f>
        <v>0</v>
      </c>
      <c r="S122" s="218">
        <v>0</v>
      </c>
      <c r="T122" s="219">
        <f>S122*H122</f>
        <v>0</v>
      </c>
      <c r="AR122" s="21" t="s">
        <v>159</v>
      </c>
      <c r="AT122" s="21" t="s">
        <v>155</v>
      </c>
      <c r="AU122" s="21" t="s">
        <v>78</v>
      </c>
      <c r="AY122" s="21" t="s">
        <v>154</v>
      </c>
      <c r="BE122" s="220">
        <f>IF(N122="základní",J122,0)</f>
        <v>0</v>
      </c>
      <c r="BF122" s="220">
        <f>IF(N122="snížená",J122,0)</f>
        <v>0</v>
      </c>
      <c r="BG122" s="220">
        <f>IF(N122="zákl. přenesená",J122,0)</f>
        <v>0</v>
      </c>
      <c r="BH122" s="220">
        <f>IF(N122="sníž. přenesená",J122,0)</f>
        <v>0</v>
      </c>
      <c r="BI122" s="220">
        <f>IF(N122="nulová",J122,0)</f>
        <v>0</v>
      </c>
      <c r="BJ122" s="21" t="s">
        <v>78</v>
      </c>
      <c r="BK122" s="220">
        <f>ROUND(I122*H122,2)</f>
        <v>0</v>
      </c>
      <c r="BL122" s="21" t="s">
        <v>159</v>
      </c>
      <c r="BM122" s="21" t="s">
        <v>192</v>
      </c>
    </row>
    <row r="123" s="1" customFormat="1" ht="16.5" customHeight="1">
      <c r="B123" s="43"/>
      <c r="C123" s="209" t="s">
        <v>179</v>
      </c>
      <c r="D123" s="209" t="s">
        <v>155</v>
      </c>
      <c r="E123" s="210" t="s">
        <v>1877</v>
      </c>
      <c r="F123" s="211" t="s">
        <v>1878</v>
      </c>
      <c r="G123" s="212" t="s">
        <v>576</v>
      </c>
      <c r="H123" s="213">
        <v>1</v>
      </c>
      <c r="I123" s="214"/>
      <c r="J123" s="215">
        <f>ROUND(I123*H123,2)</f>
        <v>0</v>
      </c>
      <c r="K123" s="211" t="s">
        <v>21</v>
      </c>
      <c r="L123" s="69"/>
      <c r="M123" s="216" t="s">
        <v>21</v>
      </c>
      <c r="N123" s="217" t="s">
        <v>41</v>
      </c>
      <c r="O123" s="44"/>
      <c r="P123" s="218">
        <f>O123*H123</f>
        <v>0</v>
      </c>
      <c r="Q123" s="218">
        <v>0</v>
      </c>
      <c r="R123" s="218">
        <f>Q123*H123</f>
        <v>0</v>
      </c>
      <c r="S123" s="218">
        <v>0</v>
      </c>
      <c r="T123" s="219">
        <f>S123*H123</f>
        <v>0</v>
      </c>
      <c r="AR123" s="21" t="s">
        <v>159</v>
      </c>
      <c r="AT123" s="21" t="s">
        <v>155</v>
      </c>
      <c r="AU123" s="21" t="s">
        <v>78</v>
      </c>
      <c r="AY123" s="21" t="s">
        <v>154</v>
      </c>
      <c r="BE123" s="220">
        <f>IF(N123="základní",J123,0)</f>
        <v>0</v>
      </c>
      <c r="BF123" s="220">
        <f>IF(N123="snížená",J123,0)</f>
        <v>0</v>
      </c>
      <c r="BG123" s="220">
        <f>IF(N123="zákl. přenesená",J123,0)</f>
        <v>0</v>
      </c>
      <c r="BH123" s="220">
        <f>IF(N123="sníž. přenesená",J123,0)</f>
        <v>0</v>
      </c>
      <c r="BI123" s="220">
        <f>IF(N123="nulová",J123,0)</f>
        <v>0</v>
      </c>
      <c r="BJ123" s="21" t="s">
        <v>78</v>
      </c>
      <c r="BK123" s="220">
        <f>ROUND(I123*H123,2)</f>
        <v>0</v>
      </c>
      <c r="BL123" s="21" t="s">
        <v>159</v>
      </c>
      <c r="BM123" s="21" t="s">
        <v>196</v>
      </c>
    </row>
    <row r="124" s="1" customFormat="1" ht="16.5" customHeight="1">
      <c r="B124" s="43"/>
      <c r="C124" s="209" t="s">
        <v>208</v>
      </c>
      <c r="D124" s="209" t="s">
        <v>155</v>
      </c>
      <c r="E124" s="210" t="s">
        <v>1879</v>
      </c>
      <c r="F124" s="211" t="s">
        <v>1880</v>
      </c>
      <c r="G124" s="212" t="s">
        <v>576</v>
      </c>
      <c r="H124" s="213">
        <v>1</v>
      </c>
      <c r="I124" s="214"/>
      <c r="J124" s="215">
        <f>ROUND(I124*H124,2)</f>
        <v>0</v>
      </c>
      <c r="K124" s="211" t="s">
        <v>21</v>
      </c>
      <c r="L124" s="69"/>
      <c r="M124" s="216" t="s">
        <v>21</v>
      </c>
      <c r="N124" s="217" t="s">
        <v>41</v>
      </c>
      <c r="O124" s="44"/>
      <c r="P124" s="218">
        <f>O124*H124</f>
        <v>0</v>
      </c>
      <c r="Q124" s="218">
        <v>0</v>
      </c>
      <c r="R124" s="218">
        <f>Q124*H124</f>
        <v>0</v>
      </c>
      <c r="S124" s="218">
        <v>0</v>
      </c>
      <c r="T124" s="219">
        <f>S124*H124</f>
        <v>0</v>
      </c>
      <c r="AR124" s="21" t="s">
        <v>159</v>
      </c>
      <c r="AT124" s="21" t="s">
        <v>155</v>
      </c>
      <c r="AU124" s="21" t="s">
        <v>78</v>
      </c>
      <c r="AY124" s="21" t="s">
        <v>154</v>
      </c>
      <c r="BE124" s="220">
        <f>IF(N124="základní",J124,0)</f>
        <v>0</v>
      </c>
      <c r="BF124" s="220">
        <f>IF(N124="snížená",J124,0)</f>
        <v>0</v>
      </c>
      <c r="BG124" s="220">
        <f>IF(N124="zákl. přenesená",J124,0)</f>
        <v>0</v>
      </c>
      <c r="BH124" s="220">
        <f>IF(N124="sníž. přenesená",J124,0)</f>
        <v>0</v>
      </c>
      <c r="BI124" s="220">
        <f>IF(N124="nulová",J124,0)</f>
        <v>0</v>
      </c>
      <c r="BJ124" s="21" t="s">
        <v>78</v>
      </c>
      <c r="BK124" s="220">
        <f>ROUND(I124*H124,2)</f>
        <v>0</v>
      </c>
      <c r="BL124" s="21" t="s">
        <v>159</v>
      </c>
      <c r="BM124" s="21" t="s">
        <v>201</v>
      </c>
    </row>
    <row r="125" s="1" customFormat="1" ht="16.5" customHeight="1">
      <c r="B125" s="43"/>
      <c r="C125" s="209" t="s">
        <v>183</v>
      </c>
      <c r="D125" s="209" t="s">
        <v>155</v>
      </c>
      <c r="E125" s="210" t="s">
        <v>1881</v>
      </c>
      <c r="F125" s="211" t="s">
        <v>1882</v>
      </c>
      <c r="G125" s="212" t="s">
        <v>576</v>
      </c>
      <c r="H125" s="213">
        <v>1</v>
      </c>
      <c r="I125" s="214"/>
      <c r="J125" s="215">
        <f>ROUND(I125*H125,2)</f>
        <v>0</v>
      </c>
      <c r="K125" s="211" t="s">
        <v>21</v>
      </c>
      <c r="L125" s="69"/>
      <c r="M125" s="216" t="s">
        <v>21</v>
      </c>
      <c r="N125" s="244" t="s">
        <v>41</v>
      </c>
      <c r="O125" s="245"/>
      <c r="P125" s="246">
        <f>O125*H125</f>
        <v>0</v>
      </c>
      <c r="Q125" s="246">
        <v>0</v>
      </c>
      <c r="R125" s="246">
        <f>Q125*H125</f>
        <v>0</v>
      </c>
      <c r="S125" s="246">
        <v>0</v>
      </c>
      <c r="T125" s="247">
        <f>S125*H125</f>
        <v>0</v>
      </c>
      <c r="AR125" s="21" t="s">
        <v>159</v>
      </c>
      <c r="AT125" s="21" t="s">
        <v>155</v>
      </c>
      <c r="AU125" s="21" t="s">
        <v>78</v>
      </c>
      <c r="AY125" s="21" t="s">
        <v>154</v>
      </c>
      <c r="BE125" s="220">
        <f>IF(N125="základní",J125,0)</f>
        <v>0</v>
      </c>
      <c r="BF125" s="220">
        <f>IF(N125="snížená",J125,0)</f>
        <v>0</v>
      </c>
      <c r="BG125" s="220">
        <f>IF(N125="zákl. přenesená",J125,0)</f>
        <v>0</v>
      </c>
      <c r="BH125" s="220">
        <f>IF(N125="sníž. přenesená",J125,0)</f>
        <v>0</v>
      </c>
      <c r="BI125" s="220">
        <f>IF(N125="nulová",J125,0)</f>
        <v>0</v>
      </c>
      <c r="BJ125" s="21" t="s">
        <v>78</v>
      </c>
      <c r="BK125" s="220">
        <f>ROUND(I125*H125,2)</f>
        <v>0</v>
      </c>
      <c r="BL125" s="21" t="s">
        <v>159</v>
      </c>
      <c r="BM125" s="21" t="s">
        <v>206</v>
      </c>
    </row>
    <row r="126" s="1" customFormat="1" ht="6.96" customHeight="1">
      <c r="B126" s="64"/>
      <c r="C126" s="65"/>
      <c r="D126" s="65"/>
      <c r="E126" s="65"/>
      <c r="F126" s="65"/>
      <c r="G126" s="65"/>
      <c r="H126" s="65"/>
      <c r="I126" s="163"/>
      <c r="J126" s="65"/>
      <c r="K126" s="65"/>
      <c r="L126" s="69"/>
    </row>
  </sheetData>
  <sheetProtection sheet="1" autoFilter="0" formatColumns="0" formatRows="0" objects="1" scenarios="1" spinCount="100000" saltValue="dYIxUyHxXq/x9FVKiag0lvWo5CYdFg4DIU3EanEloE0duhbbLt6wSEZkF6CqPa7ZLUX7qKQl1FQGsUvyDlTB+w==" hashValue="/nK52G6aTQDepHlF4QV9KoVbAozTqqxKMTBQK45JnnjEUwtPbBhopA6B03g07PcY5uT6Td5cu3+u2xorHpjRuA==" algorithmName="SHA-512" password="CC35"/>
  <autoFilter ref="C79:K125"/>
  <mergeCells count="10">
    <mergeCell ref="E7:H7"/>
    <mergeCell ref="E9:H9"/>
    <mergeCell ref="E24:H24"/>
    <mergeCell ref="E45:H45"/>
    <mergeCell ref="E47:H47"/>
    <mergeCell ref="J51:J52"/>
    <mergeCell ref="E70:H70"/>
    <mergeCell ref="E72:H72"/>
    <mergeCell ref="G1:H1"/>
    <mergeCell ref="L2:V2"/>
  </mergeCells>
  <hyperlinks>
    <hyperlink ref="F1:G1" location="C2" display="1) Krycí list soupisu"/>
    <hyperlink ref="G1:H1" location="C54" display="2) Rekapitulace"/>
    <hyperlink ref="J1" location="C79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48" customWidth="1"/>
    <col min="2" max="2" width="1.664063" style="248" customWidth="1"/>
    <col min="3" max="4" width="5" style="248" customWidth="1"/>
    <col min="5" max="5" width="11.67" style="248" customWidth="1"/>
    <col min="6" max="6" width="9.17" style="248" customWidth="1"/>
    <col min="7" max="7" width="5" style="248" customWidth="1"/>
    <col min="8" max="8" width="77.83" style="248" customWidth="1"/>
    <col min="9" max="10" width="20" style="248" customWidth="1"/>
    <col min="11" max="11" width="1.664063" style="248" customWidth="1"/>
  </cols>
  <sheetData>
    <row r="1" ht="37.5" customHeight="1"/>
    <row r="2" ht="7.5" customHeight="1">
      <c r="B2" s="249"/>
      <c r="C2" s="250"/>
      <c r="D2" s="250"/>
      <c r="E2" s="250"/>
      <c r="F2" s="250"/>
      <c r="G2" s="250"/>
      <c r="H2" s="250"/>
      <c r="I2" s="250"/>
      <c r="J2" s="250"/>
      <c r="K2" s="251"/>
    </row>
    <row r="3" s="12" customFormat="1" ht="45" customHeight="1">
      <c r="B3" s="252"/>
      <c r="C3" s="253" t="s">
        <v>1883</v>
      </c>
      <c r="D3" s="253"/>
      <c r="E3" s="253"/>
      <c r="F3" s="253"/>
      <c r="G3" s="253"/>
      <c r="H3" s="253"/>
      <c r="I3" s="253"/>
      <c r="J3" s="253"/>
      <c r="K3" s="254"/>
    </row>
    <row r="4" ht="25.5" customHeight="1">
      <c r="B4" s="255"/>
      <c r="C4" s="256" t="s">
        <v>1884</v>
      </c>
      <c r="D4" s="256"/>
      <c r="E4" s="256"/>
      <c r="F4" s="256"/>
      <c r="G4" s="256"/>
      <c r="H4" s="256"/>
      <c r="I4" s="256"/>
      <c r="J4" s="256"/>
      <c r="K4" s="257"/>
    </row>
    <row r="5" ht="5.25" customHeight="1">
      <c r="B5" s="255"/>
      <c r="C5" s="258"/>
      <c r="D5" s="258"/>
      <c r="E5" s="258"/>
      <c r="F5" s="258"/>
      <c r="G5" s="258"/>
      <c r="H5" s="258"/>
      <c r="I5" s="258"/>
      <c r="J5" s="258"/>
      <c r="K5" s="257"/>
    </row>
    <row r="6" ht="15" customHeight="1">
      <c r="B6" s="255"/>
      <c r="C6" s="259" t="s">
        <v>1885</v>
      </c>
      <c r="D6" s="259"/>
      <c r="E6" s="259"/>
      <c r="F6" s="259"/>
      <c r="G6" s="259"/>
      <c r="H6" s="259"/>
      <c r="I6" s="259"/>
      <c r="J6" s="259"/>
      <c r="K6" s="257"/>
    </row>
    <row r="7" ht="15" customHeight="1">
      <c r="B7" s="260"/>
      <c r="C7" s="259" t="s">
        <v>1886</v>
      </c>
      <c r="D7" s="259"/>
      <c r="E7" s="259"/>
      <c r="F7" s="259"/>
      <c r="G7" s="259"/>
      <c r="H7" s="259"/>
      <c r="I7" s="259"/>
      <c r="J7" s="259"/>
      <c r="K7" s="257"/>
    </row>
    <row r="8" ht="12.75" customHeight="1">
      <c r="B8" s="260"/>
      <c r="C8" s="259"/>
      <c r="D8" s="259"/>
      <c r="E8" s="259"/>
      <c r="F8" s="259"/>
      <c r="G8" s="259"/>
      <c r="H8" s="259"/>
      <c r="I8" s="259"/>
      <c r="J8" s="259"/>
      <c r="K8" s="257"/>
    </row>
    <row r="9" ht="15" customHeight="1">
      <c r="B9" s="260"/>
      <c r="C9" s="259" t="s">
        <v>1887</v>
      </c>
      <c r="D9" s="259"/>
      <c r="E9" s="259"/>
      <c r="F9" s="259"/>
      <c r="G9" s="259"/>
      <c r="H9" s="259"/>
      <c r="I9" s="259"/>
      <c r="J9" s="259"/>
      <c r="K9" s="257"/>
    </row>
    <row r="10" ht="15" customHeight="1">
      <c r="B10" s="260"/>
      <c r="C10" s="259"/>
      <c r="D10" s="259" t="s">
        <v>1888</v>
      </c>
      <c r="E10" s="259"/>
      <c r="F10" s="259"/>
      <c r="G10" s="259"/>
      <c r="H10" s="259"/>
      <c r="I10" s="259"/>
      <c r="J10" s="259"/>
      <c r="K10" s="257"/>
    </row>
    <row r="11" ht="15" customHeight="1">
      <c r="B11" s="260"/>
      <c r="C11" s="261"/>
      <c r="D11" s="259" t="s">
        <v>1889</v>
      </c>
      <c r="E11" s="259"/>
      <c r="F11" s="259"/>
      <c r="G11" s="259"/>
      <c r="H11" s="259"/>
      <c r="I11" s="259"/>
      <c r="J11" s="259"/>
      <c r="K11" s="257"/>
    </row>
    <row r="12" ht="12.75" customHeight="1">
      <c r="B12" s="260"/>
      <c r="C12" s="261"/>
      <c r="D12" s="261"/>
      <c r="E12" s="261"/>
      <c r="F12" s="261"/>
      <c r="G12" s="261"/>
      <c r="H12" s="261"/>
      <c r="I12" s="261"/>
      <c r="J12" s="261"/>
      <c r="K12" s="257"/>
    </row>
    <row r="13" ht="15" customHeight="1">
      <c r="B13" s="260"/>
      <c r="C13" s="261"/>
      <c r="D13" s="259" t="s">
        <v>1890</v>
      </c>
      <c r="E13" s="259"/>
      <c r="F13" s="259"/>
      <c r="G13" s="259"/>
      <c r="H13" s="259"/>
      <c r="I13" s="259"/>
      <c r="J13" s="259"/>
      <c r="K13" s="257"/>
    </row>
    <row r="14" ht="15" customHeight="1">
      <c r="B14" s="260"/>
      <c r="C14" s="261"/>
      <c r="D14" s="259" t="s">
        <v>1891</v>
      </c>
      <c r="E14" s="259"/>
      <c r="F14" s="259"/>
      <c r="G14" s="259"/>
      <c r="H14" s="259"/>
      <c r="I14" s="259"/>
      <c r="J14" s="259"/>
      <c r="K14" s="257"/>
    </row>
    <row r="15" ht="15" customHeight="1">
      <c r="B15" s="260"/>
      <c r="C15" s="261"/>
      <c r="D15" s="259" t="s">
        <v>1892</v>
      </c>
      <c r="E15" s="259"/>
      <c r="F15" s="259"/>
      <c r="G15" s="259"/>
      <c r="H15" s="259"/>
      <c r="I15" s="259"/>
      <c r="J15" s="259"/>
      <c r="K15" s="257"/>
    </row>
    <row r="16" ht="15" customHeight="1">
      <c r="B16" s="260"/>
      <c r="C16" s="261"/>
      <c r="D16" s="261"/>
      <c r="E16" s="262" t="s">
        <v>77</v>
      </c>
      <c r="F16" s="259" t="s">
        <v>1893</v>
      </c>
      <c r="G16" s="259"/>
      <c r="H16" s="259"/>
      <c r="I16" s="259"/>
      <c r="J16" s="259"/>
      <c r="K16" s="257"/>
    </row>
    <row r="17" ht="15" customHeight="1">
      <c r="B17" s="260"/>
      <c r="C17" s="261"/>
      <c r="D17" s="261"/>
      <c r="E17" s="262" t="s">
        <v>1894</v>
      </c>
      <c r="F17" s="259" t="s">
        <v>1895</v>
      </c>
      <c r="G17" s="259"/>
      <c r="H17" s="259"/>
      <c r="I17" s="259"/>
      <c r="J17" s="259"/>
      <c r="K17" s="257"/>
    </row>
    <row r="18" ht="15" customHeight="1">
      <c r="B18" s="260"/>
      <c r="C18" s="261"/>
      <c r="D18" s="261"/>
      <c r="E18" s="262" t="s">
        <v>1896</v>
      </c>
      <c r="F18" s="259" t="s">
        <v>1897</v>
      </c>
      <c r="G18" s="259"/>
      <c r="H18" s="259"/>
      <c r="I18" s="259"/>
      <c r="J18" s="259"/>
      <c r="K18" s="257"/>
    </row>
    <row r="19" ht="15" customHeight="1">
      <c r="B19" s="260"/>
      <c r="C19" s="261"/>
      <c r="D19" s="261"/>
      <c r="E19" s="262" t="s">
        <v>1898</v>
      </c>
      <c r="F19" s="259" t="s">
        <v>1899</v>
      </c>
      <c r="G19" s="259"/>
      <c r="H19" s="259"/>
      <c r="I19" s="259"/>
      <c r="J19" s="259"/>
      <c r="K19" s="257"/>
    </row>
    <row r="20" ht="15" customHeight="1">
      <c r="B20" s="260"/>
      <c r="C20" s="261"/>
      <c r="D20" s="261"/>
      <c r="E20" s="262" t="s">
        <v>1900</v>
      </c>
      <c r="F20" s="259" t="s">
        <v>1901</v>
      </c>
      <c r="G20" s="259"/>
      <c r="H20" s="259"/>
      <c r="I20" s="259"/>
      <c r="J20" s="259"/>
      <c r="K20" s="257"/>
    </row>
    <row r="21" ht="15" customHeight="1">
      <c r="B21" s="260"/>
      <c r="C21" s="261"/>
      <c r="D21" s="261"/>
      <c r="E21" s="262" t="s">
        <v>1902</v>
      </c>
      <c r="F21" s="259" t="s">
        <v>1903</v>
      </c>
      <c r="G21" s="259"/>
      <c r="H21" s="259"/>
      <c r="I21" s="259"/>
      <c r="J21" s="259"/>
      <c r="K21" s="257"/>
    </row>
    <row r="22" ht="12.75" customHeight="1">
      <c r="B22" s="260"/>
      <c r="C22" s="261"/>
      <c r="D22" s="261"/>
      <c r="E22" s="261"/>
      <c r="F22" s="261"/>
      <c r="G22" s="261"/>
      <c r="H22" s="261"/>
      <c r="I22" s="261"/>
      <c r="J22" s="261"/>
      <c r="K22" s="257"/>
    </row>
    <row r="23" ht="15" customHeight="1">
      <c r="B23" s="260"/>
      <c r="C23" s="259" t="s">
        <v>1904</v>
      </c>
      <c r="D23" s="259"/>
      <c r="E23" s="259"/>
      <c r="F23" s="259"/>
      <c r="G23" s="259"/>
      <c r="H23" s="259"/>
      <c r="I23" s="259"/>
      <c r="J23" s="259"/>
      <c r="K23" s="257"/>
    </row>
    <row r="24" ht="15" customHeight="1">
      <c r="B24" s="260"/>
      <c r="C24" s="259" t="s">
        <v>1905</v>
      </c>
      <c r="D24" s="259"/>
      <c r="E24" s="259"/>
      <c r="F24" s="259"/>
      <c r="G24" s="259"/>
      <c r="H24" s="259"/>
      <c r="I24" s="259"/>
      <c r="J24" s="259"/>
      <c r="K24" s="257"/>
    </row>
    <row r="25" ht="15" customHeight="1">
      <c r="B25" s="260"/>
      <c r="C25" s="259"/>
      <c r="D25" s="259" t="s">
        <v>1906</v>
      </c>
      <c r="E25" s="259"/>
      <c r="F25" s="259"/>
      <c r="G25" s="259"/>
      <c r="H25" s="259"/>
      <c r="I25" s="259"/>
      <c r="J25" s="259"/>
      <c r="K25" s="257"/>
    </row>
    <row r="26" ht="15" customHeight="1">
      <c r="B26" s="260"/>
      <c r="C26" s="261"/>
      <c r="D26" s="259" t="s">
        <v>1907</v>
      </c>
      <c r="E26" s="259"/>
      <c r="F26" s="259"/>
      <c r="G26" s="259"/>
      <c r="H26" s="259"/>
      <c r="I26" s="259"/>
      <c r="J26" s="259"/>
      <c r="K26" s="257"/>
    </row>
    <row r="27" ht="12.75" customHeight="1">
      <c r="B27" s="260"/>
      <c r="C27" s="261"/>
      <c r="D27" s="261"/>
      <c r="E27" s="261"/>
      <c r="F27" s="261"/>
      <c r="G27" s="261"/>
      <c r="H27" s="261"/>
      <c r="I27" s="261"/>
      <c r="J27" s="261"/>
      <c r="K27" s="257"/>
    </row>
    <row r="28" ht="15" customHeight="1">
      <c r="B28" s="260"/>
      <c r="C28" s="261"/>
      <c r="D28" s="259" t="s">
        <v>1908</v>
      </c>
      <c r="E28" s="259"/>
      <c r="F28" s="259"/>
      <c r="G28" s="259"/>
      <c r="H28" s="259"/>
      <c r="I28" s="259"/>
      <c r="J28" s="259"/>
      <c r="K28" s="257"/>
    </row>
    <row r="29" ht="15" customHeight="1">
      <c r="B29" s="260"/>
      <c r="C29" s="261"/>
      <c r="D29" s="259" t="s">
        <v>1909</v>
      </c>
      <c r="E29" s="259"/>
      <c r="F29" s="259"/>
      <c r="G29" s="259"/>
      <c r="H29" s="259"/>
      <c r="I29" s="259"/>
      <c r="J29" s="259"/>
      <c r="K29" s="257"/>
    </row>
    <row r="30" ht="12.75" customHeight="1">
      <c r="B30" s="260"/>
      <c r="C30" s="261"/>
      <c r="D30" s="261"/>
      <c r="E30" s="261"/>
      <c r="F30" s="261"/>
      <c r="G30" s="261"/>
      <c r="H30" s="261"/>
      <c r="I30" s="261"/>
      <c r="J30" s="261"/>
      <c r="K30" s="257"/>
    </row>
    <row r="31" ht="15" customHeight="1">
      <c r="B31" s="260"/>
      <c r="C31" s="261"/>
      <c r="D31" s="259" t="s">
        <v>1910</v>
      </c>
      <c r="E31" s="259"/>
      <c r="F31" s="259"/>
      <c r="G31" s="259"/>
      <c r="H31" s="259"/>
      <c r="I31" s="259"/>
      <c r="J31" s="259"/>
      <c r="K31" s="257"/>
    </row>
    <row r="32" ht="15" customHeight="1">
      <c r="B32" s="260"/>
      <c r="C32" s="261"/>
      <c r="D32" s="259" t="s">
        <v>1911</v>
      </c>
      <c r="E32" s="259"/>
      <c r="F32" s="259"/>
      <c r="G32" s="259"/>
      <c r="H32" s="259"/>
      <c r="I32" s="259"/>
      <c r="J32" s="259"/>
      <c r="K32" s="257"/>
    </row>
    <row r="33" ht="15" customHeight="1">
      <c r="B33" s="260"/>
      <c r="C33" s="261"/>
      <c r="D33" s="259" t="s">
        <v>1912</v>
      </c>
      <c r="E33" s="259"/>
      <c r="F33" s="259"/>
      <c r="G33" s="259"/>
      <c r="H33" s="259"/>
      <c r="I33" s="259"/>
      <c r="J33" s="259"/>
      <c r="K33" s="257"/>
    </row>
    <row r="34" ht="15" customHeight="1">
      <c r="B34" s="260"/>
      <c r="C34" s="261"/>
      <c r="D34" s="259"/>
      <c r="E34" s="263" t="s">
        <v>140</v>
      </c>
      <c r="F34" s="259"/>
      <c r="G34" s="259" t="s">
        <v>1913</v>
      </c>
      <c r="H34" s="259"/>
      <c r="I34" s="259"/>
      <c r="J34" s="259"/>
      <c r="K34" s="257"/>
    </row>
    <row r="35" ht="30.75" customHeight="1">
      <c r="B35" s="260"/>
      <c r="C35" s="261"/>
      <c r="D35" s="259"/>
      <c r="E35" s="263" t="s">
        <v>1914</v>
      </c>
      <c r="F35" s="259"/>
      <c r="G35" s="259" t="s">
        <v>1915</v>
      </c>
      <c r="H35" s="259"/>
      <c r="I35" s="259"/>
      <c r="J35" s="259"/>
      <c r="K35" s="257"/>
    </row>
    <row r="36" ht="15" customHeight="1">
      <c r="B36" s="260"/>
      <c r="C36" s="261"/>
      <c r="D36" s="259"/>
      <c r="E36" s="263" t="s">
        <v>51</v>
      </c>
      <c r="F36" s="259"/>
      <c r="G36" s="259" t="s">
        <v>1916</v>
      </c>
      <c r="H36" s="259"/>
      <c r="I36" s="259"/>
      <c r="J36" s="259"/>
      <c r="K36" s="257"/>
    </row>
    <row r="37" ht="15" customHeight="1">
      <c r="B37" s="260"/>
      <c r="C37" s="261"/>
      <c r="D37" s="259"/>
      <c r="E37" s="263" t="s">
        <v>141</v>
      </c>
      <c r="F37" s="259"/>
      <c r="G37" s="259" t="s">
        <v>1917</v>
      </c>
      <c r="H37" s="259"/>
      <c r="I37" s="259"/>
      <c r="J37" s="259"/>
      <c r="K37" s="257"/>
    </row>
    <row r="38" ht="15" customHeight="1">
      <c r="B38" s="260"/>
      <c r="C38" s="261"/>
      <c r="D38" s="259"/>
      <c r="E38" s="263" t="s">
        <v>142</v>
      </c>
      <c r="F38" s="259"/>
      <c r="G38" s="259" t="s">
        <v>1918</v>
      </c>
      <c r="H38" s="259"/>
      <c r="I38" s="259"/>
      <c r="J38" s="259"/>
      <c r="K38" s="257"/>
    </row>
    <row r="39" ht="15" customHeight="1">
      <c r="B39" s="260"/>
      <c r="C39" s="261"/>
      <c r="D39" s="259"/>
      <c r="E39" s="263" t="s">
        <v>143</v>
      </c>
      <c r="F39" s="259"/>
      <c r="G39" s="259" t="s">
        <v>1919</v>
      </c>
      <c r="H39" s="259"/>
      <c r="I39" s="259"/>
      <c r="J39" s="259"/>
      <c r="K39" s="257"/>
    </row>
    <row r="40" ht="15" customHeight="1">
      <c r="B40" s="260"/>
      <c r="C40" s="261"/>
      <c r="D40" s="259"/>
      <c r="E40" s="263" t="s">
        <v>1920</v>
      </c>
      <c r="F40" s="259"/>
      <c r="G40" s="259" t="s">
        <v>1921</v>
      </c>
      <c r="H40" s="259"/>
      <c r="I40" s="259"/>
      <c r="J40" s="259"/>
      <c r="K40" s="257"/>
    </row>
    <row r="41" ht="15" customHeight="1">
      <c r="B41" s="260"/>
      <c r="C41" s="261"/>
      <c r="D41" s="259"/>
      <c r="E41" s="263"/>
      <c r="F41" s="259"/>
      <c r="G41" s="259" t="s">
        <v>1922</v>
      </c>
      <c r="H41" s="259"/>
      <c r="I41" s="259"/>
      <c r="J41" s="259"/>
      <c r="K41" s="257"/>
    </row>
    <row r="42" ht="15" customHeight="1">
      <c r="B42" s="260"/>
      <c r="C42" s="261"/>
      <c r="D42" s="259"/>
      <c r="E42" s="263" t="s">
        <v>1923</v>
      </c>
      <c r="F42" s="259"/>
      <c r="G42" s="259" t="s">
        <v>1924</v>
      </c>
      <c r="H42" s="259"/>
      <c r="I42" s="259"/>
      <c r="J42" s="259"/>
      <c r="K42" s="257"/>
    </row>
    <row r="43" ht="15" customHeight="1">
      <c r="B43" s="260"/>
      <c r="C43" s="261"/>
      <c r="D43" s="259"/>
      <c r="E43" s="263" t="s">
        <v>145</v>
      </c>
      <c r="F43" s="259"/>
      <c r="G43" s="259" t="s">
        <v>1925</v>
      </c>
      <c r="H43" s="259"/>
      <c r="I43" s="259"/>
      <c r="J43" s="259"/>
      <c r="K43" s="257"/>
    </row>
    <row r="44" ht="12.75" customHeight="1">
      <c r="B44" s="260"/>
      <c r="C44" s="261"/>
      <c r="D44" s="259"/>
      <c r="E44" s="259"/>
      <c r="F44" s="259"/>
      <c r="G44" s="259"/>
      <c r="H44" s="259"/>
      <c r="I44" s="259"/>
      <c r="J44" s="259"/>
      <c r="K44" s="257"/>
    </row>
    <row r="45" ht="15" customHeight="1">
      <c r="B45" s="260"/>
      <c r="C45" s="261"/>
      <c r="D45" s="259" t="s">
        <v>1926</v>
      </c>
      <c r="E45" s="259"/>
      <c r="F45" s="259"/>
      <c r="G45" s="259"/>
      <c r="H45" s="259"/>
      <c r="I45" s="259"/>
      <c r="J45" s="259"/>
      <c r="K45" s="257"/>
    </row>
    <row r="46" ht="15" customHeight="1">
      <c r="B46" s="260"/>
      <c r="C46" s="261"/>
      <c r="D46" s="261"/>
      <c r="E46" s="259" t="s">
        <v>1927</v>
      </c>
      <c r="F46" s="259"/>
      <c r="G46" s="259"/>
      <c r="H46" s="259"/>
      <c r="I46" s="259"/>
      <c r="J46" s="259"/>
      <c r="K46" s="257"/>
    </row>
    <row r="47" ht="15" customHeight="1">
      <c r="B47" s="260"/>
      <c r="C47" s="261"/>
      <c r="D47" s="261"/>
      <c r="E47" s="259" t="s">
        <v>1928</v>
      </c>
      <c r="F47" s="259"/>
      <c r="G47" s="259"/>
      <c r="H47" s="259"/>
      <c r="I47" s="259"/>
      <c r="J47" s="259"/>
      <c r="K47" s="257"/>
    </row>
    <row r="48" ht="15" customHeight="1">
      <c r="B48" s="260"/>
      <c r="C48" s="261"/>
      <c r="D48" s="261"/>
      <c r="E48" s="259" t="s">
        <v>1929</v>
      </c>
      <c r="F48" s="259"/>
      <c r="G48" s="259"/>
      <c r="H48" s="259"/>
      <c r="I48" s="259"/>
      <c r="J48" s="259"/>
      <c r="K48" s="257"/>
    </row>
    <row r="49" ht="15" customHeight="1">
      <c r="B49" s="260"/>
      <c r="C49" s="261"/>
      <c r="D49" s="259" t="s">
        <v>1930</v>
      </c>
      <c r="E49" s="259"/>
      <c r="F49" s="259"/>
      <c r="G49" s="259"/>
      <c r="H49" s="259"/>
      <c r="I49" s="259"/>
      <c r="J49" s="259"/>
      <c r="K49" s="257"/>
    </row>
    <row r="50" ht="25.5" customHeight="1">
      <c r="B50" s="255"/>
      <c r="C50" s="256" t="s">
        <v>1931</v>
      </c>
      <c r="D50" s="256"/>
      <c r="E50" s="256"/>
      <c r="F50" s="256"/>
      <c r="G50" s="256"/>
      <c r="H50" s="256"/>
      <c r="I50" s="256"/>
      <c r="J50" s="256"/>
      <c r="K50" s="257"/>
    </row>
    <row r="51" ht="5.25" customHeight="1">
      <c r="B51" s="255"/>
      <c r="C51" s="258"/>
      <c r="D51" s="258"/>
      <c r="E51" s="258"/>
      <c r="F51" s="258"/>
      <c r="G51" s="258"/>
      <c r="H51" s="258"/>
      <c r="I51" s="258"/>
      <c r="J51" s="258"/>
      <c r="K51" s="257"/>
    </row>
    <row r="52" ht="15" customHeight="1">
      <c r="B52" s="255"/>
      <c r="C52" s="259" t="s">
        <v>1932</v>
      </c>
      <c r="D52" s="259"/>
      <c r="E52" s="259"/>
      <c r="F52" s="259"/>
      <c r="G52" s="259"/>
      <c r="H52" s="259"/>
      <c r="I52" s="259"/>
      <c r="J52" s="259"/>
      <c r="K52" s="257"/>
    </row>
    <row r="53" ht="15" customHeight="1">
      <c r="B53" s="255"/>
      <c r="C53" s="259" t="s">
        <v>1933</v>
      </c>
      <c r="D53" s="259"/>
      <c r="E53" s="259"/>
      <c r="F53" s="259"/>
      <c r="G53" s="259"/>
      <c r="H53" s="259"/>
      <c r="I53" s="259"/>
      <c r="J53" s="259"/>
      <c r="K53" s="257"/>
    </row>
    <row r="54" ht="12.75" customHeight="1">
      <c r="B54" s="255"/>
      <c r="C54" s="259"/>
      <c r="D54" s="259"/>
      <c r="E54" s="259"/>
      <c r="F54" s="259"/>
      <c r="G54" s="259"/>
      <c r="H54" s="259"/>
      <c r="I54" s="259"/>
      <c r="J54" s="259"/>
      <c r="K54" s="257"/>
    </row>
    <row r="55" ht="15" customHeight="1">
      <c r="B55" s="255"/>
      <c r="C55" s="259" t="s">
        <v>1934</v>
      </c>
      <c r="D55" s="259"/>
      <c r="E55" s="259"/>
      <c r="F55" s="259"/>
      <c r="G55" s="259"/>
      <c r="H55" s="259"/>
      <c r="I55" s="259"/>
      <c r="J55" s="259"/>
      <c r="K55" s="257"/>
    </row>
    <row r="56" ht="15" customHeight="1">
      <c r="B56" s="255"/>
      <c r="C56" s="261"/>
      <c r="D56" s="259" t="s">
        <v>1935</v>
      </c>
      <c r="E56" s="259"/>
      <c r="F56" s="259"/>
      <c r="G56" s="259"/>
      <c r="H56" s="259"/>
      <c r="I56" s="259"/>
      <c r="J56" s="259"/>
      <c r="K56" s="257"/>
    </row>
    <row r="57" ht="15" customHeight="1">
      <c r="B57" s="255"/>
      <c r="C57" s="261"/>
      <c r="D57" s="259" t="s">
        <v>1936</v>
      </c>
      <c r="E57" s="259"/>
      <c r="F57" s="259"/>
      <c r="G57" s="259"/>
      <c r="H57" s="259"/>
      <c r="I57" s="259"/>
      <c r="J57" s="259"/>
      <c r="K57" s="257"/>
    </row>
    <row r="58" ht="15" customHeight="1">
      <c r="B58" s="255"/>
      <c r="C58" s="261"/>
      <c r="D58" s="259" t="s">
        <v>1937</v>
      </c>
      <c r="E58" s="259"/>
      <c r="F58" s="259"/>
      <c r="G58" s="259"/>
      <c r="H58" s="259"/>
      <c r="I58" s="259"/>
      <c r="J58" s="259"/>
      <c r="K58" s="257"/>
    </row>
    <row r="59" ht="15" customHeight="1">
      <c r="B59" s="255"/>
      <c r="C59" s="261"/>
      <c r="D59" s="259" t="s">
        <v>1938</v>
      </c>
      <c r="E59" s="259"/>
      <c r="F59" s="259"/>
      <c r="G59" s="259"/>
      <c r="H59" s="259"/>
      <c r="I59" s="259"/>
      <c r="J59" s="259"/>
      <c r="K59" s="257"/>
    </row>
    <row r="60" ht="15" customHeight="1">
      <c r="B60" s="255"/>
      <c r="C60" s="261"/>
      <c r="D60" s="264" t="s">
        <v>1939</v>
      </c>
      <c r="E60" s="264"/>
      <c r="F60" s="264"/>
      <c r="G60" s="264"/>
      <c r="H60" s="264"/>
      <c r="I60" s="264"/>
      <c r="J60" s="264"/>
      <c r="K60" s="257"/>
    </row>
    <row r="61" ht="15" customHeight="1">
      <c r="B61" s="255"/>
      <c r="C61" s="261"/>
      <c r="D61" s="259" t="s">
        <v>1940</v>
      </c>
      <c r="E61" s="259"/>
      <c r="F61" s="259"/>
      <c r="G61" s="259"/>
      <c r="H61" s="259"/>
      <c r="I61" s="259"/>
      <c r="J61" s="259"/>
      <c r="K61" s="257"/>
    </row>
    <row r="62" ht="12.75" customHeight="1">
      <c r="B62" s="255"/>
      <c r="C62" s="261"/>
      <c r="D62" s="261"/>
      <c r="E62" s="265"/>
      <c r="F62" s="261"/>
      <c r="G62" s="261"/>
      <c r="H62" s="261"/>
      <c r="I62" s="261"/>
      <c r="J62" s="261"/>
      <c r="K62" s="257"/>
    </row>
    <row r="63" ht="15" customHeight="1">
      <c r="B63" s="255"/>
      <c r="C63" s="261"/>
      <c r="D63" s="259" t="s">
        <v>1941</v>
      </c>
      <c r="E63" s="259"/>
      <c r="F63" s="259"/>
      <c r="G63" s="259"/>
      <c r="H63" s="259"/>
      <c r="I63" s="259"/>
      <c r="J63" s="259"/>
      <c r="K63" s="257"/>
    </row>
    <row r="64" ht="15" customHeight="1">
      <c r="B64" s="255"/>
      <c r="C64" s="261"/>
      <c r="D64" s="264" t="s">
        <v>1942</v>
      </c>
      <c r="E64" s="264"/>
      <c r="F64" s="264"/>
      <c r="G64" s="264"/>
      <c r="H64" s="264"/>
      <c r="I64" s="264"/>
      <c r="J64" s="264"/>
      <c r="K64" s="257"/>
    </row>
    <row r="65" ht="15" customHeight="1">
      <c r="B65" s="255"/>
      <c r="C65" s="261"/>
      <c r="D65" s="259" t="s">
        <v>1943</v>
      </c>
      <c r="E65" s="259"/>
      <c r="F65" s="259"/>
      <c r="G65" s="259"/>
      <c r="H65" s="259"/>
      <c r="I65" s="259"/>
      <c r="J65" s="259"/>
      <c r="K65" s="257"/>
    </row>
    <row r="66" ht="15" customHeight="1">
      <c r="B66" s="255"/>
      <c r="C66" s="261"/>
      <c r="D66" s="259" t="s">
        <v>1944</v>
      </c>
      <c r="E66" s="259"/>
      <c r="F66" s="259"/>
      <c r="G66" s="259"/>
      <c r="H66" s="259"/>
      <c r="I66" s="259"/>
      <c r="J66" s="259"/>
      <c r="K66" s="257"/>
    </row>
    <row r="67" ht="15" customHeight="1">
      <c r="B67" s="255"/>
      <c r="C67" s="261"/>
      <c r="D67" s="259" t="s">
        <v>1945</v>
      </c>
      <c r="E67" s="259"/>
      <c r="F67" s="259"/>
      <c r="G67" s="259"/>
      <c r="H67" s="259"/>
      <c r="I67" s="259"/>
      <c r="J67" s="259"/>
      <c r="K67" s="257"/>
    </row>
    <row r="68" ht="15" customHeight="1">
      <c r="B68" s="255"/>
      <c r="C68" s="261"/>
      <c r="D68" s="259" t="s">
        <v>1946</v>
      </c>
      <c r="E68" s="259"/>
      <c r="F68" s="259"/>
      <c r="G68" s="259"/>
      <c r="H68" s="259"/>
      <c r="I68" s="259"/>
      <c r="J68" s="259"/>
      <c r="K68" s="257"/>
    </row>
    <row r="69" ht="12.75" customHeight="1">
      <c r="B69" s="266"/>
      <c r="C69" s="267"/>
      <c r="D69" s="267"/>
      <c r="E69" s="267"/>
      <c r="F69" s="267"/>
      <c r="G69" s="267"/>
      <c r="H69" s="267"/>
      <c r="I69" s="267"/>
      <c r="J69" s="267"/>
      <c r="K69" s="268"/>
    </row>
    <row r="70" ht="18.75" customHeight="1">
      <c r="B70" s="269"/>
      <c r="C70" s="269"/>
      <c r="D70" s="269"/>
      <c r="E70" s="269"/>
      <c r="F70" s="269"/>
      <c r="G70" s="269"/>
      <c r="H70" s="269"/>
      <c r="I70" s="269"/>
      <c r="J70" s="269"/>
      <c r="K70" s="270"/>
    </row>
    <row r="71" ht="18.75" customHeight="1">
      <c r="B71" s="270"/>
      <c r="C71" s="270"/>
      <c r="D71" s="270"/>
      <c r="E71" s="270"/>
      <c r="F71" s="270"/>
      <c r="G71" s="270"/>
      <c r="H71" s="270"/>
      <c r="I71" s="270"/>
      <c r="J71" s="270"/>
      <c r="K71" s="270"/>
    </row>
    <row r="72" ht="7.5" customHeight="1">
      <c r="B72" s="271"/>
      <c r="C72" s="272"/>
      <c r="D72" s="272"/>
      <c r="E72" s="272"/>
      <c r="F72" s="272"/>
      <c r="G72" s="272"/>
      <c r="H72" s="272"/>
      <c r="I72" s="272"/>
      <c r="J72" s="272"/>
      <c r="K72" s="273"/>
    </row>
    <row r="73" ht="45" customHeight="1">
      <c r="B73" s="274"/>
      <c r="C73" s="275" t="s">
        <v>91</v>
      </c>
      <c r="D73" s="275"/>
      <c r="E73" s="275"/>
      <c r="F73" s="275"/>
      <c r="G73" s="275"/>
      <c r="H73" s="275"/>
      <c r="I73" s="275"/>
      <c r="J73" s="275"/>
      <c r="K73" s="276"/>
    </row>
    <row r="74" ht="17.25" customHeight="1">
      <c r="B74" s="274"/>
      <c r="C74" s="277" t="s">
        <v>1947</v>
      </c>
      <c r="D74" s="277"/>
      <c r="E74" s="277"/>
      <c r="F74" s="277" t="s">
        <v>1948</v>
      </c>
      <c r="G74" s="278"/>
      <c r="H74" s="277" t="s">
        <v>141</v>
      </c>
      <c r="I74" s="277" t="s">
        <v>55</v>
      </c>
      <c r="J74" s="277" t="s">
        <v>1949</v>
      </c>
      <c r="K74" s="276"/>
    </row>
    <row r="75" ht="17.25" customHeight="1">
      <c r="B75" s="274"/>
      <c r="C75" s="279" t="s">
        <v>1950</v>
      </c>
      <c r="D75" s="279"/>
      <c r="E75" s="279"/>
      <c r="F75" s="280" t="s">
        <v>1951</v>
      </c>
      <c r="G75" s="281"/>
      <c r="H75" s="279"/>
      <c r="I75" s="279"/>
      <c r="J75" s="279" t="s">
        <v>1952</v>
      </c>
      <c r="K75" s="276"/>
    </row>
    <row r="76" ht="5.25" customHeight="1">
      <c r="B76" s="274"/>
      <c r="C76" s="282"/>
      <c r="D76" s="282"/>
      <c r="E76" s="282"/>
      <c r="F76" s="282"/>
      <c r="G76" s="283"/>
      <c r="H76" s="282"/>
      <c r="I76" s="282"/>
      <c r="J76" s="282"/>
      <c r="K76" s="276"/>
    </row>
    <row r="77" ht="15" customHeight="1">
      <c r="B77" s="274"/>
      <c r="C77" s="263" t="s">
        <v>51</v>
      </c>
      <c r="D77" s="282"/>
      <c r="E77" s="282"/>
      <c r="F77" s="284" t="s">
        <v>1953</v>
      </c>
      <c r="G77" s="283"/>
      <c r="H77" s="263" t="s">
        <v>1954</v>
      </c>
      <c r="I77" s="263" t="s">
        <v>1955</v>
      </c>
      <c r="J77" s="263">
        <v>20</v>
      </c>
      <c r="K77" s="276"/>
    </row>
    <row r="78" ht="15" customHeight="1">
      <c r="B78" s="274"/>
      <c r="C78" s="263" t="s">
        <v>1956</v>
      </c>
      <c r="D78" s="263"/>
      <c r="E78" s="263"/>
      <c r="F78" s="284" t="s">
        <v>1953</v>
      </c>
      <c r="G78" s="283"/>
      <c r="H78" s="263" t="s">
        <v>1957</v>
      </c>
      <c r="I78" s="263" t="s">
        <v>1955</v>
      </c>
      <c r="J78" s="263">
        <v>120</v>
      </c>
      <c r="K78" s="276"/>
    </row>
    <row r="79" ht="15" customHeight="1">
      <c r="B79" s="285"/>
      <c r="C79" s="263" t="s">
        <v>1958</v>
      </c>
      <c r="D79" s="263"/>
      <c r="E79" s="263"/>
      <c r="F79" s="284" t="s">
        <v>1959</v>
      </c>
      <c r="G79" s="283"/>
      <c r="H79" s="263" t="s">
        <v>1960</v>
      </c>
      <c r="I79" s="263" t="s">
        <v>1955</v>
      </c>
      <c r="J79" s="263">
        <v>50</v>
      </c>
      <c r="K79" s="276"/>
    </row>
    <row r="80" ht="15" customHeight="1">
      <c r="B80" s="285"/>
      <c r="C80" s="263" t="s">
        <v>1961</v>
      </c>
      <c r="D80" s="263"/>
      <c r="E80" s="263"/>
      <c r="F80" s="284" t="s">
        <v>1953</v>
      </c>
      <c r="G80" s="283"/>
      <c r="H80" s="263" t="s">
        <v>1962</v>
      </c>
      <c r="I80" s="263" t="s">
        <v>1963</v>
      </c>
      <c r="J80" s="263"/>
      <c r="K80" s="276"/>
    </row>
    <row r="81" ht="15" customHeight="1">
      <c r="B81" s="285"/>
      <c r="C81" s="286" t="s">
        <v>1964</v>
      </c>
      <c r="D81" s="286"/>
      <c r="E81" s="286"/>
      <c r="F81" s="287" t="s">
        <v>1959</v>
      </c>
      <c r="G81" s="286"/>
      <c r="H81" s="286" t="s">
        <v>1965</v>
      </c>
      <c r="I81" s="286" t="s">
        <v>1955</v>
      </c>
      <c r="J81" s="286">
        <v>15</v>
      </c>
      <c r="K81" s="276"/>
    </row>
    <row r="82" ht="15" customHeight="1">
      <c r="B82" s="285"/>
      <c r="C82" s="286" t="s">
        <v>1966</v>
      </c>
      <c r="D82" s="286"/>
      <c r="E82" s="286"/>
      <c r="F82" s="287" t="s">
        <v>1959</v>
      </c>
      <c r="G82" s="286"/>
      <c r="H82" s="286" t="s">
        <v>1967</v>
      </c>
      <c r="I82" s="286" t="s">
        <v>1955</v>
      </c>
      <c r="J82" s="286">
        <v>15</v>
      </c>
      <c r="K82" s="276"/>
    </row>
    <row r="83" ht="15" customHeight="1">
      <c r="B83" s="285"/>
      <c r="C83" s="286" t="s">
        <v>1968</v>
      </c>
      <c r="D83" s="286"/>
      <c r="E83" s="286"/>
      <c r="F83" s="287" t="s">
        <v>1959</v>
      </c>
      <c r="G83" s="286"/>
      <c r="H83" s="286" t="s">
        <v>1969</v>
      </c>
      <c r="I83" s="286" t="s">
        <v>1955</v>
      </c>
      <c r="J83" s="286">
        <v>20</v>
      </c>
      <c r="K83" s="276"/>
    </row>
    <row r="84" ht="15" customHeight="1">
      <c r="B84" s="285"/>
      <c r="C84" s="286" t="s">
        <v>1970</v>
      </c>
      <c r="D84" s="286"/>
      <c r="E84" s="286"/>
      <c r="F84" s="287" t="s">
        <v>1959</v>
      </c>
      <c r="G84" s="286"/>
      <c r="H84" s="286" t="s">
        <v>1971</v>
      </c>
      <c r="I84" s="286" t="s">
        <v>1955</v>
      </c>
      <c r="J84" s="286">
        <v>20</v>
      </c>
      <c r="K84" s="276"/>
    </row>
    <row r="85" ht="15" customHeight="1">
      <c r="B85" s="285"/>
      <c r="C85" s="263" t="s">
        <v>1972</v>
      </c>
      <c r="D85" s="263"/>
      <c r="E85" s="263"/>
      <c r="F85" s="284" t="s">
        <v>1959</v>
      </c>
      <c r="G85" s="283"/>
      <c r="H85" s="263" t="s">
        <v>1973</v>
      </c>
      <c r="I85" s="263" t="s">
        <v>1955</v>
      </c>
      <c r="J85" s="263">
        <v>50</v>
      </c>
      <c r="K85" s="276"/>
    </row>
    <row r="86" ht="15" customHeight="1">
      <c r="B86" s="285"/>
      <c r="C86" s="263" t="s">
        <v>1974</v>
      </c>
      <c r="D86" s="263"/>
      <c r="E86" s="263"/>
      <c r="F86" s="284" t="s">
        <v>1959</v>
      </c>
      <c r="G86" s="283"/>
      <c r="H86" s="263" t="s">
        <v>1975</v>
      </c>
      <c r="I86" s="263" t="s">
        <v>1955</v>
      </c>
      <c r="J86" s="263">
        <v>20</v>
      </c>
      <c r="K86" s="276"/>
    </row>
    <row r="87" ht="15" customHeight="1">
      <c r="B87" s="285"/>
      <c r="C87" s="263" t="s">
        <v>1976</v>
      </c>
      <c r="D87" s="263"/>
      <c r="E87" s="263"/>
      <c r="F87" s="284" t="s">
        <v>1959</v>
      </c>
      <c r="G87" s="283"/>
      <c r="H87" s="263" t="s">
        <v>1977</v>
      </c>
      <c r="I87" s="263" t="s">
        <v>1955</v>
      </c>
      <c r="J87" s="263">
        <v>20</v>
      </c>
      <c r="K87" s="276"/>
    </row>
    <row r="88" ht="15" customHeight="1">
      <c r="B88" s="285"/>
      <c r="C88" s="263" t="s">
        <v>1978</v>
      </c>
      <c r="D88" s="263"/>
      <c r="E88" s="263"/>
      <c r="F88" s="284" t="s">
        <v>1959</v>
      </c>
      <c r="G88" s="283"/>
      <c r="H88" s="263" t="s">
        <v>1979</v>
      </c>
      <c r="I88" s="263" t="s">
        <v>1955</v>
      </c>
      <c r="J88" s="263">
        <v>50</v>
      </c>
      <c r="K88" s="276"/>
    </row>
    <row r="89" ht="15" customHeight="1">
      <c r="B89" s="285"/>
      <c r="C89" s="263" t="s">
        <v>1980</v>
      </c>
      <c r="D89" s="263"/>
      <c r="E89" s="263"/>
      <c r="F89" s="284" t="s">
        <v>1959</v>
      </c>
      <c r="G89" s="283"/>
      <c r="H89" s="263" t="s">
        <v>1980</v>
      </c>
      <c r="I89" s="263" t="s">
        <v>1955</v>
      </c>
      <c r="J89" s="263">
        <v>50</v>
      </c>
      <c r="K89" s="276"/>
    </row>
    <row r="90" ht="15" customHeight="1">
      <c r="B90" s="285"/>
      <c r="C90" s="263" t="s">
        <v>146</v>
      </c>
      <c r="D90" s="263"/>
      <c r="E90" s="263"/>
      <c r="F90" s="284" t="s">
        <v>1959</v>
      </c>
      <c r="G90" s="283"/>
      <c r="H90" s="263" t="s">
        <v>1981</v>
      </c>
      <c r="I90" s="263" t="s">
        <v>1955</v>
      </c>
      <c r="J90" s="263">
        <v>255</v>
      </c>
      <c r="K90" s="276"/>
    </row>
    <row r="91" ht="15" customHeight="1">
      <c r="B91" s="285"/>
      <c r="C91" s="263" t="s">
        <v>1982</v>
      </c>
      <c r="D91" s="263"/>
      <c r="E91" s="263"/>
      <c r="F91" s="284" t="s">
        <v>1953</v>
      </c>
      <c r="G91" s="283"/>
      <c r="H91" s="263" t="s">
        <v>1983</v>
      </c>
      <c r="I91" s="263" t="s">
        <v>1984</v>
      </c>
      <c r="J91" s="263"/>
      <c r="K91" s="276"/>
    </row>
    <row r="92" ht="15" customHeight="1">
      <c r="B92" s="285"/>
      <c r="C92" s="263" t="s">
        <v>1985</v>
      </c>
      <c r="D92" s="263"/>
      <c r="E92" s="263"/>
      <c r="F92" s="284" t="s">
        <v>1953</v>
      </c>
      <c r="G92" s="283"/>
      <c r="H92" s="263" t="s">
        <v>1986</v>
      </c>
      <c r="I92" s="263" t="s">
        <v>1987</v>
      </c>
      <c r="J92" s="263"/>
      <c r="K92" s="276"/>
    </row>
    <row r="93" ht="15" customHeight="1">
      <c r="B93" s="285"/>
      <c r="C93" s="263" t="s">
        <v>1988</v>
      </c>
      <c r="D93" s="263"/>
      <c r="E93" s="263"/>
      <c r="F93" s="284" t="s">
        <v>1953</v>
      </c>
      <c r="G93" s="283"/>
      <c r="H93" s="263" t="s">
        <v>1988</v>
      </c>
      <c r="I93" s="263" t="s">
        <v>1987</v>
      </c>
      <c r="J93" s="263"/>
      <c r="K93" s="276"/>
    </row>
    <row r="94" ht="15" customHeight="1">
      <c r="B94" s="285"/>
      <c r="C94" s="263" t="s">
        <v>36</v>
      </c>
      <c r="D94" s="263"/>
      <c r="E94" s="263"/>
      <c r="F94" s="284" t="s">
        <v>1953</v>
      </c>
      <c r="G94" s="283"/>
      <c r="H94" s="263" t="s">
        <v>1989</v>
      </c>
      <c r="I94" s="263" t="s">
        <v>1987</v>
      </c>
      <c r="J94" s="263"/>
      <c r="K94" s="276"/>
    </row>
    <row r="95" ht="15" customHeight="1">
      <c r="B95" s="285"/>
      <c r="C95" s="263" t="s">
        <v>46</v>
      </c>
      <c r="D95" s="263"/>
      <c r="E95" s="263"/>
      <c r="F95" s="284" t="s">
        <v>1953</v>
      </c>
      <c r="G95" s="283"/>
      <c r="H95" s="263" t="s">
        <v>1990</v>
      </c>
      <c r="I95" s="263" t="s">
        <v>1987</v>
      </c>
      <c r="J95" s="263"/>
      <c r="K95" s="276"/>
    </row>
    <row r="96" ht="15" customHeight="1">
      <c r="B96" s="288"/>
      <c r="C96" s="289"/>
      <c r="D96" s="289"/>
      <c r="E96" s="289"/>
      <c r="F96" s="289"/>
      <c r="G96" s="289"/>
      <c r="H96" s="289"/>
      <c r="I96" s="289"/>
      <c r="J96" s="289"/>
      <c r="K96" s="290"/>
    </row>
    <row r="97" ht="18.75" customHeight="1">
      <c r="B97" s="291"/>
      <c r="C97" s="292"/>
      <c r="D97" s="292"/>
      <c r="E97" s="292"/>
      <c r="F97" s="292"/>
      <c r="G97" s="292"/>
      <c r="H97" s="292"/>
      <c r="I97" s="292"/>
      <c r="J97" s="292"/>
      <c r="K97" s="291"/>
    </row>
    <row r="98" ht="18.75" customHeight="1">
      <c r="B98" s="270"/>
      <c r="C98" s="270"/>
      <c r="D98" s="270"/>
      <c r="E98" s="270"/>
      <c r="F98" s="270"/>
      <c r="G98" s="270"/>
      <c r="H98" s="270"/>
      <c r="I98" s="270"/>
      <c r="J98" s="270"/>
      <c r="K98" s="270"/>
    </row>
    <row r="99" ht="7.5" customHeight="1">
      <c r="B99" s="271"/>
      <c r="C99" s="272"/>
      <c r="D99" s="272"/>
      <c r="E99" s="272"/>
      <c r="F99" s="272"/>
      <c r="G99" s="272"/>
      <c r="H99" s="272"/>
      <c r="I99" s="272"/>
      <c r="J99" s="272"/>
      <c r="K99" s="273"/>
    </row>
    <row r="100" ht="45" customHeight="1">
      <c r="B100" s="274"/>
      <c r="C100" s="275" t="s">
        <v>1991</v>
      </c>
      <c r="D100" s="275"/>
      <c r="E100" s="275"/>
      <c r="F100" s="275"/>
      <c r="G100" s="275"/>
      <c r="H100" s="275"/>
      <c r="I100" s="275"/>
      <c r="J100" s="275"/>
      <c r="K100" s="276"/>
    </row>
    <row r="101" ht="17.25" customHeight="1">
      <c r="B101" s="274"/>
      <c r="C101" s="277" t="s">
        <v>1947</v>
      </c>
      <c r="D101" s="277"/>
      <c r="E101" s="277"/>
      <c r="F101" s="277" t="s">
        <v>1948</v>
      </c>
      <c r="G101" s="278"/>
      <c r="H101" s="277" t="s">
        <v>141</v>
      </c>
      <c r="I101" s="277" t="s">
        <v>55</v>
      </c>
      <c r="J101" s="277" t="s">
        <v>1949</v>
      </c>
      <c r="K101" s="276"/>
    </row>
    <row r="102" ht="17.25" customHeight="1">
      <c r="B102" s="274"/>
      <c r="C102" s="279" t="s">
        <v>1950</v>
      </c>
      <c r="D102" s="279"/>
      <c r="E102" s="279"/>
      <c r="F102" s="280" t="s">
        <v>1951</v>
      </c>
      <c r="G102" s="281"/>
      <c r="H102" s="279"/>
      <c r="I102" s="279"/>
      <c r="J102" s="279" t="s">
        <v>1952</v>
      </c>
      <c r="K102" s="276"/>
    </row>
    <row r="103" ht="5.25" customHeight="1">
      <c r="B103" s="274"/>
      <c r="C103" s="277"/>
      <c r="D103" s="277"/>
      <c r="E103" s="277"/>
      <c r="F103" s="277"/>
      <c r="G103" s="293"/>
      <c r="H103" s="277"/>
      <c r="I103" s="277"/>
      <c r="J103" s="277"/>
      <c r="K103" s="276"/>
    </row>
    <row r="104" ht="15" customHeight="1">
      <c r="B104" s="274"/>
      <c r="C104" s="263" t="s">
        <v>51</v>
      </c>
      <c r="D104" s="282"/>
      <c r="E104" s="282"/>
      <c r="F104" s="284" t="s">
        <v>1953</v>
      </c>
      <c r="G104" s="293"/>
      <c r="H104" s="263" t="s">
        <v>1992</v>
      </c>
      <c r="I104" s="263" t="s">
        <v>1955</v>
      </c>
      <c r="J104" s="263">
        <v>20</v>
      </c>
      <c r="K104" s="276"/>
    </row>
    <row r="105" ht="15" customHeight="1">
      <c r="B105" s="274"/>
      <c r="C105" s="263" t="s">
        <v>1956</v>
      </c>
      <c r="D105" s="263"/>
      <c r="E105" s="263"/>
      <c r="F105" s="284" t="s">
        <v>1953</v>
      </c>
      <c r="G105" s="263"/>
      <c r="H105" s="263" t="s">
        <v>1992</v>
      </c>
      <c r="I105" s="263" t="s">
        <v>1955</v>
      </c>
      <c r="J105" s="263">
        <v>120</v>
      </c>
      <c r="K105" s="276"/>
    </row>
    <row r="106" ht="15" customHeight="1">
      <c r="B106" s="285"/>
      <c r="C106" s="263" t="s">
        <v>1958</v>
      </c>
      <c r="D106" s="263"/>
      <c r="E106" s="263"/>
      <c r="F106" s="284" t="s">
        <v>1959</v>
      </c>
      <c r="G106" s="263"/>
      <c r="H106" s="263" t="s">
        <v>1992</v>
      </c>
      <c r="I106" s="263" t="s">
        <v>1955</v>
      </c>
      <c r="J106" s="263">
        <v>50</v>
      </c>
      <c r="K106" s="276"/>
    </row>
    <row r="107" ht="15" customHeight="1">
      <c r="B107" s="285"/>
      <c r="C107" s="263" t="s">
        <v>1961</v>
      </c>
      <c r="D107" s="263"/>
      <c r="E107" s="263"/>
      <c r="F107" s="284" t="s">
        <v>1953</v>
      </c>
      <c r="G107" s="263"/>
      <c r="H107" s="263" t="s">
        <v>1992</v>
      </c>
      <c r="I107" s="263" t="s">
        <v>1963</v>
      </c>
      <c r="J107" s="263"/>
      <c r="K107" s="276"/>
    </row>
    <row r="108" ht="15" customHeight="1">
      <c r="B108" s="285"/>
      <c r="C108" s="263" t="s">
        <v>1972</v>
      </c>
      <c r="D108" s="263"/>
      <c r="E108" s="263"/>
      <c r="F108" s="284" t="s">
        <v>1959</v>
      </c>
      <c r="G108" s="263"/>
      <c r="H108" s="263" t="s">
        <v>1992</v>
      </c>
      <c r="I108" s="263" t="s">
        <v>1955</v>
      </c>
      <c r="J108" s="263">
        <v>50</v>
      </c>
      <c r="K108" s="276"/>
    </row>
    <row r="109" ht="15" customHeight="1">
      <c r="B109" s="285"/>
      <c r="C109" s="263" t="s">
        <v>1980</v>
      </c>
      <c r="D109" s="263"/>
      <c r="E109" s="263"/>
      <c r="F109" s="284" t="s">
        <v>1959</v>
      </c>
      <c r="G109" s="263"/>
      <c r="H109" s="263" t="s">
        <v>1992</v>
      </c>
      <c r="I109" s="263" t="s">
        <v>1955</v>
      </c>
      <c r="J109" s="263">
        <v>50</v>
      </c>
      <c r="K109" s="276"/>
    </row>
    <row r="110" ht="15" customHeight="1">
      <c r="B110" s="285"/>
      <c r="C110" s="263" t="s">
        <v>1978</v>
      </c>
      <c r="D110" s="263"/>
      <c r="E110" s="263"/>
      <c r="F110" s="284" t="s">
        <v>1959</v>
      </c>
      <c r="G110" s="263"/>
      <c r="H110" s="263" t="s">
        <v>1992</v>
      </c>
      <c r="I110" s="263" t="s">
        <v>1955</v>
      </c>
      <c r="J110" s="263">
        <v>50</v>
      </c>
      <c r="K110" s="276"/>
    </row>
    <row r="111" ht="15" customHeight="1">
      <c r="B111" s="285"/>
      <c r="C111" s="263" t="s">
        <v>51</v>
      </c>
      <c r="D111" s="263"/>
      <c r="E111" s="263"/>
      <c r="F111" s="284" t="s">
        <v>1953</v>
      </c>
      <c r="G111" s="263"/>
      <c r="H111" s="263" t="s">
        <v>1993</v>
      </c>
      <c r="I111" s="263" t="s">
        <v>1955</v>
      </c>
      <c r="J111" s="263">
        <v>20</v>
      </c>
      <c r="K111" s="276"/>
    </row>
    <row r="112" ht="15" customHeight="1">
      <c r="B112" s="285"/>
      <c r="C112" s="263" t="s">
        <v>1994</v>
      </c>
      <c r="D112" s="263"/>
      <c r="E112" s="263"/>
      <c r="F112" s="284" t="s">
        <v>1953</v>
      </c>
      <c r="G112" s="263"/>
      <c r="H112" s="263" t="s">
        <v>1995</v>
      </c>
      <c r="I112" s="263" t="s">
        <v>1955</v>
      </c>
      <c r="J112" s="263">
        <v>120</v>
      </c>
      <c r="K112" s="276"/>
    </row>
    <row r="113" ht="15" customHeight="1">
      <c r="B113" s="285"/>
      <c r="C113" s="263" t="s">
        <v>36</v>
      </c>
      <c r="D113" s="263"/>
      <c r="E113" s="263"/>
      <c r="F113" s="284" t="s">
        <v>1953</v>
      </c>
      <c r="G113" s="263"/>
      <c r="H113" s="263" t="s">
        <v>1996</v>
      </c>
      <c r="I113" s="263" t="s">
        <v>1987</v>
      </c>
      <c r="J113" s="263"/>
      <c r="K113" s="276"/>
    </row>
    <row r="114" ht="15" customHeight="1">
      <c r="B114" s="285"/>
      <c r="C114" s="263" t="s">
        <v>46</v>
      </c>
      <c r="D114" s="263"/>
      <c r="E114" s="263"/>
      <c r="F114" s="284" t="s">
        <v>1953</v>
      </c>
      <c r="G114" s="263"/>
      <c r="H114" s="263" t="s">
        <v>1997</v>
      </c>
      <c r="I114" s="263" t="s">
        <v>1987</v>
      </c>
      <c r="J114" s="263"/>
      <c r="K114" s="276"/>
    </row>
    <row r="115" ht="15" customHeight="1">
      <c r="B115" s="285"/>
      <c r="C115" s="263" t="s">
        <v>55</v>
      </c>
      <c r="D115" s="263"/>
      <c r="E115" s="263"/>
      <c r="F115" s="284" t="s">
        <v>1953</v>
      </c>
      <c r="G115" s="263"/>
      <c r="H115" s="263" t="s">
        <v>1998</v>
      </c>
      <c r="I115" s="263" t="s">
        <v>1999</v>
      </c>
      <c r="J115" s="263"/>
      <c r="K115" s="276"/>
    </row>
    <row r="116" ht="15" customHeight="1">
      <c r="B116" s="288"/>
      <c r="C116" s="294"/>
      <c r="D116" s="294"/>
      <c r="E116" s="294"/>
      <c r="F116" s="294"/>
      <c r="G116" s="294"/>
      <c r="H116" s="294"/>
      <c r="I116" s="294"/>
      <c r="J116" s="294"/>
      <c r="K116" s="290"/>
    </row>
    <row r="117" ht="18.75" customHeight="1">
      <c r="B117" s="295"/>
      <c r="C117" s="259"/>
      <c r="D117" s="259"/>
      <c r="E117" s="259"/>
      <c r="F117" s="296"/>
      <c r="G117" s="259"/>
      <c r="H117" s="259"/>
      <c r="I117" s="259"/>
      <c r="J117" s="259"/>
      <c r="K117" s="295"/>
    </row>
    <row r="118" ht="18.75" customHeight="1">
      <c r="B118" s="270"/>
      <c r="C118" s="270"/>
      <c r="D118" s="270"/>
      <c r="E118" s="270"/>
      <c r="F118" s="270"/>
      <c r="G118" s="270"/>
      <c r="H118" s="270"/>
      <c r="I118" s="270"/>
      <c r="J118" s="270"/>
      <c r="K118" s="270"/>
    </row>
    <row r="119" ht="7.5" customHeight="1">
      <c r="B119" s="297"/>
      <c r="C119" s="298"/>
      <c r="D119" s="298"/>
      <c r="E119" s="298"/>
      <c r="F119" s="298"/>
      <c r="G119" s="298"/>
      <c r="H119" s="298"/>
      <c r="I119" s="298"/>
      <c r="J119" s="298"/>
      <c r="K119" s="299"/>
    </row>
    <row r="120" ht="45" customHeight="1">
      <c r="B120" s="300"/>
      <c r="C120" s="253" t="s">
        <v>2000</v>
      </c>
      <c r="D120" s="253"/>
      <c r="E120" s="253"/>
      <c r="F120" s="253"/>
      <c r="G120" s="253"/>
      <c r="H120" s="253"/>
      <c r="I120" s="253"/>
      <c r="J120" s="253"/>
      <c r="K120" s="301"/>
    </row>
    <row r="121" ht="17.25" customHeight="1">
      <c r="B121" s="302"/>
      <c r="C121" s="277" t="s">
        <v>1947</v>
      </c>
      <c r="D121" s="277"/>
      <c r="E121" s="277"/>
      <c r="F121" s="277" t="s">
        <v>1948</v>
      </c>
      <c r="G121" s="278"/>
      <c r="H121" s="277" t="s">
        <v>141</v>
      </c>
      <c r="I121" s="277" t="s">
        <v>55</v>
      </c>
      <c r="J121" s="277" t="s">
        <v>1949</v>
      </c>
      <c r="K121" s="303"/>
    </row>
    <row r="122" ht="17.25" customHeight="1">
      <c r="B122" s="302"/>
      <c r="C122" s="279" t="s">
        <v>1950</v>
      </c>
      <c r="D122" s="279"/>
      <c r="E122" s="279"/>
      <c r="F122" s="280" t="s">
        <v>1951</v>
      </c>
      <c r="G122" s="281"/>
      <c r="H122" s="279"/>
      <c r="I122" s="279"/>
      <c r="J122" s="279" t="s">
        <v>1952</v>
      </c>
      <c r="K122" s="303"/>
    </row>
    <row r="123" ht="5.25" customHeight="1">
      <c r="B123" s="304"/>
      <c r="C123" s="282"/>
      <c r="D123" s="282"/>
      <c r="E123" s="282"/>
      <c r="F123" s="282"/>
      <c r="G123" s="263"/>
      <c r="H123" s="282"/>
      <c r="I123" s="282"/>
      <c r="J123" s="282"/>
      <c r="K123" s="305"/>
    </row>
    <row r="124" ht="15" customHeight="1">
      <c r="B124" s="304"/>
      <c r="C124" s="263" t="s">
        <v>1956</v>
      </c>
      <c r="D124" s="282"/>
      <c r="E124" s="282"/>
      <c r="F124" s="284" t="s">
        <v>1953</v>
      </c>
      <c r="G124" s="263"/>
      <c r="H124" s="263" t="s">
        <v>1992</v>
      </c>
      <c r="I124" s="263" t="s">
        <v>1955</v>
      </c>
      <c r="J124" s="263">
        <v>120</v>
      </c>
      <c r="K124" s="306"/>
    </row>
    <row r="125" ht="15" customHeight="1">
      <c r="B125" s="304"/>
      <c r="C125" s="263" t="s">
        <v>2001</v>
      </c>
      <c r="D125" s="263"/>
      <c r="E125" s="263"/>
      <c r="F125" s="284" t="s">
        <v>1953</v>
      </c>
      <c r="G125" s="263"/>
      <c r="H125" s="263" t="s">
        <v>2002</v>
      </c>
      <c r="I125" s="263" t="s">
        <v>1955</v>
      </c>
      <c r="J125" s="263" t="s">
        <v>2003</v>
      </c>
      <c r="K125" s="306"/>
    </row>
    <row r="126" ht="15" customHeight="1">
      <c r="B126" s="304"/>
      <c r="C126" s="263" t="s">
        <v>1902</v>
      </c>
      <c r="D126" s="263"/>
      <c r="E126" s="263"/>
      <c r="F126" s="284" t="s">
        <v>1953</v>
      </c>
      <c r="G126" s="263"/>
      <c r="H126" s="263" t="s">
        <v>2004</v>
      </c>
      <c r="I126" s="263" t="s">
        <v>1955</v>
      </c>
      <c r="J126" s="263" t="s">
        <v>2003</v>
      </c>
      <c r="K126" s="306"/>
    </row>
    <row r="127" ht="15" customHeight="1">
      <c r="B127" s="304"/>
      <c r="C127" s="263" t="s">
        <v>1964</v>
      </c>
      <c r="D127" s="263"/>
      <c r="E127" s="263"/>
      <c r="F127" s="284" t="s">
        <v>1959</v>
      </c>
      <c r="G127" s="263"/>
      <c r="H127" s="263" t="s">
        <v>1965</v>
      </c>
      <c r="I127" s="263" t="s">
        <v>1955</v>
      </c>
      <c r="J127" s="263">
        <v>15</v>
      </c>
      <c r="K127" s="306"/>
    </row>
    <row r="128" ht="15" customHeight="1">
      <c r="B128" s="304"/>
      <c r="C128" s="286" t="s">
        <v>1966</v>
      </c>
      <c r="D128" s="286"/>
      <c r="E128" s="286"/>
      <c r="F128" s="287" t="s">
        <v>1959</v>
      </c>
      <c r="G128" s="286"/>
      <c r="H128" s="286" t="s">
        <v>1967</v>
      </c>
      <c r="I128" s="286" t="s">
        <v>1955</v>
      </c>
      <c r="J128" s="286">
        <v>15</v>
      </c>
      <c r="K128" s="306"/>
    </row>
    <row r="129" ht="15" customHeight="1">
      <c r="B129" s="304"/>
      <c r="C129" s="286" t="s">
        <v>1968</v>
      </c>
      <c r="D129" s="286"/>
      <c r="E129" s="286"/>
      <c r="F129" s="287" t="s">
        <v>1959</v>
      </c>
      <c r="G129" s="286"/>
      <c r="H129" s="286" t="s">
        <v>1969</v>
      </c>
      <c r="I129" s="286" t="s">
        <v>1955</v>
      </c>
      <c r="J129" s="286">
        <v>20</v>
      </c>
      <c r="K129" s="306"/>
    </row>
    <row r="130" ht="15" customHeight="1">
      <c r="B130" s="304"/>
      <c r="C130" s="286" t="s">
        <v>1970</v>
      </c>
      <c r="D130" s="286"/>
      <c r="E130" s="286"/>
      <c r="F130" s="287" t="s">
        <v>1959</v>
      </c>
      <c r="G130" s="286"/>
      <c r="H130" s="286" t="s">
        <v>1971</v>
      </c>
      <c r="I130" s="286" t="s">
        <v>1955</v>
      </c>
      <c r="J130" s="286">
        <v>20</v>
      </c>
      <c r="K130" s="306"/>
    </row>
    <row r="131" ht="15" customHeight="1">
      <c r="B131" s="304"/>
      <c r="C131" s="263" t="s">
        <v>1958</v>
      </c>
      <c r="D131" s="263"/>
      <c r="E131" s="263"/>
      <c r="F131" s="284" t="s">
        <v>1959</v>
      </c>
      <c r="G131" s="263"/>
      <c r="H131" s="263" t="s">
        <v>1992</v>
      </c>
      <c r="I131" s="263" t="s">
        <v>1955</v>
      </c>
      <c r="J131" s="263">
        <v>50</v>
      </c>
      <c r="K131" s="306"/>
    </row>
    <row r="132" ht="15" customHeight="1">
      <c r="B132" s="304"/>
      <c r="C132" s="263" t="s">
        <v>1972</v>
      </c>
      <c r="D132" s="263"/>
      <c r="E132" s="263"/>
      <c r="F132" s="284" t="s">
        <v>1959</v>
      </c>
      <c r="G132" s="263"/>
      <c r="H132" s="263" t="s">
        <v>1992</v>
      </c>
      <c r="I132" s="263" t="s">
        <v>1955</v>
      </c>
      <c r="J132" s="263">
        <v>50</v>
      </c>
      <c r="K132" s="306"/>
    </row>
    <row r="133" ht="15" customHeight="1">
      <c r="B133" s="304"/>
      <c r="C133" s="263" t="s">
        <v>1978</v>
      </c>
      <c r="D133" s="263"/>
      <c r="E133" s="263"/>
      <c r="F133" s="284" t="s">
        <v>1959</v>
      </c>
      <c r="G133" s="263"/>
      <c r="H133" s="263" t="s">
        <v>1992</v>
      </c>
      <c r="I133" s="263" t="s">
        <v>1955</v>
      </c>
      <c r="J133" s="263">
        <v>50</v>
      </c>
      <c r="K133" s="306"/>
    </row>
    <row r="134" ht="15" customHeight="1">
      <c r="B134" s="304"/>
      <c r="C134" s="263" t="s">
        <v>1980</v>
      </c>
      <c r="D134" s="263"/>
      <c r="E134" s="263"/>
      <c r="F134" s="284" t="s">
        <v>1959</v>
      </c>
      <c r="G134" s="263"/>
      <c r="H134" s="263" t="s">
        <v>1992</v>
      </c>
      <c r="I134" s="263" t="s">
        <v>1955</v>
      </c>
      <c r="J134" s="263">
        <v>50</v>
      </c>
      <c r="K134" s="306"/>
    </row>
    <row r="135" ht="15" customHeight="1">
      <c r="B135" s="304"/>
      <c r="C135" s="263" t="s">
        <v>146</v>
      </c>
      <c r="D135" s="263"/>
      <c r="E135" s="263"/>
      <c r="F135" s="284" t="s">
        <v>1959</v>
      </c>
      <c r="G135" s="263"/>
      <c r="H135" s="263" t="s">
        <v>2005</v>
      </c>
      <c r="I135" s="263" t="s">
        <v>1955</v>
      </c>
      <c r="J135" s="263">
        <v>255</v>
      </c>
      <c r="K135" s="306"/>
    </row>
    <row r="136" ht="15" customHeight="1">
      <c r="B136" s="304"/>
      <c r="C136" s="263" t="s">
        <v>1982</v>
      </c>
      <c r="D136" s="263"/>
      <c r="E136" s="263"/>
      <c r="F136" s="284" t="s">
        <v>1953</v>
      </c>
      <c r="G136" s="263"/>
      <c r="H136" s="263" t="s">
        <v>2006</v>
      </c>
      <c r="I136" s="263" t="s">
        <v>1984</v>
      </c>
      <c r="J136" s="263"/>
      <c r="K136" s="306"/>
    </row>
    <row r="137" ht="15" customHeight="1">
      <c r="B137" s="304"/>
      <c r="C137" s="263" t="s">
        <v>1985</v>
      </c>
      <c r="D137" s="263"/>
      <c r="E137" s="263"/>
      <c r="F137" s="284" t="s">
        <v>1953</v>
      </c>
      <c r="G137" s="263"/>
      <c r="H137" s="263" t="s">
        <v>2007</v>
      </c>
      <c r="I137" s="263" t="s">
        <v>1987</v>
      </c>
      <c r="J137" s="263"/>
      <c r="K137" s="306"/>
    </row>
    <row r="138" ht="15" customHeight="1">
      <c r="B138" s="304"/>
      <c r="C138" s="263" t="s">
        <v>1988</v>
      </c>
      <c r="D138" s="263"/>
      <c r="E138" s="263"/>
      <c r="F138" s="284" t="s">
        <v>1953</v>
      </c>
      <c r="G138" s="263"/>
      <c r="H138" s="263" t="s">
        <v>1988</v>
      </c>
      <c r="I138" s="263" t="s">
        <v>1987</v>
      </c>
      <c r="J138" s="263"/>
      <c r="K138" s="306"/>
    </row>
    <row r="139" ht="15" customHeight="1">
      <c r="B139" s="304"/>
      <c r="C139" s="263" t="s">
        <v>36</v>
      </c>
      <c r="D139" s="263"/>
      <c r="E139" s="263"/>
      <c r="F139" s="284" t="s">
        <v>1953</v>
      </c>
      <c r="G139" s="263"/>
      <c r="H139" s="263" t="s">
        <v>2008</v>
      </c>
      <c r="I139" s="263" t="s">
        <v>1987</v>
      </c>
      <c r="J139" s="263"/>
      <c r="K139" s="306"/>
    </row>
    <row r="140" ht="15" customHeight="1">
      <c r="B140" s="304"/>
      <c r="C140" s="263" t="s">
        <v>2009</v>
      </c>
      <c r="D140" s="263"/>
      <c r="E140" s="263"/>
      <c r="F140" s="284" t="s">
        <v>1953</v>
      </c>
      <c r="G140" s="263"/>
      <c r="H140" s="263" t="s">
        <v>2010</v>
      </c>
      <c r="I140" s="263" t="s">
        <v>1987</v>
      </c>
      <c r="J140" s="263"/>
      <c r="K140" s="306"/>
    </row>
    <row r="141" ht="15" customHeight="1">
      <c r="B141" s="307"/>
      <c r="C141" s="308"/>
      <c r="D141" s="308"/>
      <c r="E141" s="308"/>
      <c r="F141" s="308"/>
      <c r="G141" s="308"/>
      <c r="H141" s="308"/>
      <c r="I141" s="308"/>
      <c r="J141" s="308"/>
      <c r="K141" s="309"/>
    </row>
    <row r="142" ht="18.75" customHeight="1">
      <c r="B142" s="259"/>
      <c r="C142" s="259"/>
      <c r="D142" s="259"/>
      <c r="E142" s="259"/>
      <c r="F142" s="296"/>
      <c r="G142" s="259"/>
      <c r="H142" s="259"/>
      <c r="I142" s="259"/>
      <c r="J142" s="259"/>
      <c r="K142" s="259"/>
    </row>
    <row r="143" ht="18.75" customHeight="1">
      <c r="B143" s="270"/>
      <c r="C143" s="270"/>
      <c r="D143" s="270"/>
      <c r="E143" s="270"/>
      <c r="F143" s="270"/>
      <c r="G143" s="270"/>
      <c r="H143" s="270"/>
      <c r="I143" s="270"/>
      <c r="J143" s="270"/>
      <c r="K143" s="270"/>
    </row>
    <row r="144" ht="7.5" customHeight="1">
      <c r="B144" s="271"/>
      <c r="C144" s="272"/>
      <c r="D144" s="272"/>
      <c r="E144" s="272"/>
      <c r="F144" s="272"/>
      <c r="G144" s="272"/>
      <c r="H144" s="272"/>
      <c r="I144" s="272"/>
      <c r="J144" s="272"/>
      <c r="K144" s="273"/>
    </row>
    <row r="145" ht="45" customHeight="1">
      <c r="B145" s="274"/>
      <c r="C145" s="275" t="s">
        <v>2011</v>
      </c>
      <c r="D145" s="275"/>
      <c r="E145" s="275"/>
      <c r="F145" s="275"/>
      <c r="G145" s="275"/>
      <c r="H145" s="275"/>
      <c r="I145" s="275"/>
      <c r="J145" s="275"/>
      <c r="K145" s="276"/>
    </row>
    <row r="146" ht="17.25" customHeight="1">
      <c r="B146" s="274"/>
      <c r="C146" s="277" t="s">
        <v>1947</v>
      </c>
      <c r="D146" s="277"/>
      <c r="E146" s="277"/>
      <c r="F146" s="277" t="s">
        <v>1948</v>
      </c>
      <c r="G146" s="278"/>
      <c r="H146" s="277" t="s">
        <v>141</v>
      </c>
      <c r="I146" s="277" t="s">
        <v>55</v>
      </c>
      <c r="J146" s="277" t="s">
        <v>1949</v>
      </c>
      <c r="K146" s="276"/>
    </row>
    <row r="147" ht="17.25" customHeight="1">
      <c r="B147" s="274"/>
      <c r="C147" s="279" t="s">
        <v>1950</v>
      </c>
      <c r="D147" s="279"/>
      <c r="E147" s="279"/>
      <c r="F147" s="280" t="s">
        <v>1951</v>
      </c>
      <c r="G147" s="281"/>
      <c r="H147" s="279"/>
      <c r="I147" s="279"/>
      <c r="J147" s="279" t="s">
        <v>1952</v>
      </c>
      <c r="K147" s="276"/>
    </row>
    <row r="148" ht="5.25" customHeight="1">
      <c r="B148" s="285"/>
      <c r="C148" s="282"/>
      <c r="D148" s="282"/>
      <c r="E148" s="282"/>
      <c r="F148" s="282"/>
      <c r="G148" s="283"/>
      <c r="H148" s="282"/>
      <c r="I148" s="282"/>
      <c r="J148" s="282"/>
      <c r="K148" s="306"/>
    </row>
    <row r="149" ht="15" customHeight="1">
      <c r="B149" s="285"/>
      <c r="C149" s="310" t="s">
        <v>1956</v>
      </c>
      <c r="D149" s="263"/>
      <c r="E149" s="263"/>
      <c r="F149" s="311" t="s">
        <v>1953</v>
      </c>
      <c r="G149" s="263"/>
      <c r="H149" s="310" t="s">
        <v>1992</v>
      </c>
      <c r="I149" s="310" t="s">
        <v>1955</v>
      </c>
      <c r="J149" s="310">
        <v>120</v>
      </c>
      <c r="K149" s="306"/>
    </row>
    <row r="150" ht="15" customHeight="1">
      <c r="B150" s="285"/>
      <c r="C150" s="310" t="s">
        <v>2001</v>
      </c>
      <c r="D150" s="263"/>
      <c r="E150" s="263"/>
      <c r="F150" s="311" t="s">
        <v>1953</v>
      </c>
      <c r="G150" s="263"/>
      <c r="H150" s="310" t="s">
        <v>2012</v>
      </c>
      <c r="I150" s="310" t="s">
        <v>1955</v>
      </c>
      <c r="J150" s="310" t="s">
        <v>2003</v>
      </c>
      <c r="K150" s="306"/>
    </row>
    <row r="151" ht="15" customHeight="1">
      <c r="B151" s="285"/>
      <c r="C151" s="310" t="s">
        <v>1902</v>
      </c>
      <c r="D151" s="263"/>
      <c r="E151" s="263"/>
      <c r="F151" s="311" t="s">
        <v>1953</v>
      </c>
      <c r="G151" s="263"/>
      <c r="H151" s="310" t="s">
        <v>2013</v>
      </c>
      <c r="I151" s="310" t="s">
        <v>1955</v>
      </c>
      <c r="J151" s="310" t="s">
        <v>2003</v>
      </c>
      <c r="K151" s="306"/>
    </row>
    <row r="152" ht="15" customHeight="1">
      <c r="B152" s="285"/>
      <c r="C152" s="310" t="s">
        <v>1958</v>
      </c>
      <c r="D152" s="263"/>
      <c r="E152" s="263"/>
      <c r="F152" s="311" t="s">
        <v>1959</v>
      </c>
      <c r="G152" s="263"/>
      <c r="H152" s="310" t="s">
        <v>1992</v>
      </c>
      <c r="I152" s="310" t="s">
        <v>1955</v>
      </c>
      <c r="J152" s="310">
        <v>50</v>
      </c>
      <c r="K152" s="306"/>
    </row>
    <row r="153" ht="15" customHeight="1">
      <c r="B153" s="285"/>
      <c r="C153" s="310" t="s">
        <v>1961</v>
      </c>
      <c r="D153" s="263"/>
      <c r="E153" s="263"/>
      <c r="F153" s="311" t="s">
        <v>1953</v>
      </c>
      <c r="G153" s="263"/>
      <c r="H153" s="310" t="s">
        <v>1992</v>
      </c>
      <c r="I153" s="310" t="s">
        <v>1963</v>
      </c>
      <c r="J153" s="310"/>
      <c r="K153" s="306"/>
    </row>
    <row r="154" ht="15" customHeight="1">
      <c r="B154" s="285"/>
      <c r="C154" s="310" t="s">
        <v>1972</v>
      </c>
      <c r="D154" s="263"/>
      <c r="E154" s="263"/>
      <c r="F154" s="311" t="s">
        <v>1959</v>
      </c>
      <c r="G154" s="263"/>
      <c r="H154" s="310" t="s">
        <v>1992</v>
      </c>
      <c r="I154" s="310" t="s">
        <v>1955</v>
      </c>
      <c r="J154" s="310">
        <v>50</v>
      </c>
      <c r="K154" s="306"/>
    </row>
    <row r="155" ht="15" customHeight="1">
      <c r="B155" s="285"/>
      <c r="C155" s="310" t="s">
        <v>1980</v>
      </c>
      <c r="D155" s="263"/>
      <c r="E155" s="263"/>
      <c r="F155" s="311" t="s">
        <v>1959</v>
      </c>
      <c r="G155" s="263"/>
      <c r="H155" s="310" t="s">
        <v>1992</v>
      </c>
      <c r="I155" s="310" t="s">
        <v>1955</v>
      </c>
      <c r="J155" s="310">
        <v>50</v>
      </c>
      <c r="K155" s="306"/>
    </row>
    <row r="156" ht="15" customHeight="1">
      <c r="B156" s="285"/>
      <c r="C156" s="310" t="s">
        <v>1978</v>
      </c>
      <c r="D156" s="263"/>
      <c r="E156" s="263"/>
      <c r="F156" s="311" t="s">
        <v>1959</v>
      </c>
      <c r="G156" s="263"/>
      <c r="H156" s="310" t="s">
        <v>1992</v>
      </c>
      <c r="I156" s="310" t="s">
        <v>1955</v>
      </c>
      <c r="J156" s="310">
        <v>50</v>
      </c>
      <c r="K156" s="306"/>
    </row>
    <row r="157" ht="15" customHeight="1">
      <c r="B157" s="285"/>
      <c r="C157" s="310" t="s">
        <v>96</v>
      </c>
      <c r="D157" s="263"/>
      <c r="E157" s="263"/>
      <c r="F157" s="311" t="s">
        <v>1953</v>
      </c>
      <c r="G157" s="263"/>
      <c r="H157" s="310" t="s">
        <v>2014</v>
      </c>
      <c r="I157" s="310" t="s">
        <v>1955</v>
      </c>
      <c r="J157" s="310" t="s">
        <v>2015</v>
      </c>
      <c r="K157" s="306"/>
    </row>
    <row r="158" ht="15" customHeight="1">
      <c r="B158" s="285"/>
      <c r="C158" s="310" t="s">
        <v>2016</v>
      </c>
      <c r="D158" s="263"/>
      <c r="E158" s="263"/>
      <c r="F158" s="311" t="s">
        <v>1953</v>
      </c>
      <c r="G158" s="263"/>
      <c r="H158" s="310" t="s">
        <v>2017</v>
      </c>
      <c r="I158" s="310" t="s">
        <v>1987</v>
      </c>
      <c r="J158" s="310"/>
      <c r="K158" s="306"/>
    </row>
    <row r="159" ht="15" customHeight="1">
      <c r="B159" s="312"/>
      <c r="C159" s="294"/>
      <c r="D159" s="294"/>
      <c r="E159" s="294"/>
      <c r="F159" s="294"/>
      <c r="G159" s="294"/>
      <c r="H159" s="294"/>
      <c r="I159" s="294"/>
      <c r="J159" s="294"/>
      <c r="K159" s="313"/>
    </row>
    <row r="160" ht="18.75" customHeight="1">
      <c r="B160" s="259"/>
      <c r="C160" s="263"/>
      <c r="D160" s="263"/>
      <c r="E160" s="263"/>
      <c r="F160" s="284"/>
      <c r="G160" s="263"/>
      <c r="H160" s="263"/>
      <c r="I160" s="263"/>
      <c r="J160" s="263"/>
      <c r="K160" s="259"/>
    </row>
    <row r="161" ht="18.75" customHeight="1">
      <c r="B161" s="270"/>
      <c r="C161" s="270"/>
      <c r="D161" s="270"/>
      <c r="E161" s="270"/>
      <c r="F161" s="270"/>
      <c r="G161" s="270"/>
      <c r="H161" s="270"/>
      <c r="I161" s="270"/>
      <c r="J161" s="270"/>
      <c r="K161" s="270"/>
    </row>
    <row r="162" ht="7.5" customHeight="1">
      <c r="B162" s="249"/>
      <c r="C162" s="250"/>
      <c r="D162" s="250"/>
      <c r="E162" s="250"/>
      <c r="F162" s="250"/>
      <c r="G162" s="250"/>
      <c r="H162" s="250"/>
      <c r="I162" s="250"/>
      <c r="J162" s="250"/>
      <c r="K162" s="251"/>
    </row>
    <row r="163" ht="45" customHeight="1">
      <c r="B163" s="252"/>
      <c r="C163" s="253" t="s">
        <v>2018</v>
      </c>
      <c r="D163" s="253"/>
      <c r="E163" s="253"/>
      <c r="F163" s="253"/>
      <c r="G163" s="253"/>
      <c r="H163" s="253"/>
      <c r="I163" s="253"/>
      <c r="J163" s="253"/>
      <c r="K163" s="254"/>
    </row>
    <row r="164" ht="17.25" customHeight="1">
      <c r="B164" s="252"/>
      <c r="C164" s="277" t="s">
        <v>1947</v>
      </c>
      <c r="D164" s="277"/>
      <c r="E164" s="277"/>
      <c r="F164" s="277" t="s">
        <v>1948</v>
      </c>
      <c r="G164" s="314"/>
      <c r="H164" s="315" t="s">
        <v>141</v>
      </c>
      <c r="I164" s="315" t="s">
        <v>55</v>
      </c>
      <c r="J164" s="277" t="s">
        <v>1949</v>
      </c>
      <c r="K164" s="254"/>
    </row>
    <row r="165" ht="17.25" customHeight="1">
      <c r="B165" s="255"/>
      <c r="C165" s="279" t="s">
        <v>1950</v>
      </c>
      <c r="D165" s="279"/>
      <c r="E165" s="279"/>
      <c r="F165" s="280" t="s">
        <v>1951</v>
      </c>
      <c r="G165" s="316"/>
      <c r="H165" s="317"/>
      <c r="I165" s="317"/>
      <c r="J165" s="279" t="s">
        <v>1952</v>
      </c>
      <c r="K165" s="257"/>
    </row>
    <row r="166" ht="5.25" customHeight="1">
      <c r="B166" s="285"/>
      <c r="C166" s="282"/>
      <c r="D166" s="282"/>
      <c r="E166" s="282"/>
      <c r="F166" s="282"/>
      <c r="G166" s="283"/>
      <c r="H166" s="282"/>
      <c r="I166" s="282"/>
      <c r="J166" s="282"/>
      <c r="K166" s="306"/>
    </row>
    <row r="167" ht="15" customHeight="1">
      <c r="B167" s="285"/>
      <c r="C167" s="263" t="s">
        <v>1956</v>
      </c>
      <c r="D167" s="263"/>
      <c r="E167" s="263"/>
      <c r="F167" s="284" t="s">
        <v>1953</v>
      </c>
      <c r="G167" s="263"/>
      <c r="H167" s="263" t="s">
        <v>1992</v>
      </c>
      <c r="I167" s="263" t="s">
        <v>1955</v>
      </c>
      <c r="J167" s="263">
        <v>120</v>
      </c>
      <c r="K167" s="306"/>
    </row>
    <row r="168" ht="15" customHeight="1">
      <c r="B168" s="285"/>
      <c r="C168" s="263" t="s">
        <v>2001</v>
      </c>
      <c r="D168" s="263"/>
      <c r="E168" s="263"/>
      <c r="F168" s="284" t="s">
        <v>1953</v>
      </c>
      <c r="G168" s="263"/>
      <c r="H168" s="263" t="s">
        <v>2002</v>
      </c>
      <c r="I168" s="263" t="s">
        <v>1955</v>
      </c>
      <c r="J168" s="263" t="s">
        <v>2003</v>
      </c>
      <c r="K168" s="306"/>
    </row>
    <row r="169" ht="15" customHeight="1">
      <c r="B169" s="285"/>
      <c r="C169" s="263" t="s">
        <v>1902</v>
      </c>
      <c r="D169" s="263"/>
      <c r="E169" s="263"/>
      <c r="F169" s="284" t="s">
        <v>1953</v>
      </c>
      <c r="G169" s="263"/>
      <c r="H169" s="263" t="s">
        <v>2019</v>
      </c>
      <c r="I169" s="263" t="s">
        <v>1955</v>
      </c>
      <c r="J169" s="263" t="s">
        <v>2003</v>
      </c>
      <c r="K169" s="306"/>
    </row>
    <row r="170" ht="15" customHeight="1">
      <c r="B170" s="285"/>
      <c r="C170" s="263" t="s">
        <v>1958</v>
      </c>
      <c r="D170" s="263"/>
      <c r="E170" s="263"/>
      <c r="F170" s="284" t="s">
        <v>1959</v>
      </c>
      <c r="G170" s="263"/>
      <c r="H170" s="263" t="s">
        <v>2019</v>
      </c>
      <c r="I170" s="263" t="s">
        <v>1955</v>
      </c>
      <c r="J170" s="263">
        <v>50</v>
      </c>
      <c r="K170" s="306"/>
    </row>
    <row r="171" ht="15" customHeight="1">
      <c r="B171" s="285"/>
      <c r="C171" s="263" t="s">
        <v>1961</v>
      </c>
      <c r="D171" s="263"/>
      <c r="E171" s="263"/>
      <c r="F171" s="284" t="s">
        <v>1953</v>
      </c>
      <c r="G171" s="263"/>
      <c r="H171" s="263" t="s">
        <v>2019</v>
      </c>
      <c r="I171" s="263" t="s">
        <v>1963</v>
      </c>
      <c r="J171" s="263"/>
      <c r="K171" s="306"/>
    </row>
    <row r="172" ht="15" customHeight="1">
      <c r="B172" s="285"/>
      <c r="C172" s="263" t="s">
        <v>1972</v>
      </c>
      <c r="D172" s="263"/>
      <c r="E172" s="263"/>
      <c r="F172" s="284" t="s">
        <v>1959</v>
      </c>
      <c r="G172" s="263"/>
      <c r="H172" s="263" t="s">
        <v>2019</v>
      </c>
      <c r="I172" s="263" t="s">
        <v>1955</v>
      </c>
      <c r="J172" s="263">
        <v>50</v>
      </c>
      <c r="K172" s="306"/>
    </row>
    <row r="173" ht="15" customHeight="1">
      <c r="B173" s="285"/>
      <c r="C173" s="263" t="s">
        <v>1980</v>
      </c>
      <c r="D173" s="263"/>
      <c r="E173" s="263"/>
      <c r="F173" s="284" t="s">
        <v>1959</v>
      </c>
      <c r="G173" s="263"/>
      <c r="H173" s="263" t="s">
        <v>2019</v>
      </c>
      <c r="I173" s="263" t="s">
        <v>1955</v>
      </c>
      <c r="J173" s="263">
        <v>50</v>
      </c>
      <c r="K173" s="306"/>
    </row>
    <row r="174" ht="15" customHeight="1">
      <c r="B174" s="285"/>
      <c r="C174" s="263" t="s">
        <v>1978</v>
      </c>
      <c r="D174" s="263"/>
      <c r="E174" s="263"/>
      <c r="F174" s="284" t="s">
        <v>1959</v>
      </c>
      <c r="G174" s="263"/>
      <c r="H174" s="263" t="s">
        <v>2019</v>
      </c>
      <c r="I174" s="263" t="s">
        <v>1955</v>
      </c>
      <c r="J174" s="263">
        <v>50</v>
      </c>
      <c r="K174" s="306"/>
    </row>
    <row r="175" ht="15" customHeight="1">
      <c r="B175" s="285"/>
      <c r="C175" s="263" t="s">
        <v>140</v>
      </c>
      <c r="D175" s="263"/>
      <c r="E175" s="263"/>
      <c r="F175" s="284" t="s">
        <v>1953</v>
      </c>
      <c r="G175" s="263"/>
      <c r="H175" s="263" t="s">
        <v>2020</v>
      </c>
      <c r="I175" s="263" t="s">
        <v>2021</v>
      </c>
      <c r="J175" s="263"/>
      <c r="K175" s="306"/>
    </row>
    <row r="176" ht="15" customHeight="1">
      <c r="B176" s="285"/>
      <c r="C176" s="263" t="s">
        <v>55</v>
      </c>
      <c r="D176" s="263"/>
      <c r="E176" s="263"/>
      <c r="F176" s="284" t="s">
        <v>1953</v>
      </c>
      <c r="G176" s="263"/>
      <c r="H176" s="263" t="s">
        <v>2022</v>
      </c>
      <c r="I176" s="263" t="s">
        <v>2023</v>
      </c>
      <c r="J176" s="263">
        <v>1</v>
      </c>
      <c r="K176" s="306"/>
    </row>
    <row r="177" ht="15" customHeight="1">
      <c r="B177" s="285"/>
      <c r="C177" s="263" t="s">
        <v>51</v>
      </c>
      <c r="D177" s="263"/>
      <c r="E177" s="263"/>
      <c r="F177" s="284" t="s">
        <v>1953</v>
      </c>
      <c r="G177" s="263"/>
      <c r="H177" s="263" t="s">
        <v>2024</v>
      </c>
      <c r="I177" s="263" t="s">
        <v>1955</v>
      </c>
      <c r="J177" s="263">
        <v>20</v>
      </c>
      <c r="K177" s="306"/>
    </row>
    <row r="178" ht="15" customHeight="1">
      <c r="B178" s="285"/>
      <c r="C178" s="263" t="s">
        <v>141</v>
      </c>
      <c r="D178" s="263"/>
      <c r="E178" s="263"/>
      <c r="F178" s="284" t="s">
        <v>1953</v>
      </c>
      <c r="G178" s="263"/>
      <c r="H178" s="263" t="s">
        <v>2025</v>
      </c>
      <c r="I178" s="263" t="s">
        <v>1955</v>
      </c>
      <c r="J178" s="263">
        <v>255</v>
      </c>
      <c r="K178" s="306"/>
    </row>
    <row r="179" ht="15" customHeight="1">
      <c r="B179" s="285"/>
      <c r="C179" s="263" t="s">
        <v>142</v>
      </c>
      <c r="D179" s="263"/>
      <c r="E179" s="263"/>
      <c r="F179" s="284" t="s">
        <v>1953</v>
      </c>
      <c r="G179" s="263"/>
      <c r="H179" s="263" t="s">
        <v>1918</v>
      </c>
      <c r="I179" s="263" t="s">
        <v>1955</v>
      </c>
      <c r="J179" s="263">
        <v>10</v>
      </c>
      <c r="K179" s="306"/>
    </row>
    <row r="180" ht="15" customHeight="1">
      <c r="B180" s="285"/>
      <c r="C180" s="263" t="s">
        <v>143</v>
      </c>
      <c r="D180" s="263"/>
      <c r="E180" s="263"/>
      <c r="F180" s="284" t="s">
        <v>1953</v>
      </c>
      <c r="G180" s="263"/>
      <c r="H180" s="263" t="s">
        <v>2026</v>
      </c>
      <c r="I180" s="263" t="s">
        <v>1987</v>
      </c>
      <c r="J180" s="263"/>
      <c r="K180" s="306"/>
    </row>
    <row r="181" ht="15" customHeight="1">
      <c r="B181" s="285"/>
      <c r="C181" s="263" t="s">
        <v>2027</v>
      </c>
      <c r="D181" s="263"/>
      <c r="E181" s="263"/>
      <c r="F181" s="284" t="s">
        <v>1953</v>
      </c>
      <c r="G181" s="263"/>
      <c r="H181" s="263" t="s">
        <v>2028</v>
      </c>
      <c r="I181" s="263" t="s">
        <v>1987</v>
      </c>
      <c r="J181" s="263"/>
      <c r="K181" s="306"/>
    </row>
    <row r="182" ht="15" customHeight="1">
      <c r="B182" s="285"/>
      <c r="C182" s="263" t="s">
        <v>2016</v>
      </c>
      <c r="D182" s="263"/>
      <c r="E182" s="263"/>
      <c r="F182" s="284" t="s">
        <v>1953</v>
      </c>
      <c r="G182" s="263"/>
      <c r="H182" s="263" t="s">
        <v>2029</v>
      </c>
      <c r="I182" s="263" t="s">
        <v>1987</v>
      </c>
      <c r="J182" s="263"/>
      <c r="K182" s="306"/>
    </row>
    <row r="183" ht="15" customHeight="1">
      <c r="B183" s="285"/>
      <c r="C183" s="263" t="s">
        <v>145</v>
      </c>
      <c r="D183" s="263"/>
      <c r="E183" s="263"/>
      <c r="F183" s="284" t="s">
        <v>1959</v>
      </c>
      <c r="G183" s="263"/>
      <c r="H183" s="263" t="s">
        <v>2030</v>
      </c>
      <c r="I183" s="263" t="s">
        <v>1955</v>
      </c>
      <c r="J183" s="263">
        <v>50</v>
      </c>
      <c r="K183" s="306"/>
    </row>
    <row r="184" ht="15" customHeight="1">
      <c r="B184" s="285"/>
      <c r="C184" s="263" t="s">
        <v>2031</v>
      </c>
      <c r="D184" s="263"/>
      <c r="E184" s="263"/>
      <c r="F184" s="284" t="s">
        <v>1959</v>
      </c>
      <c r="G184" s="263"/>
      <c r="H184" s="263" t="s">
        <v>2032</v>
      </c>
      <c r="I184" s="263" t="s">
        <v>2033</v>
      </c>
      <c r="J184" s="263"/>
      <c r="K184" s="306"/>
    </row>
    <row r="185" ht="15" customHeight="1">
      <c r="B185" s="285"/>
      <c r="C185" s="263" t="s">
        <v>2034</v>
      </c>
      <c r="D185" s="263"/>
      <c r="E185" s="263"/>
      <c r="F185" s="284" t="s">
        <v>1959</v>
      </c>
      <c r="G185" s="263"/>
      <c r="H185" s="263" t="s">
        <v>2035</v>
      </c>
      <c r="I185" s="263" t="s">
        <v>2033</v>
      </c>
      <c r="J185" s="263"/>
      <c r="K185" s="306"/>
    </row>
    <row r="186" ht="15" customHeight="1">
      <c r="B186" s="285"/>
      <c r="C186" s="263" t="s">
        <v>2036</v>
      </c>
      <c r="D186" s="263"/>
      <c r="E186" s="263"/>
      <c r="F186" s="284" t="s">
        <v>1959</v>
      </c>
      <c r="G186" s="263"/>
      <c r="H186" s="263" t="s">
        <v>2037</v>
      </c>
      <c r="I186" s="263" t="s">
        <v>2033</v>
      </c>
      <c r="J186" s="263"/>
      <c r="K186" s="306"/>
    </row>
    <row r="187" ht="15" customHeight="1">
      <c r="B187" s="285"/>
      <c r="C187" s="318" t="s">
        <v>2038</v>
      </c>
      <c r="D187" s="263"/>
      <c r="E187" s="263"/>
      <c r="F187" s="284" t="s">
        <v>1959</v>
      </c>
      <c r="G187" s="263"/>
      <c r="H187" s="263" t="s">
        <v>2039</v>
      </c>
      <c r="I187" s="263" t="s">
        <v>2040</v>
      </c>
      <c r="J187" s="319" t="s">
        <v>2041</v>
      </c>
      <c r="K187" s="306"/>
    </row>
    <row r="188" ht="15" customHeight="1">
      <c r="B188" s="285"/>
      <c r="C188" s="269" t="s">
        <v>40</v>
      </c>
      <c r="D188" s="263"/>
      <c r="E188" s="263"/>
      <c r="F188" s="284" t="s">
        <v>1953</v>
      </c>
      <c r="G188" s="263"/>
      <c r="H188" s="259" t="s">
        <v>2042</v>
      </c>
      <c r="I188" s="263" t="s">
        <v>2043</v>
      </c>
      <c r="J188" s="263"/>
      <c r="K188" s="306"/>
    </row>
    <row r="189" ht="15" customHeight="1">
      <c r="B189" s="285"/>
      <c r="C189" s="269" t="s">
        <v>2044</v>
      </c>
      <c r="D189" s="263"/>
      <c r="E189" s="263"/>
      <c r="F189" s="284" t="s">
        <v>1953</v>
      </c>
      <c r="G189" s="263"/>
      <c r="H189" s="263" t="s">
        <v>2045</v>
      </c>
      <c r="I189" s="263" t="s">
        <v>1987</v>
      </c>
      <c r="J189" s="263"/>
      <c r="K189" s="306"/>
    </row>
    <row r="190" ht="15" customHeight="1">
      <c r="B190" s="285"/>
      <c r="C190" s="269" t="s">
        <v>2046</v>
      </c>
      <c r="D190" s="263"/>
      <c r="E190" s="263"/>
      <c r="F190" s="284" t="s">
        <v>1953</v>
      </c>
      <c r="G190" s="263"/>
      <c r="H190" s="263" t="s">
        <v>2047</v>
      </c>
      <c r="I190" s="263" t="s">
        <v>1987</v>
      </c>
      <c r="J190" s="263"/>
      <c r="K190" s="306"/>
    </row>
    <row r="191" ht="15" customHeight="1">
      <c r="B191" s="285"/>
      <c r="C191" s="269" t="s">
        <v>2048</v>
      </c>
      <c r="D191" s="263"/>
      <c r="E191" s="263"/>
      <c r="F191" s="284" t="s">
        <v>1959</v>
      </c>
      <c r="G191" s="263"/>
      <c r="H191" s="263" t="s">
        <v>2049</v>
      </c>
      <c r="I191" s="263" t="s">
        <v>1987</v>
      </c>
      <c r="J191" s="263"/>
      <c r="K191" s="306"/>
    </row>
    <row r="192" ht="15" customHeight="1">
      <c r="B192" s="312"/>
      <c r="C192" s="320"/>
      <c r="D192" s="294"/>
      <c r="E192" s="294"/>
      <c r="F192" s="294"/>
      <c r="G192" s="294"/>
      <c r="H192" s="294"/>
      <c r="I192" s="294"/>
      <c r="J192" s="294"/>
      <c r="K192" s="313"/>
    </row>
    <row r="193" ht="18.75" customHeight="1">
      <c r="B193" s="259"/>
      <c r="C193" s="263"/>
      <c r="D193" s="263"/>
      <c r="E193" s="263"/>
      <c r="F193" s="284"/>
      <c r="G193" s="263"/>
      <c r="H193" s="263"/>
      <c r="I193" s="263"/>
      <c r="J193" s="263"/>
      <c r="K193" s="259"/>
    </row>
    <row r="194" ht="18.75" customHeight="1">
      <c r="B194" s="259"/>
      <c r="C194" s="263"/>
      <c r="D194" s="263"/>
      <c r="E194" s="263"/>
      <c r="F194" s="284"/>
      <c r="G194" s="263"/>
      <c r="H194" s="263"/>
      <c r="I194" s="263"/>
      <c r="J194" s="263"/>
      <c r="K194" s="259"/>
    </row>
    <row r="195" ht="18.75" customHeight="1">
      <c r="B195" s="270"/>
      <c r="C195" s="270"/>
      <c r="D195" s="270"/>
      <c r="E195" s="270"/>
      <c r="F195" s="270"/>
      <c r="G195" s="270"/>
      <c r="H195" s="270"/>
      <c r="I195" s="270"/>
      <c r="J195" s="270"/>
      <c r="K195" s="270"/>
    </row>
    <row r="196" ht="13.5">
      <c r="B196" s="249"/>
      <c r="C196" s="250"/>
      <c r="D196" s="250"/>
      <c r="E196" s="250"/>
      <c r="F196" s="250"/>
      <c r="G196" s="250"/>
      <c r="H196" s="250"/>
      <c r="I196" s="250"/>
      <c r="J196" s="250"/>
      <c r="K196" s="251"/>
    </row>
    <row r="197" ht="21">
      <c r="B197" s="252"/>
      <c r="C197" s="253" t="s">
        <v>2050</v>
      </c>
      <c r="D197" s="253"/>
      <c r="E197" s="253"/>
      <c r="F197" s="253"/>
      <c r="G197" s="253"/>
      <c r="H197" s="253"/>
      <c r="I197" s="253"/>
      <c r="J197" s="253"/>
      <c r="K197" s="254"/>
    </row>
    <row r="198" ht="25.5" customHeight="1">
      <c r="B198" s="252"/>
      <c r="C198" s="321" t="s">
        <v>2051</v>
      </c>
      <c r="D198" s="321"/>
      <c r="E198" s="321"/>
      <c r="F198" s="321" t="s">
        <v>2052</v>
      </c>
      <c r="G198" s="322"/>
      <c r="H198" s="321" t="s">
        <v>2053</v>
      </c>
      <c r="I198" s="321"/>
      <c r="J198" s="321"/>
      <c r="K198" s="254"/>
    </row>
    <row r="199" ht="5.25" customHeight="1">
      <c r="B199" s="285"/>
      <c r="C199" s="282"/>
      <c r="D199" s="282"/>
      <c r="E199" s="282"/>
      <c r="F199" s="282"/>
      <c r="G199" s="263"/>
      <c r="H199" s="282"/>
      <c r="I199" s="282"/>
      <c r="J199" s="282"/>
      <c r="K199" s="306"/>
    </row>
    <row r="200" ht="15" customHeight="1">
      <c r="B200" s="285"/>
      <c r="C200" s="263" t="s">
        <v>2043</v>
      </c>
      <c r="D200" s="263"/>
      <c r="E200" s="263"/>
      <c r="F200" s="284" t="s">
        <v>41</v>
      </c>
      <c r="G200" s="263"/>
      <c r="H200" s="263" t="s">
        <v>2054</v>
      </c>
      <c r="I200" s="263"/>
      <c r="J200" s="263"/>
      <c r="K200" s="306"/>
    </row>
    <row r="201" ht="15" customHeight="1">
      <c r="B201" s="285"/>
      <c r="C201" s="291"/>
      <c r="D201" s="263"/>
      <c r="E201" s="263"/>
      <c r="F201" s="284" t="s">
        <v>42</v>
      </c>
      <c r="G201" s="263"/>
      <c r="H201" s="263" t="s">
        <v>2055</v>
      </c>
      <c r="I201" s="263"/>
      <c r="J201" s="263"/>
      <c r="K201" s="306"/>
    </row>
    <row r="202" ht="15" customHeight="1">
      <c r="B202" s="285"/>
      <c r="C202" s="291"/>
      <c r="D202" s="263"/>
      <c r="E202" s="263"/>
      <c r="F202" s="284" t="s">
        <v>45</v>
      </c>
      <c r="G202" s="263"/>
      <c r="H202" s="263" t="s">
        <v>2056</v>
      </c>
      <c r="I202" s="263"/>
      <c r="J202" s="263"/>
      <c r="K202" s="306"/>
    </row>
    <row r="203" ht="15" customHeight="1">
      <c r="B203" s="285"/>
      <c r="C203" s="263"/>
      <c r="D203" s="263"/>
      <c r="E203" s="263"/>
      <c r="F203" s="284" t="s">
        <v>43</v>
      </c>
      <c r="G203" s="263"/>
      <c r="H203" s="263" t="s">
        <v>2057</v>
      </c>
      <c r="I203" s="263"/>
      <c r="J203" s="263"/>
      <c r="K203" s="306"/>
    </row>
    <row r="204" ht="15" customHeight="1">
      <c r="B204" s="285"/>
      <c r="C204" s="263"/>
      <c r="D204" s="263"/>
      <c r="E204" s="263"/>
      <c r="F204" s="284" t="s">
        <v>44</v>
      </c>
      <c r="G204" s="263"/>
      <c r="H204" s="263" t="s">
        <v>2058</v>
      </c>
      <c r="I204" s="263"/>
      <c r="J204" s="263"/>
      <c r="K204" s="306"/>
    </row>
    <row r="205" ht="15" customHeight="1">
      <c r="B205" s="285"/>
      <c r="C205" s="263"/>
      <c r="D205" s="263"/>
      <c r="E205" s="263"/>
      <c r="F205" s="284"/>
      <c r="G205" s="263"/>
      <c r="H205" s="263"/>
      <c r="I205" s="263"/>
      <c r="J205" s="263"/>
      <c r="K205" s="306"/>
    </row>
    <row r="206" ht="15" customHeight="1">
      <c r="B206" s="285"/>
      <c r="C206" s="263" t="s">
        <v>1999</v>
      </c>
      <c r="D206" s="263"/>
      <c r="E206" s="263"/>
      <c r="F206" s="284" t="s">
        <v>77</v>
      </c>
      <c r="G206" s="263"/>
      <c r="H206" s="263" t="s">
        <v>2059</v>
      </c>
      <c r="I206" s="263"/>
      <c r="J206" s="263"/>
      <c r="K206" s="306"/>
    </row>
    <row r="207" ht="15" customHeight="1">
      <c r="B207" s="285"/>
      <c r="C207" s="291"/>
      <c r="D207" s="263"/>
      <c r="E207" s="263"/>
      <c r="F207" s="284" t="s">
        <v>1896</v>
      </c>
      <c r="G207" s="263"/>
      <c r="H207" s="263" t="s">
        <v>1897</v>
      </c>
      <c r="I207" s="263"/>
      <c r="J207" s="263"/>
      <c r="K207" s="306"/>
    </row>
    <row r="208" ht="15" customHeight="1">
      <c r="B208" s="285"/>
      <c r="C208" s="263"/>
      <c r="D208" s="263"/>
      <c r="E208" s="263"/>
      <c r="F208" s="284" t="s">
        <v>1894</v>
      </c>
      <c r="G208" s="263"/>
      <c r="H208" s="263" t="s">
        <v>2060</v>
      </c>
      <c r="I208" s="263"/>
      <c r="J208" s="263"/>
      <c r="K208" s="306"/>
    </row>
    <row r="209" ht="15" customHeight="1">
      <c r="B209" s="323"/>
      <c r="C209" s="291"/>
      <c r="D209" s="291"/>
      <c r="E209" s="291"/>
      <c r="F209" s="284" t="s">
        <v>1898</v>
      </c>
      <c r="G209" s="269"/>
      <c r="H209" s="310" t="s">
        <v>1899</v>
      </c>
      <c r="I209" s="310"/>
      <c r="J209" s="310"/>
      <c r="K209" s="324"/>
    </row>
    <row r="210" ht="15" customHeight="1">
      <c r="B210" s="323"/>
      <c r="C210" s="291"/>
      <c r="D210" s="291"/>
      <c r="E210" s="291"/>
      <c r="F210" s="284" t="s">
        <v>1900</v>
      </c>
      <c r="G210" s="269"/>
      <c r="H210" s="310" t="s">
        <v>2061</v>
      </c>
      <c r="I210" s="310"/>
      <c r="J210" s="310"/>
      <c r="K210" s="324"/>
    </row>
    <row r="211" ht="15" customHeight="1">
      <c r="B211" s="323"/>
      <c r="C211" s="291"/>
      <c r="D211" s="291"/>
      <c r="E211" s="291"/>
      <c r="F211" s="325"/>
      <c r="G211" s="269"/>
      <c r="H211" s="326"/>
      <c r="I211" s="326"/>
      <c r="J211" s="326"/>
      <c r="K211" s="324"/>
    </row>
    <row r="212" ht="15" customHeight="1">
      <c r="B212" s="323"/>
      <c r="C212" s="263" t="s">
        <v>2023</v>
      </c>
      <c r="D212" s="291"/>
      <c r="E212" s="291"/>
      <c r="F212" s="284">
        <v>1</v>
      </c>
      <c r="G212" s="269"/>
      <c r="H212" s="310" t="s">
        <v>2062</v>
      </c>
      <c r="I212" s="310"/>
      <c r="J212" s="310"/>
      <c r="K212" s="324"/>
    </row>
    <row r="213" ht="15" customHeight="1">
      <c r="B213" s="323"/>
      <c r="C213" s="291"/>
      <c r="D213" s="291"/>
      <c r="E213" s="291"/>
      <c r="F213" s="284">
        <v>2</v>
      </c>
      <c r="G213" s="269"/>
      <c r="H213" s="310" t="s">
        <v>2063</v>
      </c>
      <c r="I213" s="310"/>
      <c r="J213" s="310"/>
      <c r="K213" s="324"/>
    </row>
    <row r="214" ht="15" customHeight="1">
      <c r="B214" s="323"/>
      <c r="C214" s="291"/>
      <c r="D214" s="291"/>
      <c r="E214" s="291"/>
      <c r="F214" s="284">
        <v>3</v>
      </c>
      <c r="G214" s="269"/>
      <c r="H214" s="310" t="s">
        <v>2064</v>
      </c>
      <c r="I214" s="310"/>
      <c r="J214" s="310"/>
      <c r="K214" s="324"/>
    </row>
    <row r="215" ht="15" customHeight="1">
      <c r="B215" s="323"/>
      <c r="C215" s="291"/>
      <c r="D215" s="291"/>
      <c r="E215" s="291"/>
      <c r="F215" s="284">
        <v>4</v>
      </c>
      <c r="G215" s="269"/>
      <c r="H215" s="310" t="s">
        <v>2065</v>
      </c>
      <c r="I215" s="310"/>
      <c r="J215" s="310"/>
      <c r="K215" s="324"/>
    </row>
    <row r="216" ht="12.75" customHeight="1">
      <c r="B216" s="327"/>
      <c r="C216" s="328"/>
      <c r="D216" s="328"/>
      <c r="E216" s="328"/>
      <c r="F216" s="328"/>
      <c r="G216" s="328"/>
      <c r="H216" s="328"/>
      <c r="I216" s="328"/>
      <c r="J216" s="328"/>
      <c r="K216" s="329"/>
    </row>
  </sheetData>
  <sheetProtection autoFilter="0" deleteColumns="0" deleteRows="0" formatCells="0" formatColumns="0" formatRows="0" insertColumns="0" insertHyperlinks="0" insertRows="0" pivotTables="0" sort="0"/>
  <mergeCells count="77">
    <mergeCell ref="H208:J208"/>
    <mergeCell ref="H203:J203"/>
    <mergeCell ref="H201:J201"/>
    <mergeCell ref="H212:J212"/>
    <mergeCell ref="H214:J214"/>
    <mergeCell ref="H215:J215"/>
    <mergeCell ref="H213:J213"/>
    <mergeCell ref="H210:J210"/>
    <mergeCell ref="H209:J209"/>
    <mergeCell ref="H207:J207"/>
    <mergeCell ref="H198:J198"/>
    <mergeCell ref="C163:J163"/>
    <mergeCell ref="C120:J120"/>
    <mergeCell ref="C145:J145"/>
    <mergeCell ref="C197:J197"/>
    <mergeCell ref="H206:J206"/>
    <mergeCell ref="H204:J204"/>
    <mergeCell ref="H202:J202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C52:J52"/>
    <mergeCell ref="C53:J53"/>
    <mergeCell ref="C55:J55"/>
    <mergeCell ref="D56:J56"/>
    <mergeCell ref="D57:J5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D33:J33"/>
    <mergeCell ref="G34:J34"/>
    <mergeCell ref="G35:J35"/>
    <mergeCell ref="D49:J49"/>
    <mergeCell ref="E48:J48"/>
    <mergeCell ref="G36:J36"/>
    <mergeCell ref="G37:J37"/>
    <mergeCell ref="C23:J23"/>
    <mergeCell ref="D25:J25"/>
    <mergeCell ref="D26:J26"/>
    <mergeCell ref="D28:J28"/>
    <mergeCell ref="D29:J29"/>
    <mergeCell ref="D31:J31"/>
    <mergeCell ref="C24:J24"/>
    <mergeCell ref="D32:J32"/>
    <mergeCell ref="F18:J18"/>
    <mergeCell ref="F21:J21"/>
    <mergeCell ref="D11:J11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</mergeCells>
  <pageMargins left="0.5902778" right="0.5902778" top="0.5902778" bottom="0.5902778" header="0" footer="0"/>
  <pageSetup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Zicho Matěj, Ing.</dc:creator>
  <cp:lastModifiedBy>Zicho Matěj, Ing.</cp:lastModifiedBy>
  <dcterms:created xsi:type="dcterms:W3CDTF">2018-09-25T12:03:39Z</dcterms:created>
  <dcterms:modified xsi:type="dcterms:W3CDTF">2018-09-25T12:03:48Z</dcterms:modified>
</cp:coreProperties>
</file>