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O 201" sheetId="1" r:id="rId1"/>
    <sheet name="SO 202" sheetId="2" r:id="rId2"/>
  </sheets>
  <definedNames/>
  <calcPr fullCalcOnLoad="1"/>
</workbook>
</file>

<file path=xl/sharedStrings.xml><?xml version="1.0" encoding="utf-8"?>
<sst xmlns="http://schemas.openxmlformats.org/spreadsheetml/2006/main" count="1339" uniqueCount="352">
  <si>
    <t>ASPE10</t>
  </si>
  <si>
    <t>S</t>
  </si>
  <si>
    <t>Firma: TOP CON SERVIS s.r.o.</t>
  </si>
  <si>
    <t>Příloha k formuláři pro ocenění nabídky</t>
  </si>
  <si>
    <t>Stavba:</t>
  </si>
  <si>
    <t/>
  </si>
  <si>
    <t>Cyklostezka A50 – podchod Stoliňská, Předstihový objekt</t>
  </si>
  <si>
    <t>O</t>
  </si>
  <si>
    <t>Rozpočet:</t>
  </si>
  <si>
    <t>0,00</t>
  </si>
  <si>
    <t>15,00</t>
  </si>
  <si>
    <t>21,00</t>
  </si>
  <si>
    <t>3</t>
  </si>
  <si>
    <t>2</t>
  </si>
  <si>
    <t>SO 201</t>
  </si>
  <si>
    <t>Železniční most v km 21,288 trati Lysá nad Labem – Praha (podchod)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</si>
  <si>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</si>
  <si>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</si>
  <si>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</si>
  <si>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</si>
  <si>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</si>
  <si>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</si>
  <si>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</si>
  <si>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</si>
  <si>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</si>
  <si>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</si>
  <si>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</si>
  <si>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</si>
  <si>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</si>
  <si>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</si>
  <si>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</si>
  <si>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</si>
  <si>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</si>
  <si>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</si>
  <si>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</si>
  <si>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</si>
  <si>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0140R</t>
  </si>
  <si>
    <t>NÁJMY HRAZENÉ ZHOTOVITELEM</t>
  </si>
  <si>
    <t>KPL</t>
  </si>
  <si>
    <t>PP</t>
  </si>
  <si>
    <t>VV</t>
  </si>
  <si>
    <t>014102</t>
  </si>
  <si>
    <t>POPLATKY ZA SKLÁDKU</t>
  </si>
  <si>
    <t>T</t>
  </si>
  <si>
    <t>skládkovné - zemina z výkopů 
748,980*2,0=1 497,960 [A]</t>
  </si>
  <si>
    <t>02861</t>
  </si>
  <si>
    <t>PRŮZKUMNÉ PRÁCE PROTIKOROZNÍ A BLUDNÝCH PROUDŮ NA POVRCHU</t>
  </si>
  <si>
    <t>Kompletní měření konstrukce z hlediska ochrany před korozí bludnými proudy před uvedením do provozu ve smyslu TKP a požadavků stavby Optimalizace trati.</t>
  </si>
  <si>
    <t>02910</t>
  </si>
  <si>
    <t>OSTATNÍ POŽADAVKY - ZEMĚMĚŘIČSKÁ MĚŘENÍ</t>
  </si>
  <si>
    <t>Dlouhodobé měření nivelety kolejí na mostě a sledování stability drážního tělesa dle požadavku SŽ</t>
  </si>
  <si>
    <t>029113</t>
  </si>
  <si>
    <t>OSTATNÍ POŽADAVKY - GEODETICKÉ ZAMĚŘENÍ - CELKY</t>
  </si>
  <si>
    <t>KUS</t>
  </si>
  <si>
    <t>Geodetická dokumentace skutečného provedení</t>
  </si>
  <si>
    <t>02940</t>
  </si>
  <si>
    <t>OSTATNÍ POŽADAVKY - VYPRACOVÁNÍ DOKUMENTACE</t>
  </si>
  <si>
    <t>Vypracování dokumentace skutečného provedení stavby v papírové formě</t>
  </si>
  <si>
    <t>7</t>
  </si>
  <si>
    <t>02944</t>
  </si>
  <si>
    <t>OSTAT POŽADAVKY - DOKUMENTACE SKUTEČ PROVEDENÍ V DIGIT FORMĚ</t>
  </si>
  <si>
    <t>8</t>
  </si>
  <si>
    <t>02950</t>
  </si>
  <si>
    <t>OSTATNÍ POŽADAVKY - POSUDKY, KONTROLY, REVIZNÍ ZPRÁVY</t>
  </si>
  <si>
    <t>Osvědčení o shodě notifikovanou osobou</t>
  </si>
  <si>
    <t>Osvědčení o bezpečnosti před uvedením do provozu</t>
  </si>
  <si>
    <t>03730</t>
  </si>
  <si>
    <t>POMOC PRÁCE ZAJIŠŤ NEBO ZŘÍZ OCHRANU INŽENÝRSKÝCH SÍTÍ</t>
  </si>
  <si>
    <t>Zemní práce</t>
  </si>
  <si>
    <t>11</t>
  </si>
  <si>
    <t>11120</t>
  </si>
  <si>
    <t>ODSTRANĚNÍ KŘOVIN</t>
  </si>
  <si>
    <t>M2</t>
  </si>
  <si>
    <t>20*10=200,000 [A]</t>
  </si>
  <si>
    <t>12</t>
  </si>
  <si>
    <t>11511</t>
  </si>
  <si>
    <t>ČERPÁNÍ VODY DO 500 L/MIN</t>
  </si>
  <si>
    <t>HOD</t>
  </si>
  <si>
    <t>13</t>
  </si>
  <si>
    <t>12110</t>
  </si>
  <si>
    <t>SEJMUTÍ ORNICE NEBO LESNÍ PŮDY</t>
  </si>
  <si>
    <t>M3</t>
  </si>
  <si>
    <t>vpravo trati 
20*10*0,20=40,000 [A]</t>
  </si>
  <si>
    <t>14</t>
  </si>
  <si>
    <t>13173</t>
  </si>
  <si>
    <t>HLOUBENÍ JAM ZAPAŽ I NEPAŽ TŘ. I</t>
  </si>
  <si>
    <t>odhad 40% v zeminách 
1. etapa viz příloha č. D.1.10.1: 470=470,000 [A] 
2. etapa: 5,2*53,65=278,980 [B] 
Celkem: (A+B)*0,40=299,592 [C]</t>
  </si>
  <si>
    <t>15</t>
  </si>
  <si>
    <t>13183</t>
  </si>
  <si>
    <t>HLOUBENÍ JAM ZAPAŽ I NEPAŽ TŘ II</t>
  </si>
  <si>
    <t>odhad 60% v horninách třídy R4 
1. etapa viz příloha č. D.1.10.1: 470=470,000 [A] 
2. etapa: 5,2*53,65=278,980 [B] 
Celkem: (A+B)*0,6=449,388 [C]</t>
  </si>
  <si>
    <t>16</t>
  </si>
  <si>
    <t>17710</t>
  </si>
  <si>
    <t>ZEMNÍ HRÁZKY ZE ZEMIN SE ZHUTNĚNÍM</t>
  </si>
  <si>
    <t>ohrazení stavební jámy vpravo trati 
1*0,5*20=10,000 [A]</t>
  </si>
  <si>
    <t>17</t>
  </si>
  <si>
    <t>18090</t>
  </si>
  <si>
    <t>VŠEOBECNÉ ÚPRAVY OSTATNÍCH PLOCH</t>
  </si>
  <si>
    <t>50*20=1 000,000 [A]</t>
  </si>
  <si>
    <t>18</t>
  </si>
  <si>
    <t>18222</t>
  </si>
  <si>
    <t>ROZPROSTŘENÍ ORNICE VE SVAHU V TL DO 0,15M</t>
  </si>
  <si>
    <t>vpravo trati: 20*10=200,000 [A]</t>
  </si>
  <si>
    <t>19</t>
  </si>
  <si>
    <t>18241</t>
  </si>
  <si>
    <t>ZALOŽENÍ TRÁVNÍKU RUČNÍM VÝSEVEM</t>
  </si>
  <si>
    <t>20</t>
  </si>
  <si>
    <t>18247</t>
  </si>
  <si>
    <t>OŠETŘOVÁNÍ TRÁVNÍKU</t>
  </si>
  <si>
    <t>Základy</t>
  </si>
  <si>
    <t>21</t>
  </si>
  <si>
    <t>21263</t>
  </si>
  <si>
    <t>TRATIVODY KOMPLET Z TRUB Z PLAST HMOT DN DO 150MM</t>
  </si>
  <si>
    <t>M</t>
  </si>
  <si>
    <t>2*11=22,000 [A]</t>
  </si>
  <si>
    <t>22</t>
  </si>
  <si>
    <t>224314</t>
  </si>
  <si>
    <t>PILOTY Z PROST BETONU DO C25/30 (B30)</t>
  </si>
  <si>
    <t>zabetonování zápor do vrtů (1.+2.etapa) 
2,5*(24+24)*0,15*0,15*3,14=8,478 [A]</t>
  </si>
  <si>
    <t>23</t>
  </si>
  <si>
    <t>22694</t>
  </si>
  <si>
    <t>ZÁPOROVÉ PAŽENÍ Z KOVU DOČASNÉ</t>
  </si>
  <si>
    <t>viz příloha č. D.1.10.1 a D.1.10.2 - 1.+2.etapa: 5,2845+8,3291=13,614 [A]</t>
  </si>
  <si>
    <t>24</t>
  </si>
  <si>
    <t>22695</t>
  </si>
  <si>
    <t>VÝDŘEVA ZÁPOROVÉHO PAŽENÍ DOČASNÁ (KUBATURA)</t>
  </si>
  <si>
    <t>viz příloha č. D.1.10.1 a D.1.10.2 - 1.+2.etapa: 0,08*(85+175)=20,800 [A]</t>
  </si>
  <si>
    <t>25</t>
  </si>
  <si>
    <t>26173</t>
  </si>
  <si>
    <t>VRTY PRO KOTV, INJEKT, MIKROPIL NA POVR TŘ I A II D DO 150MM</t>
  </si>
  <si>
    <t>viz příloha č. D.1.10.1 a D.1.10.2 - 1.+2.etapa: 
5*8+10*8+2*11=142,000 [A]</t>
  </si>
  <si>
    <t>26</t>
  </si>
  <si>
    <t>26175</t>
  </si>
  <si>
    <t>VRTY PRO KOTV, INJEKT, MIKROPIL NA POVR TŘ I A II D DO 300MM</t>
  </si>
  <si>
    <t>1. etapa viz příloha č. D.1.10.1: 
6*6,5+2*6+2*4,5+14*3=102,000 [A] 
2. etapa viz příloha č. D.1.10.2: 
7*6+4*5,5+4*5+5*4,5+2*4+1*3+2*2=121,500 [B] 
Celkem: A+B=223,500 [C]</t>
  </si>
  <si>
    <t>27</t>
  </si>
  <si>
    <t>285378</t>
  </si>
  <si>
    <t>KOTVENÍ NA POVRCHU Z PŘEDPÍNACÍ VÝZTUŽE DL. DO 10M</t>
  </si>
  <si>
    <t>viz příloha č. D.1.10.1 a D.1.10.2 
1. etapa - 5 ks délky 8 m 
2.etapa - 10 ks délky 8 m + 2 ks délky 11 m 
5+12=17,000 [A]</t>
  </si>
  <si>
    <t>Svislé konstrukce</t>
  </si>
  <si>
    <t>28</t>
  </si>
  <si>
    <t>317325</t>
  </si>
  <si>
    <t>ŘÍMSY ZE ŽELEZOBETONU DO C30/37</t>
  </si>
  <si>
    <t>C30/37 - XF4, XC4, XD1 
viz příloha č. D.1.6.1: 2,1=2,100 [A]</t>
  </si>
  <si>
    <t>29</t>
  </si>
  <si>
    <t>31736</t>
  </si>
  <si>
    <t>VÝZTUŽ ŘÍMS Z OCELI</t>
  </si>
  <si>
    <t>viz příloha č. D.1.7.1, položky č. 37 až 42: 320*0,888/1000=0,284 [A]</t>
  </si>
  <si>
    <t>30</t>
  </si>
  <si>
    <t>34215R</t>
  </si>
  <si>
    <t>STĚNY A PŘÍČKY VÝPLŇ A ODDĚL Z DÍLCŮ Z PLAST HMOT</t>
  </si>
  <si>
    <t>kompozitní rošty - výplň zábradlí proti odlétávajícímu štěrku, viz příloha č. D.1.8</t>
  </si>
  <si>
    <t>31</t>
  </si>
  <si>
    <t>348173R</t>
  </si>
  <si>
    <t>ZÁBRADLÍ Z DÍLCŮ KOVOVÝCH ŽÁROVĚ ZINK PONOREM S NÁTĚREM</t>
  </si>
  <si>
    <t>KG</t>
  </si>
  <si>
    <t>viz příloha č. D.1.8</t>
  </si>
  <si>
    <t>32</t>
  </si>
  <si>
    <t>389325R</t>
  </si>
  <si>
    <t>MOSTNÍ RÁMOVÉ KONSTRUKCE ZE ŽELEZOBETONU C30/37</t>
  </si>
  <si>
    <t>rámová konstrukce z betonu C30/37 - XF2, XC3, XD1, kromě horní desky, včetně těsnících pásů vkládaných do bednění 
viz pžíloha č. D.1.6.1: 37,3=37,300 [A] 
viz pžíloha č. D.1.6.2: 28,0=28,000 [B] 
Celkem: A+B=65,300 [C]</t>
  </si>
  <si>
    <t>33</t>
  </si>
  <si>
    <t>389326R</t>
  </si>
  <si>
    <t>MOSTNÍ RÁMOVÉ KONSTR ZE ŽELEZOBETONU DO C40/50</t>
  </si>
  <si>
    <t>horní deska (příčel) rámové konstrukce z betonu C35/45 - XF2, XC3, XD1 
viz pžíloha č. D.1.6.1: 14,3=14,300 [A] 
viz pžíloha č. D.1.6.2: 12,7=12,700 [B] 
Celkem: A+B=27,000 [C]</t>
  </si>
  <si>
    <t>34</t>
  </si>
  <si>
    <t>389368</t>
  </si>
  <si>
    <t>VÝZTUŽ MOSTNÍ RÁMOVÉ KONSTR ŽELBET ZE SVAŘ SÍTÍ</t>
  </si>
  <si>
    <t>viz pžíloha č. D.1.7.1: 0,150=0,150 [A] 
viz pžíloha č. D.1.7.2: 0,133=0,133 [B] 
Celkem: A+B=0,283 [C]</t>
  </si>
  <si>
    <t>35</t>
  </si>
  <si>
    <t>38936R</t>
  </si>
  <si>
    <t>VÝZTUŽ MOSTNÍ RÁMOVÉ KONSTR ŽELBET Z OCELI</t>
  </si>
  <si>
    <t>viz pžíloha č. D.1.7.1 bez říms: 9,850-0,284=9,566 [A] 
viz pžíloha č. D.1.7.2: 7,169=7,169 [B] 
Celkem: A+B=16,735 [C]</t>
  </si>
  <si>
    <t>Vodorovné konstrukce</t>
  </si>
  <si>
    <t>36</t>
  </si>
  <si>
    <t>451312</t>
  </si>
  <si>
    <t>PODKLADNÍ A VÝPLŇOVÉ VRSTVY Z PROSTÉHO BETONU C12/15</t>
  </si>
  <si>
    <t>podkladní beton C12/15 - X0 
11*6,6*0,15=10,890 [A]</t>
  </si>
  <si>
    <t>37</t>
  </si>
  <si>
    <t>výplňový beton C12/15 - X0 za rubem opěry pod příčnou drenáží 
2,28*2*11=50,160 [A]</t>
  </si>
  <si>
    <t>38</t>
  </si>
  <si>
    <t>451314</t>
  </si>
  <si>
    <t>PODKLADNÍ A VÝPLŇOVÉ VRSTVY Z PROSTÉHO BETONU C25/30</t>
  </si>
  <si>
    <t>lože dlažby podél křídel z betonu C25/30 - XF1 
2*(0,8+5,5+0,2)*0,5*0,1=0,650 [A]</t>
  </si>
  <si>
    <t>39</t>
  </si>
  <si>
    <t>451324</t>
  </si>
  <si>
    <t>PODKL A VÝPLŇ VRSTVY ZE ŽELEZOBET DO C25/30</t>
  </si>
  <si>
    <t>tvrdá ochrana izolace C25/30 - XF1, XC2 
(11*6,6+5,8*10,8)*0,05=6,762 [A]</t>
  </si>
  <si>
    <t>40</t>
  </si>
  <si>
    <t>451368</t>
  </si>
  <si>
    <t>VÝZTUŽ PODKL VRSTEV ZE SVAŘ SÍTÍ</t>
  </si>
  <si>
    <t>(11*6,6+5,8*10,8)*1,1*20*0,222/1000=0,661 [A]</t>
  </si>
  <si>
    <t>41</t>
  </si>
  <si>
    <t>45160</t>
  </si>
  <si>
    <t>PODKL A VÝPLŇ VRSTVY Z MEZEROVITÉHO BETONU</t>
  </si>
  <si>
    <t>mezerovitý beton za ruby opěr v přechodové oblasti 
6,18*2*11=135,960 [A]</t>
  </si>
  <si>
    <t>42</t>
  </si>
  <si>
    <t>465512</t>
  </si>
  <si>
    <t>DLAŽBY Z LOMOVÉHO KAMENE NA MC</t>
  </si>
  <si>
    <t>odláždění podél křídel 
2*(0,8+5,5+0,2)*0,5*0,2=1,300 [A]</t>
  </si>
  <si>
    <t>Přidružená stavební výroba</t>
  </si>
  <si>
    <t>43</t>
  </si>
  <si>
    <t>711132R</t>
  </si>
  <si>
    <t>IZOLACE BĚŽNÝCH KONSTRUKCÍ PROTI VOLNĚ STÉKAJÍCÍ VODĚ ASFALTOVÝMI PÁSY</t>
  </si>
  <si>
    <t>vodotěsná vrstva systému schváleného pro použití na ŽDC 
11,2*(15,9+6,6+2,0+1,9)+13,7+13,4=322,780 [A]</t>
  </si>
  <si>
    <t>44</t>
  </si>
  <si>
    <t>71150</t>
  </si>
  <si>
    <t>OCHRANA IZOLACE NA POVRCHU</t>
  </si>
  <si>
    <t>ochrana izolace na svislých plochách deskami XPS tl. 50 mm 
2*3,6*10,25+27,1=100,900 [A]</t>
  </si>
  <si>
    <t>45</t>
  </si>
  <si>
    <t>711509</t>
  </si>
  <si>
    <t>OCHRANA IZOLACE NA POVRCHU TEXTILIÍ</t>
  </si>
  <si>
    <t>geotextílie o plošné hmotnosti min. 500 g/m2 pod tvrdou ochranu na vodorovných plochách nebo přes ochranu deskami XPS na svislých plochách, pod římsou a pod příčnou drenáží výměra viz položka č. 711132R vodotěsná izolace</t>
  </si>
  <si>
    <t>46</t>
  </si>
  <si>
    <t>78382</t>
  </si>
  <si>
    <t>NÁTĚRY BETON KONSTR TYP S2 (OS-B)</t>
  </si>
  <si>
    <t>16,67+(2,64+2,74+5)*11,45=135,521 [A]</t>
  </si>
  <si>
    <t>47</t>
  </si>
  <si>
    <t>7838H</t>
  </si>
  <si>
    <t>NÁTĚRY BETON KONSTR ANTIGRAFITI</t>
  </si>
  <si>
    <t>Potrubí</t>
  </si>
  <si>
    <t>48</t>
  </si>
  <si>
    <t>894846</t>
  </si>
  <si>
    <t>ŠACHTY KANALIZAČNÍ PLASTOVÉ D 400MM</t>
  </si>
  <si>
    <t>2x na drenaži</t>
  </si>
  <si>
    <t>Ostatní konstrukce a práce</t>
  </si>
  <si>
    <t>49</t>
  </si>
  <si>
    <t>9312R</t>
  </si>
  <si>
    <t>Těsnící elastomerový profil pro podélné spáry mezi nosnými konstrukcemi</t>
  </si>
  <si>
    <t>2*6,5=13,000 [A]</t>
  </si>
  <si>
    <t>50</t>
  </si>
  <si>
    <t>93631R</t>
  </si>
  <si>
    <t>DROBNÉ DOPLŇK KONSTR BETON MONOLIT</t>
  </si>
  <si>
    <t>letopočet výstavby vlysem do bednění</t>
  </si>
  <si>
    <t>SO 202</t>
  </si>
  <si>
    <t>ŽB konstrukce přístupového chodníku včetně zastřešení</t>
  </si>
  <si>
    <t>skládkovné - zemina z výkopů 
(427,700+546,332-325,319)*2,0=1 297,426 [A]</t>
  </si>
  <si>
    <t>vybouraný asfaltový beton z vozovky 
3,000*2,3=6,900 [A]</t>
  </si>
  <si>
    <t>včetně kopaných sond pro ověření polohy sdělovacích kabelů na pozemku p.č. 1851</t>
  </si>
  <si>
    <t>stranová přeložka sdělovacích kabelů na pozemku p.č. 1851 v délce 60 m, pokud bude nezbytná</t>
  </si>
  <si>
    <t>50*4=200,000 [A]</t>
  </si>
  <si>
    <t>112018</t>
  </si>
  <si>
    <t>KÁCENÍ STROMŮ D KMENE DO 0,5M S ODSTRANĚNÍM PAŘEZŮ, ODVOZ DO 20KM</t>
  </si>
  <si>
    <t>prostor pro kácení je omezen kamennou zdí a železniční tratí</t>
  </si>
  <si>
    <t>11313</t>
  </si>
  <si>
    <t>ODSTRANĚNÍ KRYTU ZPEVNĚNÝCH PLOCH S ASFALTOVÝM POJIVEM</t>
  </si>
  <si>
    <t>3*5*0,2=3,000 [A]</t>
  </si>
  <si>
    <t>vlevo trati 
8*50*0,20=80,000 [A]</t>
  </si>
  <si>
    <t>odhad 40% v zeminách 
2. etapa dle výkresu výkopů: 0,4*1170=468,000 [A] 
2. etapa - SO201: -0,4*5,2*53,65=- 111,592 [B] 
vsakovací žebro: 1,0*47,7*1,4*1,0=66,780 [C] 
čerpací šachta: 0*2,0*2,0*2,3=0,000 [D] 
odpad DN200: 1,0*5,0*0,6*0,8=2,400 [E] 
odpad DN75: 0,4*7,0*0,5*1,2=1,680 [F] 
uklidňovací šachta: 1,0*0,6*0,6*1,2=0,432 [G] 
Celkem: A+B+C+D+E+F+G=427,700 [H]</t>
  </si>
  <si>
    <t>odhad 60% v hornině R4 
2. etapa dle výkresu výkopů: 0,6*1170=702,000 [A] 
2. etapa - SO201: -0,6*5,2*53,65=- 167,388 [B] 
vsakovací žebro: 0*47,7*1,4*1,0=0,000 [C] 
čerpací šachta: 1,0*2,0*2,0*2,3=9,200 [D] 
odpad DN200: 0*5,0*0,6*0,8=0,000 [E] 
odpad DN75: 0,6*7,0*0,5*1,2=2,520 [F] 
uklidňovací šachta: 0*0,6*0,6*1,2=0,000 [G] 
Celkem: A+B+C+D+E+F+G=546,332 [H]</t>
  </si>
  <si>
    <t>17411</t>
  </si>
  <si>
    <t>ZÁSYP JAM A RÝH ZEMINOU SE ZHUTNĚNÍM</t>
  </si>
  <si>
    <t>zásyp vhodnou vytěženou zeminou hutněný na Id=0,9 
chodník vlevo: (3,9+2,0)*0,5*1,2*32,0+2,39*16,0=151,520 [A] 
chodník za čelem: 8,52*5,8=49,416 [B] 
chodník vpravo: 9,10*40/3=121,333 [C] 
odpad DN200: 5,0*0,6*0,2=0,600 [D] 
odpad DN75: 7,0*0,5*0,7=2,450 [E] 
Celkem: A+B+C+D+E=325,319 [F]</t>
  </si>
  <si>
    <t>17581</t>
  </si>
  <si>
    <t>OBSYP POTRUBÍ A OBJEKTŮ Z NAKUPOVANÝCH MATERIÁLŮ</t>
  </si>
  <si>
    <t>pískové lože odpadního potrubí a zásyp čerpací a uklidňovací šachty 
DN 200: 0,6*0,6*5=1,800 [A] 
DN 75: 0,4*0,5*7=1,400 [B] 
čerpací šachta: 2,0*2,0*2,0-(0,6*0,6*3,14*2)=5,739 [C] 
uklidňovací šachta: 0,6*0,6*1,2=0,432 [D] 
Celkem: A+B+C+D=9,371 [E]</t>
  </si>
  <si>
    <t>8*15+3*50=270,000 [A]</t>
  </si>
  <si>
    <t>18232</t>
  </si>
  <si>
    <t>ROZPROSTŘENÍ ORNICE V ROVINĚ V TL DO 0,15M</t>
  </si>
  <si>
    <t>vlevo trati: 2*50+5*5=125,000 [A]</t>
  </si>
  <si>
    <t>21152</t>
  </si>
  <si>
    <t>SANAČNÍ ŽEBRA Z KAMENIVA DRCENÉHO</t>
  </si>
  <si>
    <t>vsakovací žebro pod okapem zastřešení 
1,4*1,0*47,7=66,780 [A]</t>
  </si>
  <si>
    <t>21197</t>
  </si>
  <si>
    <t>OPLÁŠTĚNÍ ODVODŇOVACÍCH ŽEBER Z GEOTEXTILIE</t>
  </si>
  <si>
    <t>47,7*1,5+2=73,550 [A]</t>
  </si>
  <si>
    <t>211992</t>
  </si>
  <si>
    <t>OPLÁŠTĚNÍ ODVODŇOVACÍCH ŽEBER Z FÓLIE PE</t>
  </si>
  <si>
    <t>těsnící fólie 
2,0*47,7=95,400 [A]</t>
  </si>
  <si>
    <t>polorámová konstrukce z betonu C30/37 - XF2, XC3, XD1, včetně těsnících pásů vkládaných do bednění 
viz pžíloha č. D.2.6.1: 147,3=147,300 [A] 
viz pžíloha č. D.2.6.2: 71,9=71,900 [B] 
Celkem: A+B=219,200 [C]</t>
  </si>
  <si>
    <t>viz pžíloha č. D.2.7.1: 0,058=0,058 [A]</t>
  </si>
  <si>
    <t>viz pžíloha č. D.2.7.1: 11,322=11,322 [A] 
viz pžíloha č. D.2.7.2: 5,787=5,787 [B] 
Celkem: A+B=17,109 [C]</t>
  </si>
  <si>
    <t>44117R</t>
  </si>
  <si>
    <t>STŘEŠNÍ VAZNÍKY Z KOV DÍLCŮ</t>
  </si>
  <si>
    <t>ocelová konstrukce zastřešení přístupového chodníku viz příloha č. D.2.8 
včetně spojovacího materiálu, chemických kotev, vrtání kotevních otvorů 
PKO součástí položky č. 783162</t>
  </si>
  <si>
    <t>44417R</t>
  </si>
  <si>
    <t>STŘEŠNÍ PLÁŠŤ Z KOV DÍLCŮ</t>
  </si>
  <si>
    <t>trapézový plech včetně PKO a spojovacího a upevňovacího materiálu, podrobná specifikace viz TZ 
vykázána plocha střechy bez přesahů  
5,5*46=253,000 [A]</t>
  </si>
  <si>
    <t>podkladní beton C12/15 - X0 
5,5*45*0,15=37,125 [A]</t>
  </si>
  <si>
    <t>lože dlažby z betonu C25/30 - XF1 
2*2*0,1=0,400 [A] 
lože žlábku podél stěny podchodu 
51*0,2*0,1=1,020 [B] 
lože příčného žlabu 
5*0,7*0,4=1,400 [C] 
pod čerpací šachtu 
1,7*1,7*0,15=0,434 [E] 
Celkem: A+B+C+E=3,254 [F]</t>
  </si>
  <si>
    <t>tvrdá ochrana izolace C25/30 - XF1, XC2 
5,5*45*0,05=12,375 [A]</t>
  </si>
  <si>
    <t>5,5*45*1,1*20*0,222/1000=1,209 [A]</t>
  </si>
  <si>
    <t>45152</t>
  </si>
  <si>
    <t>PODKLADNÍ A VÝPLŇOVÉ VRSTVY Z KAMENIVA DRCENÉHO</t>
  </si>
  <si>
    <t>kladecí vrstva okapního chodníčku štěrk 4-8 
(5,4+45+40)*0,45*0,03=1,220 [A]</t>
  </si>
  <si>
    <t>451523</t>
  </si>
  <si>
    <t>VÝPLŇ VRSTVY Z KAMENIVA DRCENÉHO, INDEX ZHUTNĚNÍ ID DO 0,9</t>
  </si>
  <si>
    <t>podkladní vrstva pod okapní chodníček 
ŠD0-32A tl, 0,15 m 
(5,4+45+40)*0,5*0,15=6,780 [A] 
provizorní zpevnění povrchu v prostoru čerpací šachty 
5*2*0,3=3,000 [B] 
podkladní vrstva pod vozovku/zásyp základu mezi podchodem a příčným žlabem 
5*0,5*0,5=1,250 [C] 
Celkem: A+B+C=11,030 [D]</t>
  </si>
  <si>
    <t>odláždění provizorního vyústění odpadu do příkopu 
2*2*0,2=0,800 [A]</t>
  </si>
  <si>
    <t>465921</t>
  </si>
  <si>
    <t>DLAŽBY Z BETONOVÝCH DLAŽDIC NA SUCHO</t>
  </si>
  <si>
    <t>(5,4+45+40)*0,4=36,160 [A]</t>
  </si>
  <si>
    <t>Komunikace</t>
  </si>
  <si>
    <t>56334</t>
  </si>
  <si>
    <t>VOZOVKOVÉ VRSTVY ZE ŠTĚRKODRTI TL. DO 200MM</t>
  </si>
  <si>
    <t>podkladní vrstvy vozovky, dvě vrstvy 
2*5,0*5,0=50,000 [A]</t>
  </si>
  <si>
    <t>574A31</t>
  </si>
  <si>
    <t>ASFALTOVÝ BETON PRO OBRUSNÉ VRSTVY ACO 8 TL. 40MM</t>
  </si>
  <si>
    <t>5*5+44*4+12,5*5=263,500 [A]</t>
  </si>
  <si>
    <t>574F56</t>
  </si>
  <si>
    <t>ASFALTOVÝ BETON PRO PODKLADNÍ VRSTVY MODIFIK ACP 16+, 16S TL. 60MM</t>
  </si>
  <si>
    <t>vodotěsná vrstva systému schváleného pro použití na ŽDC 
2*(103,01+0,3*45,0)-6,0*3,6+6,2*(0,7+45,0+4,1)=520,180 [A]</t>
  </si>
  <si>
    <t>ochrana izolace na svislých plochách deskami XPS tl. 50 mm 
2*103,01-6,0*3,6+5,0*4,1=204,920 [A]</t>
  </si>
  <si>
    <t>72410R</t>
  </si>
  <si>
    <t>ČERPADLA</t>
  </si>
  <si>
    <t>kalová čerpadla trvale osazená v čerpací šachtě včetně kabeláže a automatického spínání</t>
  </si>
  <si>
    <t>783162</t>
  </si>
  <si>
    <t>PROTIKOROZ OCHRANA OK KOMBIN POVLAKEM SE ŽÁR ZINK PONOREM</t>
  </si>
  <si>
    <t>PKO ocelové konstrukce zastřešení přístupového chodníku viz příloha č. D.2.8 
žárové zinkování ponorem + trojvrstvý nátěr</t>
  </si>
  <si>
    <t>6,1*4+185,1+135,6+57,7+120,3+0,3*(2*44,3+3+1,5+3+1,5)=552,380 [A]</t>
  </si>
  <si>
    <t>87326</t>
  </si>
  <si>
    <t>POTRUBÍ Z TRUB PLASTOVÝCH TLAKOVÝCH SVAŘOVANÝCH DN DO 80MM</t>
  </si>
  <si>
    <t>87434</t>
  </si>
  <si>
    <t>POTRUBÍ Z TRUB PLASTOVÝCH ODPADNÍCH DN DO 200MM</t>
  </si>
  <si>
    <t>4+1=5,000 [A]</t>
  </si>
  <si>
    <t>51</t>
  </si>
  <si>
    <t>87615</t>
  </si>
  <si>
    <t>CHRÁNIČKY Z TRUB PLAST DN DO 50MM</t>
  </si>
  <si>
    <t>chráničky pro kabel VO zabetonované do stěn ŽB konstrukcí 
3+2+5=10,000 [A]</t>
  </si>
  <si>
    <t>52</t>
  </si>
  <si>
    <t>89413</t>
  </si>
  <si>
    <t>ŠACHTY KANALIZAČNÍ Z BETON DÍLCŮ NA POTRUBÍ DN DO 200MM</t>
  </si>
  <si>
    <t>čerpací šachta včetně uzamykatelného litinového poklopu na zatížení D400 dle EN124</t>
  </si>
  <si>
    <t>53</t>
  </si>
  <si>
    <t>uklidňovací šachta na odpadním potrubí, včetně poklopu na zatížení B125 dle EN124</t>
  </si>
  <si>
    <t>54</t>
  </si>
  <si>
    <t>897541</t>
  </si>
  <si>
    <t>VPUSŤ ODVOD ŽLABŮ Z POLYMERBETONU SV. ŠÍŘKY DO 100MM</t>
  </si>
  <si>
    <t>55</t>
  </si>
  <si>
    <t>897545</t>
  </si>
  <si>
    <t>VPUSŤ ODVOD ŽLABŮ Z POLYMERBETONU SV. ŠÍŘKY DO 300MM</t>
  </si>
  <si>
    <t>56</t>
  </si>
  <si>
    <t>919111</t>
  </si>
  <si>
    <t>ŘEZÁNÍ ASFALTOVÉHO KRYTU VOZOVEK TL DO 50MM</t>
  </si>
  <si>
    <t>proříznutí spáry podél žlábků a podél stěny 
51+5+44+16=116,000 [A]</t>
  </si>
  <si>
    <t>57</t>
  </si>
  <si>
    <t>919114</t>
  </si>
  <si>
    <t>ŘEZÁNÍ ASFALTOVÉHO KRYTU VOZOVEK TL DO 200MM</t>
  </si>
  <si>
    <t>řezání původní vozovky ul. Stoliňské v místě napojení</t>
  </si>
  <si>
    <t>58</t>
  </si>
  <si>
    <t>931326</t>
  </si>
  <si>
    <t>TĚSNĚNÍ DILATAČ SPAR ASF ZÁLIVKOU MODIFIK PRŮŘ DO 800MM2</t>
  </si>
  <si>
    <t>zálivka spár podél žlábků a stěny 
2*51+5+44+16+5+4=176,000 [A]</t>
  </si>
  <si>
    <t>59</t>
  </si>
  <si>
    <t>93541</t>
  </si>
  <si>
    <t>ŽLABY Z DÍLCŮ Z POLYMERBETONU SVĚTLÉ ŠÍŘKY DO 100MM VČETNĚ MŘÍŽÍ</t>
  </si>
  <si>
    <t>žlábek podél stěny na rampě a v podchodu pro zatížení B125 dle EN124 
38+1,5+11,5=51,000 [A]</t>
  </si>
  <si>
    <t>60</t>
  </si>
  <si>
    <t>93545</t>
  </si>
  <si>
    <t>ŽLABY Z DÍLCŮ Z POLYMERBETONU SVĚTLÉ ŠÍŘKY DO 300MM VČETNĚ MŘÍŽÍ</t>
  </si>
  <si>
    <t>pro zatížení D400 dle EN124</t>
  </si>
  <si>
    <t>Množství je sníženo proti projektu o zápory v ose os, které musí být hotové před výběrem zhotovitele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</si>
</sst>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8"/>
      <color indexed="54"/>
      <name val="Calibri Light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8"/>
      <color theme="3"/>
      <name val="Calibri Light"/>
      <family val="2"/>
    </font>
    <font>
      <sz val="10"/>
      <color rgb="FF9C57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B1">
      <pane ySplit="7" topLeftCell="A68" activePane="bottomLeft" state="frozen"/>
      <selection pane="topLeft" activeCell="A1" sqref="A1"/>
      <selection pane="bottomLeft" activeCell="G86" sqref="G8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0+O8+O39+O70+O92+O117+O139+O155+O159</f>
        <v>0</v>
      </c>
      <c r="P2" t="s">
        <v>12</v>
      </c>
    </row>
    <row r="3" spans="1:16" ht="15" customHeight="1">
      <c r="A3" t="s">
        <v>1</v>
      </c>
      <c r="B3" s="6" t="s">
        <v>4</v>
      </c>
      <c r="C3" s="32" t="s">
        <v>5</v>
      </c>
      <c r="D3" s="33"/>
      <c r="E3" s="7" t="s">
        <v>6</v>
      </c>
      <c r="F3" s="1"/>
      <c r="G3" s="4"/>
      <c r="H3" s="3" t="s">
        <v>14</v>
      </c>
      <c r="I3" s="28">
        <f>0+I8+I39+I70+I92+I117+I139+I155+I159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34" t="s">
        <v>14</v>
      </c>
      <c r="D4" s="35"/>
      <c r="E4" s="10" t="s">
        <v>15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1" t="s">
        <v>16</v>
      </c>
      <c r="B5" s="31" t="s">
        <v>18</v>
      </c>
      <c r="C5" s="31" t="s">
        <v>20</v>
      </c>
      <c r="D5" s="31" t="s">
        <v>21</v>
      </c>
      <c r="E5" s="31" t="s">
        <v>22</v>
      </c>
      <c r="F5" s="31" t="s">
        <v>24</v>
      </c>
      <c r="G5" s="31" t="s">
        <v>26</v>
      </c>
      <c r="H5" s="31" t="s">
        <v>28</v>
      </c>
      <c r="I5" s="31"/>
      <c r="O5" t="s">
        <v>11</v>
      </c>
      <c r="P5" t="s">
        <v>13</v>
      </c>
    </row>
    <row r="6" spans="1:9" ht="12.75" customHeight="1">
      <c r="A6" s="31"/>
      <c r="B6" s="31"/>
      <c r="C6" s="31"/>
      <c r="D6" s="31"/>
      <c r="E6" s="31"/>
      <c r="F6" s="31"/>
      <c r="G6" s="31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0+I9+I12+I15+I18+I21+I24+I27+I30+I33+I36</f>
        <v>0</v>
      </c>
      <c r="R8">
        <f>0+O9+O12+O15+O18+O21+O24+O27+O30+O33+O36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5</v>
      </c>
      <c r="E9" s="17" t="s">
        <v>37</v>
      </c>
      <c r="F9" s="18" t="s">
        <v>38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39</v>
      </c>
      <c r="E10" s="22" t="s">
        <v>5</v>
      </c>
    </row>
    <row r="11" spans="1:5" ht="12.75">
      <c r="A11" s="25" t="s">
        <v>40</v>
      </c>
      <c r="E11" s="24" t="s">
        <v>5</v>
      </c>
    </row>
    <row r="12" spans="1:16" ht="12.75">
      <c r="A12" s="12" t="s">
        <v>35</v>
      </c>
      <c r="B12" s="16" t="s">
        <v>13</v>
      </c>
      <c r="C12" s="16" t="s">
        <v>41</v>
      </c>
      <c r="D12" s="12" t="s">
        <v>19</v>
      </c>
      <c r="E12" s="17" t="s">
        <v>42</v>
      </c>
      <c r="F12" s="18" t="s">
        <v>43</v>
      </c>
      <c r="G12" s="19">
        <v>1497.96</v>
      </c>
      <c r="H12" s="20">
        <v>0</v>
      </c>
      <c r="I12" s="20">
        <f>ROUND(ROUND(H12,2)*ROUND(G12,3),2)</f>
        <v>0</v>
      </c>
      <c r="O12">
        <f>(I12*21)/100</f>
        <v>0</v>
      </c>
      <c r="P12" t="s">
        <v>13</v>
      </c>
    </row>
    <row r="13" spans="1:5" ht="12.75">
      <c r="A13" s="21" t="s">
        <v>39</v>
      </c>
      <c r="E13" s="22" t="s">
        <v>5</v>
      </c>
    </row>
    <row r="14" spans="1:5" ht="26.25">
      <c r="A14" s="25" t="s">
        <v>40</v>
      </c>
      <c r="E14" s="24" t="s">
        <v>44</v>
      </c>
    </row>
    <row r="15" spans="1:16" ht="12.75">
      <c r="A15" s="12" t="s">
        <v>35</v>
      </c>
      <c r="B15" s="16" t="s">
        <v>12</v>
      </c>
      <c r="C15" s="16" t="s">
        <v>45</v>
      </c>
      <c r="D15" s="12" t="s">
        <v>5</v>
      </c>
      <c r="E15" s="17" t="s">
        <v>46</v>
      </c>
      <c r="F15" s="18" t="s">
        <v>38</v>
      </c>
      <c r="G15" s="19">
        <v>1</v>
      </c>
      <c r="H15" s="20">
        <v>0</v>
      </c>
      <c r="I15" s="20">
        <f>ROUND(ROUND(H15,2)*ROUND(G15,3),2)</f>
        <v>0</v>
      </c>
      <c r="O15">
        <f>(I15*21)/100</f>
        <v>0</v>
      </c>
      <c r="P15" t="s">
        <v>13</v>
      </c>
    </row>
    <row r="16" spans="1:5" ht="12.75">
      <c r="A16" s="21" t="s">
        <v>39</v>
      </c>
      <c r="E16" s="22" t="s">
        <v>5</v>
      </c>
    </row>
    <row r="17" spans="1:5" ht="26.25">
      <c r="A17" s="25" t="s">
        <v>40</v>
      </c>
      <c r="E17" s="24" t="s">
        <v>47</v>
      </c>
    </row>
    <row r="18" spans="1:16" ht="12.75">
      <c r="A18" s="12" t="s">
        <v>35</v>
      </c>
      <c r="B18" s="16" t="s">
        <v>23</v>
      </c>
      <c r="C18" s="16" t="s">
        <v>48</v>
      </c>
      <c r="D18" s="12" t="s">
        <v>5</v>
      </c>
      <c r="E18" s="17" t="s">
        <v>49</v>
      </c>
      <c r="F18" s="18" t="s">
        <v>38</v>
      </c>
      <c r="G18" s="19">
        <v>1</v>
      </c>
      <c r="H18" s="20">
        <v>0</v>
      </c>
      <c r="I18" s="20">
        <f>ROUND(ROUND(H18,2)*ROUND(G18,3),2)</f>
        <v>0</v>
      </c>
      <c r="O18">
        <f>(I18*21)/100</f>
        <v>0</v>
      </c>
      <c r="P18" t="s">
        <v>13</v>
      </c>
    </row>
    <row r="19" spans="1:5" ht="12.75">
      <c r="A19" s="21" t="s">
        <v>39</v>
      </c>
      <c r="E19" s="22" t="s">
        <v>5</v>
      </c>
    </row>
    <row r="20" spans="1:5" ht="26.25">
      <c r="A20" s="25" t="s">
        <v>40</v>
      </c>
      <c r="E20" s="24" t="s">
        <v>50</v>
      </c>
    </row>
    <row r="21" spans="1:16" ht="12.75">
      <c r="A21" s="12" t="s">
        <v>35</v>
      </c>
      <c r="B21" s="16" t="s">
        <v>25</v>
      </c>
      <c r="C21" s="16" t="s">
        <v>51</v>
      </c>
      <c r="D21" s="12" t="s">
        <v>5</v>
      </c>
      <c r="E21" s="17" t="s">
        <v>52</v>
      </c>
      <c r="F21" s="18" t="s">
        <v>53</v>
      </c>
      <c r="G21" s="19">
        <v>1</v>
      </c>
      <c r="H21" s="20">
        <v>0</v>
      </c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39</v>
      </c>
      <c r="E22" s="22" t="s">
        <v>5</v>
      </c>
    </row>
    <row r="23" spans="1:5" ht="12.75">
      <c r="A23" s="25" t="s">
        <v>40</v>
      </c>
      <c r="E23" s="24" t="s">
        <v>54</v>
      </c>
    </row>
    <row r="24" spans="1:16" ht="12.75">
      <c r="A24" s="12" t="s">
        <v>35</v>
      </c>
      <c r="B24" s="16" t="s">
        <v>27</v>
      </c>
      <c r="C24" s="16" t="s">
        <v>55</v>
      </c>
      <c r="D24" s="12" t="s">
        <v>5</v>
      </c>
      <c r="E24" s="17" t="s">
        <v>56</v>
      </c>
      <c r="F24" s="18" t="s">
        <v>38</v>
      </c>
      <c r="G24" s="19">
        <v>1</v>
      </c>
      <c r="H24" s="20">
        <v>0</v>
      </c>
      <c r="I24" s="20">
        <f>ROUND(ROUND(H24,2)*ROUND(G24,3),2)</f>
        <v>0</v>
      </c>
      <c r="O24">
        <f>(I24*21)/100</f>
        <v>0</v>
      </c>
      <c r="P24" t="s">
        <v>13</v>
      </c>
    </row>
    <row r="25" spans="1:5" ht="12.75">
      <c r="A25" s="21" t="s">
        <v>39</v>
      </c>
      <c r="E25" s="22" t="s">
        <v>5</v>
      </c>
    </row>
    <row r="26" spans="1:5" ht="12.75">
      <c r="A26" s="25" t="s">
        <v>40</v>
      </c>
      <c r="E26" s="24" t="s">
        <v>57</v>
      </c>
    </row>
    <row r="27" spans="1:16" ht="12.75">
      <c r="A27" s="12" t="s">
        <v>35</v>
      </c>
      <c r="B27" s="16" t="s">
        <v>58</v>
      </c>
      <c r="C27" s="16" t="s">
        <v>59</v>
      </c>
      <c r="D27" s="12" t="s">
        <v>5</v>
      </c>
      <c r="E27" s="17" t="s">
        <v>60</v>
      </c>
      <c r="F27" s="18" t="s">
        <v>38</v>
      </c>
      <c r="G27" s="19">
        <v>1</v>
      </c>
      <c r="H27" s="20">
        <v>0</v>
      </c>
      <c r="I27" s="20">
        <f>ROUND(ROUND(H27,2)*ROUND(G27,3),2)</f>
        <v>0</v>
      </c>
      <c r="O27">
        <f>(I27*21)/100</f>
        <v>0</v>
      </c>
      <c r="P27" t="s">
        <v>13</v>
      </c>
    </row>
    <row r="28" spans="1:5" ht="12.75">
      <c r="A28" s="21" t="s">
        <v>39</v>
      </c>
      <c r="E28" s="22" t="s">
        <v>5</v>
      </c>
    </row>
    <row r="29" spans="1:5" ht="12.75">
      <c r="A29" s="25" t="s">
        <v>40</v>
      </c>
      <c r="E29" s="24" t="s">
        <v>5</v>
      </c>
    </row>
    <row r="30" spans="1:16" ht="12.75">
      <c r="A30" s="12" t="s">
        <v>35</v>
      </c>
      <c r="B30" s="16" t="s">
        <v>61</v>
      </c>
      <c r="C30" s="16" t="s">
        <v>62</v>
      </c>
      <c r="D30" s="12" t="s">
        <v>19</v>
      </c>
      <c r="E30" s="17" t="s">
        <v>63</v>
      </c>
      <c r="F30" s="18" t="s">
        <v>38</v>
      </c>
      <c r="G30" s="19">
        <v>1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39</v>
      </c>
      <c r="E31" s="22" t="s">
        <v>5</v>
      </c>
    </row>
    <row r="32" spans="1:5" ht="12.75">
      <c r="A32" s="25" t="s">
        <v>40</v>
      </c>
      <c r="E32" s="24" t="s">
        <v>64</v>
      </c>
    </row>
    <row r="33" spans="1:16" ht="12.75">
      <c r="A33" s="12" t="s">
        <v>35</v>
      </c>
      <c r="B33" s="16" t="s">
        <v>30</v>
      </c>
      <c r="C33" s="16" t="s">
        <v>62</v>
      </c>
      <c r="D33" s="12" t="s">
        <v>13</v>
      </c>
      <c r="E33" s="17" t="s">
        <v>63</v>
      </c>
      <c r="F33" s="18" t="s">
        <v>38</v>
      </c>
      <c r="G33" s="19">
        <v>1</v>
      </c>
      <c r="H33" s="20">
        <v>0</v>
      </c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39</v>
      </c>
      <c r="E34" s="22" t="s">
        <v>5</v>
      </c>
    </row>
    <row r="35" spans="1:5" ht="12.75">
      <c r="A35" s="25" t="s">
        <v>40</v>
      </c>
      <c r="E35" s="24" t="s">
        <v>65</v>
      </c>
    </row>
    <row r="36" spans="1:16" ht="12.75">
      <c r="A36" s="12" t="s">
        <v>35</v>
      </c>
      <c r="B36" s="16" t="s">
        <v>32</v>
      </c>
      <c r="C36" s="16" t="s">
        <v>66</v>
      </c>
      <c r="D36" s="12" t="s">
        <v>19</v>
      </c>
      <c r="E36" s="17" t="s">
        <v>67</v>
      </c>
      <c r="F36" s="18" t="s">
        <v>38</v>
      </c>
      <c r="G36" s="19">
        <v>1</v>
      </c>
      <c r="H36" s="20">
        <v>0</v>
      </c>
      <c r="I36" s="20">
        <f>ROUND(ROUND(H36,2)*ROUND(G36,3),2)</f>
        <v>0</v>
      </c>
      <c r="O36">
        <f>(I36*21)/100</f>
        <v>0</v>
      </c>
      <c r="P36" t="s">
        <v>13</v>
      </c>
    </row>
    <row r="37" spans="1:5" ht="12.75">
      <c r="A37" s="21" t="s">
        <v>39</v>
      </c>
      <c r="E37" s="22" t="s">
        <v>5</v>
      </c>
    </row>
    <row r="38" spans="1:5" ht="12.75">
      <c r="A38" s="23" t="s">
        <v>40</v>
      </c>
      <c r="E38" s="24" t="s">
        <v>5</v>
      </c>
    </row>
    <row r="39" spans="1:18" ht="12.75" customHeight="1">
      <c r="A39" s="5" t="s">
        <v>33</v>
      </c>
      <c r="B39" s="5"/>
      <c r="C39" s="26" t="s">
        <v>19</v>
      </c>
      <c r="D39" s="5"/>
      <c r="E39" s="14" t="s">
        <v>68</v>
      </c>
      <c r="F39" s="5"/>
      <c r="G39" s="5"/>
      <c r="H39" s="5"/>
      <c r="I39" s="27">
        <f>0+Q39</f>
        <v>0</v>
      </c>
      <c r="O39">
        <f>0+R39</f>
        <v>0</v>
      </c>
      <c r="Q39">
        <f>0+I40+I43+I46+I49+I52+I55+I58+I61+I64+I67</f>
        <v>0</v>
      </c>
      <c r="R39">
        <f>0+O40+O43+O46+O49+O52+O55+O58+O61+O64+O67</f>
        <v>0</v>
      </c>
    </row>
    <row r="40" spans="1:16" ht="12.75">
      <c r="A40" s="12" t="s">
        <v>35</v>
      </c>
      <c r="B40" s="16" t="s">
        <v>69</v>
      </c>
      <c r="C40" s="16" t="s">
        <v>70</v>
      </c>
      <c r="D40" s="12" t="s">
        <v>5</v>
      </c>
      <c r="E40" s="17" t="s">
        <v>71</v>
      </c>
      <c r="F40" s="18" t="s">
        <v>72</v>
      </c>
      <c r="G40" s="19">
        <v>200</v>
      </c>
      <c r="H40" s="20">
        <v>0</v>
      </c>
      <c r="I40" s="20">
        <f>ROUND(ROUND(H40,2)*ROUND(G40,3),2)</f>
        <v>0</v>
      </c>
      <c r="O40">
        <f>(I40*21)/100</f>
        <v>0</v>
      </c>
      <c r="P40" t="s">
        <v>13</v>
      </c>
    </row>
    <row r="41" spans="1:5" ht="12.75">
      <c r="A41" s="21" t="s">
        <v>39</v>
      </c>
      <c r="E41" s="22" t="s">
        <v>5</v>
      </c>
    </row>
    <row r="42" spans="1:5" ht="12.75">
      <c r="A42" s="25" t="s">
        <v>40</v>
      </c>
      <c r="E42" s="24" t="s">
        <v>73</v>
      </c>
    </row>
    <row r="43" spans="1:16" ht="12.75">
      <c r="A43" s="12" t="s">
        <v>35</v>
      </c>
      <c r="B43" s="16" t="s">
        <v>74</v>
      </c>
      <c r="C43" s="16" t="s">
        <v>75</v>
      </c>
      <c r="D43" s="12" t="s">
        <v>5</v>
      </c>
      <c r="E43" s="17" t="s">
        <v>76</v>
      </c>
      <c r="F43" s="18" t="s">
        <v>77</v>
      </c>
      <c r="G43" s="19">
        <v>150</v>
      </c>
      <c r="H43" s="20">
        <v>0</v>
      </c>
      <c r="I43" s="20">
        <f>ROUND(ROUND(H43,2)*ROUND(G43,3),2)</f>
        <v>0</v>
      </c>
      <c r="O43">
        <f>(I43*21)/100</f>
        <v>0</v>
      </c>
      <c r="P43" t="s">
        <v>13</v>
      </c>
    </row>
    <row r="44" spans="1:5" ht="12.75">
      <c r="A44" s="21" t="s">
        <v>39</v>
      </c>
      <c r="E44" s="22" t="s">
        <v>5</v>
      </c>
    </row>
    <row r="45" spans="1:5" ht="12.75">
      <c r="A45" s="25" t="s">
        <v>40</v>
      </c>
      <c r="E45" s="24" t="s">
        <v>5</v>
      </c>
    </row>
    <row r="46" spans="1:16" ht="12.75">
      <c r="A46" s="12" t="s">
        <v>35</v>
      </c>
      <c r="B46" s="16" t="s">
        <v>78</v>
      </c>
      <c r="C46" s="16" t="s">
        <v>79</v>
      </c>
      <c r="D46" s="12" t="s">
        <v>5</v>
      </c>
      <c r="E46" s="17" t="s">
        <v>80</v>
      </c>
      <c r="F46" s="18" t="s">
        <v>81</v>
      </c>
      <c r="G46" s="19">
        <v>40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39</v>
      </c>
      <c r="E47" s="22" t="s">
        <v>5</v>
      </c>
    </row>
    <row r="48" spans="1:5" ht="26.25">
      <c r="A48" s="25" t="s">
        <v>40</v>
      </c>
      <c r="E48" s="24" t="s">
        <v>82</v>
      </c>
    </row>
    <row r="49" spans="1:16" ht="12.75">
      <c r="A49" s="12" t="s">
        <v>35</v>
      </c>
      <c r="B49" s="16" t="s">
        <v>83</v>
      </c>
      <c r="C49" s="16" t="s">
        <v>84</v>
      </c>
      <c r="D49" s="12" t="s">
        <v>5</v>
      </c>
      <c r="E49" s="17" t="s">
        <v>85</v>
      </c>
      <c r="F49" s="18" t="s">
        <v>81</v>
      </c>
      <c r="G49" s="19">
        <v>299.592</v>
      </c>
      <c r="H49" s="20">
        <v>0</v>
      </c>
      <c r="I49" s="20">
        <f>ROUND(ROUND(H49,2)*ROUND(G49,3),2)</f>
        <v>0</v>
      </c>
      <c r="O49">
        <f>(I49*21)/100</f>
        <v>0</v>
      </c>
      <c r="P49" t="s">
        <v>13</v>
      </c>
    </row>
    <row r="50" spans="1:5" ht="12.75">
      <c r="A50" s="21" t="s">
        <v>39</v>
      </c>
      <c r="E50" s="22" t="s">
        <v>5</v>
      </c>
    </row>
    <row r="51" spans="1:5" ht="52.5">
      <c r="A51" s="25" t="s">
        <v>40</v>
      </c>
      <c r="E51" s="24" t="s">
        <v>86</v>
      </c>
    </row>
    <row r="52" spans="1:16" ht="12.75">
      <c r="A52" s="12" t="s">
        <v>35</v>
      </c>
      <c r="B52" s="16" t="s">
        <v>87</v>
      </c>
      <c r="C52" s="16" t="s">
        <v>88</v>
      </c>
      <c r="D52" s="12" t="s">
        <v>5</v>
      </c>
      <c r="E52" s="17" t="s">
        <v>89</v>
      </c>
      <c r="F52" s="18" t="s">
        <v>81</v>
      </c>
      <c r="G52" s="19">
        <v>449.388</v>
      </c>
      <c r="H52" s="20">
        <v>0</v>
      </c>
      <c r="I52" s="20">
        <f>ROUND(ROUND(H52,2)*ROUND(G52,3),2)</f>
        <v>0</v>
      </c>
      <c r="O52">
        <f>(I52*21)/100</f>
        <v>0</v>
      </c>
      <c r="P52" t="s">
        <v>13</v>
      </c>
    </row>
    <row r="53" spans="1:5" ht="12.75">
      <c r="A53" s="21" t="s">
        <v>39</v>
      </c>
      <c r="E53" s="22" t="s">
        <v>5</v>
      </c>
    </row>
    <row r="54" spans="1:5" ht="52.5">
      <c r="A54" s="25" t="s">
        <v>40</v>
      </c>
      <c r="E54" s="24" t="s">
        <v>90</v>
      </c>
    </row>
    <row r="55" spans="1:16" ht="12.75">
      <c r="A55" s="12" t="s">
        <v>35</v>
      </c>
      <c r="B55" s="16" t="s">
        <v>91</v>
      </c>
      <c r="C55" s="16" t="s">
        <v>92</v>
      </c>
      <c r="D55" s="12" t="s">
        <v>5</v>
      </c>
      <c r="E55" s="17" t="s">
        <v>93</v>
      </c>
      <c r="F55" s="18" t="s">
        <v>81</v>
      </c>
      <c r="G55" s="19">
        <v>10</v>
      </c>
      <c r="H55" s="20">
        <v>0</v>
      </c>
      <c r="I55" s="20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1" t="s">
        <v>39</v>
      </c>
      <c r="E56" s="22" t="s">
        <v>5</v>
      </c>
    </row>
    <row r="57" spans="1:5" ht="26.25">
      <c r="A57" s="25" t="s">
        <v>40</v>
      </c>
      <c r="E57" s="24" t="s">
        <v>94</v>
      </c>
    </row>
    <row r="58" spans="1:16" ht="12.75">
      <c r="A58" s="12" t="s">
        <v>35</v>
      </c>
      <c r="B58" s="16" t="s">
        <v>95</v>
      </c>
      <c r="C58" s="16" t="s">
        <v>96</v>
      </c>
      <c r="D58" s="12" t="s">
        <v>5</v>
      </c>
      <c r="E58" s="17" t="s">
        <v>97</v>
      </c>
      <c r="F58" s="18" t="s">
        <v>72</v>
      </c>
      <c r="G58" s="19">
        <v>1000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39</v>
      </c>
      <c r="E59" s="22" t="s">
        <v>5</v>
      </c>
    </row>
    <row r="60" spans="1:5" ht="12.75">
      <c r="A60" s="25" t="s">
        <v>40</v>
      </c>
      <c r="E60" s="24" t="s">
        <v>98</v>
      </c>
    </row>
    <row r="61" spans="1:16" ht="12.75">
      <c r="A61" s="12" t="s">
        <v>35</v>
      </c>
      <c r="B61" s="16" t="s">
        <v>99</v>
      </c>
      <c r="C61" s="16" t="s">
        <v>100</v>
      </c>
      <c r="D61" s="12" t="s">
        <v>5</v>
      </c>
      <c r="E61" s="17" t="s">
        <v>101</v>
      </c>
      <c r="F61" s="18" t="s">
        <v>72</v>
      </c>
      <c r="G61" s="19">
        <v>200</v>
      </c>
      <c r="H61" s="20">
        <v>0</v>
      </c>
      <c r="I61" s="20">
        <f>ROUND(ROUND(H61,2)*ROUND(G61,3),2)</f>
        <v>0</v>
      </c>
      <c r="O61">
        <f>(I61*21)/100</f>
        <v>0</v>
      </c>
      <c r="P61" t="s">
        <v>13</v>
      </c>
    </row>
    <row r="62" spans="1:5" ht="12.75">
      <c r="A62" s="21" t="s">
        <v>39</v>
      </c>
      <c r="E62" s="22" t="s">
        <v>5</v>
      </c>
    </row>
    <row r="63" spans="1:5" ht="12.75">
      <c r="A63" s="25" t="s">
        <v>40</v>
      </c>
      <c r="E63" s="24" t="s">
        <v>102</v>
      </c>
    </row>
    <row r="64" spans="1:16" ht="12.75">
      <c r="A64" s="12" t="s">
        <v>35</v>
      </c>
      <c r="B64" s="16" t="s">
        <v>103</v>
      </c>
      <c r="C64" s="16" t="s">
        <v>104</v>
      </c>
      <c r="D64" s="12" t="s">
        <v>5</v>
      </c>
      <c r="E64" s="17" t="s">
        <v>105</v>
      </c>
      <c r="F64" s="18" t="s">
        <v>72</v>
      </c>
      <c r="G64" s="19">
        <v>200</v>
      </c>
      <c r="H64" s="20">
        <v>0</v>
      </c>
      <c r="I64" s="20">
        <f>ROUND(ROUND(H64,2)*ROUND(G64,3),2)</f>
        <v>0</v>
      </c>
      <c r="O64">
        <f>(I64*21)/100</f>
        <v>0</v>
      </c>
      <c r="P64" t="s">
        <v>13</v>
      </c>
    </row>
    <row r="65" spans="1:5" ht="12.75">
      <c r="A65" s="21" t="s">
        <v>39</v>
      </c>
      <c r="E65" s="22" t="s">
        <v>5</v>
      </c>
    </row>
    <row r="66" spans="1:5" ht="12.75">
      <c r="A66" s="25" t="s">
        <v>40</v>
      </c>
      <c r="E66" s="24" t="s">
        <v>5</v>
      </c>
    </row>
    <row r="67" spans="1:16" ht="12.75">
      <c r="A67" s="12" t="s">
        <v>35</v>
      </c>
      <c r="B67" s="16" t="s">
        <v>106</v>
      </c>
      <c r="C67" s="16" t="s">
        <v>107</v>
      </c>
      <c r="D67" s="12" t="s">
        <v>5</v>
      </c>
      <c r="E67" s="17" t="s">
        <v>108</v>
      </c>
      <c r="F67" s="18" t="s">
        <v>72</v>
      </c>
      <c r="G67" s="19">
        <v>200</v>
      </c>
      <c r="H67" s="20">
        <v>0</v>
      </c>
      <c r="I67" s="20">
        <f>ROUND(ROUND(H67,2)*ROUND(G67,3),2)</f>
        <v>0</v>
      </c>
      <c r="O67">
        <f>(I67*21)/100</f>
        <v>0</v>
      </c>
      <c r="P67" t="s">
        <v>13</v>
      </c>
    </row>
    <row r="68" spans="1:5" ht="12.75">
      <c r="A68" s="21" t="s">
        <v>39</v>
      </c>
      <c r="E68" s="22" t="s">
        <v>5</v>
      </c>
    </row>
    <row r="69" spans="1:5" ht="12.75">
      <c r="A69" s="23" t="s">
        <v>40</v>
      </c>
      <c r="E69" s="24" t="s">
        <v>5</v>
      </c>
    </row>
    <row r="70" spans="1:18" ht="12.75" customHeight="1">
      <c r="A70" s="5" t="s">
        <v>33</v>
      </c>
      <c r="B70" s="5"/>
      <c r="C70" s="26" t="s">
        <v>13</v>
      </c>
      <c r="D70" s="5"/>
      <c r="E70" s="14" t="s">
        <v>109</v>
      </c>
      <c r="F70" s="5"/>
      <c r="G70" s="5"/>
      <c r="H70" s="5"/>
      <c r="I70" s="27">
        <f>0+Q70</f>
        <v>0</v>
      </c>
      <c r="O70">
        <f>0+R70</f>
        <v>0</v>
      </c>
      <c r="Q70">
        <f>0+I71+I74+I77+I80+I83+I86+I89</f>
        <v>0</v>
      </c>
      <c r="R70">
        <f>0+O71+O74+O77+O80+O83+O86+O89</f>
        <v>0</v>
      </c>
    </row>
    <row r="71" spans="1:16" ht="12.75">
      <c r="A71" s="12" t="s">
        <v>35</v>
      </c>
      <c r="B71" s="16" t="s">
        <v>110</v>
      </c>
      <c r="C71" s="16" t="s">
        <v>111</v>
      </c>
      <c r="D71" s="12" t="s">
        <v>5</v>
      </c>
      <c r="E71" s="17" t="s">
        <v>112</v>
      </c>
      <c r="F71" s="18" t="s">
        <v>113</v>
      </c>
      <c r="G71" s="19">
        <v>22</v>
      </c>
      <c r="H71" s="20">
        <v>0</v>
      </c>
      <c r="I71" s="20">
        <f>ROUND(ROUND(H71,2)*ROUND(G71,3),2)</f>
        <v>0</v>
      </c>
      <c r="O71">
        <f>(I71*21)/100</f>
        <v>0</v>
      </c>
      <c r="P71" t="s">
        <v>13</v>
      </c>
    </row>
    <row r="72" spans="1:5" ht="12.75">
      <c r="A72" s="21" t="s">
        <v>39</v>
      </c>
      <c r="E72" s="22" t="s">
        <v>5</v>
      </c>
    </row>
    <row r="73" spans="1:5" ht="12.75">
      <c r="A73" s="25" t="s">
        <v>40</v>
      </c>
      <c r="E73" s="24" t="s">
        <v>114</v>
      </c>
    </row>
    <row r="74" spans="1:16" ht="12.75">
      <c r="A74" s="12" t="s">
        <v>35</v>
      </c>
      <c r="B74" s="16" t="s">
        <v>115</v>
      </c>
      <c r="C74" s="16" t="s">
        <v>116</v>
      </c>
      <c r="D74" s="12" t="s">
        <v>5</v>
      </c>
      <c r="E74" s="17" t="s">
        <v>117</v>
      </c>
      <c r="F74" s="18" t="s">
        <v>81</v>
      </c>
      <c r="G74" s="29">
        <f>8.478-(8.478*0.5)</f>
        <v>4.239</v>
      </c>
      <c r="H74" s="20">
        <v>0</v>
      </c>
      <c r="I74" s="20">
        <f>ROUND(ROUND(H74,2)*ROUND(G74,3),2)</f>
        <v>0</v>
      </c>
      <c r="O74">
        <f>(I74*21)/100</f>
        <v>0</v>
      </c>
      <c r="P74" t="s">
        <v>13</v>
      </c>
    </row>
    <row r="75" spans="1:5" ht="26.25">
      <c r="A75" s="21" t="s">
        <v>39</v>
      </c>
      <c r="E75" s="30" t="s">
        <v>351</v>
      </c>
    </row>
    <row r="76" spans="1:5" ht="26.25">
      <c r="A76" s="25" t="s">
        <v>40</v>
      </c>
      <c r="E76" s="24" t="s">
        <v>118</v>
      </c>
    </row>
    <row r="77" spans="1:16" ht="12.75">
      <c r="A77" s="12" t="s">
        <v>35</v>
      </c>
      <c r="B77" s="16" t="s">
        <v>119</v>
      </c>
      <c r="C77" s="16" t="s">
        <v>120</v>
      </c>
      <c r="D77" s="12" t="s">
        <v>5</v>
      </c>
      <c r="E77" s="17" t="s">
        <v>121</v>
      </c>
      <c r="F77" s="18" t="s">
        <v>43</v>
      </c>
      <c r="G77" s="29">
        <f>13.614-(1.6614+0.5112+0.3834+1.7892)</f>
        <v>9.2688</v>
      </c>
      <c r="H77" s="20">
        <v>0</v>
      </c>
      <c r="I77" s="20">
        <f>ROUND(ROUND(H77,2)*ROUND(G77,3),2)</f>
        <v>0</v>
      </c>
      <c r="O77">
        <f>(I77*21)/100</f>
        <v>0</v>
      </c>
      <c r="P77" t="s">
        <v>13</v>
      </c>
    </row>
    <row r="78" spans="1:5" ht="26.25">
      <c r="A78" s="21" t="s">
        <v>39</v>
      </c>
      <c r="E78" s="30" t="s">
        <v>351</v>
      </c>
    </row>
    <row r="79" spans="1:5" ht="12.75">
      <c r="A79" s="25" t="s">
        <v>40</v>
      </c>
      <c r="E79" s="24" t="s">
        <v>122</v>
      </c>
    </row>
    <row r="80" spans="1:16" ht="12.75">
      <c r="A80" s="12" t="s">
        <v>35</v>
      </c>
      <c r="B80" s="16" t="s">
        <v>123</v>
      </c>
      <c r="C80" s="16" t="s">
        <v>124</v>
      </c>
      <c r="D80" s="12" t="s">
        <v>5</v>
      </c>
      <c r="E80" s="17" t="s">
        <v>125</v>
      </c>
      <c r="F80" s="18" t="s">
        <v>81</v>
      </c>
      <c r="G80" s="19">
        <v>20.8</v>
      </c>
      <c r="H80" s="20">
        <v>0</v>
      </c>
      <c r="I80" s="20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1" t="s">
        <v>39</v>
      </c>
      <c r="E81" s="22" t="s">
        <v>5</v>
      </c>
    </row>
    <row r="82" spans="1:5" ht="12.75">
      <c r="A82" s="25" t="s">
        <v>40</v>
      </c>
      <c r="E82" s="24" t="s">
        <v>126</v>
      </c>
    </row>
    <row r="83" spans="1:16" ht="12.75">
      <c r="A83" s="12" t="s">
        <v>35</v>
      </c>
      <c r="B83" s="16" t="s">
        <v>127</v>
      </c>
      <c r="C83" s="16" t="s">
        <v>128</v>
      </c>
      <c r="D83" s="12" t="s">
        <v>5</v>
      </c>
      <c r="E83" s="17" t="s">
        <v>129</v>
      </c>
      <c r="F83" s="18" t="s">
        <v>113</v>
      </c>
      <c r="G83" s="19">
        <v>142</v>
      </c>
      <c r="H83" s="20">
        <v>0</v>
      </c>
      <c r="I83" s="20">
        <f>ROUND(ROUND(H83,2)*ROUND(G83,3),2)</f>
        <v>0</v>
      </c>
      <c r="O83">
        <f>(I83*21)/100</f>
        <v>0</v>
      </c>
      <c r="P83" t="s">
        <v>13</v>
      </c>
    </row>
    <row r="84" spans="1:5" ht="12.75">
      <c r="A84" s="21" t="s">
        <v>39</v>
      </c>
      <c r="E84" s="22" t="s">
        <v>5</v>
      </c>
    </row>
    <row r="85" spans="1:5" ht="26.25">
      <c r="A85" s="25" t="s">
        <v>40</v>
      </c>
      <c r="E85" s="24" t="s">
        <v>130</v>
      </c>
    </row>
    <row r="86" spans="1:16" ht="12.75">
      <c r="A86" s="12" t="s">
        <v>35</v>
      </c>
      <c r="B86" s="16" t="s">
        <v>131</v>
      </c>
      <c r="C86" s="16" t="s">
        <v>132</v>
      </c>
      <c r="D86" s="12" t="s">
        <v>5</v>
      </c>
      <c r="E86" s="17" t="s">
        <v>133</v>
      </c>
      <c r="F86" s="18" t="s">
        <v>113</v>
      </c>
      <c r="G86" s="29">
        <f>223.5-(6*6.5+2*6+2*4.5+14*3)</f>
        <v>121.5</v>
      </c>
      <c r="H86" s="20">
        <v>0</v>
      </c>
      <c r="I86" s="20">
        <f>ROUND(ROUND(H86,2)*ROUND(G86,3),2)</f>
        <v>0</v>
      </c>
      <c r="O86">
        <f>(I86*21)/100</f>
        <v>0</v>
      </c>
      <c r="P86" t="s">
        <v>13</v>
      </c>
    </row>
    <row r="87" spans="1:5" ht="26.25">
      <c r="A87" s="21" t="s">
        <v>39</v>
      </c>
      <c r="E87" s="30" t="s">
        <v>351</v>
      </c>
    </row>
    <row r="88" spans="1:5" ht="66">
      <c r="A88" s="25" t="s">
        <v>40</v>
      </c>
      <c r="E88" s="24" t="s">
        <v>134</v>
      </c>
    </row>
    <row r="89" spans="1:16" ht="12.75">
      <c r="A89" s="12" t="s">
        <v>35</v>
      </c>
      <c r="B89" s="16" t="s">
        <v>135</v>
      </c>
      <c r="C89" s="16" t="s">
        <v>136</v>
      </c>
      <c r="D89" s="12" t="s">
        <v>5</v>
      </c>
      <c r="E89" s="17" t="s">
        <v>137</v>
      </c>
      <c r="F89" s="18" t="s">
        <v>53</v>
      </c>
      <c r="G89" s="19">
        <v>17</v>
      </c>
      <c r="H89" s="20">
        <v>0</v>
      </c>
      <c r="I89" s="20">
        <f>ROUND(ROUND(H89,2)*ROUND(G89,3),2)</f>
        <v>0</v>
      </c>
      <c r="O89">
        <f>(I89*21)/100</f>
        <v>0</v>
      </c>
      <c r="P89" t="s">
        <v>13</v>
      </c>
    </row>
    <row r="90" spans="1:5" ht="12.75">
      <c r="A90" s="21" t="s">
        <v>39</v>
      </c>
      <c r="E90" s="22" t="s">
        <v>5</v>
      </c>
    </row>
    <row r="91" spans="1:5" ht="52.5">
      <c r="A91" s="23" t="s">
        <v>40</v>
      </c>
      <c r="E91" s="24" t="s">
        <v>138</v>
      </c>
    </row>
    <row r="92" spans="1:18" ht="12.75" customHeight="1">
      <c r="A92" s="5" t="s">
        <v>33</v>
      </c>
      <c r="B92" s="5"/>
      <c r="C92" s="26" t="s">
        <v>12</v>
      </c>
      <c r="D92" s="5"/>
      <c r="E92" s="14" t="s">
        <v>139</v>
      </c>
      <c r="F92" s="5"/>
      <c r="G92" s="5"/>
      <c r="H92" s="5"/>
      <c r="I92" s="27">
        <f>0+Q92</f>
        <v>0</v>
      </c>
      <c r="O92">
        <f>0+R92</f>
        <v>0</v>
      </c>
      <c r="Q92">
        <f>0+I93+I96+I99+I102+I105+I108+I111+I114</f>
        <v>0</v>
      </c>
      <c r="R92">
        <f>0+O93+O96+O99+O102+O105+O108+O111+O114</f>
        <v>0</v>
      </c>
    </row>
    <row r="93" spans="1:16" ht="12.75">
      <c r="A93" s="12" t="s">
        <v>35</v>
      </c>
      <c r="B93" s="16" t="s">
        <v>140</v>
      </c>
      <c r="C93" s="16" t="s">
        <v>141</v>
      </c>
      <c r="D93" s="12" t="s">
        <v>5</v>
      </c>
      <c r="E93" s="17" t="s">
        <v>142</v>
      </c>
      <c r="F93" s="18" t="s">
        <v>81</v>
      </c>
      <c r="G93" s="19">
        <v>2.1</v>
      </c>
      <c r="H93" s="20">
        <v>0</v>
      </c>
      <c r="I93" s="20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1" t="s">
        <v>39</v>
      </c>
      <c r="E94" s="22" t="s">
        <v>5</v>
      </c>
    </row>
    <row r="95" spans="1:5" ht="26.25">
      <c r="A95" s="25" t="s">
        <v>40</v>
      </c>
      <c r="E95" s="24" t="s">
        <v>143</v>
      </c>
    </row>
    <row r="96" spans="1:16" ht="12.75">
      <c r="A96" s="12" t="s">
        <v>35</v>
      </c>
      <c r="B96" s="16" t="s">
        <v>144</v>
      </c>
      <c r="C96" s="16" t="s">
        <v>145</v>
      </c>
      <c r="D96" s="12" t="s">
        <v>5</v>
      </c>
      <c r="E96" s="17" t="s">
        <v>146</v>
      </c>
      <c r="F96" s="18" t="s">
        <v>43</v>
      </c>
      <c r="G96" s="19">
        <v>0.284</v>
      </c>
      <c r="H96" s="20">
        <v>0</v>
      </c>
      <c r="I96" s="20">
        <f>ROUND(ROUND(H96,2)*ROUND(G96,3),2)</f>
        <v>0</v>
      </c>
      <c r="O96">
        <f>(I96*21)/100</f>
        <v>0</v>
      </c>
      <c r="P96" t="s">
        <v>13</v>
      </c>
    </row>
    <row r="97" spans="1:5" ht="12.75">
      <c r="A97" s="21" t="s">
        <v>39</v>
      </c>
      <c r="E97" s="22" t="s">
        <v>5</v>
      </c>
    </row>
    <row r="98" spans="1:5" ht="12.75">
      <c r="A98" s="25" t="s">
        <v>40</v>
      </c>
      <c r="E98" s="24" t="s">
        <v>147</v>
      </c>
    </row>
    <row r="99" spans="1:16" ht="12.75">
      <c r="A99" s="12" t="s">
        <v>35</v>
      </c>
      <c r="B99" s="16" t="s">
        <v>148</v>
      </c>
      <c r="C99" s="16" t="s">
        <v>149</v>
      </c>
      <c r="D99" s="12" t="s">
        <v>5</v>
      </c>
      <c r="E99" s="17" t="s">
        <v>150</v>
      </c>
      <c r="F99" s="18" t="s">
        <v>72</v>
      </c>
      <c r="G99" s="19">
        <v>5.3</v>
      </c>
      <c r="H99" s="20">
        <v>0</v>
      </c>
      <c r="I99" s="20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1" t="s">
        <v>39</v>
      </c>
      <c r="E100" s="22" t="s">
        <v>5</v>
      </c>
    </row>
    <row r="101" spans="1:5" ht="12.75">
      <c r="A101" s="25" t="s">
        <v>40</v>
      </c>
      <c r="E101" s="24" t="s">
        <v>151</v>
      </c>
    </row>
    <row r="102" spans="1:16" ht="12.75">
      <c r="A102" s="12" t="s">
        <v>35</v>
      </c>
      <c r="B102" s="16" t="s">
        <v>152</v>
      </c>
      <c r="C102" s="16" t="s">
        <v>153</v>
      </c>
      <c r="D102" s="12" t="s">
        <v>5</v>
      </c>
      <c r="E102" s="17" t="s">
        <v>154</v>
      </c>
      <c r="F102" s="18" t="s">
        <v>155</v>
      </c>
      <c r="G102" s="19">
        <v>407</v>
      </c>
      <c r="H102" s="20">
        <v>0</v>
      </c>
      <c r="I102" s="20">
        <f>ROUND(ROUND(H102,2)*ROUND(G102,3),2)</f>
        <v>0</v>
      </c>
      <c r="O102">
        <f>(I102*21)/100</f>
        <v>0</v>
      </c>
      <c r="P102" t="s">
        <v>13</v>
      </c>
    </row>
    <row r="103" spans="1:5" ht="12.75">
      <c r="A103" s="21" t="s">
        <v>39</v>
      </c>
      <c r="E103" s="22" t="s">
        <v>5</v>
      </c>
    </row>
    <row r="104" spans="1:5" ht="12.75">
      <c r="A104" s="25" t="s">
        <v>40</v>
      </c>
      <c r="E104" s="24" t="s">
        <v>156</v>
      </c>
    </row>
    <row r="105" spans="1:16" ht="12.75">
      <c r="A105" s="12" t="s">
        <v>35</v>
      </c>
      <c r="B105" s="16" t="s">
        <v>157</v>
      </c>
      <c r="C105" s="16" t="s">
        <v>158</v>
      </c>
      <c r="D105" s="12" t="s">
        <v>5</v>
      </c>
      <c r="E105" s="17" t="s">
        <v>159</v>
      </c>
      <c r="F105" s="18" t="s">
        <v>81</v>
      </c>
      <c r="G105" s="19">
        <v>65.3</v>
      </c>
      <c r="H105" s="20">
        <v>0</v>
      </c>
      <c r="I105" s="20">
        <f>ROUND(ROUND(H105,2)*ROUND(G105,3),2)</f>
        <v>0</v>
      </c>
      <c r="O105">
        <f>(I105*21)/100</f>
        <v>0</v>
      </c>
      <c r="P105" t="s">
        <v>13</v>
      </c>
    </row>
    <row r="106" spans="1:5" ht="12.75">
      <c r="A106" s="21" t="s">
        <v>39</v>
      </c>
      <c r="E106" s="22" t="s">
        <v>5</v>
      </c>
    </row>
    <row r="107" spans="1:5" ht="66">
      <c r="A107" s="25" t="s">
        <v>40</v>
      </c>
      <c r="E107" s="24" t="s">
        <v>160</v>
      </c>
    </row>
    <row r="108" spans="1:16" ht="12.75">
      <c r="A108" s="12" t="s">
        <v>35</v>
      </c>
      <c r="B108" s="16" t="s">
        <v>161</v>
      </c>
      <c r="C108" s="16" t="s">
        <v>162</v>
      </c>
      <c r="D108" s="12" t="s">
        <v>5</v>
      </c>
      <c r="E108" s="17" t="s">
        <v>163</v>
      </c>
      <c r="F108" s="18" t="s">
        <v>81</v>
      </c>
      <c r="G108" s="19">
        <v>27</v>
      </c>
      <c r="H108" s="20">
        <v>0</v>
      </c>
      <c r="I108" s="20">
        <f>ROUND(ROUND(H108,2)*ROUND(G108,3),2)</f>
        <v>0</v>
      </c>
      <c r="O108">
        <f>(I108*21)/100</f>
        <v>0</v>
      </c>
      <c r="P108" t="s">
        <v>13</v>
      </c>
    </row>
    <row r="109" spans="1:5" ht="12.75">
      <c r="A109" s="21" t="s">
        <v>39</v>
      </c>
      <c r="E109" s="22" t="s">
        <v>5</v>
      </c>
    </row>
    <row r="110" spans="1:5" ht="52.5">
      <c r="A110" s="25" t="s">
        <v>40</v>
      </c>
      <c r="E110" s="24" t="s">
        <v>164</v>
      </c>
    </row>
    <row r="111" spans="1:16" ht="12.75">
      <c r="A111" s="12" t="s">
        <v>35</v>
      </c>
      <c r="B111" s="16" t="s">
        <v>165</v>
      </c>
      <c r="C111" s="16" t="s">
        <v>166</v>
      </c>
      <c r="D111" s="12" t="s">
        <v>5</v>
      </c>
      <c r="E111" s="17" t="s">
        <v>167</v>
      </c>
      <c r="F111" s="18" t="s">
        <v>43</v>
      </c>
      <c r="G111" s="19">
        <v>0.283</v>
      </c>
      <c r="H111" s="20">
        <v>0</v>
      </c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1" t="s">
        <v>39</v>
      </c>
      <c r="E112" s="22" t="s">
        <v>5</v>
      </c>
    </row>
    <row r="113" spans="1:5" ht="39">
      <c r="A113" s="25" t="s">
        <v>40</v>
      </c>
      <c r="E113" s="24" t="s">
        <v>168</v>
      </c>
    </row>
    <row r="114" spans="1:16" ht="12.75">
      <c r="A114" s="12" t="s">
        <v>35</v>
      </c>
      <c r="B114" s="16" t="s">
        <v>169</v>
      </c>
      <c r="C114" s="16" t="s">
        <v>170</v>
      </c>
      <c r="D114" s="12" t="s">
        <v>5</v>
      </c>
      <c r="E114" s="17" t="s">
        <v>171</v>
      </c>
      <c r="F114" s="18" t="s">
        <v>43</v>
      </c>
      <c r="G114" s="19">
        <v>16.735</v>
      </c>
      <c r="H114" s="20">
        <v>0</v>
      </c>
      <c r="I114" s="20">
        <f>ROUND(ROUND(H114,2)*ROUND(G114,3),2)</f>
        <v>0</v>
      </c>
      <c r="O114">
        <f>(I114*21)/100</f>
        <v>0</v>
      </c>
      <c r="P114" t="s">
        <v>13</v>
      </c>
    </row>
    <row r="115" spans="1:5" ht="12.75">
      <c r="A115" s="21" t="s">
        <v>39</v>
      </c>
      <c r="E115" s="22" t="s">
        <v>5</v>
      </c>
    </row>
    <row r="116" spans="1:5" ht="39">
      <c r="A116" s="23" t="s">
        <v>40</v>
      </c>
      <c r="E116" s="24" t="s">
        <v>172</v>
      </c>
    </row>
    <row r="117" spans="1:18" ht="12.75" customHeight="1">
      <c r="A117" s="5" t="s">
        <v>33</v>
      </c>
      <c r="B117" s="5"/>
      <c r="C117" s="26" t="s">
        <v>23</v>
      </c>
      <c r="D117" s="5"/>
      <c r="E117" s="14" t="s">
        <v>173</v>
      </c>
      <c r="F117" s="5"/>
      <c r="G117" s="5"/>
      <c r="H117" s="5"/>
      <c r="I117" s="27">
        <f>0+Q117</f>
        <v>0</v>
      </c>
      <c r="O117">
        <f>0+R117</f>
        <v>0</v>
      </c>
      <c r="Q117">
        <f>0+I118+I121+I124+I127+I130+I133+I136</f>
        <v>0</v>
      </c>
      <c r="R117">
        <f>0+O118+O121+O124+O127+O130+O133+O136</f>
        <v>0</v>
      </c>
    </row>
    <row r="118" spans="1:16" ht="12.75">
      <c r="A118" s="12" t="s">
        <v>35</v>
      </c>
      <c r="B118" s="16" t="s">
        <v>174</v>
      </c>
      <c r="C118" s="16" t="s">
        <v>175</v>
      </c>
      <c r="D118" s="12" t="s">
        <v>19</v>
      </c>
      <c r="E118" s="17" t="s">
        <v>176</v>
      </c>
      <c r="F118" s="18" t="s">
        <v>81</v>
      </c>
      <c r="G118" s="19">
        <v>10.89</v>
      </c>
      <c r="H118" s="20">
        <v>0</v>
      </c>
      <c r="I118" s="20">
        <f>ROUND(ROUND(H118,2)*ROUND(G118,3),2)</f>
        <v>0</v>
      </c>
      <c r="O118">
        <f>(I118*21)/100</f>
        <v>0</v>
      </c>
      <c r="P118" t="s">
        <v>13</v>
      </c>
    </row>
    <row r="119" spans="1:5" ht="12.75">
      <c r="A119" s="21" t="s">
        <v>39</v>
      </c>
      <c r="E119" s="22" t="s">
        <v>5</v>
      </c>
    </row>
    <row r="120" spans="1:5" ht="26.25">
      <c r="A120" s="25" t="s">
        <v>40</v>
      </c>
      <c r="E120" s="24" t="s">
        <v>177</v>
      </c>
    </row>
    <row r="121" spans="1:16" ht="12.75">
      <c r="A121" s="12" t="s">
        <v>35</v>
      </c>
      <c r="B121" s="16" t="s">
        <v>178</v>
      </c>
      <c r="C121" s="16" t="s">
        <v>175</v>
      </c>
      <c r="D121" s="12" t="s">
        <v>13</v>
      </c>
      <c r="E121" s="17" t="s">
        <v>176</v>
      </c>
      <c r="F121" s="18" t="s">
        <v>81</v>
      </c>
      <c r="G121" s="19">
        <v>50.16</v>
      </c>
      <c r="H121" s="20">
        <v>0</v>
      </c>
      <c r="I121" s="20">
        <f>ROUND(ROUND(H121,2)*ROUND(G121,3),2)</f>
        <v>0</v>
      </c>
      <c r="O121">
        <f>(I121*21)/100</f>
        <v>0</v>
      </c>
      <c r="P121" t="s">
        <v>13</v>
      </c>
    </row>
    <row r="122" spans="1:5" ht="12.75">
      <c r="A122" s="21" t="s">
        <v>39</v>
      </c>
      <c r="E122" s="22" t="s">
        <v>5</v>
      </c>
    </row>
    <row r="123" spans="1:5" ht="26.25">
      <c r="A123" s="25" t="s">
        <v>40</v>
      </c>
      <c r="E123" s="24" t="s">
        <v>179</v>
      </c>
    </row>
    <row r="124" spans="1:16" ht="12.75">
      <c r="A124" s="12" t="s">
        <v>35</v>
      </c>
      <c r="B124" s="16" t="s">
        <v>180</v>
      </c>
      <c r="C124" s="16" t="s">
        <v>181</v>
      </c>
      <c r="D124" s="12" t="s">
        <v>5</v>
      </c>
      <c r="E124" s="17" t="s">
        <v>182</v>
      </c>
      <c r="F124" s="18" t="s">
        <v>81</v>
      </c>
      <c r="G124" s="19">
        <v>0.65</v>
      </c>
      <c r="H124" s="20">
        <v>0</v>
      </c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1" t="s">
        <v>39</v>
      </c>
      <c r="E125" s="22" t="s">
        <v>5</v>
      </c>
    </row>
    <row r="126" spans="1:5" ht="26.25">
      <c r="A126" s="25" t="s">
        <v>40</v>
      </c>
      <c r="E126" s="24" t="s">
        <v>183</v>
      </c>
    </row>
    <row r="127" spans="1:16" ht="12.75">
      <c r="A127" s="12" t="s">
        <v>35</v>
      </c>
      <c r="B127" s="16" t="s">
        <v>184</v>
      </c>
      <c r="C127" s="16" t="s">
        <v>185</v>
      </c>
      <c r="D127" s="12" t="s">
        <v>5</v>
      </c>
      <c r="E127" s="17" t="s">
        <v>186</v>
      </c>
      <c r="F127" s="18" t="s">
        <v>81</v>
      </c>
      <c r="G127" s="19">
        <v>6.762</v>
      </c>
      <c r="H127" s="20">
        <v>0</v>
      </c>
      <c r="I127" s="20">
        <f>ROUND(ROUND(H127,2)*ROUND(G127,3),2)</f>
        <v>0</v>
      </c>
      <c r="O127">
        <f>(I127*21)/100</f>
        <v>0</v>
      </c>
      <c r="P127" t="s">
        <v>13</v>
      </c>
    </row>
    <row r="128" spans="1:5" ht="12.75">
      <c r="A128" s="21" t="s">
        <v>39</v>
      </c>
      <c r="E128" s="22" t="s">
        <v>5</v>
      </c>
    </row>
    <row r="129" spans="1:5" ht="26.25">
      <c r="A129" s="25" t="s">
        <v>40</v>
      </c>
      <c r="E129" s="24" t="s">
        <v>187</v>
      </c>
    </row>
    <row r="130" spans="1:16" ht="12.75">
      <c r="A130" s="12" t="s">
        <v>35</v>
      </c>
      <c r="B130" s="16" t="s">
        <v>188</v>
      </c>
      <c r="C130" s="16" t="s">
        <v>189</v>
      </c>
      <c r="D130" s="12" t="s">
        <v>5</v>
      </c>
      <c r="E130" s="17" t="s">
        <v>190</v>
      </c>
      <c r="F130" s="18" t="s">
        <v>43</v>
      </c>
      <c r="G130" s="19">
        <v>0.661</v>
      </c>
      <c r="H130" s="20">
        <v>0</v>
      </c>
      <c r="I130" s="20">
        <f>ROUND(ROUND(H130,2)*ROUND(G130,3),2)</f>
        <v>0</v>
      </c>
      <c r="O130">
        <f>(I130*21)/100</f>
        <v>0</v>
      </c>
      <c r="P130" t="s">
        <v>13</v>
      </c>
    </row>
    <row r="131" spans="1:5" ht="12.75">
      <c r="A131" s="21" t="s">
        <v>39</v>
      </c>
      <c r="E131" s="22" t="s">
        <v>5</v>
      </c>
    </row>
    <row r="132" spans="1:5" ht="12.75">
      <c r="A132" s="25" t="s">
        <v>40</v>
      </c>
      <c r="E132" s="24" t="s">
        <v>191</v>
      </c>
    </row>
    <row r="133" spans="1:16" ht="12.75">
      <c r="A133" s="12" t="s">
        <v>35</v>
      </c>
      <c r="B133" s="16" t="s">
        <v>192</v>
      </c>
      <c r="C133" s="16" t="s">
        <v>193</v>
      </c>
      <c r="D133" s="12" t="s">
        <v>5</v>
      </c>
      <c r="E133" s="17" t="s">
        <v>194</v>
      </c>
      <c r="F133" s="18" t="s">
        <v>81</v>
      </c>
      <c r="G133" s="19">
        <v>135.96</v>
      </c>
      <c r="H133" s="20">
        <v>0</v>
      </c>
      <c r="I133" s="20">
        <f>ROUND(ROUND(H133,2)*ROUND(G133,3),2)</f>
        <v>0</v>
      </c>
      <c r="O133">
        <f>(I133*21)/100</f>
        <v>0</v>
      </c>
      <c r="P133" t="s">
        <v>13</v>
      </c>
    </row>
    <row r="134" spans="1:5" ht="12.75">
      <c r="A134" s="21" t="s">
        <v>39</v>
      </c>
      <c r="E134" s="22" t="s">
        <v>5</v>
      </c>
    </row>
    <row r="135" spans="1:5" ht="26.25">
      <c r="A135" s="25" t="s">
        <v>40</v>
      </c>
      <c r="E135" s="24" t="s">
        <v>195</v>
      </c>
    </row>
    <row r="136" spans="1:16" ht="12.75">
      <c r="A136" s="12" t="s">
        <v>35</v>
      </c>
      <c r="B136" s="16" t="s">
        <v>196</v>
      </c>
      <c r="C136" s="16" t="s">
        <v>197</v>
      </c>
      <c r="D136" s="12" t="s">
        <v>5</v>
      </c>
      <c r="E136" s="17" t="s">
        <v>198</v>
      </c>
      <c r="F136" s="18" t="s">
        <v>81</v>
      </c>
      <c r="G136" s="19">
        <v>1.3</v>
      </c>
      <c r="H136" s="20">
        <v>0</v>
      </c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12.75">
      <c r="A137" s="21" t="s">
        <v>39</v>
      </c>
      <c r="E137" s="22" t="s">
        <v>5</v>
      </c>
    </row>
    <row r="138" spans="1:5" ht="26.25">
      <c r="A138" s="23" t="s">
        <v>40</v>
      </c>
      <c r="E138" s="24" t="s">
        <v>199</v>
      </c>
    </row>
    <row r="139" spans="1:18" ht="12.75" customHeight="1">
      <c r="A139" s="5" t="s">
        <v>33</v>
      </c>
      <c r="B139" s="5"/>
      <c r="C139" s="26" t="s">
        <v>58</v>
      </c>
      <c r="D139" s="5"/>
      <c r="E139" s="14" t="s">
        <v>200</v>
      </c>
      <c r="F139" s="5"/>
      <c r="G139" s="5"/>
      <c r="H139" s="5"/>
      <c r="I139" s="27">
        <f>0+Q139</f>
        <v>0</v>
      </c>
      <c r="O139">
        <f>0+R139</f>
        <v>0</v>
      </c>
      <c r="Q139">
        <f>0+I140+I143+I146+I149+I152</f>
        <v>0</v>
      </c>
      <c r="R139">
        <f>0+O140+O143+O146+O149+O152</f>
        <v>0</v>
      </c>
    </row>
    <row r="140" spans="1:16" ht="26.25">
      <c r="A140" s="12" t="s">
        <v>35</v>
      </c>
      <c r="B140" s="16" t="s">
        <v>201</v>
      </c>
      <c r="C140" s="16" t="s">
        <v>202</v>
      </c>
      <c r="D140" s="12" t="s">
        <v>5</v>
      </c>
      <c r="E140" s="17" t="s">
        <v>203</v>
      </c>
      <c r="F140" s="18" t="s">
        <v>72</v>
      </c>
      <c r="G140" s="19">
        <v>322.78</v>
      </c>
      <c r="H140" s="20">
        <v>0</v>
      </c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12.75">
      <c r="A141" s="21" t="s">
        <v>39</v>
      </c>
      <c r="E141" s="22" t="s">
        <v>5</v>
      </c>
    </row>
    <row r="142" spans="1:5" ht="26.25">
      <c r="A142" s="25" t="s">
        <v>40</v>
      </c>
      <c r="E142" s="24" t="s">
        <v>204</v>
      </c>
    </row>
    <row r="143" spans="1:16" ht="12.75">
      <c r="A143" s="12" t="s">
        <v>35</v>
      </c>
      <c r="B143" s="16" t="s">
        <v>205</v>
      </c>
      <c r="C143" s="16" t="s">
        <v>206</v>
      </c>
      <c r="D143" s="12" t="s">
        <v>5</v>
      </c>
      <c r="E143" s="17" t="s">
        <v>207</v>
      </c>
      <c r="F143" s="18" t="s">
        <v>72</v>
      </c>
      <c r="G143" s="19">
        <v>100.9</v>
      </c>
      <c r="H143" s="20">
        <v>0</v>
      </c>
      <c r="I143" s="20">
        <f>ROUND(ROUND(H143,2)*ROUND(G143,3),2)</f>
        <v>0</v>
      </c>
      <c r="O143">
        <f>(I143*21)/100</f>
        <v>0</v>
      </c>
      <c r="P143" t="s">
        <v>13</v>
      </c>
    </row>
    <row r="144" spans="1:5" ht="12.75">
      <c r="A144" s="21" t="s">
        <v>39</v>
      </c>
      <c r="E144" s="22" t="s">
        <v>5</v>
      </c>
    </row>
    <row r="145" spans="1:5" ht="26.25">
      <c r="A145" s="25" t="s">
        <v>40</v>
      </c>
      <c r="E145" s="24" t="s">
        <v>208</v>
      </c>
    </row>
    <row r="146" spans="1:16" ht="12.75">
      <c r="A146" s="12" t="s">
        <v>35</v>
      </c>
      <c r="B146" s="16" t="s">
        <v>209</v>
      </c>
      <c r="C146" s="16" t="s">
        <v>210</v>
      </c>
      <c r="D146" s="12" t="s">
        <v>5</v>
      </c>
      <c r="E146" s="17" t="s">
        <v>211</v>
      </c>
      <c r="F146" s="18" t="s">
        <v>72</v>
      </c>
      <c r="G146" s="19">
        <v>322.78</v>
      </c>
      <c r="H146" s="20">
        <v>0</v>
      </c>
      <c r="I146" s="20">
        <f>ROUND(ROUND(H146,2)*ROUND(G146,3),2)</f>
        <v>0</v>
      </c>
      <c r="O146">
        <f>(I146*21)/100</f>
        <v>0</v>
      </c>
      <c r="P146" t="s">
        <v>13</v>
      </c>
    </row>
    <row r="147" spans="1:5" ht="12.75">
      <c r="A147" s="21" t="s">
        <v>39</v>
      </c>
      <c r="E147" s="22" t="s">
        <v>5</v>
      </c>
    </row>
    <row r="148" spans="1:5" ht="39">
      <c r="A148" s="25" t="s">
        <v>40</v>
      </c>
      <c r="E148" s="24" t="s">
        <v>212</v>
      </c>
    </row>
    <row r="149" spans="1:16" ht="12.75">
      <c r="A149" s="12" t="s">
        <v>35</v>
      </c>
      <c r="B149" s="16" t="s">
        <v>213</v>
      </c>
      <c r="C149" s="16" t="s">
        <v>214</v>
      </c>
      <c r="D149" s="12" t="s">
        <v>5</v>
      </c>
      <c r="E149" s="17" t="s">
        <v>215</v>
      </c>
      <c r="F149" s="18" t="s">
        <v>72</v>
      </c>
      <c r="G149" s="19">
        <v>135.521</v>
      </c>
      <c r="H149" s="20">
        <v>0</v>
      </c>
      <c r="I149" s="20">
        <f>ROUND(ROUND(H149,2)*ROUND(G149,3),2)</f>
        <v>0</v>
      </c>
      <c r="O149">
        <f>(I149*21)/100</f>
        <v>0</v>
      </c>
      <c r="P149" t="s">
        <v>13</v>
      </c>
    </row>
    <row r="150" spans="1:5" ht="12.75">
      <c r="A150" s="21" t="s">
        <v>39</v>
      </c>
      <c r="E150" s="22" t="s">
        <v>5</v>
      </c>
    </row>
    <row r="151" spans="1:5" ht="12.75">
      <c r="A151" s="25" t="s">
        <v>40</v>
      </c>
      <c r="E151" s="24" t="s">
        <v>216</v>
      </c>
    </row>
    <row r="152" spans="1:16" ht="12.75">
      <c r="A152" s="12" t="s">
        <v>35</v>
      </c>
      <c r="B152" s="16" t="s">
        <v>217</v>
      </c>
      <c r="C152" s="16" t="s">
        <v>218</v>
      </c>
      <c r="D152" s="12" t="s">
        <v>5</v>
      </c>
      <c r="E152" s="17" t="s">
        <v>219</v>
      </c>
      <c r="F152" s="18" t="s">
        <v>72</v>
      </c>
      <c r="G152" s="19">
        <v>135.521</v>
      </c>
      <c r="H152" s="20">
        <v>0</v>
      </c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1" t="s">
        <v>39</v>
      </c>
      <c r="E153" s="22" t="s">
        <v>5</v>
      </c>
    </row>
    <row r="154" spans="1:5" ht="12.75">
      <c r="A154" s="23" t="s">
        <v>40</v>
      </c>
      <c r="E154" s="24" t="s">
        <v>216</v>
      </c>
    </row>
    <row r="155" spans="1:18" ht="12.75" customHeight="1">
      <c r="A155" s="5" t="s">
        <v>33</v>
      </c>
      <c r="B155" s="5"/>
      <c r="C155" s="26" t="s">
        <v>61</v>
      </c>
      <c r="D155" s="5"/>
      <c r="E155" s="14" t="s">
        <v>220</v>
      </c>
      <c r="F155" s="5"/>
      <c r="G155" s="5"/>
      <c r="H155" s="5"/>
      <c r="I155" s="27">
        <f>0+Q155</f>
        <v>0</v>
      </c>
      <c r="O155">
        <f>0+R155</f>
        <v>0</v>
      </c>
      <c r="Q155">
        <f>0+I156</f>
        <v>0</v>
      </c>
      <c r="R155">
        <f>0+O156</f>
        <v>0</v>
      </c>
    </row>
    <row r="156" spans="1:16" ht="12.75">
      <c r="A156" s="12" t="s">
        <v>35</v>
      </c>
      <c r="B156" s="16" t="s">
        <v>221</v>
      </c>
      <c r="C156" s="16" t="s">
        <v>222</v>
      </c>
      <c r="D156" s="12" t="s">
        <v>5</v>
      </c>
      <c r="E156" s="17" t="s">
        <v>223</v>
      </c>
      <c r="F156" s="18" t="s">
        <v>53</v>
      </c>
      <c r="G156" s="19">
        <v>2</v>
      </c>
      <c r="H156" s="20">
        <v>0</v>
      </c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12.75">
      <c r="A157" s="21" t="s">
        <v>39</v>
      </c>
      <c r="E157" s="22" t="s">
        <v>5</v>
      </c>
    </row>
    <row r="158" spans="1:5" ht="12.75">
      <c r="A158" s="23" t="s">
        <v>40</v>
      </c>
      <c r="E158" s="24" t="s">
        <v>224</v>
      </c>
    </row>
    <row r="159" spans="1:18" ht="12.75" customHeight="1">
      <c r="A159" s="5" t="s">
        <v>33</v>
      </c>
      <c r="B159" s="5"/>
      <c r="C159" s="26" t="s">
        <v>30</v>
      </c>
      <c r="D159" s="5"/>
      <c r="E159" s="14" t="s">
        <v>225</v>
      </c>
      <c r="F159" s="5"/>
      <c r="G159" s="5"/>
      <c r="H159" s="5"/>
      <c r="I159" s="27">
        <f>0+Q159</f>
        <v>0</v>
      </c>
      <c r="O159">
        <f>0+R159</f>
        <v>0</v>
      </c>
      <c r="Q159">
        <f>0+I160+I163</f>
        <v>0</v>
      </c>
      <c r="R159">
        <f>0+O160+O163</f>
        <v>0</v>
      </c>
    </row>
    <row r="160" spans="1:16" ht="12.75">
      <c r="A160" s="12" t="s">
        <v>35</v>
      </c>
      <c r="B160" s="16" t="s">
        <v>226</v>
      </c>
      <c r="C160" s="16" t="s">
        <v>227</v>
      </c>
      <c r="D160" s="12" t="s">
        <v>5</v>
      </c>
      <c r="E160" s="17" t="s">
        <v>228</v>
      </c>
      <c r="F160" s="18" t="s">
        <v>113</v>
      </c>
      <c r="G160" s="19">
        <v>13</v>
      </c>
      <c r="H160" s="20">
        <v>0</v>
      </c>
      <c r="I160" s="20">
        <f>ROUND(ROUND(H160,2)*ROUND(G160,3),2)</f>
        <v>0</v>
      </c>
      <c r="O160">
        <f>(I160*21)/100</f>
        <v>0</v>
      </c>
      <c r="P160" t="s">
        <v>13</v>
      </c>
    </row>
    <row r="161" spans="1:5" ht="12.75">
      <c r="A161" s="21" t="s">
        <v>39</v>
      </c>
      <c r="E161" s="22" t="s">
        <v>5</v>
      </c>
    </row>
    <row r="162" spans="1:5" ht="12.75">
      <c r="A162" s="25" t="s">
        <v>40</v>
      </c>
      <c r="E162" s="24" t="s">
        <v>229</v>
      </c>
    </row>
    <row r="163" spans="1:16" ht="12.75">
      <c r="A163" s="12" t="s">
        <v>35</v>
      </c>
      <c r="B163" s="16" t="s">
        <v>230</v>
      </c>
      <c r="C163" s="16" t="s">
        <v>231</v>
      </c>
      <c r="D163" s="12" t="s">
        <v>5</v>
      </c>
      <c r="E163" s="17" t="s">
        <v>232</v>
      </c>
      <c r="F163" s="18" t="s">
        <v>53</v>
      </c>
      <c r="G163" s="19">
        <v>1</v>
      </c>
      <c r="H163" s="20">
        <v>0</v>
      </c>
      <c r="I163" s="20">
        <f>ROUND(ROUND(H163,2)*ROUND(G163,3),2)</f>
        <v>0</v>
      </c>
      <c r="O163">
        <f>(I163*21)/100</f>
        <v>0</v>
      </c>
      <c r="P163" t="s">
        <v>13</v>
      </c>
    </row>
    <row r="164" spans="1:5" ht="12.75">
      <c r="A164" s="21" t="s">
        <v>39</v>
      </c>
      <c r="E164" s="22" t="s">
        <v>5</v>
      </c>
    </row>
    <row r="165" spans="1:5" ht="12.75">
      <c r="A165" s="23" t="s">
        <v>40</v>
      </c>
      <c r="E165" s="24" t="s">
        <v>233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0+O8+O36+O76+O86+O96+O127+O137+O159+O181</f>
        <v>0</v>
      </c>
      <c r="P2" t="s">
        <v>12</v>
      </c>
    </row>
    <row r="3" spans="1:16" ht="15" customHeight="1">
      <c r="A3" t="s">
        <v>1</v>
      </c>
      <c r="B3" s="6" t="s">
        <v>4</v>
      </c>
      <c r="C3" s="32" t="s">
        <v>5</v>
      </c>
      <c r="D3" s="33"/>
      <c r="E3" s="7" t="s">
        <v>6</v>
      </c>
      <c r="F3" s="1"/>
      <c r="G3" s="4"/>
      <c r="H3" s="3" t="s">
        <v>234</v>
      </c>
      <c r="I3" s="28">
        <f>0+I8+I36+I76+I86+I96+I127+I137+I159+I181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34" t="s">
        <v>234</v>
      </c>
      <c r="D4" s="35"/>
      <c r="E4" s="10" t="s">
        <v>235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1" t="s">
        <v>16</v>
      </c>
      <c r="B5" s="31" t="s">
        <v>18</v>
      </c>
      <c r="C5" s="31" t="s">
        <v>20</v>
      </c>
      <c r="D5" s="31" t="s">
        <v>21</v>
      </c>
      <c r="E5" s="31" t="s">
        <v>22</v>
      </c>
      <c r="F5" s="31" t="s">
        <v>24</v>
      </c>
      <c r="G5" s="31" t="s">
        <v>26</v>
      </c>
      <c r="H5" s="31" t="s">
        <v>28</v>
      </c>
      <c r="I5" s="31"/>
      <c r="O5" t="s">
        <v>11</v>
      </c>
      <c r="P5" t="s">
        <v>13</v>
      </c>
    </row>
    <row r="6" spans="1:9" ht="12.75" customHeight="1">
      <c r="A6" s="31"/>
      <c r="B6" s="31"/>
      <c r="C6" s="31"/>
      <c r="D6" s="31"/>
      <c r="E6" s="31"/>
      <c r="F6" s="31"/>
      <c r="G6" s="31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0+I9+I12+I15+I18+I21+I24+I27+I30+I33</f>
        <v>0</v>
      </c>
      <c r="R8">
        <f>0+O9+O12+O15+O18+O21+O24+O27+O30+O33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5</v>
      </c>
      <c r="E9" s="17" t="s">
        <v>37</v>
      </c>
      <c r="F9" s="18" t="s">
        <v>38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39</v>
      </c>
      <c r="E10" s="22" t="s">
        <v>5</v>
      </c>
    </row>
    <row r="11" spans="1:5" ht="12.75">
      <c r="A11" s="25" t="s">
        <v>40</v>
      </c>
      <c r="E11" s="24" t="s">
        <v>5</v>
      </c>
    </row>
    <row r="12" spans="1:16" ht="12.75">
      <c r="A12" s="12" t="s">
        <v>35</v>
      </c>
      <c r="B12" s="16" t="s">
        <v>13</v>
      </c>
      <c r="C12" s="16" t="s">
        <v>41</v>
      </c>
      <c r="D12" s="12" t="s">
        <v>19</v>
      </c>
      <c r="E12" s="17" t="s">
        <v>42</v>
      </c>
      <c r="F12" s="18" t="s">
        <v>43</v>
      </c>
      <c r="G12" s="19">
        <v>1297.426</v>
      </c>
      <c r="H12" s="20">
        <v>0</v>
      </c>
      <c r="I12" s="20">
        <f>ROUND(ROUND(H12,2)*ROUND(G12,3),2)</f>
        <v>0</v>
      </c>
      <c r="O12">
        <f>(I12*21)/100</f>
        <v>0</v>
      </c>
      <c r="P12" t="s">
        <v>13</v>
      </c>
    </row>
    <row r="13" spans="1:5" ht="12.75">
      <c r="A13" s="21" t="s">
        <v>39</v>
      </c>
      <c r="E13" s="22" t="s">
        <v>5</v>
      </c>
    </row>
    <row r="14" spans="1:5" ht="26.25">
      <c r="A14" s="25" t="s">
        <v>40</v>
      </c>
      <c r="E14" s="24" t="s">
        <v>236</v>
      </c>
    </row>
    <row r="15" spans="1:16" ht="12.75">
      <c r="A15" s="12" t="s">
        <v>35</v>
      </c>
      <c r="B15" s="16" t="s">
        <v>12</v>
      </c>
      <c r="C15" s="16" t="s">
        <v>41</v>
      </c>
      <c r="D15" s="12" t="s">
        <v>13</v>
      </c>
      <c r="E15" s="17" t="s">
        <v>42</v>
      </c>
      <c r="F15" s="18" t="s">
        <v>43</v>
      </c>
      <c r="G15" s="19">
        <v>6.9</v>
      </c>
      <c r="H15" s="20">
        <v>0</v>
      </c>
      <c r="I15" s="20">
        <f>ROUND(ROUND(H15,2)*ROUND(G15,3),2)</f>
        <v>0</v>
      </c>
      <c r="O15">
        <f>(I15*21)/100</f>
        <v>0</v>
      </c>
      <c r="P15" t="s">
        <v>13</v>
      </c>
    </row>
    <row r="16" spans="1:5" ht="12.75">
      <c r="A16" s="21" t="s">
        <v>39</v>
      </c>
      <c r="E16" s="22" t="s">
        <v>5</v>
      </c>
    </row>
    <row r="17" spans="1:5" ht="26.25">
      <c r="A17" s="25" t="s">
        <v>40</v>
      </c>
      <c r="E17" s="24" t="s">
        <v>237</v>
      </c>
    </row>
    <row r="18" spans="1:16" ht="12.75">
      <c r="A18" s="12" t="s">
        <v>35</v>
      </c>
      <c r="B18" s="16" t="s">
        <v>23</v>
      </c>
      <c r="C18" s="16" t="s">
        <v>45</v>
      </c>
      <c r="D18" s="12" t="s">
        <v>5</v>
      </c>
      <c r="E18" s="17" t="s">
        <v>46</v>
      </c>
      <c r="F18" s="18" t="s">
        <v>38</v>
      </c>
      <c r="G18" s="19">
        <v>1</v>
      </c>
      <c r="H18" s="20">
        <v>0</v>
      </c>
      <c r="I18" s="20">
        <f>ROUND(ROUND(H18,2)*ROUND(G18,3),2)</f>
        <v>0</v>
      </c>
      <c r="O18">
        <f>(I18*21)/100</f>
        <v>0</v>
      </c>
      <c r="P18" t="s">
        <v>13</v>
      </c>
    </row>
    <row r="19" spans="1:5" ht="12.75">
      <c r="A19" s="21" t="s">
        <v>39</v>
      </c>
      <c r="E19" s="22" t="s">
        <v>5</v>
      </c>
    </row>
    <row r="20" spans="1:5" ht="26.25">
      <c r="A20" s="25" t="s">
        <v>40</v>
      </c>
      <c r="E20" s="24" t="s">
        <v>47</v>
      </c>
    </row>
    <row r="21" spans="1:16" ht="12.75">
      <c r="A21" s="12" t="s">
        <v>35</v>
      </c>
      <c r="B21" s="16" t="s">
        <v>25</v>
      </c>
      <c r="C21" s="16" t="s">
        <v>51</v>
      </c>
      <c r="D21" s="12" t="s">
        <v>5</v>
      </c>
      <c r="E21" s="17" t="s">
        <v>52</v>
      </c>
      <c r="F21" s="18" t="s">
        <v>53</v>
      </c>
      <c r="G21" s="19">
        <v>1</v>
      </c>
      <c r="H21" s="20">
        <v>0</v>
      </c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39</v>
      </c>
      <c r="E22" s="22" t="s">
        <v>5</v>
      </c>
    </row>
    <row r="23" spans="1:5" ht="12.75">
      <c r="A23" s="25" t="s">
        <v>40</v>
      </c>
      <c r="E23" s="24" t="s">
        <v>54</v>
      </c>
    </row>
    <row r="24" spans="1:16" ht="12.75">
      <c r="A24" s="12" t="s">
        <v>35</v>
      </c>
      <c r="B24" s="16" t="s">
        <v>27</v>
      </c>
      <c r="C24" s="16" t="s">
        <v>55</v>
      </c>
      <c r="D24" s="12" t="s">
        <v>5</v>
      </c>
      <c r="E24" s="17" t="s">
        <v>56</v>
      </c>
      <c r="F24" s="18" t="s">
        <v>38</v>
      </c>
      <c r="G24" s="19">
        <v>1</v>
      </c>
      <c r="H24" s="20">
        <v>0</v>
      </c>
      <c r="I24" s="20">
        <f>ROUND(ROUND(H24,2)*ROUND(G24,3),2)</f>
        <v>0</v>
      </c>
      <c r="O24">
        <f>(I24*21)/100</f>
        <v>0</v>
      </c>
      <c r="P24" t="s">
        <v>13</v>
      </c>
    </row>
    <row r="25" spans="1:5" ht="12.75">
      <c r="A25" s="21" t="s">
        <v>39</v>
      </c>
      <c r="E25" s="22" t="s">
        <v>5</v>
      </c>
    </row>
    <row r="26" spans="1:5" ht="12.75">
      <c r="A26" s="25" t="s">
        <v>40</v>
      </c>
      <c r="E26" s="24" t="s">
        <v>57</v>
      </c>
    </row>
    <row r="27" spans="1:16" ht="12.75">
      <c r="A27" s="12" t="s">
        <v>35</v>
      </c>
      <c r="B27" s="16" t="s">
        <v>58</v>
      </c>
      <c r="C27" s="16" t="s">
        <v>59</v>
      </c>
      <c r="D27" s="12" t="s">
        <v>5</v>
      </c>
      <c r="E27" s="17" t="s">
        <v>60</v>
      </c>
      <c r="F27" s="18" t="s">
        <v>38</v>
      </c>
      <c r="G27" s="19">
        <v>1</v>
      </c>
      <c r="H27" s="20">
        <v>0</v>
      </c>
      <c r="I27" s="20">
        <f>ROUND(ROUND(H27,2)*ROUND(G27,3),2)</f>
        <v>0</v>
      </c>
      <c r="O27">
        <f>(I27*21)/100</f>
        <v>0</v>
      </c>
      <c r="P27" t="s">
        <v>13</v>
      </c>
    </row>
    <row r="28" spans="1:5" ht="12.75">
      <c r="A28" s="21" t="s">
        <v>39</v>
      </c>
      <c r="E28" s="22" t="s">
        <v>5</v>
      </c>
    </row>
    <row r="29" spans="1:5" ht="12.75">
      <c r="A29" s="25" t="s">
        <v>40</v>
      </c>
      <c r="E29" s="24" t="s">
        <v>5</v>
      </c>
    </row>
    <row r="30" spans="1:16" ht="12.75">
      <c r="A30" s="12" t="s">
        <v>35</v>
      </c>
      <c r="B30" s="16" t="s">
        <v>61</v>
      </c>
      <c r="C30" s="16" t="s">
        <v>66</v>
      </c>
      <c r="D30" s="12" t="s">
        <v>19</v>
      </c>
      <c r="E30" s="17" t="s">
        <v>67</v>
      </c>
      <c r="F30" s="18" t="s">
        <v>38</v>
      </c>
      <c r="G30" s="19">
        <v>1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39</v>
      </c>
      <c r="E31" s="22" t="s">
        <v>5</v>
      </c>
    </row>
    <row r="32" spans="1:5" ht="26.25">
      <c r="A32" s="25" t="s">
        <v>40</v>
      </c>
      <c r="E32" s="24" t="s">
        <v>238</v>
      </c>
    </row>
    <row r="33" spans="1:16" ht="12.75">
      <c r="A33" s="12" t="s">
        <v>35</v>
      </c>
      <c r="B33" s="16" t="s">
        <v>30</v>
      </c>
      <c r="C33" s="16" t="s">
        <v>66</v>
      </c>
      <c r="D33" s="12" t="s">
        <v>13</v>
      </c>
      <c r="E33" s="17" t="s">
        <v>67</v>
      </c>
      <c r="F33" s="18" t="s">
        <v>38</v>
      </c>
      <c r="G33" s="19">
        <v>1</v>
      </c>
      <c r="H33" s="20">
        <v>0</v>
      </c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39</v>
      </c>
      <c r="E34" s="22" t="s">
        <v>5</v>
      </c>
    </row>
    <row r="35" spans="1:5" ht="26.25">
      <c r="A35" s="23" t="s">
        <v>40</v>
      </c>
      <c r="E35" s="24" t="s">
        <v>239</v>
      </c>
    </row>
    <row r="36" spans="1:18" ht="12.75" customHeight="1">
      <c r="A36" s="5" t="s">
        <v>33</v>
      </c>
      <c r="B36" s="5"/>
      <c r="C36" s="26" t="s">
        <v>19</v>
      </c>
      <c r="D36" s="5"/>
      <c r="E36" s="14" t="s">
        <v>68</v>
      </c>
      <c r="F36" s="5"/>
      <c r="G36" s="5"/>
      <c r="H36" s="5"/>
      <c r="I36" s="27">
        <f>0+Q36</f>
        <v>0</v>
      </c>
      <c r="O36">
        <f>0+R36</f>
        <v>0</v>
      </c>
      <c r="Q36">
        <f>0+I37+I40+I43+I46+I49+I52+I55+I58+I61+I64+I67+I70+I73</f>
        <v>0</v>
      </c>
      <c r="R36">
        <f>0+O37+O40+O43+O46+O49+O52+O55+O58+O61+O64+O67+O70+O73</f>
        <v>0</v>
      </c>
    </row>
    <row r="37" spans="1:16" ht="12.75">
      <c r="A37" s="12" t="s">
        <v>35</v>
      </c>
      <c r="B37" s="16" t="s">
        <v>32</v>
      </c>
      <c r="C37" s="16" t="s">
        <v>70</v>
      </c>
      <c r="D37" s="12" t="s">
        <v>5</v>
      </c>
      <c r="E37" s="17" t="s">
        <v>71</v>
      </c>
      <c r="F37" s="18" t="s">
        <v>72</v>
      </c>
      <c r="G37" s="19">
        <v>200</v>
      </c>
      <c r="H37" s="20">
        <v>0</v>
      </c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39</v>
      </c>
      <c r="E38" s="22" t="s">
        <v>5</v>
      </c>
    </row>
    <row r="39" spans="1:5" ht="12.75">
      <c r="A39" s="25" t="s">
        <v>40</v>
      </c>
      <c r="E39" s="24" t="s">
        <v>240</v>
      </c>
    </row>
    <row r="40" spans="1:16" ht="26.25">
      <c r="A40" s="12" t="s">
        <v>35</v>
      </c>
      <c r="B40" s="16" t="s">
        <v>69</v>
      </c>
      <c r="C40" s="16" t="s">
        <v>241</v>
      </c>
      <c r="D40" s="12" t="s">
        <v>5</v>
      </c>
      <c r="E40" s="17" t="s">
        <v>242</v>
      </c>
      <c r="F40" s="18" t="s">
        <v>53</v>
      </c>
      <c r="G40" s="19">
        <v>5</v>
      </c>
      <c r="H40" s="20">
        <v>0</v>
      </c>
      <c r="I40" s="20">
        <f>ROUND(ROUND(H40,2)*ROUND(G40,3),2)</f>
        <v>0</v>
      </c>
      <c r="O40">
        <f>(I40*21)/100</f>
        <v>0</v>
      </c>
      <c r="P40" t="s">
        <v>13</v>
      </c>
    </row>
    <row r="41" spans="1:5" ht="12.75">
      <c r="A41" s="21" t="s">
        <v>39</v>
      </c>
      <c r="E41" s="22" t="s">
        <v>5</v>
      </c>
    </row>
    <row r="42" spans="1:5" ht="12.75">
      <c r="A42" s="25" t="s">
        <v>40</v>
      </c>
      <c r="E42" s="24" t="s">
        <v>243</v>
      </c>
    </row>
    <row r="43" spans="1:16" ht="12.75">
      <c r="A43" s="12" t="s">
        <v>35</v>
      </c>
      <c r="B43" s="16" t="s">
        <v>74</v>
      </c>
      <c r="C43" s="16" t="s">
        <v>244</v>
      </c>
      <c r="D43" s="12" t="s">
        <v>5</v>
      </c>
      <c r="E43" s="17" t="s">
        <v>245</v>
      </c>
      <c r="F43" s="18" t="s">
        <v>81</v>
      </c>
      <c r="G43" s="19">
        <v>3</v>
      </c>
      <c r="H43" s="20">
        <v>0</v>
      </c>
      <c r="I43" s="20">
        <f>ROUND(ROUND(H43,2)*ROUND(G43,3),2)</f>
        <v>0</v>
      </c>
      <c r="O43">
        <f>(I43*21)/100</f>
        <v>0</v>
      </c>
      <c r="P43" t="s">
        <v>13</v>
      </c>
    </row>
    <row r="44" spans="1:5" ht="12.75">
      <c r="A44" s="21" t="s">
        <v>39</v>
      </c>
      <c r="E44" s="22" t="s">
        <v>5</v>
      </c>
    </row>
    <row r="45" spans="1:5" ht="12.75">
      <c r="A45" s="25" t="s">
        <v>40</v>
      </c>
      <c r="E45" s="24" t="s">
        <v>246</v>
      </c>
    </row>
    <row r="46" spans="1:16" ht="12.75">
      <c r="A46" s="12" t="s">
        <v>35</v>
      </c>
      <c r="B46" s="16" t="s">
        <v>78</v>
      </c>
      <c r="C46" s="16" t="s">
        <v>75</v>
      </c>
      <c r="D46" s="12" t="s">
        <v>5</v>
      </c>
      <c r="E46" s="17" t="s">
        <v>76</v>
      </c>
      <c r="F46" s="18" t="s">
        <v>77</v>
      </c>
      <c r="G46" s="19">
        <v>150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39</v>
      </c>
      <c r="E47" s="22" t="s">
        <v>5</v>
      </c>
    </row>
    <row r="48" spans="1:5" ht="12.75">
      <c r="A48" s="25" t="s">
        <v>40</v>
      </c>
      <c r="E48" s="24" t="s">
        <v>5</v>
      </c>
    </row>
    <row r="49" spans="1:16" ht="12.75">
      <c r="A49" s="12" t="s">
        <v>35</v>
      </c>
      <c r="B49" s="16" t="s">
        <v>83</v>
      </c>
      <c r="C49" s="16" t="s">
        <v>79</v>
      </c>
      <c r="D49" s="12" t="s">
        <v>5</v>
      </c>
      <c r="E49" s="17" t="s">
        <v>80</v>
      </c>
      <c r="F49" s="18" t="s">
        <v>81</v>
      </c>
      <c r="G49" s="19">
        <v>80</v>
      </c>
      <c r="H49" s="20">
        <v>0</v>
      </c>
      <c r="I49" s="20">
        <f>ROUND(ROUND(H49,2)*ROUND(G49,3),2)</f>
        <v>0</v>
      </c>
      <c r="O49">
        <f>(I49*21)/100</f>
        <v>0</v>
      </c>
      <c r="P49" t="s">
        <v>13</v>
      </c>
    </row>
    <row r="50" spans="1:5" ht="12.75">
      <c r="A50" s="21" t="s">
        <v>39</v>
      </c>
      <c r="E50" s="22" t="s">
        <v>5</v>
      </c>
    </row>
    <row r="51" spans="1:5" ht="26.25">
      <c r="A51" s="25" t="s">
        <v>40</v>
      </c>
      <c r="E51" s="24" t="s">
        <v>247</v>
      </c>
    </row>
    <row r="52" spans="1:16" ht="12.75">
      <c r="A52" s="12" t="s">
        <v>35</v>
      </c>
      <c r="B52" s="16" t="s">
        <v>87</v>
      </c>
      <c r="C52" s="16" t="s">
        <v>84</v>
      </c>
      <c r="D52" s="12" t="s">
        <v>5</v>
      </c>
      <c r="E52" s="17" t="s">
        <v>85</v>
      </c>
      <c r="F52" s="18" t="s">
        <v>81</v>
      </c>
      <c r="G52" s="19">
        <v>427.7</v>
      </c>
      <c r="H52" s="20">
        <v>0</v>
      </c>
      <c r="I52" s="20">
        <f>ROUND(ROUND(H52,2)*ROUND(G52,3),2)</f>
        <v>0</v>
      </c>
      <c r="O52">
        <f>(I52*21)/100</f>
        <v>0</v>
      </c>
      <c r="P52" t="s">
        <v>13</v>
      </c>
    </row>
    <row r="53" spans="1:5" ht="12.75">
      <c r="A53" s="21" t="s">
        <v>39</v>
      </c>
      <c r="E53" s="22" t="s">
        <v>5</v>
      </c>
    </row>
    <row r="54" spans="1:5" ht="118.5">
      <c r="A54" s="25" t="s">
        <v>40</v>
      </c>
      <c r="E54" s="24" t="s">
        <v>248</v>
      </c>
    </row>
    <row r="55" spans="1:16" ht="12.75">
      <c r="A55" s="12" t="s">
        <v>35</v>
      </c>
      <c r="B55" s="16" t="s">
        <v>91</v>
      </c>
      <c r="C55" s="16" t="s">
        <v>88</v>
      </c>
      <c r="D55" s="12" t="s">
        <v>5</v>
      </c>
      <c r="E55" s="17" t="s">
        <v>89</v>
      </c>
      <c r="F55" s="18" t="s">
        <v>81</v>
      </c>
      <c r="G55" s="19">
        <v>546.332</v>
      </c>
      <c r="H55" s="20">
        <v>0</v>
      </c>
      <c r="I55" s="20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1" t="s">
        <v>39</v>
      </c>
      <c r="E56" s="22" t="s">
        <v>5</v>
      </c>
    </row>
    <row r="57" spans="1:5" ht="118.5">
      <c r="A57" s="25" t="s">
        <v>40</v>
      </c>
      <c r="E57" s="24" t="s">
        <v>249</v>
      </c>
    </row>
    <row r="58" spans="1:16" ht="12.75">
      <c r="A58" s="12" t="s">
        <v>35</v>
      </c>
      <c r="B58" s="16" t="s">
        <v>95</v>
      </c>
      <c r="C58" s="16" t="s">
        <v>250</v>
      </c>
      <c r="D58" s="12" t="s">
        <v>5</v>
      </c>
      <c r="E58" s="17" t="s">
        <v>251</v>
      </c>
      <c r="F58" s="18" t="s">
        <v>81</v>
      </c>
      <c r="G58" s="19">
        <v>325.319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39</v>
      </c>
      <c r="E59" s="22" t="s">
        <v>5</v>
      </c>
    </row>
    <row r="60" spans="1:5" ht="92.25">
      <c r="A60" s="25" t="s">
        <v>40</v>
      </c>
      <c r="E60" s="24" t="s">
        <v>252</v>
      </c>
    </row>
    <row r="61" spans="1:16" ht="12.75">
      <c r="A61" s="12" t="s">
        <v>35</v>
      </c>
      <c r="B61" s="16" t="s">
        <v>99</v>
      </c>
      <c r="C61" s="16" t="s">
        <v>253</v>
      </c>
      <c r="D61" s="12" t="s">
        <v>5</v>
      </c>
      <c r="E61" s="17" t="s">
        <v>254</v>
      </c>
      <c r="F61" s="18" t="s">
        <v>81</v>
      </c>
      <c r="G61" s="19">
        <v>9.371</v>
      </c>
      <c r="H61" s="20">
        <v>0</v>
      </c>
      <c r="I61" s="20">
        <f>ROUND(ROUND(H61,2)*ROUND(G61,3),2)</f>
        <v>0</v>
      </c>
      <c r="O61">
        <f>(I61*21)/100</f>
        <v>0</v>
      </c>
      <c r="P61" t="s">
        <v>13</v>
      </c>
    </row>
    <row r="62" spans="1:5" ht="12.75">
      <c r="A62" s="21" t="s">
        <v>39</v>
      </c>
      <c r="E62" s="22" t="s">
        <v>5</v>
      </c>
    </row>
    <row r="63" spans="1:5" ht="78.75">
      <c r="A63" s="25" t="s">
        <v>40</v>
      </c>
      <c r="E63" s="24" t="s">
        <v>255</v>
      </c>
    </row>
    <row r="64" spans="1:16" ht="12.75">
      <c r="A64" s="12" t="s">
        <v>35</v>
      </c>
      <c r="B64" s="16" t="s">
        <v>103</v>
      </c>
      <c r="C64" s="16" t="s">
        <v>96</v>
      </c>
      <c r="D64" s="12" t="s">
        <v>5</v>
      </c>
      <c r="E64" s="17" t="s">
        <v>97</v>
      </c>
      <c r="F64" s="18" t="s">
        <v>72</v>
      </c>
      <c r="G64" s="19">
        <v>270</v>
      </c>
      <c r="H64" s="20">
        <v>0</v>
      </c>
      <c r="I64" s="20">
        <f>ROUND(ROUND(H64,2)*ROUND(G64,3),2)</f>
        <v>0</v>
      </c>
      <c r="O64">
        <f>(I64*21)/100</f>
        <v>0</v>
      </c>
      <c r="P64" t="s">
        <v>13</v>
      </c>
    </row>
    <row r="65" spans="1:5" ht="12.75">
      <c r="A65" s="21" t="s">
        <v>39</v>
      </c>
      <c r="E65" s="22" t="s">
        <v>5</v>
      </c>
    </row>
    <row r="66" spans="1:5" ht="12.75">
      <c r="A66" s="25" t="s">
        <v>40</v>
      </c>
      <c r="E66" s="24" t="s">
        <v>256</v>
      </c>
    </row>
    <row r="67" spans="1:16" ht="12.75">
      <c r="A67" s="12" t="s">
        <v>35</v>
      </c>
      <c r="B67" s="16" t="s">
        <v>106</v>
      </c>
      <c r="C67" s="16" t="s">
        <v>257</v>
      </c>
      <c r="D67" s="12" t="s">
        <v>5</v>
      </c>
      <c r="E67" s="17" t="s">
        <v>258</v>
      </c>
      <c r="F67" s="18" t="s">
        <v>72</v>
      </c>
      <c r="G67" s="19">
        <v>125</v>
      </c>
      <c r="H67" s="20">
        <v>0</v>
      </c>
      <c r="I67" s="20">
        <f>ROUND(ROUND(H67,2)*ROUND(G67,3),2)</f>
        <v>0</v>
      </c>
      <c r="O67">
        <f>(I67*21)/100</f>
        <v>0</v>
      </c>
      <c r="P67" t="s">
        <v>13</v>
      </c>
    </row>
    <row r="68" spans="1:5" ht="12.75">
      <c r="A68" s="21" t="s">
        <v>39</v>
      </c>
      <c r="E68" s="22" t="s">
        <v>5</v>
      </c>
    </row>
    <row r="69" spans="1:5" ht="12.75">
      <c r="A69" s="25" t="s">
        <v>40</v>
      </c>
      <c r="E69" s="24" t="s">
        <v>259</v>
      </c>
    </row>
    <row r="70" spans="1:16" ht="12.75">
      <c r="A70" s="12" t="s">
        <v>35</v>
      </c>
      <c r="B70" s="16" t="s">
        <v>110</v>
      </c>
      <c r="C70" s="16" t="s">
        <v>104</v>
      </c>
      <c r="D70" s="12" t="s">
        <v>5</v>
      </c>
      <c r="E70" s="17" t="s">
        <v>105</v>
      </c>
      <c r="F70" s="18" t="s">
        <v>72</v>
      </c>
      <c r="G70" s="19">
        <v>125</v>
      </c>
      <c r="H70" s="20">
        <v>0</v>
      </c>
      <c r="I70" s="20">
        <f>ROUND(ROUND(H70,2)*ROUND(G70,3),2)</f>
        <v>0</v>
      </c>
      <c r="O70">
        <f>(I70*21)/100</f>
        <v>0</v>
      </c>
      <c r="P70" t="s">
        <v>13</v>
      </c>
    </row>
    <row r="71" spans="1:5" ht="12.75">
      <c r="A71" s="21" t="s">
        <v>39</v>
      </c>
      <c r="E71" s="22" t="s">
        <v>5</v>
      </c>
    </row>
    <row r="72" spans="1:5" ht="12.75">
      <c r="A72" s="25" t="s">
        <v>40</v>
      </c>
      <c r="E72" s="24" t="s">
        <v>5</v>
      </c>
    </row>
    <row r="73" spans="1:16" ht="12.75">
      <c r="A73" s="12" t="s">
        <v>35</v>
      </c>
      <c r="B73" s="16" t="s">
        <v>115</v>
      </c>
      <c r="C73" s="16" t="s">
        <v>107</v>
      </c>
      <c r="D73" s="12" t="s">
        <v>5</v>
      </c>
      <c r="E73" s="17" t="s">
        <v>108</v>
      </c>
      <c r="F73" s="18" t="s">
        <v>72</v>
      </c>
      <c r="G73" s="19">
        <v>125</v>
      </c>
      <c r="H73" s="20">
        <v>0</v>
      </c>
      <c r="I73" s="20">
        <f>ROUND(ROUND(H73,2)*ROUND(G73,3),2)</f>
        <v>0</v>
      </c>
      <c r="O73">
        <f>(I73*21)/100</f>
        <v>0</v>
      </c>
      <c r="P73" t="s">
        <v>13</v>
      </c>
    </row>
    <row r="74" spans="1:5" ht="12.75">
      <c r="A74" s="21" t="s">
        <v>39</v>
      </c>
      <c r="E74" s="22" t="s">
        <v>5</v>
      </c>
    </row>
    <row r="75" spans="1:5" ht="12.75">
      <c r="A75" s="23" t="s">
        <v>40</v>
      </c>
      <c r="E75" s="24" t="s">
        <v>5</v>
      </c>
    </row>
    <row r="76" spans="1:18" ht="12.75" customHeight="1">
      <c r="A76" s="5" t="s">
        <v>33</v>
      </c>
      <c r="B76" s="5"/>
      <c r="C76" s="26" t="s">
        <v>13</v>
      </c>
      <c r="D76" s="5"/>
      <c r="E76" s="14" t="s">
        <v>109</v>
      </c>
      <c r="F76" s="5"/>
      <c r="G76" s="5"/>
      <c r="H76" s="5"/>
      <c r="I76" s="27">
        <f>0+Q76</f>
        <v>0</v>
      </c>
      <c r="O76">
        <f>0+R76</f>
        <v>0</v>
      </c>
      <c r="Q76">
        <f>0+I77+I80+I83</f>
        <v>0</v>
      </c>
      <c r="R76">
        <f>0+O77+O80+O83</f>
        <v>0</v>
      </c>
    </row>
    <row r="77" spans="1:16" ht="12.75">
      <c r="A77" s="12" t="s">
        <v>35</v>
      </c>
      <c r="B77" s="16" t="s">
        <v>119</v>
      </c>
      <c r="C77" s="16" t="s">
        <v>260</v>
      </c>
      <c r="D77" s="12" t="s">
        <v>5</v>
      </c>
      <c r="E77" s="17" t="s">
        <v>261</v>
      </c>
      <c r="F77" s="18" t="s">
        <v>81</v>
      </c>
      <c r="G77" s="19">
        <v>66.78</v>
      </c>
      <c r="H77" s="20">
        <v>0</v>
      </c>
      <c r="I77" s="20">
        <f>ROUND(ROUND(H77,2)*ROUND(G77,3),2)</f>
        <v>0</v>
      </c>
      <c r="O77">
        <f>(I77*21)/100</f>
        <v>0</v>
      </c>
      <c r="P77" t="s">
        <v>13</v>
      </c>
    </row>
    <row r="78" spans="1:5" ht="12.75">
      <c r="A78" s="21" t="s">
        <v>39</v>
      </c>
      <c r="E78" s="22" t="s">
        <v>5</v>
      </c>
    </row>
    <row r="79" spans="1:5" ht="26.25">
      <c r="A79" s="25" t="s">
        <v>40</v>
      </c>
      <c r="E79" s="24" t="s">
        <v>262</v>
      </c>
    </row>
    <row r="80" spans="1:16" ht="12.75">
      <c r="A80" s="12" t="s">
        <v>35</v>
      </c>
      <c r="B80" s="16" t="s">
        <v>123</v>
      </c>
      <c r="C80" s="16" t="s">
        <v>263</v>
      </c>
      <c r="D80" s="12" t="s">
        <v>5</v>
      </c>
      <c r="E80" s="17" t="s">
        <v>264</v>
      </c>
      <c r="F80" s="18" t="s">
        <v>72</v>
      </c>
      <c r="G80" s="19">
        <v>73.55</v>
      </c>
      <c r="H80" s="20">
        <v>0</v>
      </c>
      <c r="I80" s="20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1" t="s">
        <v>39</v>
      </c>
      <c r="E81" s="22" t="s">
        <v>5</v>
      </c>
    </row>
    <row r="82" spans="1:5" ht="12.75">
      <c r="A82" s="25" t="s">
        <v>40</v>
      </c>
      <c r="E82" s="24" t="s">
        <v>265</v>
      </c>
    </row>
    <row r="83" spans="1:16" ht="12.75">
      <c r="A83" s="12" t="s">
        <v>35</v>
      </c>
      <c r="B83" s="16" t="s">
        <v>127</v>
      </c>
      <c r="C83" s="16" t="s">
        <v>266</v>
      </c>
      <c r="D83" s="12" t="s">
        <v>5</v>
      </c>
      <c r="E83" s="17" t="s">
        <v>267</v>
      </c>
      <c r="F83" s="18" t="s">
        <v>72</v>
      </c>
      <c r="G83" s="19">
        <v>95.4</v>
      </c>
      <c r="H83" s="20">
        <v>0</v>
      </c>
      <c r="I83" s="20">
        <f>ROUND(ROUND(H83,2)*ROUND(G83,3),2)</f>
        <v>0</v>
      </c>
      <c r="O83">
        <f>(I83*21)/100</f>
        <v>0</v>
      </c>
      <c r="P83" t="s">
        <v>13</v>
      </c>
    </row>
    <row r="84" spans="1:5" ht="12.75">
      <c r="A84" s="21" t="s">
        <v>39</v>
      </c>
      <c r="E84" s="22" t="s">
        <v>5</v>
      </c>
    </row>
    <row r="85" spans="1:5" ht="26.25">
      <c r="A85" s="23" t="s">
        <v>40</v>
      </c>
      <c r="E85" s="24" t="s">
        <v>268</v>
      </c>
    </row>
    <row r="86" spans="1:18" ht="12.75" customHeight="1">
      <c r="A86" s="5" t="s">
        <v>33</v>
      </c>
      <c r="B86" s="5"/>
      <c r="C86" s="26" t="s">
        <v>12</v>
      </c>
      <c r="D86" s="5"/>
      <c r="E86" s="14" t="s">
        <v>139</v>
      </c>
      <c r="F86" s="5"/>
      <c r="G86" s="5"/>
      <c r="H86" s="5"/>
      <c r="I86" s="27">
        <f>0+Q86</f>
        <v>0</v>
      </c>
      <c r="O86">
        <f>0+R86</f>
        <v>0</v>
      </c>
      <c r="Q86">
        <f>0+I87+I90+I93</f>
        <v>0</v>
      </c>
      <c r="R86">
        <f>0+O87+O90+O93</f>
        <v>0</v>
      </c>
    </row>
    <row r="87" spans="1:16" ht="12.75">
      <c r="A87" s="12" t="s">
        <v>35</v>
      </c>
      <c r="B87" s="16" t="s">
        <v>131</v>
      </c>
      <c r="C87" s="16" t="s">
        <v>158</v>
      </c>
      <c r="D87" s="12" t="s">
        <v>5</v>
      </c>
      <c r="E87" s="17" t="s">
        <v>159</v>
      </c>
      <c r="F87" s="18" t="s">
        <v>81</v>
      </c>
      <c r="G87" s="19">
        <v>219.2</v>
      </c>
      <c r="H87" s="20">
        <v>0</v>
      </c>
      <c r="I87" s="20">
        <f>ROUND(ROUND(H87,2)*ROUND(G87,3),2)</f>
        <v>0</v>
      </c>
      <c r="O87">
        <f>(I87*21)/100</f>
        <v>0</v>
      </c>
      <c r="P87" t="s">
        <v>13</v>
      </c>
    </row>
    <row r="88" spans="1:5" ht="12.75">
      <c r="A88" s="21" t="s">
        <v>39</v>
      </c>
      <c r="E88" s="22" t="s">
        <v>5</v>
      </c>
    </row>
    <row r="89" spans="1:5" ht="66">
      <c r="A89" s="25" t="s">
        <v>40</v>
      </c>
      <c r="E89" s="24" t="s">
        <v>269</v>
      </c>
    </row>
    <row r="90" spans="1:16" ht="12.75">
      <c r="A90" s="12" t="s">
        <v>35</v>
      </c>
      <c r="B90" s="16" t="s">
        <v>135</v>
      </c>
      <c r="C90" s="16" t="s">
        <v>166</v>
      </c>
      <c r="D90" s="12" t="s">
        <v>5</v>
      </c>
      <c r="E90" s="17" t="s">
        <v>167</v>
      </c>
      <c r="F90" s="18" t="s">
        <v>43</v>
      </c>
      <c r="G90" s="19">
        <v>0.058</v>
      </c>
      <c r="H90" s="20">
        <v>0</v>
      </c>
      <c r="I90" s="20">
        <f>ROUND(ROUND(H90,2)*ROUND(G90,3),2)</f>
        <v>0</v>
      </c>
      <c r="O90">
        <f>(I90*21)/100</f>
        <v>0</v>
      </c>
      <c r="P90" t="s">
        <v>13</v>
      </c>
    </row>
    <row r="91" spans="1:5" ht="12.75">
      <c r="A91" s="21" t="s">
        <v>39</v>
      </c>
      <c r="E91" s="22" t="s">
        <v>5</v>
      </c>
    </row>
    <row r="92" spans="1:5" ht="12.75">
      <c r="A92" s="25" t="s">
        <v>40</v>
      </c>
      <c r="E92" s="24" t="s">
        <v>270</v>
      </c>
    </row>
    <row r="93" spans="1:16" ht="12.75">
      <c r="A93" s="12" t="s">
        <v>35</v>
      </c>
      <c r="B93" s="16" t="s">
        <v>140</v>
      </c>
      <c r="C93" s="16" t="s">
        <v>170</v>
      </c>
      <c r="D93" s="12" t="s">
        <v>5</v>
      </c>
      <c r="E93" s="17" t="s">
        <v>171</v>
      </c>
      <c r="F93" s="18" t="s">
        <v>43</v>
      </c>
      <c r="G93" s="19">
        <v>17.109</v>
      </c>
      <c r="H93" s="20">
        <v>0</v>
      </c>
      <c r="I93" s="20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1" t="s">
        <v>39</v>
      </c>
      <c r="E94" s="22" t="s">
        <v>5</v>
      </c>
    </row>
    <row r="95" spans="1:5" ht="39">
      <c r="A95" s="23" t="s">
        <v>40</v>
      </c>
      <c r="E95" s="24" t="s">
        <v>271</v>
      </c>
    </row>
    <row r="96" spans="1:18" ht="12.75" customHeight="1">
      <c r="A96" s="5" t="s">
        <v>33</v>
      </c>
      <c r="B96" s="5"/>
      <c r="C96" s="26" t="s">
        <v>23</v>
      </c>
      <c r="D96" s="5"/>
      <c r="E96" s="14" t="s">
        <v>173</v>
      </c>
      <c r="F96" s="5"/>
      <c r="G96" s="5"/>
      <c r="H96" s="5"/>
      <c r="I96" s="27">
        <f>0+Q96</f>
        <v>0</v>
      </c>
      <c r="O96">
        <f>0+R96</f>
        <v>0</v>
      </c>
      <c r="Q96">
        <f>0+I97+I100+I103+I106+I109+I112+I115+I118+I121+I124</f>
        <v>0</v>
      </c>
      <c r="R96">
        <f>0+O97+O100+O103+O106+O109+O112+O115+O118+O121+O124</f>
        <v>0</v>
      </c>
    </row>
    <row r="97" spans="1:16" ht="12.75">
      <c r="A97" s="12" t="s">
        <v>35</v>
      </c>
      <c r="B97" s="16" t="s">
        <v>144</v>
      </c>
      <c r="C97" s="16" t="s">
        <v>272</v>
      </c>
      <c r="D97" s="12" t="s">
        <v>5</v>
      </c>
      <c r="E97" s="17" t="s">
        <v>273</v>
      </c>
      <c r="F97" s="18" t="s">
        <v>43</v>
      </c>
      <c r="G97" s="19">
        <v>5.304</v>
      </c>
      <c r="H97" s="20">
        <v>0</v>
      </c>
      <c r="I97" s="20">
        <f>ROUND(ROUND(H97,2)*ROUND(G97,3),2)</f>
        <v>0</v>
      </c>
      <c r="O97">
        <f>(I97*21)/100</f>
        <v>0</v>
      </c>
      <c r="P97" t="s">
        <v>13</v>
      </c>
    </row>
    <row r="98" spans="1:5" ht="12.75">
      <c r="A98" s="21" t="s">
        <v>39</v>
      </c>
      <c r="E98" s="22" t="s">
        <v>5</v>
      </c>
    </row>
    <row r="99" spans="1:5" ht="39">
      <c r="A99" s="25" t="s">
        <v>40</v>
      </c>
      <c r="E99" s="24" t="s">
        <v>274</v>
      </c>
    </row>
    <row r="100" spans="1:16" ht="12.75">
      <c r="A100" s="12" t="s">
        <v>35</v>
      </c>
      <c r="B100" s="16" t="s">
        <v>148</v>
      </c>
      <c r="C100" s="16" t="s">
        <v>275</v>
      </c>
      <c r="D100" s="12" t="s">
        <v>5</v>
      </c>
      <c r="E100" s="17" t="s">
        <v>276</v>
      </c>
      <c r="F100" s="18" t="s">
        <v>72</v>
      </c>
      <c r="G100" s="19">
        <v>253</v>
      </c>
      <c r="H100" s="20">
        <v>0</v>
      </c>
      <c r="I100" s="20">
        <f>ROUND(ROUND(H100,2)*ROUND(G100,3),2)</f>
        <v>0</v>
      </c>
      <c r="O100">
        <f>(I100*21)/100</f>
        <v>0</v>
      </c>
      <c r="P100" t="s">
        <v>13</v>
      </c>
    </row>
    <row r="101" spans="1:5" ht="12.75">
      <c r="A101" s="21" t="s">
        <v>39</v>
      </c>
      <c r="E101" s="22" t="s">
        <v>5</v>
      </c>
    </row>
    <row r="102" spans="1:5" ht="52.5">
      <c r="A102" s="25" t="s">
        <v>40</v>
      </c>
      <c r="E102" s="24" t="s">
        <v>277</v>
      </c>
    </row>
    <row r="103" spans="1:16" ht="12.75">
      <c r="A103" s="12" t="s">
        <v>35</v>
      </c>
      <c r="B103" s="16" t="s">
        <v>152</v>
      </c>
      <c r="C103" s="16" t="s">
        <v>175</v>
      </c>
      <c r="D103" s="12" t="s">
        <v>19</v>
      </c>
      <c r="E103" s="17" t="s">
        <v>176</v>
      </c>
      <c r="F103" s="18" t="s">
        <v>81</v>
      </c>
      <c r="G103" s="19">
        <v>37.125</v>
      </c>
      <c r="H103" s="20">
        <v>0</v>
      </c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39</v>
      </c>
      <c r="E104" s="22" t="s">
        <v>5</v>
      </c>
    </row>
    <row r="105" spans="1:5" ht="26.25">
      <c r="A105" s="25" t="s">
        <v>40</v>
      </c>
      <c r="E105" s="24" t="s">
        <v>278</v>
      </c>
    </row>
    <row r="106" spans="1:16" ht="12.75">
      <c r="A106" s="12" t="s">
        <v>35</v>
      </c>
      <c r="B106" s="16" t="s">
        <v>157</v>
      </c>
      <c r="C106" s="16" t="s">
        <v>181</v>
      </c>
      <c r="D106" s="12" t="s">
        <v>5</v>
      </c>
      <c r="E106" s="17" t="s">
        <v>182</v>
      </c>
      <c r="F106" s="18" t="s">
        <v>81</v>
      </c>
      <c r="G106" s="19">
        <v>3.254</v>
      </c>
      <c r="H106" s="20">
        <v>0</v>
      </c>
      <c r="I106" s="20">
        <f>ROUND(ROUND(H106,2)*ROUND(G106,3),2)</f>
        <v>0</v>
      </c>
      <c r="O106">
        <f>(I106*21)/100</f>
        <v>0</v>
      </c>
      <c r="P106" t="s">
        <v>13</v>
      </c>
    </row>
    <row r="107" spans="1:5" ht="12.75">
      <c r="A107" s="21" t="s">
        <v>39</v>
      </c>
      <c r="E107" s="22" t="s">
        <v>5</v>
      </c>
    </row>
    <row r="108" spans="1:5" ht="118.5">
      <c r="A108" s="25" t="s">
        <v>40</v>
      </c>
      <c r="E108" s="24" t="s">
        <v>279</v>
      </c>
    </row>
    <row r="109" spans="1:16" ht="12.75">
      <c r="A109" s="12" t="s">
        <v>35</v>
      </c>
      <c r="B109" s="16" t="s">
        <v>161</v>
      </c>
      <c r="C109" s="16" t="s">
        <v>185</v>
      </c>
      <c r="D109" s="12" t="s">
        <v>5</v>
      </c>
      <c r="E109" s="17" t="s">
        <v>186</v>
      </c>
      <c r="F109" s="18" t="s">
        <v>81</v>
      </c>
      <c r="G109" s="19">
        <v>12.375</v>
      </c>
      <c r="H109" s="20">
        <v>0</v>
      </c>
      <c r="I109" s="20">
        <f>ROUND(ROUND(H109,2)*ROUND(G109,3),2)</f>
        <v>0</v>
      </c>
      <c r="O109">
        <f>(I109*21)/100</f>
        <v>0</v>
      </c>
      <c r="P109" t="s">
        <v>13</v>
      </c>
    </row>
    <row r="110" spans="1:5" ht="12.75">
      <c r="A110" s="21" t="s">
        <v>39</v>
      </c>
      <c r="E110" s="22" t="s">
        <v>5</v>
      </c>
    </row>
    <row r="111" spans="1:5" ht="26.25">
      <c r="A111" s="25" t="s">
        <v>40</v>
      </c>
      <c r="E111" s="24" t="s">
        <v>280</v>
      </c>
    </row>
    <row r="112" spans="1:16" ht="12.75">
      <c r="A112" s="12" t="s">
        <v>35</v>
      </c>
      <c r="B112" s="16" t="s">
        <v>165</v>
      </c>
      <c r="C112" s="16" t="s">
        <v>189</v>
      </c>
      <c r="D112" s="12" t="s">
        <v>5</v>
      </c>
      <c r="E112" s="17" t="s">
        <v>190</v>
      </c>
      <c r="F112" s="18" t="s">
        <v>43</v>
      </c>
      <c r="G112" s="19">
        <v>1.209</v>
      </c>
      <c r="H112" s="20">
        <v>0</v>
      </c>
      <c r="I112" s="20">
        <f>ROUND(ROUND(H112,2)*ROUND(G112,3),2)</f>
        <v>0</v>
      </c>
      <c r="O112">
        <f>(I112*21)/100</f>
        <v>0</v>
      </c>
      <c r="P112" t="s">
        <v>13</v>
      </c>
    </row>
    <row r="113" spans="1:5" ht="12.75">
      <c r="A113" s="21" t="s">
        <v>39</v>
      </c>
      <c r="E113" s="22" t="s">
        <v>5</v>
      </c>
    </row>
    <row r="114" spans="1:5" ht="12.75">
      <c r="A114" s="25" t="s">
        <v>40</v>
      </c>
      <c r="E114" s="24" t="s">
        <v>281</v>
      </c>
    </row>
    <row r="115" spans="1:16" ht="12.75">
      <c r="A115" s="12" t="s">
        <v>35</v>
      </c>
      <c r="B115" s="16" t="s">
        <v>169</v>
      </c>
      <c r="C115" s="16" t="s">
        <v>282</v>
      </c>
      <c r="D115" s="12" t="s">
        <v>5</v>
      </c>
      <c r="E115" s="17" t="s">
        <v>283</v>
      </c>
      <c r="F115" s="18" t="s">
        <v>81</v>
      </c>
      <c r="G115" s="19">
        <v>1.22</v>
      </c>
      <c r="H115" s="20">
        <v>0</v>
      </c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39</v>
      </c>
      <c r="E116" s="22" t="s">
        <v>5</v>
      </c>
    </row>
    <row r="117" spans="1:5" ht="26.25">
      <c r="A117" s="25" t="s">
        <v>40</v>
      </c>
      <c r="E117" s="24" t="s">
        <v>284</v>
      </c>
    </row>
    <row r="118" spans="1:16" ht="12.75">
      <c r="A118" s="12" t="s">
        <v>35</v>
      </c>
      <c r="B118" s="16" t="s">
        <v>174</v>
      </c>
      <c r="C118" s="16" t="s">
        <v>285</v>
      </c>
      <c r="D118" s="12" t="s">
        <v>5</v>
      </c>
      <c r="E118" s="17" t="s">
        <v>286</v>
      </c>
      <c r="F118" s="18" t="s">
        <v>81</v>
      </c>
      <c r="G118" s="19">
        <v>11.03</v>
      </c>
      <c r="H118" s="20">
        <v>0</v>
      </c>
      <c r="I118" s="20">
        <f>ROUND(ROUND(H118,2)*ROUND(G118,3),2)</f>
        <v>0</v>
      </c>
      <c r="O118">
        <f>(I118*21)/100</f>
        <v>0</v>
      </c>
      <c r="P118" t="s">
        <v>13</v>
      </c>
    </row>
    <row r="119" spans="1:5" ht="12.75">
      <c r="A119" s="21" t="s">
        <v>39</v>
      </c>
      <c r="E119" s="22" t="s">
        <v>5</v>
      </c>
    </row>
    <row r="120" spans="1:5" ht="105">
      <c r="A120" s="25" t="s">
        <v>40</v>
      </c>
      <c r="E120" s="24" t="s">
        <v>287</v>
      </c>
    </row>
    <row r="121" spans="1:16" ht="12.75">
      <c r="A121" s="12" t="s">
        <v>35</v>
      </c>
      <c r="B121" s="16" t="s">
        <v>178</v>
      </c>
      <c r="C121" s="16" t="s">
        <v>197</v>
      </c>
      <c r="D121" s="12" t="s">
        <v>5</v>
      </c>
      <c r="E121" s="17" t="s">
        <v>198</v>
      </c>
      <c r="F121" s="18" t="s">
        <v>81</v>
      </c>
      <c r="G121" s="19">
        <v>0.8</v>
      </c>
      <c r="H121" s="20">
        <v>0</v>
      </c>
      <c r="I121" s="20">
        <f>ROUND(ROUND(H121,2)*ROUND(G121,3),2)</f>
        <v>0</v>
      </c>
      <c r="O121">
        <f>(I121*21)/100</f>
        <v>0</v>
      </c>
      <c r="P121" t="s">
        <v>13</v>
      </c>
    </row>
    <row r="122" spans="1:5" ht="12.75">
      <c r="A122" s="21" t="s">
        <v>39</v>
      </c>
      <c r="E122" s="22" t="s">
        <v>5</v>
      </c>
    </row>
    <row r="123" spans="1:5" ht="26.25">
      <c r="A123" s="25" t="s">
        <v>40</v>
      </c>
      <c r="E123" s="24" t="s">
        <v>288</v>
      </c>
    </row>
    <row r="124" spans="1:16" ht="12.75">
      <c r="A124" s="12" t="s">
        <v>35</v>
      </c>
      <c r="B124" s="16" t="s">
        <v>180</v>
      </c>
      <c r="C124" s="16" t="s">
        <v>289</v>
      </c>
      <c r="D124" s="12" t="s">
        <v>5</v>
      </c>
      <c r="E124" s="17" t="s">
        <v>290</v>
      </c>
      <c r="F124" s="18" t="s">
        <v>72</v>
      </c>
      <c r="G124" s="19">
        <v>36.16</v>
      </c>
      <c r="H124" s="20">
        <v>0</v>
      </c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1" t="s">
        <v>39</v>
      </c>
      <c r="E125" s="22" t="s">
        <v>5</v>
      </c>
    </row>
    <row r="126" spans="1:5" ht="12.75">
      <c r="A126" s="23" t="s">
        <v>40</v>
      </c>
      <c r="E126" s="24" t="s">
        <v>291</v>
      </c>
    </row>
    <row r="127" spans="1:18" ht="12.75" customHeight="1">
      <c r="A127" s="5" t="s">
        <v>33</v>
      </c>
      <c r="B127" s="5"/>
      <c r="C127" s="26" t="s">
        <v>25</v>
      </c>
      <c r="D127" s="5"/>
      <c r="E127" s="14" t="s">
        <v>292</v>
      </c>
      <c r="F127" s="5"/>
      <c r="G127" s="5"/>
      <c r="H127" s="5"/>
      <c r="I127" s="27">
        <f>0+Q127</f>
        <v>0</v>
      </c>
      <c r="O127">
        <f>0+R127</f>
        <v>0</v>
      </c>
      <c r="Q127">
        <f>0+I128+I131+I134</f>
        <v>0</v>
      </c>
      <c r="R127">
        <f>0+O128+O131+O134</f>
        <v>0</v>
      </c>
    </row>
    <row r="128" spans="1:16" ht="12.75">
      <c r="A128" s="12" t="s">
        <v>35</v>
      </c>
      <c r="B128" s="16" t="s">
        <v>184</v>
      </c>
      <c r="C128" s="16" t="s">
        <v>293</v>
      </c>
      <c r="D128" s="12" t="s">
        <v>5</v>
      </c>
      <c r="E128" s="17" t="s">
        <v>294</v>
      </c>
      <c r="F128" s="18" t="s">
        <v>72</v>
      </c>
      <c r="G128" s="19">
        <v>50</v>
      </c>
      <c r="H128" s="20">
        <v>0</v>
      </c>
      <c r="I128" s="20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1" t="s">
        <v>39</v>
      </c>
      <c r="E129" s="22" t="s">
        <v>5</v>
      </c>
    </row>
    <row r="130" spans="1:5" ht="26.25">
      <c r="A130" s="25" t="s">
        <v>40</v>
      </c>
      <c r="E130" s="24" t="s">
        <v>295</v>
      </c>
    </row>
    <row r="131" spans="1:16" ht="12.75">
      <c r="A131" s="12" t="s">
        <v>35</v>
      </c>
      <c r="B131" s="16" t="s">
        <v>188</v>
      </c>
      <c r="C131" s="16" t="s">
        <v>296</v>
      </c>
      <c r="D131" s="12" t="s">
        <v>5</v>
      </c>
      <c r="E131" s="17" t="s">
        <v>297</v>
      </c>
      <c r="F131" s="18" t="s">
        <v>72</v>
      </c>
      <c r="G131" s="19">
        <v>263.5</v>
      </c>
      <c r="H131" s="20">
        <v>0</v>
      </c>
      <c r="I131" s="20">
        <f>ROUND(ROUND(H131,2)*ROUND(G131,3),2)</f>
        <v>0</v>
      </c>
      <c r="O131">
        <f>(I131*21)/100</f>
        <v>0</v>
      </c>
      <c r="P131" t="s">
        <v>13</v>
      </c>
    </row>
    <row r="132" spans="1:5" ht="12.75">
      <c r="A132" s="21" t="s">
        <v>39</v>
      </c>
      <c r="E132" s="22" t="s">
        <v>5</v>
      </c>
    </row>
    <row r="133" spans="1:5" ht="12.75">
      <c r="A133" s="25" t="s">
        <v>40</v>
      </c>
      <c r="E133" s="24" t="s">
        <v>298</v>
      </c>
    </row>
    <row r="134" spans="1:16" ht="26.25">
      <c r="A134" s="12" t="s">
        <v>35</v>
      </c>
      <c r="B134" s="16" t="s">
        <v>192</v>
      </c>
      <c r="C134" s="16" t="s">
        <v>299</v>
      </c>
      <c r="D134" s="12" t="s">
        <v>5</v>
      </c>
      <c r="E134" s="17" t="s">
        <v>300</v>
      </c>
      <c r="F134" s="18" t="s">
        <v>72</v>
      </c>
      <c r="G134" s="19">
        <v>263.5</v>
      </c>
      <c r="H134" s="20">
        <v>0</v>
      </c>
      <c r="I134" s="20">
        <f>ROUND(ROUND(H134,2)*ROUND(G134,3),2)</f>
        <v>0</v>
      </c>
      <c r="O134">
        <f>(I134*21)/100</f>
        <v>0</v>
      </c>
      <c r="P134" t="s">
        <v>13</v>
      </c>
    </row>
    <row r="135" spans="1:5" ht="12.75">
      <c r="A135" s="21" t="s">
        <v>39</v>
      </c>
      <c r="E135" s="22" t="s">
        <v>5</v>
      </c>
    </row>
    <row r="136" spans="1:5" ht="12.75">
      <c r="A136" s="23" t="s">
        <v>40</v>
      </c>
      <c r="E136" s="24" t="s">
        <v>298</v>
      </c>
    </row>
    <row r="137" spans="1:18" ht="12.75" customHeight="1">
      <c r="A137" s="5" t="s">
        <v>33</v>
      </c>
      <c r="B137" s="5"/>
      <c r="C137" s="26" t="s">
        <v>58</v>
      </c>
      <c r="D137" s="5"/>
      <c r="E137" s="14" t="s">
        <v>200</v>
      </c>
      <c r="F137" s="5"/>
      <c r="G137" s="5"/>
      <c r="H137" s="5"/>
      <c r="I137" s="27">
        <f>0+Q137</f>
        <v>0</v>
      </c>
      <c r="O137">
        <f>0+R137</f>
        <v>0</v>
      </c>
      <c r="Q137">
        <f>0+I138+I141+I144+I147+I150+I153+I156</f>
        <v>0</v>
      </c>
      <c r="R137">
        <f>0+O138+O141+O144+O147+O150+O153+O156</f>
        <v>0</v>
      </c>
    </row>
    <row r="138" spans="1:16" ht="26.25">
      <c r="A138" s="12" t="s">
        <v>35</v>
      </c>
      <c r="B138" s="16" t="s">
        <v>196</v>
      </c>
      <c r="C138" s="16" t="s">
        <v>202</v>
      </c>
      <c r="D138" s="12" t="s">
        <v>5</v>
      </c>
      <c r="E138" s="17" t="s">
        <v>203</v>
      </c>
      <c r="F138" s="18" t="s">
        <v>72</v>
      </c>
      <c r="G138" s="19">
        <v>520.18</v>
      </c>
      <c r="H138" s="20">
        <v>0</v>
      </c>
      <c r="I138" s="20">
        <f>ROUND(ROUND(H138,2)*ROUND(G138,3),2)</f>
        <v>0</v>
      </c>
      <c r="O138">
        <f>(I138*21)/100</f>
        <v>0</v>
      </c>
      <c r="P138" t="s">
        <v>13</v>
      </c>
    </row>
    <row r="139" spans="1:5" ht="12.75">
      <c r="A139" s="21" t="s">
        <v>39</v>
      </c>
      <c r="E139" s="22" t="s">
        <v>5</v>
      </c>
    </row>
    <row r="140" spans="1:5" ht="26.25">
      <c r="A140" s="25" t="s">
        <v>40</v>
      </c>
      <c r="E140" s="24" t="s">
        <v>301</v>
      </c>
    </row>
    <row r="141" spans="1:16" ht="12.75">
      <c r="A141" s="12" t="s">
        <v>35</v>
      </c>
      <c r="B141" s="16" t="s">
        <v>201</v>
      </c>
      <c r="C141" s="16" t="s">
        <v>206</v>
      </c>
      <c r="D141" s="12" t="s">
        <v>5</v>
      </c>
      <c r="E141" s="17" t="s">
        <v>207</v>
      </c>
      <c r="F141" s="18" t="s">
        <v>72</v>
      </c>
      <c r="G141" s="19">
        <v>204.92</v>
      </c>
      <c r="H141" s="20">
        <v>0</v>
      </c>
      <c r="I141" s="20">
        <f>ROUND(ROUND(H141,2)*ROUND(G141,3),2)</f>
        <v>0</v>
      </c>
      <c r="O141">
        <f>(I141*21)/100</f>
        <v>0</v>
      </c>
      <c r="P141" t="s">
        <v>13</v>
      </c>
    </row>
    <row r="142" spans="1:5" ht="12.75">
      <c r="A142" s="21" t="s">
        <v>39</v>
      </c>
      <c r="E142" s="22" t="s">
        <v>5</v>
      </c>
    </row>
    <row r="143" spans="1:5" ht="26.25">
      <c r="A143" s="25" t="s">
        <v>40</v>
      </c>
      <c r="E143" s="24" t="s">
        <v>302</v>
      </c>
    </row>
    <row r="144" spans="1:16" ht="12.75">
      <c r="A144" s="12" t="s">
        <v>35</v>
      </c>
      <c r="B144" s="16" t="s">
        <v>205</v>
      </c>
      <c r="C144" s="16" t="s">
        <v>210</v>
      </c>
      <c r="D144" s="12" t="s">
        <v>5</v>
      </c>
      <c r="E144" s="17" t="s">
        <v>211</v>
      </c>
      <c r="F144" s="18" t="s">
        <v>72</v>
      </c>
      <c r="G144" s="19">
        <v>520.18</v>
      </c>
      <c r="H144" s="20">
        <v>0</v>
      </c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12.75">
      <c r="A145" s="21" t="s">
        <v>39</v>
      </c>
      <c r="E145" s="22" t="s">
        <v>5</v>
      </c>
    </row>
    <row r="146" spans="1:5" ht="39">
      <c r="A146" s="25" t="s">
        <v>40</v>
      </c>
      <c r="E146" s="24" t="s">
        <v>212</v>
      </c>
    </row>
    <row r="147" spans="1:16" ht="12.75">
      <c r="A147" s="12" t="s">
        <v>35</v>
      </c>
      <c r="B147" s="16" t="s">
        <v>209</v>
      </c>
      <c r="C147" s="16" t="s">
        <v>303</v>
      </c>
      <c r="D147" s="12" t="s">
        <v>5</v>
      </c>
      <c r="E147" s="17" t="s">
        <v>304</v>
      </c>
      <c r="F147" s="18" t="s">
        <v>53</v>
      </c>
      <c r="G147" s="19">
        <v>2</v>
      </c>
      <c r="H147" s="20">
        <v>0</v>
      </c>
      <c r="I147" s="20">
        <f>ROUND(ROUND(H147,2)*ROUND(G147,3),2)</f>
        <v>0</v>
      </c>
      <c r="O147">
        <f>(I147*21)/100</f>
        <v>0</v>
      </c>
      <c r="P147" t="s">
        <v>13</v>
      </c>
    </row>
    <row r="148" spans="1:5" ht="12.75">
      <c r="A148" s="21" t="s">
        <v>39</v>
      </c>
      <c r="E148" s="22" t="s">
        <v>5</v>
      </c>
    </row>
    <row r="149" spans="1:5" ht="26.25">
      <c r="A149" s="25" t="s">
        <v>40</v>
      </c>
      <c r="E149" s="24" t="s">
        <v>305</v>
      </c>
    </row>
    <row r="150" spans="1:16" ht="12.75">
      <c r="A150" s="12" t="s">
        <v>35</v>
      </c>
      <c r="B150" s="16" t="s">
        <v>213</v>
      </c>
      <c r="C150" s="16" t="s">
        <v>306</v>
      </c>
      <c r="D150" s="12" t="s">
        <v>5</v>
      </c>
      <c r="E150" s="17" t="s">
        <v>307</v>
      </c>
      <c r="F150" s="18" t="s">
        <v>72</v>
      </c>
      <c r="G150" s="19">
        <v>266.9</v>
      </c>
      <c r="H150" s="20">
        <v>0</v>
      </c>
      <c r="I150" s="20">
        <f>ROUND(ROUND(H150,2)*ROUND(G150,3),2)</f>
        <v>0</v>
      </c>
      <c r="O150">
        <f>(I150*21)/100</f>
        <v>0</v>
      </c>
      <c r="P150" t="s">
        <v>13</v>
      </c>
    </row>
    <row r="151" spans="1:5" ht="12.75">
      <c r="A151" s="21" t="s">
        <v>39</v>
      </c>
      <c r="E151" s="22" t="s">
        <v>5</v>
      </c>
    </row>
    <row r="152" spans="1:5" ht="26.25">
      <c r="A152" s="25" t="s">
        <v>40</v>
      </c>
      <c r="E152" s="24" t="s">
        <v>308</v>
      </c>
    </row>
    <row r="153" spans="1:16" ht="12.75">
      <c r="A153" s="12" t="s">
        <v>35</v>
      </c>
      <c r="B153" s="16" t="s">
        <v>217</v>
      </c>
      <c r="C153" s="16" t="s">
        <v>214</v>
      </c>
      <c r="D153" s="12" t="s">
        <v>5</v>
      </c>
      <c r="E153" s="17" t="s">
        <v>215</v>
      </c>
      <c r="F153" s="18" t="s">
        <v>72</v>
      </c>
      <c r="G153" s="19">
        <v>552.38</v>
      </c>
      <c r="H153" s="20">
        <v>0</v>
      </c>
      <c r="I153" s="20">
        <f>ROUND(ROUND(H153,2)*ROUND(G153,3),2)</f>
        <v>0</v>
      </c>
      <c r="O153">
        <f>(I153*21)/100</f>
        <v>0</v>
      </c>
      <c r="P153" t="s">
        <v>13</v>
      </c>
    </row>
    <row r="154" spans="1:5" ht="12.75">
      <c r="A154" s="21" t="s">
        <v>39</v>
      </c>
      <c r="E154" s="22" t="s">
        <v>5</v>
      </c>
    </row>
    <row r="155" spans="1:5" ht="12.75">
      <c r="A155" s="25" t="s">
        <v>40</v>
      </c>
      <c r="E155" s="24" t="s">
        <v>309</v>
      </c>
    </row>
    <row r="156" spans="1:16" ht="12.75">
      <c r="A156" s="12" t="s">
        <v>35</v>
      </c>
      <c r="B156" s="16" t="s">
        <v>221</v>
      </c>
      <c r="C156" s="16" t="s">
        <v>218</v>
      </c>
      <c r="D156" s="12" t="s">
        <v>5</v>
      </c>
      <c r="E156" s="17" t="s">
        <v>219</v>
      </c>
      <c r="F156" s="18" t="s">
        <v>72</v>
      </c>
      <c r="G156" s="19">
        <v>552.38</v>
      </c>
      <c r="H156" s="20">
        <v>0</v>
      </c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12.75">
      <c r="A157" s="21" t="s">
        <v>39</v>
      </c>
      <c r="E157" s="22" t="s">
        <v>5</v>
      </c>
    </row>
    <row r="158" spans="1:5" ht="12.75">
      <c r="A158" s="23" t="s">
        <v>40</v>
      </c>
      <c r="E158" s="24" t="s">
        <v>309</v>
      </c>
    </row>
    <row r="159" spans="1:18" ht="12.75" customHeight="1">
      <c r="A159" s="5" t="s">
        <v>33</v>
      </c>
      <c r="B159" s="5"/>
      <c r="C159" s="26" t="s">
        <v>61</v>
      </c>
      <c r="D159" s="5"/>
      <c r="E159" s="14" t="s">
        <v>220</v>
      </c>
      <c r="F159" s="5"/>
      <c r="G159" s="5"/>
      <c r="H159" s="5"/>
      <c r="I159" s="27">
        <f>0+Q159</f>
        <v>0</v>
      </c>
      <c r="O159">
        <f>0+R159</f>
        <v>0</v>
      </c>
      <c r="Q159">
        <f>0+I160+I163+I166+I169+I172+I175+I178</f>
        <v>0</v>
      </c>
      <c r="R159">
        <f>0+O160+O163+O166+O169+O172+O175+O178</f>
        <v>0</v>
      </c>
    </row>
    <row r="160" spans="1:16" ht="12.75">
      <c r="A160" s="12" t="s">
        <v>35</v>
      </c>
      <c r="B160" s="16" t="s">
        <v>226</v>
      </c>
      <c r="C160" s="16" t="s">
        <v>310</v>
      </c>
      <c r="D160" s="12" t="s">
        <v>5</v>
      </c>
      <c r="E160" s="17" t="s">
        <v>311</v>
      </c>
      <c r="F160" s="18" t="s">
        <v>113</v>
      </c>
      <c r="G160" s="19">
        <v>7</v>
      </c>
      <c r="H160" s="20">
        <v>0</v>
      </c>
      <c r="I160" s="20">
        <f>ROUND(ROUND(H160,2)*ROUND(G160,3),2)</f>
        <v>0</v>
      </c>
      <c r="O160">
        <f>(I160*21)/100</f>
        <v>0</v>
      </c>
      <c r="P160" t="s">
        <v>13</v>
      </c>
    </row>
    <row r="161" spans="1:5" ht="12.75">
      <c r="A161" s="21" t="s">
        <v>39</v>
      </c>
      <c r="E161" s="22" t="s">
        <v>5</v>
      </c>
    </row>
    <row r="162" spans="1:5" ht="12.75">
      <c r="A162" s="25" t="s">
        <v>40</v>
      </c>
      <c r="E162" s="24" t="s">
        <v>5</v>
      </c>
    </row>
    <row r="163" spans="1:16" ht="12.75">
      <c r="A163" s="12" t="s">
        <v>35</v>
      </c>
      <c r="B163" s="16" t="s">
        <v>230</v>
      </c>
      <c r="C163" s="16" t="s">
        <v>312</v>
      </c>
      <c r="D163" s="12" t="s">
        <v>5</v>
      </c>
      <c r="E163" s="17" t="s">
        <v>313</v>
      </c>
      <c r="F163" s="18" t="s">
        <v>113</v>
      </c>
      <c r="G163" s="19">
        <v>5</v>
      </c>
      <c r="H163" s="20">
        <v>0</v>
      </c>
      <c r="I163" s="20">
        <f>ROUND(ROUND(H163,2)*ROUND(G163,3),2)</f>
        <v>0</v>
      </c>
      <c r="O163">
        <f>(I163*21)/100</f>
        <v>0</v>
      </c>
      <c r="P163" t="s">
        <v>13</v>
      </c>
    </row>
    <row r="164" spans="1:5" ht="12.75">
      <c r="A164" s="21" t="s">
        <v>39</v>
      </c>
      <c r="E164" s="22" t="s">
        <v>5</v>
      </c>
    </row>
    <row r="165" spans="1:5" ht="12.75">
      <c r="A165" s="25" t="s">
        <v>40</v>
      </c>
      <c r="E165" s="24" t="s">
        <v>314</v>
      </c>
    </row>
    <row r="166" spans="1:16" ht="12.75">
      <c r="A166" s="12" t="s">
        <v>35</v>
      </c>
      <c r="B166" s="16" t="s">
        <v>315</v>
      </c>
      <c r="C166" s="16" t="s">
        <v>316</v>
      </c>
      <c r="D166" s="12" t="s">
        <v>5</v>
      </c>
      <c r="E166" s="17" t="s">
        <v>317</v>
      </c>
      <c r="F166" s="18" t="s">
        <v>113</v>
      </c>
      <c r="G166" s="19">
        <v>10</v>
      </c>
      <c r="H166" s="20">
        <v>0</v>
      </c>
      <c r="I166" s="20">
        <f>ROUND(ROUND(H166,2)*ROUND(G166,3),2)</f>
        <v>0</v>
      </c>
      <c r="O166">
        <f>(I166*21)/100</f>
        <v>0</v>
      </c>
      <c r="P166" t="s">
        <v>13</v>
      </c>
    </row>
    <row r="167" spans="1:5" ht="12.75">
      <c r="A167" s="21" t="s">
        <v>39</v>
      </c>
      <c r="E167" s="22" t="s">
        <v>5</v>
      </c>
    </row>
    <row r="168" spans="1:5" ht="26.25">
      <c r="A168" s="25" t="s">
        <v>40</v>
      </c>
      <c r="E168" s="24" t="s">
        <v>318</v>
      </c>
    </row>
    <row r="169" spans="1:16" ht="12.75">
      <c r="A169" s="12" t="s">
        <v>35</v>
      </c>
      <c r="B169" s="16" t="s">
        <v>319</v>
      </c>
      <c r="C169" s="16" t="s">
        <v>320</v>
      </c>
      <c r="D169" s="12" t="s">
        <v>5</v>
      </c>
      <c r="E169" s="17" t="s">
        <v>321</v>
      </c>
      <c r="F169" s="18" t="s">
        <v>53</v>
      </c>
      <c r="G169" s="19">
        <v>1</v>
      </c>
      <c r="H169" s="20">
        <v>0</v>
      </c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12.75">
      <c r="A170" s="21" t="s">
        <v>39</v>
      </c>
      <c r="E170" s="22" t="s">
        <v>5</v>
      </c>
    </row>
    <row r="171" spans="1:5" ht="26.25">
      <c r="A171" s="25" t="s">
        <v>40</v>
      </c>
      <c r="E171" s="24" t="s">
        <v>322</v>
      </c>
    </row>
    <row r="172" spans="1:16" ht="12.75">
      <c r="A172" s="12" t="s">
        <v>35</v>
      </c>
      <c r="B172" s="16" t="s">
        <v>323</v>
      </c>
      <c r="C172" s="16" t="s">
        <v>222</v>
      </c>
      <c r="D172" s="12" t="s">
        <v>5</v>
      </c>
      <c r="E172" s="17" t="s">
        <v>223</v>
      </c>
      <c r="F172" s="18" t="s">
        <v>53</v>
      </c>
      <c r="G172" s="19">
        <v>1</v>
      </c>
      <c r="H172" s="20">
        <v>0</v>
      </c>
      <c r="I172" s="20">
        <f>ROUND(ROUND(H172,2)*ROUND(G172,3),2)</f>
        <v>0</v>
      </c>
      <c r="O172">
        <f>(I172*21)/100</f>
        <v>0</v>
      </c>
      <c r="P172" t="s">
        <v>13</v>
      </c>
    </row>
    <row r="173" spans="1:5" ht="12.75">
      <c r="A173" s="21" t="s">
        <v>39</v>
      </c>
      <c r="E173" s="22" t="s">
        <v>5</v>
      </c>
    </row>
    <row r="174" spans="1:5" ht="26.25">
      <c r="A174" s="25" t="s">
        <v>40</v>
      </c>
      <c r="E174" s="24" t="s">
        <v>324</v>
      </c>
    </row>
    <row r="175" spans="1:16" ht="12.75">
      <c r="A175" s="12" t="s">
        <v>35</v>
      </c>
      <c r="B175" s="16" t="s">
        <v>325</v>
      </c>
      <c r="C175" s="16" t="s">
        <v>326</v>
      </c>
      <c r="D175" s="12" t="s">
        <v>5</v>
      </c>
      <c r="E175" s="17" t="s">
        <v>327</v>
      </c>
      <c r="F175" s="18" t="s">
        <v>53</v>
      </c>
      <c r="G175" s="19">
        <v>1</v>
      </c>
      <c r="H175" s="20">
        <v>0</v>
      </c>
      <c r="I175" s="20">
        <f>ROUND(ROUND(H175,2)*ROUND(G175,3),2)</f>
        <v>0</v>
      </c>
      <c r="O175">
        <f>(I175*21)/100</f>
        <v>0</v>
      </c>
      <c r="P175" t="s">
        <v>13</v>
      </c>
    </row>
    <row r="176" spans="1:5" ht="12.75">
      <c r="A176" s="21" t="s">
        <v>39</v>
      </c>
      <c r="E176" s="22" t="s">
        <v>5</v>
      </c>
    </row>
    <row r="177" spans="1:5" ht="12.75">
      <c r="A177" s="25" t="s">
        <v>40</v>
      </c>
      <c r="E177" s="24" t="s">
        <v>5</v>
      </c>
    </row>
    <row r="178" spans="1:16" ht="12.75">
      <c r="A178" s="12" t="s">
        <v>35</v>
      </c>
      <c r="B178" s="16" t="s">
        <v>328</v>
      </c>
      <c r="C178" s="16" t="s">
        <v>329</v>
      </c>
      <c r="D178" s="12" t="s">
        <v>5</v>
      </c>
      <c r="E178" s="17" t="s">
        <v>330</v>
      </c>
      <c r="F178" s="18" t="s">
        <v>53</v>
      </c>
      <c r="G178" s="19">
        <v>1</v>
      </c>
      <c r="H178" s="20">
        <v>0</v>
      </c>
      <c r="I178" s="20">
        <f>ROUND(ROUND(H178,2)*ROUND(G178,3),2)</f>
        <v>0</v>
      </c>
      <c r="O178">
        <f>(I178*21)/100</f>
        <v>0</v>
      </c>
      <c r="P178" t="s">
        <v>13</v>
      </c>
    </row>
    <row r="179" spans="1:5" ht="12.75">
      <c r="A179" s="21" t="s">
        <v>39</v>
      </c>
      <c r="E179" s="22" t="s">
        <v>5</v>
      </c>
    </row>
    <row r="180" spans="1:5" ht="12.75">
      <c r="A180" s="23" t="s">
        <v>40</v>
      </c>
      <c r="E180" s="24" t="s">
        <v>5</v>
      </c>
    </row>
    <row r="181" spans="1:18" ht="12.75" customHeight="1">
      <c r="A181" s="5" t="s">
        <v>33</v>
      </c>
      <c r="B181" s="5"/>
      <c r="C181" s="26" t="s">
        <v>30</v>
      </c>
      <c r="D181" s="5"/>
      <c r="E181" s="14" t="s">
        <v>225</v>
      </c>
      <c r="F181" s="5"/>
      <c r="G181" s="5"/>
      <c r="H181" s="5"/>
      <c r="I181" s="27">
        <f>0+Q181</f>
        <v>0</v>
      </c>
      <c r="O181">
        <f>0+R181</f>
        <v>0</v>
      </c>
      <c r="Q181">
        <f>0+I182+I185+I188+I191+I194</f>
        <v>0</v>
      </c>
      <c r="R181">
        <f>0+O182+O185+O188+O191+O194</f>
        <v>0</v>
      </c>
    </row>
    <row r="182" spans="1:16" ht="12.75">
      <c r="A182" s="12" t="s">
        <v>35</v>
      </c>
      <c r="B182" s="16" t="s">
        <v>331</v>
      </c>
      <c r="C182" s="16" t="s">
        <v>332</v>
      </c>
      <c r="D182" s="12" t="s">
        <v>5</v>
      </c>
      <c r="E182" s="17" t="s">
        <v>333</v>
      </c>
      <c r="F182" s="18" t="s">
        <v>113</v>
      </c>
      <c r="G182" s="19">
        <v>116</v>
      </c>
      <c r="H182" s="20">
        <v>0</v>
      </c>
      <c r="I182" s="20">
        <f>ROUND(ROUND(H182,2)*ROUND(G182,3),2)</f>
        <v>0</v>
      </c>
      <c r="O182">
        <f>(I182*21)/100</f>
        <v>0</v>
      </c>
      <c r="P182" t="s">
        <v>13</v>
      </c>
    </row>
    <row r="183" spans="1:5" ht="12.75">
      <c r="A183" s="21" t="s">
        <v>39</v>
      </c>
      <c r="E183" s="22" t="s">
        <v>5</v>
      </c>
    </row>
    <row r="184" spans="1:5" ht="26.25">
      <c r="A184" s="25" t="s">
        <v>40</v>
      </c>
      <c r="E184" s="24" t="s">
        <v>334</v>
      </c>
    </row>
    <row r="185" spans="1:16" ht="12.75">
      <c r="A185" s="12" t="s">
        <v>35</v>
      </c>
      <c r="B185" s="16" t="s">
        <v>335</v>
      </c>
      <c r="C185" s="16" t="s">
        <v>336</v>
      </c>
      <c r="D185" s="12" t="s">
        <v>5</v>
      </c>
      <c r="E185" s="17" t="s">
        <v>337</v>
      </c>
      <c r="F185" s="18" t="s">
        <v>113</v>
      </c>
      <c r="G185" s="19">
        <v>7</v>
      </c>
      <c r="H185" s="20">
        <v>0</v>
      </c>
      <c r="I185" s="20">
        <f>ROUND(ROUND(H185,2)*ROUND(G185,3),2)</f>
        <v>0</v>
      </c>
      <c r="O185">
        <f>(I185*21)/100</f>
        <v>0</v>
      </c>
      <c r="P185" t="s">
        <v>13</v>
      </c>
    </row>
    <row r="186" spans="1:5" ht="12.75">
      <c r="A186" s="21" t="s">
        <v>39</v>
      </c>
      <c r="E186" s="22" t="s">
        <v>5</v>
      </c>
    </row>
    <row r="187" spans="1:5" ht="12.75">
      <c r="A187" s="25" t="s">
        <v>40</v>
      </c>
      <c r="E187" s="24" t="s">
        <v>338</v>
      </c>
    </row>
    <row r="188" spans="1:16" ht="12.75">
      <c r="A188" s="12" t="s">
        <v>35</v>
      </c>
      <c r="B188" s="16" t="s">
        <v>339</v>
      </c>
      <c r="C188" s="16" t="s">
        <v>340</v>
      </c>
      <c r="D188" s="12" t="s">
        <v>5</v>
      </c>
      <c r="E188" s="17" t="s">
        <v>341</v>
      </c>
      <c r="F188" s="18" t="s">
        <v>113</v>
      </c>
      <c r="G188" s="19">
        <v>176</v>
      </c>
      <c r="H188" s="20">
        <v>0</v>
      </c>
      <c r="I188" s="20">
        <f>ROUND(ROUND(H188,2)*ROUND(G188,3),2)</f>
        <v>0</v>
      </c>
      <c r="O188">
        <f>(I188*21)/100</f>
        <v>0</v>
      </c>
      <c r="P188" t="s">
        <v>13</v>
      </c>
    </row>
    <row r="189" spans="1:5" ht="12.75">
      <c r="A189" s="21" t="s">
        <v>39</v>
      </c>
      <c r="E189" s="22" t="s">
        <v>5</v>
      </c>
    </row>
    <row r="190" spans="1:5" ht="26.25">
      <c r="A190" s="25" t="s">
        <v>40</v>
      </c>
      <c r="E190" s="24" t="s">
        <v>342</v>
      </c>
    </row>
    <row r="191" spans="1:16" ht="12.75">
      <c r="A191" s="12" t="s">
        <v>35</v>
      </c>
      <c r="B191" s="16" t="s">
        <v>343</v>
      </c>
      <c r="C191" s="16" t="s">
        <v>344</v>
      </c>
      <c r="D191" s="12" t="s">
        <v>5</v>
      </c>
      <c r="E191" s="17" t="s">
        <v>345</v>
      </c>
      <c r="F191" s="18" t="s">
        <v>113</v>
      </c>
      <c r="G191" s="19">
        <v>51</v>
      </c>
      <c r="H191" s="20">
        <v>0</v>
      </c>
      <c r="I191" s="20">
        <f>ROUND(ROUND(H191,2)*ROUND(G191,3),2)</f>
        <v>0</v>
      </c>
      <c r="O191">
        <f>(I191*21)/100</f>
        <v>0</v>
      </c>
      <c r="P191" t="s">
        <v>13</v>
      </c>
    </row>
    <row r="192" spans="1:5" ht="12.75">
      <c r="A192" s="21" t="s">
        <v>39</v>
      </c>
      <c r="E192" s="22" t="s">
        <v>5</v>
      </c>
    </row>
    <row r="193" spans="1:5" ht="26.25">
      <c r="A193" s="25" t="s">
        <v>40</v>
      </c>
      <c r="E193" s="24" t="s">
        <v>346</v>
      </c>
    </row>
    <row r="194" spans="1:16" ht="12.75">
      <c r="A194" s="12" t="s">
        <v>35</v>
      </c>
      <c r="B194" s="16" t="s">
        <v>347</v>
      </c>
      <c r="C194" s="16" t="s">
        <v>348</v>
      </c>
      <c r="D194" s="12" t="s">
        <v>5</v>
      </c>
      <c r="E194" s="17" t="s">
        <v>349</v>
      </c>
      <c r="F194" s="18" t="s">
        <v>113</v>
      </c>
      <c r="G194" s="19">
        <v>5</v>
      </c>
      <c r="H194" s="20">
        <v>0</v>
      </c>
      <c r="I194" s="20">
        <f>ROUND(ROUND(H194,2)*ROUND(G194,3),2)</f>
        <v>0</v>
      </c>
      <c r="O194">
        <f>(I194*21)/100</f>
        <v>0</v>
      </c>
      <c r="P194" t="s">
        <v>13</v>
      </c>
    </row>
    <row r="195" spans="1:5" ht="12.75">
      <c r="A195" s="21" t="s">
        <v>39</v>
      </c>
      <c r="E195" s="22" t="s">
        <v>5</v>
      </c>
    </row>
    <row r="196" spans="1:5" ht="12.75">
      <c r="A196" s="23" t="s">
        <v>40</v>
      </c>
      <c r="E196" s="24" t="s">
        <v>350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Hubka Miroslav, Ing.</dc:creator>
  <cp:keywords/>
  <dc:description/>
  <cp:lastModifiedBy>Hubka Miroslav, Ing.</cp:lastModifiedBy>
  <dcterms:created xsi:type="dcterms:W3CDTF">2023-03-01T12:41:52Z</dcterms:created>
  <dcterms:modified xsi:type="dcterms:W3CDTF">2023-03-15T14:50:34Z</dcterms:modified>
  <cp:category/>
  <cp:version/>
  <cp:contentType/>
  <cp:contentStatus/>
</cp:coreProperties>
</file>