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cká část" sheetId="2" r:id="rId2"/>
    <sheet name="02 - Stavební část" sheetId="3" r:id="rId3"/>
    <sheet name="01 - Technologická část_01" sheetId="4" r:id="rId4"/>
    <sheet name="02 - Stavební část_01" sheetId="5" r:id="rId5"/>
    <sheet name="VON - VON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Technologická část'!$C$95:$K$338</definedName>
    <definedName name="_xlnm.Print_Area" localSheetId="1">'01 - Technologická část'!$C$4:$J$41,'01 - Technologická část'!$C$47:$J$75,'01 - Technologická část'!$C$81:$K$338</definedName>
    <definedName name="_xlnm.Print_Titles" localSheetId="1">'01 - Technologická část'!$95:$95</definedName>
    <definedName name="_xlnm._FilterDatabase" localSheetId="2" hidden="1">'02 - Stavební část'!$C$86:$K$124</definedName>
    <definedName name="_xlnm.Print_Area" localSheetId="2">'02 - Stavební část'!$C$4:$J$41,'02 - Stavební část'!$C$47:$J$66,'02 - Stavební část'!$C$72:$K$124</definedName>
    <definedName name="_xlnm.Print_Titles" localSheetId="2">'02 - Stavební část'!$86:$86</definedName>
    <definedName name="_xlnm._FilterDatabase" localSheetId="3" hidden="1">'01 - Technologická část_01'!$C$93:$K$224</definedName>
    <definedName name="_xlnm.Print_Area" localSheetId="3">'01 - Technologická část_01'!$C$4:$J$41,'01 - Technologická část_01'!$C$47:$J$73,'01 - Technologická část_01'!$C$79:$K$224</definedName>
    <definedName name="_xlnm.Print_Titles" localSheetId="3">'01 - Technologická část_01'!$93:$93</definedName>
    <definedName name="_xlnm._FilterDatabase" localSheetId="4" hidden="1">'02 - Stavební část_01'!$C$86:$K$110</definedName>
    <definedName name="_xlnm.Print_Area" localSheetId="4">'02 - Stavební část_01'!$C$4:$J$41,'02 - Stavební část_01'!$C$47:$J$66,'02 - Stavební část_01'!$C$72:$K$110</definedName>
    <definedName name="_xlnm.Print_Titles" localSheetId="4">'02 - Stavební část_01'!$86:$86</definedName>
    <definedName name="_xlnm._FilterDatabase" localSheetId="5" hidden="1">'VON - VON'!$C$80:$K$96</definedName>
    <definedName name="_xlnm.Print_Area" localSheetId="5">'VON - VON'!$C$4:$J$39,'VON - VON'!$C$45:$J$62,'VON - VON'!$C$68:$K$96</definedName>
    <definedName name="_xlnm.Print_Titles" localSheetId="5">'VON - VON'!$80:$80</definedName>
    <definedName name="_xlnm.Print_Area" localSheetId="6">'Seznam figur'!$C$4:$G$31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61"/>
  <c i="6" r="J35"/>
  <c i="1" r="AX61"/>
  <c i="6"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J77"/>
  <c r="F75"/>
  <c r="E73"/>
  <c r="J55"/>
  <c r="J54"/>
  <c r="F52"/>
  <c r="E50"/>
  <c r="J18"/>
  <c r="E18"/>
  <c r="F78"/>
  <c r="J17"/>
  <c r="J15"/>
  <c r="E15"/>
  <c r="F77"/>
  <c r="J14"/>
  <c r="J12"/>
  <c r="J52"/>
  <c r="E7"/>
  <c r="E71"/>
  <c i="5" r="J39"/>
  <c r="J38"/>
  <c i="1" r="AY60"/>
  <c i="5" r="J37"/>
  <c i="1" r="AX60"/>
  <c i="5"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1"/>
  <c r="E79"/>
  <c r="J59"/>
  <c r="J58"/>
  <c r="F56"/>
  <c r="E54"/>
  <c r="J20"/>
  <c r="E20"/>
  <c r="F84"/>
  <c r="J19"/>
  <c r="J17"/>
  <c r="E17"/>
  <c r="F83"/>
  <c r="J16"/>
  <c r="J14"/>
  <c r="J56"/>
  <c r="E7"/>
  <c r="E50"/>
  <c i="4" r="J39"/>
  <c r="J38"/>
  <c i="1" r="AY59"/>
  <c i="4" r="J37"/>
  <c i="1" r="AX59"/>
  <c i="4"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6"/>
  <c r="BH116"/>
  <c r="BG116"/>
  <c r="BF116"/>
  <c r="T116"/>
  <c r="R116"/>
  <c r="P116"/>
  <c r="BI112"/>
  <c r="BH112"/>
  <c r="BG112"/>
  <c r="BF112"/>
  <c r="T112"/>
  <c r="R112"/>
  <c r="P112"/>
  <c r="BI106"/>
  <c r="BH106"/>
  <c r="BG106"/>
  <c r="BF106"/>
  <c r="T106"/>
  <c r="R106"/>
  <c r="P106"/>
  <c r="BI105"/>
  <c r="BH105"/>
  <c r="BG105"/>
  <c r="BF105"/>
  <c r="T105"/>
  <c r="R105"/>
  <c r="P105"/>
  <c r="BI101"/>
  <c r="BH101"/>
  <c r="BG101"/>
  <c r="BF101"/>
  <c r="T101"/>
  <c r="R101"/>
  <c r="P101"/>
  <c r="BI100"/>
  <c r="BH100"/>
  <c r="BG100"/>
  <c r="BF100"/>
  <c r="T100"/>
  <c r="R100"/>
  <c r="P100"/>
  <c r="BI96"/>
  <c r="BH96"/>
  <c r="BG96"/>
  <c r="BF96"/>
  <c r="T96"/>
  <c r="R96"/>
  <c r="P96"/>
  <c r="J91"/>
  <c r="J90"/>
  <c r="F88"/>
  <c r="E86"/>
  <c r="J59"/>
  <c r="J58"/>
  <c r="F56"/>
  <c r="E54"/>
  <c r="J20"/>
  <c r="E20"/>
  <c r="F59"/>
  <c r="J19"/>
  <c r="J17"/>
  <c r="E17"/>
  <c r="F58"/>
  <c r="J16"/>
  <c r="J14"/>
  <c r="J88"/>
  <c r="E7"/>
  <c r="E82"/>
  <c i="3" r="J39"/>
  <c r="J38"/>
  <c i="1" r="AY57"/>
  <c i="3" r="J37"/>
  <c i="1" r="AX57"/>
  <c i="3"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0"/>
  <c r="BH90"/>
  <c r="BG90"/>
  <c r="BF90"/>
  <c r="T90"/>
  <c r="R90"/>
  <c r="P90"/>
  <c r="J84"/>
  <c r="J83"/>
  <c r="F81"/>
  <c r="E79"/>
  <c r="J59"/>
  <c r="J58"/>
  <c r="F56"/>
  <c r="E54"/>
  <c r="J20"/>
  <c r="E20"/>
  <c r="F59"/>
  <c r="J19"/>
  <c r="J17"/>
  <c r="E17"/>
  <c r="F83"/>
  <c r="J16"/>
  <c r="J14"/>
  <c r="J81"/>
  <c r="E7"/>
  <c r="E50"/>
  <c i="2" r="J39"/>
  <c r="J38"/>
  <c i="1" r="AY56"/>
  <c i="2" r="J37"/>
  <c i="1" r="AX56"/>
  <c i="2"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8"/>
  <c r="BH188"/>
  <c r="BG188"/>
  <c r="BF188"/>
  <c r="T188"/>
  <c r="R188"/>
  <c r="P188"/>
  <c r="BI180"/>
  <c r="BH180"/>
  <c r="BG180"/>
  <c r="BF180"/>
  <c r="T180"/>
  <c r="R180"/>
  <c r="P180"/>
  <c r="BI176"/>
  <c r="BH176"/>
  <c r="BG176"/>
  <c r="BF176"/>
  <c r="T176"/>
  <c r="R176"/>
  <c r="P176"/>
  <c r="BI168"/>
  <c r="BH168"/>
  <c r="BG168"/>
  <c r="BF168"/>
  <c r="T168"/>
  <c r="R168"/>
  <c r="P168"/>
  <c r="BI162"/>
  <c r="BH162"/>
  <c r="BG162"/>
  <c r="BF162"/>
  <c r="T162"/>
  <c r="R162"/>
  <c r="P162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4"/>
  <c r="BH124"/>
  <c r="BG124"/>
  <c r="BF124"/>
  <c r="T124"/>
  <c r="R124"/>
  <c r="P124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08"/>
  <c r="BH108"/>
  <c r="BG108"/>
  <c r="BF108"/>
  <c r="T108"/>
  <c r="R108"/>
  <c r="P108"/>
  <c r="BI107"/>
  <c r="BH107"/>
  <c r="BG107"/>
  <c r="BF107"/>
  <c r="T107"/>
  <c r="R107"/>
  <c r="P107"/>
  <c r="BI103"/>
  <c r="BH103"/>
  <c r="BG103"/>
  <c r="BF103"/>
  <c r="T103"/>
  <c r="R103"/>
  <c r="P103"/>
  <c r="BI102"/>
  <c r="BH102"/>
  <c r="BG102"/>
  <c r="BF102"/>
  <c r="T102"/>
  <c r="R102"/>
  <c r="P102"/>
  <c r="BI98"/>
  <c r="BH98"/>
  <c r="BG98"/>
  <c r="BF98"/>
  <c r="T98"/>
  <c r="R98"/>
  <c r="P98"/>
  <c r="J93"/>
  <c r="J92"/>
  <c r="F90"/>
  <c r="E88"/>
  <c r="J59"/>
  <c r="J58"/>
  <c r="F56"/>
  <c r="E54"/>
  <c r="J20"/>
  <c r="E20"/>
  <c r="F93"/>
  <c r="J19"/>
  <c r="J17"/>
  <c r="E17"/>
  <c r="F92"/>
  <c r="J16"/>
  <c r="J14"/>
  <c r="J56"/>
  <c r="E7"/>
  <c r="E84"/>
  <c i="1" r="L50"/>
  <c r="AM50"/>
  <c r="AM49"/>
  <c r="L49"/>
  <c r="AM47"/>
  <c r="L47"/>
  <c r="L45"/>
  <c r="L44"/>
  <c i="4" r="J117"/>
  <c r="BK163"/>
  <c i="2" r="J237"/>
  <c r="BK288"/>
  <c r="J113"/>
  <c i="4" r="BK204"/>
  <c r="BK150"/>
  <c i="2" r="BK197"/>
  <c r="BK297"/>
  <c i="4" r="BK142"/>
  <c r="J221"/>
  <c i="2" r="BK129"/>
  <c i="4" r="BK199"/>
  <c i="5" r="BK94"/>
  <c i="2" r="BK307"/>
  <c r="J188"/>
  <c i="5" r="BK103"/>
  <c i="2" r="BK239"/>
  <c r="BK107"/>
  <c r="J307"/>
  <c r="J224"/>
  <c i="4" r="J214"/>
  <c i="5" r="J90"/>
  <c i="2" r="BK276"/>
  <c r="BK333"/>
  <c r="BK220"/>
  <c r="J208"/>
  <c i="4" r="BK130"/>
  <c r="BK186"/>
  <c i="5" r="J96"/>
  <c i="2" r="BK128"/>
  <c r="BK140"/>
  <c r="J325"/>
  <c i="3" r="J102"/>
  <c i="4" r="BK202"/>
  <c i="2" r="J198"/>
  <c r="J226"/>
  <c r="J124"/>
  <c i="3" r="J119"/>
  <c i="4" r="J141"/>
  <c i="2" r="J140"/>
  <c r="BK281"/>
  <c r="BK286"/>
  <c i="3" r="BK110"/>
  <c i="4" r="BK152"/>
  <c r="J203"/>
  <c r="J185"/>
  <c i="6" r="BK93"/>
  <c i="2" r="BK237"/>
  <c r="J180"/>
  <c r="J154"/>
  <c i="4" r="J212"/>
  <c r="BK161"/>
  <c i="2" r="J236"/>
  <c r="J283"/>
  <c r="BK322"/>
  <c i="4" r="BK96"/>
  <c i="2" r="BK275"/>
  <c r="BK188"/>
  <c i="3" r="BK99"/>
  <c i="4" r="BK101"/>
  <c r="J187"/>
  <c i="2" r="BK327"/>
  <c r="BK114"/>
  <c r="BK222"/>
  <c r="BK269"/>
  <c r="J249"/>
  <c i="4" r="J139"/>
  <c r="J162"/>
  <c i="2" r="J318"/>
  <c r="BK168"/>
  <c r="J320"/>
  <c i="4" r="BK176"/>
  <c i="2" r="J304"/>
  <c r="BK206"/>
  <c r="BK260"/>
  <c r="J195"/>
  <c i="4" r="J163"/>
  <c i="2" r="BK236"/>
  <c r="J312"/>
  <c r="BK274"/>
  <c r="BK134"/>
  <c i="4" r="BK159"/>
  <c r="J173"/>
  <c r="J96"/>
  <c i="2" r="J234"/>
  <c r="J103"/>
  <c r="BK230"/>
  <c r="J133"/>
  <c i="4" r="J202"/>
  <c r="J195"/>
  <c i="6" r="BK91"/>
  <c i="2" r="J128"/>
  <c r="BK224"/>
  <c r="BK218"/>
  <c r="BK144"/>
  <c i="4" r="J175"/>
  <c i="5" r="BK108"/>
  <c i="2" r="BK301"/>
  <c r="BK243"/>
  <c r="J107"/>
  <c i="3" r="J104"/>
  <c i="4" r="J223"/>
  <c i="2" r="J265"/>
  <c r="J263"/>
  <c r="BK225"/>
  <c i="3" r="J117"/>
  <c i="4" r="BK171"/>
  <c r="J193"/>
  <c i="2" r="J302"/>
  <c r="J306"/>
  <c r="J289"/>
  <c i="4" r="BK141"/>
  <c r="J200"/>
  <c r="BK174"/>
  <c i="2" r="BK212"/>
  <c r="BK264"/>
  <c i="3" r="J108"/>
  <c i="5" r="J92"/>
  <c i="2" r="J321"/>
  <c r="J149"/>
  <c i="4" r="BK179"/>
  <c i="2" r="J314"/>
  <c r="BK299"/>
  <c r="BK337"/>
  <c r="BK303"/>
  <c i="1" r="AS58"/>
  <c i="6" r="BK87"/>
  <c i="2" r="BK98"/>
  <c r="BK194"/>
  <c i="4" r="J169"/>
  <c i="6" r="J95"/>
  <c i="2" r="J254"/>
  <c r="J319"/>
  <c r="J217"/>
  <c i="4" r="J220"/>
  <c i="2" r="J297"/>
  <c r="BK321"/>
  <c r="BK319"/>
  <c r="BK112"/>
  <c i="3" r="BK102"/>
  <c i="4" r="J112"/>
  <c r="BK149"/>
  <c i="6" r="J91"/>
  <c i="2" r="J310"/>
  <c r="J223"/>
  <c r="J102"/>
  <c i="4" r="BK190"/>
  <c r="J210"/>
  <c i="5" r="J103"/>
  <c i="2" r="BK208"/>
  <c r="BK162"/>
  <c r="BK219"/>
  <c i="4" r="BK156"/>
  <c r="J150"/>
  <c i="5" r="J108"/>
  <c i="2" r="J220"/>
  <c r="J279"/>
  <c r="J260"/>
  <c i="4" r="J208"/>
  <c r="BK105"/>
  <c r="BK137"/>
  <c i="6" r="J84"/>
  <c i="2" r="BK113"/>
  <c r="J327"/>
  <c i="4" r="BK125"/>
  <c r="BK117"/>
  <c r="BK160"/>
  <c i="2" r="BK207"/>
  <c r="BK331"/>
  <c r="BK226"/>
  <c i="4" r="J197"/>
  <c r="J183"/>
  <c i="5" r="J105"/>
  <c i="2" r="BK210"/>
  <c r="BK255"/>
  <c i="4" r="BK220"/>
  <c i="6" r="BK84"/>
  <c i="2" r="J301"/>
  <c r="J296"/>
  <c i="3" r="J106"/>
  <c i="4" r="J205"/>
  <c i="2" r="BK291"/>
  <c r="J308"/>
  <c r="J227"/>
  <c i="3" r="BK122"/>
  <c i="4" r="J216"/>
  <c r="J192"/>
  <c r="J152"/>
  <c i="2" r="J209"/>
  <c r="J334"/>
  <c i="4" r="J217"/>
  <c i="2" r="J243"/>
  <c r="BK198"/>
  <c r="BK302"/>
  <c r="BK296"/>
  <c i="4" r="BK155"/>
  <c r="J170"/>
  <c i="2" r="J299"/>
  <c r="J338"/>
  <c r="J286"/>
  <c i="3" r="J122"/>
  <c i="4" r="BK106"/>
  <c i="2" r="BK309"/>
  <c r="BK334"/>
  <c r="J225"/>
  <c i="4" r="BK121"/>
  <c r="J129"/>
  <c i="6" r="J93"/>
  <c i="2" r="BK133"/>
  <c r="J244"/>
  <c i="5" r="BK96"/>
  <c i="2" r="BK338"/>
  <c r="BK320"/>
  <c i="3" r="BK108"/>
  <c i="4" r="BK139"/>
  <c r="BK192"/>
  <c i="2" r="BK102"/>
  <c r="J162"/>
  <c r="J331"/>
  <c i="4" r="BK185"/>
  <c i="2" r="J204"/>
  <c r="J218"/>
  <c r="J233"/>
  <c r="J291"/>
  <c r="BK287"/>
  <c i="4" r="J191"/>
  <c r="BK208"/>
  <c i="2" r="J206"/>
  <c r="BK310"/>
  <c r="J246"/>
  <c i="4" r="BK193"/>
  <c i="5" r="J94"/>
  <c i="2" r="BK294"/>
  <c r="J276"/>
  <c r="J285"/>
  <c i="4" r="BK200"/>
  <c r="J156"/>
  <c r="J147"/>
  <c i="2" r="J256"/>
  <c r="BK318"/>
  <c r="BK257"/>
  <c r="J262"/>
  <c i="4" r="J204"/>
  <c i="2" r="BK267"/>
  <c r="BK204"/>
  <c i="3" r="J110"/>
  <c i="4" r="BK116"/>
  <c i="2" r="J294"/>
  <c r="J240"/>
  <c r="J168"/>
  <c i="4" r="BK148"/>
  <c r="BK147"/>
  <c i="2" r="BK103"/>
  <c r="BK245"/>
  <c r="BK247"/>
  <c r="J261"/>
  <c i="4" r="BK191"/>
  <c r="BK138"/>
  <c r="BK153"/>
  <c i="2" r="J230"/>
  <c r="BK215"/>
  <c i="3" r="BK104"/>
  <c i="4" r="BK129"/>
  <c i="2" r="J309"/>
  <c r="J108"/>
  <c r="BK254"/>
  <c r="BK289"/>
  <c i="4" r="J161"/>
  <c i="2" r="BK305"/>
  <c r="J284"/>
  <c r="BK148"/>
  <c r="BK223"/>
  <c r="J210"/>
  <c i="4" r="BK213"/>
  <c r="BK206"/>
  <c r="J206"/>
  <c i="2" r="J337"/>
  <c r="J278"/>
  <c r="J176"/>
  <c r="BK240"/>
  <c i="4" r="J149"/>
  <c r="J125"/>
  <c i="6" r="BK85"/>
  <c i="2" r="BK265"/>
  <c r="J305"/>
  <c r="BK195"/>
  <c i="3" r="BK119"/>
  <c i="4" r="BK146"/>
  <c i="2" r="BK203"/>
  <c r="J273"/>
  <c r="BK284"/>
  <c r="J293"/>
  <c i="4" r="J116"/>
  <c r="J179"/>
  <c i="2" r="BK228"/>
  <c r="J98"/>
  <c i="3" r="BK90"/>
  <c i="4" r="J153"/>
  <c r="J142"/>
  <c i="5" r="BK90"/>
  <c i="2" r="J114"/>
  <c r="BK261"/>
  <c r="BK278"/>
  <c i="4" r="BK175"/>
  <c i="2" r="J134"/>
  <c i="4" r="BK197"/>
  <c r="J140"/>
  <c r="J106"/>
  <c i="2" r="J252"/>
  <c r="BK153"/>
  <c i="4" r="BK211"/>
  <c r="J176"/>
  <c i="2" r="BK336"/>
  <c r="J112"/>
  <c r="J202"/>
  <c r="BK108"/>
  <c r="BK249"/>
  <c r="BK246"/>
  <c r="J272"/>
  <c i="4" r="J172"/>
  <c r="J137"/>
  <c r="BK166"/>
  <c i="2" r="BK312"/>
  <c r="BK213"/>
  <c i="4" r="BK207"/>
  <c i="1" r="AS55"/>
  <c i="4" r="J211"/>
  <c i="6" r="J85"/>
  <c i="2" r="BK325"/>
  <c r="J328"/>
  <c r="BK235"/>
  <c i="4" r="J148"/>
  <c r="BK222"/>
  <c i="6" r="J87"/>
  <c i="2" r="J229"/>
  <c r="J235"/>
  <c i="4" r="J199"/>
  <c r="J159"/>
  <c i="5" r="BK92"/>
  <c i="2" r="BK329"/>
  <c r="J258"/>
  <c i="4" r="BK181"/>
  <c i="2" r="J213"/>
  <c r="J250"/>
  <c r="J228"/>
  <c r="BK263"/>
  <c i="4" r="J222"/>
  <c i="2" r="BK323"/>
  <c i="4" r="BK188"/>
  <c r="J171"/>
  <c r="BK140"/>
  <c i="2" r="J239"/>
  <c r="BK266"/>
  <c r="BK202"/>
  <c r="J271"/>
  <c i="4" r="J177"/>
  <c r="J218"/>
  <c i="2" r="BK285"/>
  <c r="J313"/>
  <c r="J238"/>
  <c r="BK217"/>
  <c i="4" r="J100"/>
  <c r="J138"/>
  <c i="6" r="BK95"/>
  <c i="2" r="J333"/>
  <c r="BK176"/>
  <c r="J212"/>
  <c i="4" r="BK212"/>
  <c r="BK172"/>
  <c r="BK195"/>
  <c i="5" r="BK105"/>
  <c i="2" r="J255"/>
  <c r="J219"/>
  <c i="4" r="BK214"/>
  <c r="BK183"/>
  <c r="J167"/>
  <c i="6" r="BK83"/>
  <c i="2" r="BK227"/>
  <c r="BK232"/>
  <c i="4" r="J168"/>
  <c i="2" r="J267"/>
  <c r="J222"/>
  <c r="J148"/>
  <c i="4" r="J166"/>
  <c i="2" r="J287"/>
  <c r="BK271"/>
  <c r="J253"/>
  <c i="4" r="J189"/>
  <c r="BK189"/>
  <c i="2" r="BK238"/>
  <c r="J194"/>
  <c r="J290"/>
  <c r="BK205"/>
  <c i="3" r="BK117"/>
  <c i="4" r="J155"/>
  <c r="BK221"/>
  <c i="6" r="J89"/>
  <c i="2" r="BK258"/>
  <c r="J196"/>
  <c i="4" r="BK112"/>
  <c i="2" r="J317"/>
  <c r="BK304"/>
  <c r="J274"/>
  <c i="4" r="BK216"/>
  <c i="2" r="J323"/>
  <c r="J277"/>
  <c r="J129"/>
  <c r="BK234"/>
  <c r="BK233"/>
  <c i="4" r="J174"/>
  <c r="BK218"/>
  <c i="6" r="BK89"/>
  <c i="2" r="BK292"/>
  <c r="BK314"/>
  <c r="BK290"/>
  <c r="J303"/>
  <c i="3" r="BK106"/>
  <c i="4" r="BK162"/>
  <c r="BK177"/>
  <c i="2" r="BK272"/>
  <c r="BK328"/>
  <c r="BK256"/>
  <c r="J295"/>
  <c i="4" r="BK167"/>
  <c r="BK205"/>
  <c i="2" r="BK313"/>
  <c r="J232"/>
  <c r="BK124"/>
  <c r="J336"/>
  <c i="4" r="BK187"/>
  <c r="J188"/>
  <c i="2" r="BK308"/>
  <c r="J193"/>
  <c i="4" r="J146"/>
  <c i="2" r="J264"/>
  <c r="BK149"/>
  <c i="4" r="J101"/>
  <c r="BK223"/>
  <c i="2" r="J215"/>
  <c r="BK317"/>
  <c r="BK154"/>
  <c r="J153"/>
  <c i="4" r="J160"/>
  <c r="BK173"/>
  <c r="BK165"/>
  <c i="2" r="J266"/>
  <c r="BK295"/>
  <c r="J269"/>
  <c i="3" r="J99"/>
  <c i="5" r="BK98"/>
  <c i="2" r="J144"/>
  <c r="J205"/>
  <c r="BK180"/>
  <c i="4" r="J190"/>
  <c i="2" r="J203"/>
  <c r="J275"/>
  <c i="3" r="J90"/>
  <c i="4" r="BK100"/>
  <c r="BK168"/>
  <c i="2" r="BK244"/>
  <c r="J197"/>
  <c r="BK250"/>
  <c r="J322"/>
  <c i="4" r="J207"/>
  <c r="BK169"/>
  <c r="J130"/>
  <c i="2" r="BK293"/>
  <c r="BK252"/>
  <c r="BK279"/>
  <c r="J251"/>
  <c i="4" r="J121"/>
  <c r="BK170"/>
  <c i="2" r="BK273"/>
  <c r="BK283"/>
  <c r="BK251"/>
  <c r="BK209"/>
  <c i="4" r="BK203"/>
  <c r="J105"/>
  <c r="BK210"/>
  <c i="2" r="J257"/>
  <c r="BK193"/>
  <c r="BK196"/>
  <c i="4" r="J186"/>
  <c r="J213"/>
  <c i="2" r="J245"/>
  <c r="BK277"/>
  <c r="J329"/>
  <c r="J207"/>
  <c i="4" r="J165"/>
  <c i="5" r="J98"/>
  <c i="2" r="J247"/>
  <c r="J281"/>
  <c i="6" r="J83"/>
  <c i="2" r="J288"/>
  <c r="BK253"/>
  <c i="4" r="J181"/>
  <c r="BK217"/>
  <c i="2" r="BK229"/>
  <c r="BK262"/>
  <c r="J292"/>
  <c r="BK306"/>
  <c l="1" r="BK259"/>
  <c r="J259"/>
  <c r="J71"/>
  <c r="R300"/>
  <c r="P326"/>
  <c i="3" r="BK89"/>
  <c r="J89"/>
  <c r="J65"/>
  <c i="4" r="R158"/>
  <c r="T201"/>
  <c i="2" r="R192"/>
  <c r="R97"/>
  <c r="T248"/>
  <c r="BK316"/>
  <c r="J316"/>
  <c r="J73"/>
  <c i="4" r="BK178"/>
  <c r="J178"/>
  <c r="J69"/>
  <c r="T194"/>
  <c i="5" r="P89"/>
  <c r="P88"/>
  <c r="P87"/>
  <c i="1" r="AU60"/>
  <c i="2" r="R259"/>
  <c r="P316"/>
  <c i="4" r="P158"/>
  <c r="P194"/>
  <c i="2" r="BK192"/>
  <c r="J192"/>
  <c r="J65"/>
  <c r="T259"/>
  <c r="T316"/>
  <c i="4" r="BK136"/>
  <c r="J136"/>
  <c r="J65"/>
  <c r="T164"/>
  <c r="BK201"/>
  <c r="J201"/>
  <c r="J71"/>
  <c i="6" r="BK82"/>
  <c i="2" r="BK221"/>
  <c r="J221"/>
  <c r="J67"/>
  <c r="R248"/>
  <c r="T300"/>
  <c r="T326"/>
  <c i="3" r="T89"/>
  <c r="T88"/>
  <c r="T87"/>
  <c i="4" r="P164"/>
  <c r="BK209"/>
  <c r="J209"/>
  <c r="J72"/>
  <c i="5" r="R89"/>
  <c r="R88"/>
  <c r="R87"/>
  <c i="6" r="R82"/>
  <c i="2" r="R221"/>
  <c i="3" r="R89"/>
  <c r="R88"/>
  <c r="R87"/>
  <c i="4" r="BK158"/>
  <c r="J158"/>
  <c r="J67"/>
  <c r="BK194"/>
  <c r="J194"/>
  <c r="J70"/>
  <c i="5" r="T89"/>
  <c r="T88"/>
  <c r="T87"/>
  <c i="6" r="P82"/>
  <c i="2" r="T221"/>
  <c r="R242"/>
  <c r="R231"/>
  <c i="4" r="R136"/>
  <c r="R95"/>
  <c r="BK164"/>
  <c r="J164"/>
  <c r="J68"/>
  <c r="R209"/>
  <c i="6" r="T82"/>
  <c i="4" r="T136"/>
  <c r="T95"/>
  <c r="T158"/>
  <c r="T154"/>
  <c r="R194"/>
  <c i="2" r="P192"/>
  <c r="P97"/>
  <c r="BK242"/>
  <c r="J242"/>
  <c r="J69"/>
  <c r="BK248"/>
  <c r="J248"/>
  <c r="J70"/>
  <c r="BK300"/>
  <c r="J300"/>
  <c r="J72"/>
  <c r="R316"/>
  <c i="4" r="R164"/>
  <c r="T209"/>
  <c i="6" r="BK86"/>
  <c r="J86"/>
  <c r="J61"/>
  <c i="2" r="P259"/>
  <c r="R326"/>
  <c i="4" r="P136"/>
  <c r="P95"/>
  <c r="P178"/>
  <c r="P209"/>
  <c i="6" r="P86"/>
  <c i="2" r="P221"/>
  <c r="T242"/>
  <c r="T231"/>
  <c i="4" r="T178"/>
  <c r="P201"/>
  <c i="5" r="BK89"/>
  <c r="BK88"/>
  <c r="BK87"/>
  <c r="J87"/>
  <c i="6" r="R86"/>
  <c i="2" r="T192"/>
  <c r="T97"/>
  <c r="P242"/>
  <c r="P231"/>
  <c r="P248"/>
  <c r="P300"/>
  <c r="BK326"/>
  <c r="J326"/>
  <c r="J74"/>
  <c i="3" r="P89"/>
  <c r="P88"/>
  <c r="P87"/>
  <c i="1" r="AU57"/>
  <c i="4" r="R178"/>
  <c r="R201"/>
  <c i="6" r="T86"/>
  <c i="2" r="BK97"/>
  <c r="J97"/>
  <c r="J64"/>
  <c r="BK231"/>
  <c r="BK214"/>
  <c r="J214"/>
  <c r="J66"/>
  <c i="4" r="BK154"/>
  <c r="J154"/>
  <c r="J66"/>
  <c r="BK95"/>
  <c r="BK94"/>
  <c r="J94"/>
  <c i="6" r="F54"/>
  <c r="BE95"/>
  <c r="BE83"/>
  <c i="5" r="J63"/>
  <c i="6" r="E48"/>
  <c i="5" r="J88"/>
  <c r="J64"/>
  <c r="J89"/>
  <c r="J65"/>
  <c i="6" r="BE89"/>
  <c r="BE93"/>
  <c r="J75"/>
  <c r="BE84"/>
  <c r="BE87"/>
  <c r="F55"/>
  <c r="BE85"/>
  <c r="BE91"/>
  <c i="5" r="E75"/>
  <c r="BE103"/>
  <c r="F59"/>
  <c r="BE96"/>
  <c r="F58"/>
  <c r="BE98"/>
  <c r="J81"/>
  <c r="BE105"/>
  <c r="BE108"/>
  <c r="BE90"/>
  <c r="BE92"/>
  <c r="BE94"/>
  <c i="3" r="BK88"/>
  <c r="J88"/>
  <c r="J64"/>
  <c i="4" r="J56"/>
  <c r="F90"/>
  <c r="BE96"/>
  <c r="BE100"/>
  <c r="BE146"/>
  <c r="BE172"/>
  <c r="BE181"/>
  <c r="F91"/>
  <c r="BE159"/>
  <c r="BE173"/>
  <c r="BE211"/>
  <c r="BE121"/>
  <c r="BE156"/>
  <c r="BE190"/>
  <c r="BE197"/>
  <c r="BE203"/>
  <c r="BE204"/>
  <c r="BE206"/>
  <c r="BE216"/>
  <c r="BE217"/>
  <c r="BE220"/>
  <c r="BE223"/>
  <c r="BE149"/>
  <c r="BE150"/>
  <c r="BE153"/>
  <c r="BE168"/>
  <c r="BE191"/>
  <c r="BE200"/>
  <c r="BE205"/>
  <c r="BE210"/>
  <c r="BE221"/>
  <c r="BE125"/>
  <c r="BE140"/>
  <c r="BE148"/>
  <c r="BE169"/>
  <c r="BE171"/>
  <c r="BE175"/>
  <c r="BE177"/>
  <c r="BE179"/>
  <c r="BE212"/>
  <c r="BE218"/>
  <c r="BE222"/>
  <c r="E50"/>
  <c r="BE101"/>
  <c r="BE105"/>
  <c r="BE147"/>
  <c r="BE174"/>
  <c r="BE187"/>
  <c r="BE192"/>
  <c r="BE199"/>
  <c r="BE208"/>
  <c r="BE106"/>
  <c r="BE129"/>
  <c r="BE139"/>
  <c r="BE161"/>
  <c r="BE176"/>
  <c r="BE155"/>
  <c r="BE183"/>
  <c r="BE188"/>
  <c r="BE189"/>
  <c r="BE160"/>
  <c r="BE165"/>
  <c r="BE202"/>
  <c r="BE214"/>
  <c r="BE116"/>
  <c r="BE186"/>
  <c r="BE193"/>
  <c r="BE195"/>
  <c r="BE162"/>
  <c r="BE163"/>
  <c r="BE166"/>
  <c r="BE167"/>
  <c r="BE185"/>
  <c r="BE213"/>
  <c r="BE112"/>
  <c r="BE117"/>
  <c r="BE130"/>
  <c r="BE137"/>
  <c r="BE138"/>
  <c r="BE141"/>
  <c r="BE142"/>
  <c r="BE152"/>
  <c r="BE170"/>
  <c r="BE207"/>
  <c i="2" r="BK96"/>
  <c r="J96"/>
  <c r="J63"/>
  <c i="3" r="E75"/>
  <c r="BE122"/>
  <c r="F58"/>
  <c r="BE90"/>
  <c r="BE108"/>
  <c r="J56"/>
  <c r="F84"/>
  <c r="BE110"/>
  <c r="BE119"/>
  <c i="2" r="J231"/>
  <c r="J68"/>
  <c i="3" r="BE104"/>
  <c r="BE99"/>
  <c r="BE102"/>
  <c r="BE106"/>
  <c r="BE117"/>
  <c i="2" r="J90"/>
  <c r="BE223"/>
  <c r="BE224"/>
  <c r="BE234"/>
  <c r="BE239"/>
  <c r="BE240"/>
  <c r="BE258"/>
  <c r="BE274"/>
  <c r="BE293"/>
  <c r="BE302"/>
  <c r="BE319"/>
  <c r="BE321"/>
  <c r="BE325"/>
  <c r="BE327"/>
  <c r="BE328"/>
  <c r="BE108"/>
  <c r="BE133"/>
  <c r="BE205"/>
  <c r="BE218"/>
  <c r="BE250"/>
  <c r="BE252"/>
  <c r="BE256"/>
  <c r="BE276"/>
  <c r="BE279"/>
  <c r="BE295"/>
  <c r="BE329"/>
  <c r="BE333"/>
  <c r="BE336"/>
  <c r="F59"/>
  <c r="BE103"/>
  <c r="BE128"/>
  <c r="BE144"/>
  <c r="BE195"/>
  <c r="BE204"/>
  <c r="BE206"/>
  <c r="BE209"/>
  <c r="BE267"/>
  <c r="BE272"/>
  <c r="BE273"/>
  <c r="BE277"/>
  <c r="BE292"/>
  <c r="BE294"/>
  <c r="BE113"/>
  <c r="BE114"/>
  <c r="BE148"/>
  <c r="BE149"/>
  <c r="BE188"/>
  <c r="BE197"/>
  <c r="BE198"/>
  <c r="BE208"/>
  <c r="BE210"/>
  <c r="BE226"/>
  <c r="BE227"/>
  <c r="BE228"/>
  <c r="BE245"/>
  <c r="BE249"/>
  <c r="BE260"/>
  <c r="BE261"/>
  <c r="BE266"/>
  <c r="BE286"/>
  <c r="BE288"/>
  <c r="BE299"/>
  <c r="BE310"/>
  <c r="BE180"/>
  <c r="BE193"/>
  <c r="BE194"/>
  <c r="BE196"/>
  <c r="BE202"/>
  <c r="BE225"/>
  <c r="BE236"/>
  <c r="BE275"/>
  <c r="BE284"/>
  <c r="BE306"/>
  <c r="BE281"/>
  <c r="BE283"/>
  <c r="BE285"/>
  <c r="BE291"/>
  <c r="BE297"/>
  <c r="BE301"/>
  <c r="BE303"/>
  <c r="BE334"/>
  <c r="BE338"/>
  <c r="BE124"/>
  <c r="BE154"/>
  <c r="BE212"/>
  <c r="BE213"/>
  <c r="BE215"/>
  <c r="BE217"/>
  <c r="BE220"/>
  <c r="BE233"/>
  <c r="BE255"/>
  <c r="BE257"/>
  <c r="BE265"/>
  <c r="BE271"/>
  <c r="BE289"/>
  <c r="BE309"/>
  <c r="BE313"/>
  <c r="BE314"/>
  <c r="BE323"/>
  <c r="BE337"/>
  <c r="BE129"/>
  <c r="BE134"/>
  <c r="BE140"/>
  <c r="BE162"/>
  <c r="BE203"/>
  <c r="BE222"/>
  <c r="BE230"/>
  <c r="BE232"/>
  <c r="BE235"/>
  <c r="BE237"/>
  <c r="BE251"/>
  <c r="BE253"/>
  <c r="BE254"/>
  <c r="BE278"/>
  <c r="BE287"/>
  <c r="BE290"/>
  <c r="BE304"/>
  <c r="BE308"/>
  <c r="E50"/>
  <c r="F58"/>
  <c r="BE98"/>
  <c r="BE102"/>
  <c r="BE153"/>
  <c r="BE207"/>
  <c r="BE219"/>
  <c r="BE238"/>
  <c r="BE263"/>
  <c r="BE296"/>
  <c r="BE307"/>
  <c r="BE320"/>
  <c r="BE322"/>
  <c r="BE331"/>
  <c r="BE107"/>
  <c r="BE168"/>
  <c r="BE229"/>
  <c r="BE243"/>
  <c r="BE244"/>
  <c r="BE246"/>
  <c r="BE247"/>
  <c r="BE264"/>
  <c r="BE269"/>
  <c r="BE305"/>
  <c r="BE112"/>
  <c r="BE176"/>
  <c r="BE262"/>
  <c r="BE312"/>
  <c r="BE317"/>
  <c r="BE318"/>
  <c i="6" r="F37"/>
  <c i="1" r="BD61"/>
  <c i="6" r="F34"/>
  <c i="1" r="BA61"/>
  <c i="3" r="F39"/>
  <c i="1" r="BD57"/>
  <c i="5" r="F37"/>
  <c i="1" r="BB60"/>
  <c i="5" r="J36"/>
  <c i="1" r="AW60"/>
  <c i="5" r="F38"/>
  <c i="1" r="BC60"/>
  <c r="AS54"/>
  <c i="2" r="J36"/>
  <c i="1" r="AW56"/>
  <c i="6" r="J34"/>
  <c i="1" r="AW61"/>
  <c i="4" r="F39"/>
  <c i="1" r="BD59"/>
  <c i="5" r="J32"/>
  <c r="F36"/>
  <c i="1" r="BA60"/>
  <c i="6" r="F36"/>
  <c i="1" r="BC61"/>
  <c i="5" r="F39"/>
  <c i="1" r="BD60"/>
  <c i="2" r="F37"/>
  <c i="1" r="BB56"/>
  <c i="4" r="J36"/>
  <c i="1" r="AW59"/>
  <c i="4" r="F37"/>
  <c i="1" r="BB59"/>
  <c i="3" r="F38"/>
  <c i="1" r="BC57"/>
  <c i="4" r="J32"/>
  <c i="2" r="F36"/>
  <c i="1" r="BA56"/>
  <c i="6" r="F35"/>
  <c i="1" r="BB61"/>
  <c i="2" r="F38"/>
  <c i="1" r="BC56"/>
  <c i="2" r="F39"/>
  <c i="1" r="BD56"/>
  <c i="3" r="F36"/>
  <c i="1" r="BA57"/>
  <c i="4" r="F36"/>
  <c i="1" r="BA59"/>
  <c i="3" r="J36"/>
  <c i="1" r="AW57"/>
  <c i="3" r="F37"/>
  <c i="1" r="BB57"/>
  <c i="4" r="F38"/>
  <c i="1" r="BC59"/>
  <c i="4" l="1" r="R154"/>
  <c r="R94"/>
  <c r="P154"/>
  <c r="P94"/>
  <c i="1" r="AU59"/>
  <c i="4" r="J95"/>
  <c r="J64"/>
  <c i="2" r="T214"/>
  <c r="T96"/>
  <c r="P214"/>
  <c r="P96"/>
  <c i="1" r="AU56"/>
  <c i="4" r="T94"/>
  <c i="2" r="R214"/>
  <c r="R96"/>
  <c i="6" r="T81"/>
  <c r="P81"/>
  <c i="1" r="AU61"/>
  <c i="6" r="R81"/>
  <c r="BK81"/>
  <c r="J81"/>
  <c r="J59"/>
  <c i="1" r="AG60"/>
  <c i="4" r="J63"/>
  <c i="1" r="AG59"/>
  <c i="6" r="J82"/>
  <c r="J60"/>
  <c i="3" r="BK87"/>
  <c r="J87"/>
  <c r="J63"/>
  <c i="1" r="AU58"/>
  <c i="4" r="J35"/>
  <c i="1" r="AV59"/>
  <c r="AT59"/>
  <c r="AN59"/>
  <c i="3" r="F35"/>
  <c i="1" r="AZ57"/>
  <c i="2" r="J32"/>
  <c i="1" r="AG56"/>
  <c r="BD58"/>
  <c r="BD55"/>
  <c r="BB58"/>
  <c r="AX58"/>
  <c i="2" r="F35"/>
  <c i="1" r="AZ56"/>
  <c r="BA55"/>
  <c r="AW55"/>
  <c i="2" r="J35"/>
  <c i="1" r="AV56"/>
  <c r="AT56"/>
  <c r="BC55"/>
  <c i="3" r="J35"/>
  <c i="1" r="AV57"/>
  <c r="AT57"/>
  <c i="4" r="F35"/>
  <c i="1" r="AZ59"/>
  <c r="AU55"/>
  <c r="BA58"/>
  <c r="AW58"/>
  <c r="BC58"/>
  <c r="AY58"/>
  <c i="6" r="F33"/>
  <c i="1" r="AZ61"/>
  <c i="5" r="J35"/>
  <c i="1" r="AV60"/>
  <c r="AT60"/>
  <c r="AN60"/>
  <c r="BB55"/>
  <c r="AX55"/>
  <c i="6" r="J33"/>
  <c i="1" r="AV61"/>
  <c r="AT61"/>
  <c i="5" r="F35"/>
  <c i="1" r="AZ60"/>
  <c i="5" l="1" r="J41"/>
  <c i="4" r="J41"/>
  <c i="1" r="AN56"/>
  <c i="2" r="J41"/>
  <c i="1" r="AU54"/>
  <c i="6" r="J30"/>
  <c i="1" r="AG61"/>
  <c r="AG58"/>
  <c r="AY55"/>
  <c r="BB54"/>
  <c r="AX54"/>
  <c i="3" r="J32"/>
  <c i="1" r="AG57"/>
  <c r="AG55"/>
  <c r="AG54"/>
  <c r="AK26"/>
  <c r="BC54"/>
  <c r="W32"/>
  <c r="AZ58"/>
  <c r="AV58"/>
  <c r="AT58"/>
  <c r="AN58"/>
  <c r="BD54"/>
  <c r="W33"/>
  <c r="AZ55"/>
  <c r="AV55"/>
  <c r="AT55"/>
  <c r="BA54"/>
  <c r="AW54"/>
  <c r="AK30"/>
  <c i="6" l="1" r="J39"/>
  <c i="1" r="AN55"/>
  <c i="3" r="J41"/>
  <c i="1" r="AN57"/>
  <c r="AN61"/>
  <c r="AY54"/>
  <c r="W31"/>
  <c r="W30"/>
  <c r="AZ54"/>
  <c r="W29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<sst xmlns="http://schemas.openxmlformats.org/spreadsheetml/2006/main">
  <si>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</si>
  <si>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</si>
  <si>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</si>
  <si>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</si>
  <si>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</si>
  <si>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{fbe54391-6448-42e0-acf2-106b9759cacc}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</si>
  <si>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</si>
  <si>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</si>
  <si>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</si>
  <si>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</si>
  <si>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</si>
  <si>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</si>
  <si>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</si>
  <si>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</si>
  <si>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</si>
  <si>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</si>
  <si>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</si>
  <si>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typu VÚD v obvodu SSZT Brno</t>
  </si>
  <si>
    <t>KSO:</t>
  </si>
  <si>
    <t/>
  </si>
  <si>
    <t>CC-CZ:</t>
  </si>
  <si>
    <t>Místo:</t>
  </si>
  <si>
    <t xml:space="preserve"> </t>
  </si>
  <si>
    <t>Datum:</t>
  </si>
  <si>
    <t>1. 3. 2023</t>
  </si>
  <si>
    <t>Zadavatel:</t>
  </si>
  <si>
    <t>IČ:</t>
  </si>
  <si>
    <t>DIČ:</t>
  </si>
  <si>
    <t>Uchazeč:</t>
  </si>
  <si>
    <t>Vyplň údaj</t>
  </si>
  <si>
    <t>Projektant:</t>
  </si>
  <si>
    <t>25525441</t>
  </si>
  <si>
    <t>Signal Projekt s.r.o.</t>
  </si>
  <si>
    <t>True</t>
  </si>
  <si>
    <t>Zpracovatel:</t>
  </si>
  <si>
    <t>Štěpán Mikš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</si>
  <si>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</si>
  <si>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</si>
  <si>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</si>
  <si>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</si>
  <si>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</si>
  <si>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</si>
  <si>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</si>
  <si>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</si>
  <si>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</si>
  <si>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</si>
  <si>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</si>
  <si>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</si>
  <si>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</si>
  <si>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</si>
  <si>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</si>
  <si>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</si>
  <si>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</si>
  <si>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</si>
  <si>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</si>
  <si>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</si>
  <si>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</si>
  <si>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</si>
  <si>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</si>
  <si>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</si>
  <si>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</si>
  <si>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</si>
  <si>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</si>
  <si>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</si>
  <si>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</si>
  <si>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</si>
  <si>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</si>
  <si>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</si>
  <si>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</si>
  <si>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</si>
  <si>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</si>
  <si>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</si>
  <si>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</si>
  <si>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</si>
  <si>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</si>
  <si>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</si>
  <si>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</t>
  </si>
  <si>
    <t>PZS P6950 v km 11,234 trati Chornice - Skalice nad Svitavou</t>
  </si>
  <si>
    <t>PRO</t>
  </si>
  <si>
    <t>1</t>
  </si>
  <si>
    <t>{65f3154a-c08c-4fac-8661-e05ad895920c}</t>
  </si>
  <si>
    <t>2</t>
  </si>
  <si>
    <t>/</t>
  </si>
  <si>
    <t>01</t>
  </si>
  <si>
    <t>Technologická část</t>
  </si>
  <si>
    <t>Soupis</t>
  </si>
  <si>
    <t>{f7168cff-497f-447c-836e-236da78c2937}</t>
  </si>
  <si>
    <t>02</t>
  </si>
  <si>
    <t>Stavební část</t>
  </si>
  <si>
    <t>{6b03a0d5-18e3-4e0e-a62f-2fc500915675}</t>
  </si>
  <si>
    <t>PS 02</t>
  </si>
  <si>
    <t>PZS P6961 v km 18,319 trati Chornice - Skalice nad Svitavou</t>
  </si>
  <si>
    <t>{a6377eb9-6c2a-49b3-a3d2-fcb6a462c4f1}</t>
  </si>
  <si>
    <t>{b40f83d9-eeb9-436b-b9fd-644f4c033e45}</t>
  </si>
  <si>
    <t>{2952271c-7f40-46dd-9753-4098147b7dfc}</t>
  </si>
  <si>
    <t>VON</t>
  </si>
  <si>
    <t>{e30495df-0eb3-45b2-93b8-c74b65db61b8}</t>
  </si>
  <si>
    <t>KRYCÍ LIST SOUPISU PRACÍ</t>
  </si>
  <si>
    <t>Objekt:</t>
  </si>
  <si>
    <t>PS 01 - PZS P6950 v km 11,234 trati Chornice - Skalice nad Svitavou</t>
  </si>
  <si>
    <t>Soupis:</t>
  </si>
  <si>
    <t>01 - Technologická část</t>
  </si>
  <si>
    <t>REKAPITULACE ČLENĚNÍ SOUPISU PRACÍ</t>
  </si>
  <si>
    <t>Kód dílu - Popis</t>
  </si>
  <si>
    <t>Cena celkem [CZK]</t>
  </si>
  <si>
    <t>-1</t>
  </si>
  <si>
    <t>01 - Kabelizace</t>
  </si>
  <si>
    <t xml:space="preserve">    01.1 - Kabelové trasy</t>
  </si>
  <si>
    <t>02 - Venkovní zabezpečovací zařízení</t>
  </si>
  <si>
    <t xml:space="preserve">    02.1 - Přejezdové zabezpečovací zařízení</t>
  </si>
  <si>
    <t xml:space="preserve">    02.2 - Staniční zabezpečovací zařízení</t>
  </si>
  <si>
    <t xml:space="preserve">      02.3 - Světelná návěstidla</t>
  </si>
  <si>
    <t xml:space="preserve">    02.4 - Venkovní prvky počítače náprav</t>
  </si>
  <si>
    <t>03 - Vnitřní zabezpečovací zařízení</t>
  </si>
  <si>
    <t>04 - Demontáže</t>
  </si>
  <si>
    <t>05 - Zkoušky, revize, dokumentace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</si>
  <si>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</si>
  <si>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</si>
  <si>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</si>
  <si>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</si>
  <si>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</si>
  <si>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</si>
  <si>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</si>
  <si>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</si>
  <si>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</si>
  <si>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</si>
  <si>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</si>
  <si>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</si>
  <si>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</si>
  <si>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</si>
  <si>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Kabelizace</t>
  </si>
  <si>
    <t>ROZPOCET</t>
  </si>
  <si>
    <t>M</t>
  </si>
  <si>
    <t>7590521514</t>
  </si>
  <si>
    <t>Venkovní vedení kabelová - metalické sítě Plněné, párované s ochr. vodičem TCEKPFLEY 3 P 1,0 D</t>
  </si>
  <si>
    <t>m</t>
  </si>
  <si>
    <t>Sborník UOŽI 01 2023</t>
  </si>
  <si>
    <t>8</t>
  </si>
  <si>
    <t>4</t>
  </si>
  <si>
    <t>2141962695</t>
  </si>
  <si>
    <t>VV</t>
  </si>
  <si>
    <t>EY 3p [součet délek]</t>
  </si>
  <si>
    <t>405+200+80+60</t>
  </si>
  <si>
    <t>Součet</t>
  </si>
  <si>
    <t>K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</si>
  <si>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</si>
  <si>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</si>
  <si>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</si>
  <si>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512</t>
  </si>
  <si>
    <t>-217657818</t>
  </si>
  <si>
    <t>3</t>
  </si>
  <si>
    <t>7590521519</t>
  </si>
  <si>
    <t>Venkovní vedení kabelová - metalické sítě Plněné, párované s ochr. vodičem TCEKPFLEY 4 P 1,0 D</t>
  </si>
  <si>
    <t>ÚOŽI 2023 01</t>
  </si>
  <si>
    <t>1275494755</t>
  </si>
  <si>
    <t>EY 4p [součet délek]</t>
  </si>
  <si>
    <t>500+200+410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</si>
  <si>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</si>
  <si>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</si>
  <si>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-2103745909</t>
  </si>
  <si>
    <t>5</t>
  </si>
  <si>
    <t>7590521529</t>
  </si>
  <si>
    <t>Venkovní vedení kabelová - metalické sítě Plněné, párované s ochr. vodičem TCEKPFLEY 7 P 1,0 D</t>
  </si>
  <si>
    <t>659089904</t>
  </si>
  <si>
    <t>EY 7p [součet délek]</t>
  </si>
  <si>
    <t>90+240</t>
  </si>
  <si>
    <t>6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</si>
  <si>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</si>
  <si>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</si>
  <si>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-656566291</t>
  </si>
  <si>
    <t>7</t>
  </si>
  <si>
    <t>7590520919</t>
  </si>
  <si>
    <t>Venkovní vedení kabelová - metalické sítě Plněné, armované Al dráty, ochranný obal z PE 4x0,8 TCEPKPFLEZE 3 x 4 x 0,8</t>
  </si>
  <si>
    <t>1441758791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</si>
  <si>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</si>
  <si>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</si>
  <si>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-460152816</t>
  </si>
  <si>
    <t>ZE 3XN [součet délek]</t>
  </si>
  <si>
    <t>600</t>
  </si>
  <si>
    <t>9</t>
  </si>
  <si>
    <t>7590521534</t>
  </si>
  <si>
    <t>Venkovní vedení kabelová - metalické sítě Plněné, párované s ochr. vodičem TCEKPFLEY 12 P 1,0 D</t>
  </si>
  <si>
    <t>-1537080512</t>
  </si>
  <si>
    <t>EY 12p [součet délek]</t>
  </si>
  <si>
    <t>240+900+40+40</t>
  </si>
  <si>
    <t>10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</si>
  <si>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</si>
  <si>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</si>
  <si>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-210492535</t>
  </si>
  <si>
    <t>11</t>
  </si>
  <si>
    <t>7590521614</t>
  </si>
  <si>
    <t>Venkovní vedení kabelová - metalické sítě Plněné, párované s ochr. vodičem, armované Al dráty TCEKPFLEZE 16 P 1,0 D</t>
  </si>
  <si>
    <t>644631963</t>
  </si>
  <si>
    <t>ZE 16p [součet délek]</t>
  </si>
  <si>
    <t>800</t>
  </si>
  <si>
    <t>12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</si>
  <si>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</si>
  <si>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</si>
  <si>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-1159596543</t>
  </si>
  <si>
    <t>13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</si>
  <si>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</si>
  <si>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</si>
  <si>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-762932083</t>
  </si>
  <si>
    <t>14</t>
  </si>
  <si>
    <t>7590521544</t>
  </si>
  <si>
    <t>Venkovní vedení kabelová - metalické sítě Plněné, párované s ochr. vodičem TCEKPFLEY 24 P 1,0 D</t>
  </si>
  <si>
    <t>1526456169</t>
  </si>
  <si>
    <t>EY 24p [součet délek]</t>
  </si>
  <si>
    <t>60</t>
  </si>
  <si>
    <t>7590520929</t>
  </si>
  <si>
    <t>Venkovní vedení kabelová - metalické sítě Plněné, armované Al dráty, ochranný obal z PE 4x0,8 TCEPKPFLEZE 10 x 4 x 0,8</t>
  </si>
  <si>
    <t>254403597</t>
  </si>
  <si>
    <t>ZE 10XN [součet délek]</t>
  </si>
  <si>
    <t>2300</t>
  </si>
  <si>
    <t>16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</si>
  <si>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</si>
  <si>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</si>
  <si>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-2057718692</t>
  </si>
  <si>
    <t>17</t>
  </si>
  <si>
    <t>7590521549</t>
  </si>
  <si>
    <t>Venkovní vedení kabelová - metalické sítě Plněné, párované s ochr. vodičem TCEKPFLEY 30 P 1,0 D</t>
  </si>
  <si>
    <t>233825851</t>
  </si>
  <si>
    <t>EY 30p [součet délek]</t>
  </si>
  <si>
    <t>450+450</t>
  </si>
  <si>
    <t>18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</si>
  <si>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</si>
  <si>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</si>
  <si>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1826915889</t>
  </si>
  <si>
    <t>19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</si>
  <si>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</si>
  <si>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</si>
  <si>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-2116064297</t>
  </si>
  <si>
    <t>20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</si>
  <si>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</si>
  <si>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</si>
  <si>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256</t>
  </si>
  <si>
    <t>64</t>
  </si>
  <si>
    <t>1912790337</t>
  </si>
  <si>
    <t xml:space="preserve">EY 4p </t>
  </si>
  <si>
    <t>EY 12p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</si>
  <si>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</si>
  <si>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</si>
  <si>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99622571</t>
  </si>
  <si>
    <t>EY 16p</t>
  </si>
  <si>
    <t>10XN</t>
  </si>
  <si>
    <t>EY 30p</t>
  </si>
  <si>
    <t>22</t>
  </si>
  <si>
    <t>7590525463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</si>
  <si>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</si>
  <si>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-739667829</t>
  </si>
  <si>
    <t>EY 4p</t>
  </si>
  <si>
    <t>23</t>
  </si>
  <si>
    <t>7590525464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</si>
  <si>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</si>
  <si>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-1040257796</t>
  </si>
  <si>
    <t>24</t>
  </si>
  <si>
    <t>7590525465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</si>
  <si>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</si>
  <si>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1486680812</t>
  </si>
  <si>
    <t>01.1</t>
  </si>
  <si>
    <t>Kabelové trasy</t>
  </si>
  <si>
    <t>25</t>
  </si>
  <si>
    <t>7593500090</t>
  </si>
  <si>
    <t>Trasy kabelového vedení Kabelové žlaby (100x100) spodní + vrchní díl plast</t>
  </si>
  <si>
    <t>-1433043363</t>
  </si>
  <si>
    <t>26</t>
  </si>
  <si>
    <t>7593500095</t>
  </si>
  <si>
    <t>Trasy kabelového vedení Kabelové žlaby (100x100) spojka plast</t>
  </si>
  <si>
    <t>1516304486</t>
  </si>
  <si>
    <t>27</t>
  </si>
  <si>
    <t>7593500595</t>
  </si>
  <si>
    <t>Trasy kabelového vedení Kabelové krycí desky a pásy Fólie výstražná modrá š. 20cm (HM0673909991020)</t>
  </si>
  <si>
    <t>753835070</t>
  </si>
  <si>
    <t>28</t>
  </si>
  <si>
    <t>7593505150</t>
  </si>
  <si>
    <t>Pokládka výstražné fólie do výkopu</t>
  </si>
  <si>
    <t>-1140369911</t>
  </si>
  <si>
    <t>29</t>
  </si>
  <si>
    <t>7593500965</t>
  </si>
  <si>
    <t>Trasy kabelového vedení Ohebná dvouplášťová korugovaná chránička 160/138smotek</t>
  </si>
  <si>
    <t>2031038128</t>
  </si>
  <si>
    <t>30</t>
  </si>
  <si>
    <t>7593501125</t>
  </si>
  <si>
    <t>Trasy kabelového vedení Chráničky optického kabelu HDPE 6040 průměr 40/33 mm</t>
  </si>
  <si>
    <t>1197571206</t>
  </si>
  <si>
    <t>HDPE 40/33</t>
  </si>
  <si>
    <t>1000+1000</t>
  </si>
  <si>
    <t>31</t>
  </si>
  <si>
    <t>7593505202</t>
  </si>
  <si>
    <t>Uložení HDPE trubky pro optický kabel do výkopu bez zřízení lože a bez krytí</t>
  </si>
  <si>
    <t>357446036</t>
  </si>
  <si>
    <t>32</t>
  </si>
  <si>
    <t>7593501195</t>
  </si>
  <si>
    <t>Trasy kabelového vedení Spojky šroubovací pro chráničky optického kabelu HDPE 5050 průměr 40 mm</t>
  </si>
  <si>
    <t>698139512</t>
  </si>
  <si>
    <t>33</t>
  </si>
  <si>
    <t>7593505220</t>
  </si>
  <si>
    <t>Montáž spojky Plasson na HDPE trubce rovné nebo redukční</t>
  </si>
  <si>
    <t>-951974776</t>
  </si>
  <si>
    <t>34</t>
  </si>
  <si>
    <t>7593501143</t>
  </si>
  <si>
    <t>Trasy kabelového vedení Chráničky optického kabelu HDPE Koncová zátka Jackmoon 38-46 mm</t>
  </si>
  <si>
    <t>-1481383316</t>
  </si>
  <si>
    <t>35</t>
  </si>
  <si>
    <t>7593505240</t>
  </si>
  <si>
    <t>Montáž koncovky nebo záslepky Plasson na HDPE trubku</t>
  </si>
  <si>
    <t>2064436455</t>
  </si>
  <si>
    <t>36</t>
  </si>
  <si>
    <t>7598035170</t>
  </si>
  <si>
    <t>Kontrola tlakutěsnosti HDPE trubky v úseku do 2 000 m</t>
  </si>
  <si>
    <t>-1935948503</t>
  </si>
  <si>
    <t>37</t>
  </si>
  <si>
    <t>7598035190</t>
  </si>
  <si>
    <t>Kontrola průchodnosti trubky pro optický kabel</t>
  </si>
  <si>
    <t>km</t>
  </si>
  <si>
    <t>-581481929</t>
  </si>
  <si>
    <t>38</t>
  </si>
  <si>
    <t>7590140100</t>
  </si>
  <si>
    <t>Závěry Skříň kolejová TJA plastová (CV736599001)</t>
  </si>
  <si>
    <t>-322131472</t>
  </si>
  <si>
    <t>39</t>
  </si>
  <si>
    <t>7594205084</t>
  </si>
  <si>
    <t>Montáž kolejové skříně TJA, TJAP bez připojení na kolejnice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</si>
  <si>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1219915681</t>
  </si>
  <si>
    <t>P</t>
  </si>
  <si>
    <t>Poznámka k položce:_x000d_
Změna položky: Montáž kolejové skříně TJA, TJAP bez připojení na kolejnice - usazení skříně do výkopu bez provedení zemních prací, zatažení kabelů, proměření izolačního stavu, označení skříně. Bez zhotovení a zapojení kabelových forem</t>
  </si>
  <si>
    <t>40</t>
  </si>
  <si>
    <t>7497701280</t>
  </si>
  <si>
    <t xml:space="preserve">Kabely trakčního vedení, Různé TV  Uzemňovací vedení v zemi, páskem FeZn do 120 mm2</t>
  </si>
  <si>
    <t>-1569915919</t>
  </si>
  <si>
    <t>41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</si>
  <si>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</si>
  <si>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</si>
  <si>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1734075550</t>
  </si>
  <si>
    <t>Venkovní zabezpečovací zařízení</t>
  </si>
  <si>
    <t>42</t>
  </si>
  <si>
    <t>7590725140</t>
  </si>
  <si>
    <t>Situování stožáru návěstidla nebo výstražníku přejezdového zařízení</t>
  </si>
  <si>
    <t>582389441</t>
  </si>
  <si>
    <t>Poznámka k položce:_x000d_
5 návěstidel, 4 výstražníky</t>
  </si>
  <si>
    <t>43</t>
  </si>
  <si>
    <t>7590190030</t>
  </si>
  <si>
    <t>Ostatní Nástupištní panel (před vchodové dveře RD)</t>
  </si>
  <si>
    <t>701920127</t>
  </si>
  <si>
    <t>44</t>
  </si>
  <si>
    <t>7590115005</t>
  </si>
  <si>
    <t>Montáž objektu rozměru do 2,5 x 3,6 m - usazení na základy, zatažení kabelů a zřízení kabelové rezervy, opravný nátěr. Neobsahuje výkop a zához jam</t>
  </si>
  <si>
    <t>-1171638913</t>
  </si>
  <si>
    <t>45</t>
  </si>
  <si>
    <t>7590110140</t>
  </si>
  <si>
    <t>Domky, přístřešky Reléový domek - výška 3,10 m - podle zvl. požadavků a předložené dokumentace vč. základní výbavy rozvaděče, osvětlení, dvou zásuvek, ventilátoru a topení 3x3 m</t>
  </si>
  <si>
    <t>-105199802</t>
  </si>
  <si>
    <t>46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</si>
  <si>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</si>
  <si>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roštů, zhotovení a zapojení kabelových forem</t>
  </si>
  <si>
    <t>1120451116</t>
  </si>
  <si>
    <t>02.1</t>
  </si>
  <si>
    <t>Přejezdové zabezpečovací zařízení</t>
  </si>
  <si>
    <t>47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</si>
  <si>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</si>
  <si>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</si>
  <si>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-169892598</t>
  </si>
  <si>
    <t>48</t>
  </si>
  <si>
    <t>7592815046</t>
  </si>
  <si>
    <t>Montáž plastového výstražníku AŽD 97 se dvěma skříněmi - smontování kompletního výstražníku, označení označovacími štítky, postavení a montáž výstražníku na základ, zatažení kabelu bez zhotovení a zapojení kabelové formy, nátěr. Bez provedení ochrany proti vlivu trakcí</t>
  </si>
  <si>
    <t>1486776378</t>
  </si>
  <si>
    <t>49</t>
  </si>
  <si>
    <t>7592825010</t>
  </si>
  <si>
    <t>Montáž součástí výstražníku nosiče výstražníku</t>
  </si>
  <si>
    <t>-326048576</t>
  </si>
  <si>
    <t>50</t>
  </si>
  <si>
    <t>7592825110</t>
  </si>
  <si>
    <t>Montáž kříže výstražného</t>
  </si>
  <si>
    <t>-1937877332</t>
  </si>
  <si>
    <t>51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</si>
  <si>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</si>
  <si>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</si>
  <si>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-542905580</t>
  </si>
  <si>
    <t>52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</si>
  <si>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</si>
  <si>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</si>
  <si>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-207658651</t>
  </si>
  <si>
    <t>53</t>
  </si>
  <si>
    <t>7591505022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</si>
  <si>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</si>
  <si>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575553524</t>
  </si>
  <si>
    <t>54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</si>
  <si>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</si>
  <si>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</si>
  <si>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-1607238307</t>
  </si>
  <si>
    <t>55</t>
  </si>
  <si>
    <t>7591505032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</si>
  <si>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</si>
  <si>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-703966841</t>
  </si>
  <si>
    <t>02.2</t>
  </si>
  <si>
    <t>Staniční zabezpečovací zařízení</t>
  </si>
  <si>
    <t>56</t>
  </si>
  <si>
    <t>7591300170</t>
  </si>
  <si>
    <t>Zámky Skříň ochranná DR odklopná pro výměn. zámek DR (HM0404156030000)</t>
  </si>
  <si>
    <t>-1651754775</t>
  </si>
  <si>
    <t>57</t>
  </si>
  <si>
    <t>7591305172</t>
  </si>
  <si>
    <t>Montáž součástí zámku ochranné skříňky</t>
  </si>
  <si>
    <t>-1408516986</t>
  </si>
  <si>
    <t>58</t>
  </si>
  <si>
    <t>7591300200</t>
  </si>
  <si>
    <t>Zámky Zámek výměn. jednoduchý univerzální (HM0404156060000)</t>
  </si>
  <si>
    <t>1336881502</t>
  </si>
  <si>
    <t>59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</si>
  <si>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</si>
  <si>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</si>
  <si>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-577551998</t>
  </si>
  <si>
    <t>7591300208</t>
  </si>
  <si>
    <t>Zámky Zámek výměn. kontrolní univerzální (HM0404156070000)</t>
  </si>
  <si>
    <t>-768539364</t>
  </si>
  <si>
    <t>61</t>
  </si>
  <si>
    <t>7591305014</t>
  </si>
  <si>
    <t>Montáž zámku výměnového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</si>
  <si>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-1689032130</t>
  </si>
  <si>
    <t>62</t>
  </si>
  <si>
    <t>7591300090</t>
  </si>
  <si>
    <t>Zámky Zámek venkovní stejnosměr. elmag.(UPM 24) (CV731369004)</t>
  </si>
  <si>
    <t>-1972968326</t>
  </si>
  <si>
    <t>63</t>
  </si>
  <si>
    <t>7591305120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</si>
  <si>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</si>
  <si>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340987305</t>
  </si>
  <si>
    <t>7596910070</t>
  </si>
  <si>
    <t>Venkovní telefonní objekty Základ pod telefon 17x37x150cm (HM0592110050000)</t>
  </si>
  <si>
    <t>164733180</t>
  </si>
  <si>
    <t>Poznámka k položce:_x000d_
Základ pro EMZ</t>
  </si>
  <si>
    <t>02.3</t>
  </si>
  <si>
    <t>Světelná návěstidla</t>
  </si>
  <si>
    <t>65</t>
  </si>
  <si>
    <t>7590725020</t>
  </si>
  <si>
    <t>Montáž doplňujících součástí ke světelnému návěstidlu návěstního transformátoru</t>
  </si>
  <si>
    <t>-1011035433</t>
  </si>
  <si>
    <t>66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</si>
  <si>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</si>
  <si>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</si>
  <si>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1340392454</t>
  </si>
  <si>
    <t>67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</si>
  <si>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</si>
  <si>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</si>
  <si>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-1854346331</t>
  </si>
  <si>
    <t>68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</si>
  <si>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</si>
  <si>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</si>
  <si>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1937263387</t>
  </si>
  <si>
    <t>69</t>
  </si>
  <si>
    <t>7592705014</t>
  </si>
  <si>
    <t>Montáž upozorňovadla vysokého na sloupek</t>
  </si>
  <si>
    <t>-2143763628</t>
  </si>
  <si>
    <t>02.4</t>
  </si>
  <si>
    <t>Venkovní prvky počítače náprav</t>
  </si>
  <si>
    <t>70</t>
  </si>
  <si>
    <t>7592005050</t>
  </si>
  <si>
    <t>Montáž počítacího bodu (senzoru) RSR 180 - uložení a připevnění na určené místo, seřízení polohy, přezkoušení</t>
  </si>
  <si>
    <t>-831410818</t>
  </si>
  <si>
    <t>71</t>
  </si>
  <si>
    <t>7592010102</t>
  </si>
  <si>
    <t>Kolové senzory a snímače počítačů náprav Snímač průjezdu kola RSR 180 (5 m kabel)</t>
  </si>
  <si>
    <t>128</t>
  </si>
  <si>
    <t>-1621737134</t>
  </si>
  <si>
    <t>72</t>
  </si>
  <si>
    <t>7594305015</t>
  </si>
  <si>
    <t>Montáž součástí počítače náprav neoprénové ochranné hadice se soupravou pro upevnění k pražci</t>
  </si>
  <si>
    <t>-1749110339</t>
  </si>
  <si>
    <t>73</t>
  </si>
  <si>
    <t>7592010142</t>
  </si>
  <si>
    <t>Kolové senzory a snímače počítačů náprav Neoprénová ochr. hadice 4,8 m</t>
  </si>
  <si>
    <t>476666283</t>
  </si>
  <si>
    <t>74</t>
  </si>
  <si>
    <t>7592010152</t>
  </si>
  <si>
    <t>Kolové senzory a snímače počítačů náprav Montážní sada neoprénové ochr.hadice</t>
  </si>
  <si>
    <t>33506677</t>
  </si>
  <si>
    <t>75</t>
  </si>
  <si>
    <t>7594305040</t>
  </si>
  <si>
    <t>Montáž součástí počítače náprav upevňovací kolejnicové čelisti SK 140</t>
  </si>
  <si>
    <t>-1544864873</t>
  </si>
  <si>
    <t>76</t>
  </si>
  <si>
    <t>7592010168</t>
  </si>
  <si>
    <t>Kolové senzory a snímače počítačů náprav Upevňovací souprava SK150</t>
  </si>
  <si>
    <t>-1516203021</t>
  </si>
  <si>
    <t>77</t>
  </si>
  <si>
    <t>7590140170</t>
  </si>
  <si>
    <t>Závěry Závěr kabelový UPMP-WM III. (CV736709003)</t>
  </si>
  <si>
    <t>-1160507972</t>
  </si>
  <si>
    <t>78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</si>
  <si>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</si>
  <si>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</si>
  <si>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-95449194</t>
  </si>
  <si>
    <t>79</t>
  </si>
  <si>
    <t>7592010270</t>
  </si>
  <si>
    <t>Kolové senzory a snímače počítačů náprav Zkušební přípravek PB200</t>
  </si>
  <si>
    <t>70268659</t>
  </si>
  <si>
    <t>03</t>
  </si>
  <si>
    <t>Vnitřní zabezpečovací zařízení</t>
  </si>
  <si>
    <t>80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</si>
  <si>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</si>
  <si>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</si>
  <si>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-1769543396</t>
  </si>
  <si>
    <t>81</t>
  </si>
  <si>
    <t>7593005012</t>
  </si>
  <si>
    <t>Montáž dobíječe, usměrňovače, napáječe nástěnného - včetně připojení vodičů elektrické sítě ss rozvodu a uzemnění, přezkoušení funkce</t>
  </si>
  <si>
    <t>1996075606</t>
  </si>
  <si>
    <t>82</t>
  </si>
  <si>
    <t>7592910135</t>
  </si>
  <si>
    <t>Baterie Staniční akumulátory NiCd článek 1,2 V/180 Ah C5 se sintrovanou elektrodou, cena včetně spojovacího materiálu a bateriového nosiče či stojanu</t>
  </si>
  <si>
    <t>949281978</t>
  </si>
  <si>
    <t>83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</si>
  <si>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</si>
  <si>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</si>
  <si>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727943755</t>
  </si>
  <si>
    <t>84</t>
  </si>
  <si>
    <t>7593315230</t>
  </si>
  <si>
    <t>Montáž stojanu pro baterie 12 V 200 Ah - umístění na určené místo, vyrovnání do vodováhy</t>
  </si>
  <si>
    <t>-447020387</t>
  </si>
  <si>
    <t>85</t>
  </si>
  <si>
    <t>7593310860</t>
  </si>
  <si>
    <t>Konstrukční díly Stojan pod baterie (CV621849001)</t>
  </si>
  <si>
    <t>-805556122</t>
  </si>
  <si>
    <t>86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</si>
  <si>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</si>
  <si>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</si>
  <si>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</si>
  <si>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122810506</t>
  </si>
  <si>
    <t>87</t>
  </si>
  <si>
    <t>7592810920</t>
  </si>
  <si>
    <t>Reléový stojan SZZ nevystrojený univerzální - kategorie SZZ dle TNŽ 34 2620:2002: SZZ 1., 2.nebo 3.kategorie</t>
  </si>
  <si>
    <t>984188330</t>
  </si>
  <si>
    <t>Poznámka k položce:_x000d_
Výstroj návěstidel</t>
  </si>
  <si>
    <t>88</t>
  </si>
  <si>
    <t>7593315106</t>
  </si>
  <si>
    <t>Montáž zabezpečovacího stojanu s elektronickými prvky a panely - upevnění stojanu do stojanové řady, připojení ochranného uzemnění a informativní kontrola zapojení</t>
  </si>
  <si>
    <t>-450302447</t>
  </si>
  <si>
    <t>Poznámka k položce:_x000d_
Stojan PZS a výstroje návěstidel</t>
  </si>
  <si>
    <t>89</t>
  </si>
  <si>
    <t>7594300078</t>
  </si>
  <si>
    <t>Počítače náprav Vnitřní prvky PN ACS 2000 Čítačová jednotka ACB119 GS04</t>
  </si>
  <si>
    <t>-1140214595</t>
  </si>
  <si>
    <t>90</t>
  </si>
  <si>
    <t>7594300084</t>
  </si>
  <si>
    <t>Počítače náprav Vnitřní prvky PN ACS 2000 Vyhodnocovací jednotka IMC003 GS01</t>
  </si>
  <si>
    <t>1334721203</t>
  </si>
  <si>
    <t>91</t>
  </si>
  <si>
    <t>7594300108</t>
  </si>
  <si>
    <t>Počítače náprav Vnitřní prvky PN ACS 2000 Jednotka jištění SIC006 GS01</t>
  </si>
  <si>
    <t>1171377038</t>
  </si>
  <si>
    <t>92</t>
  </si>
  <si>
    <t>7594300136</t>
  </si>
  <si>
    <t>Počítače náprav Vnitřní prvky PN ACS 2000 Sběrnicová jednotka ABP002-2 21TE GS02</t>
  </si>
  <si>
    <t>1289445912</t>
  </si>
  <si>
    <t>93</t>
  </si>
  <si>
    <t>7594300018</t>
  </si>
  <si>
    <t>Počítače náprav Vnitřní prvky PN AZF Přepěťová ochrana vyhodnocovací jednotky BSI002 (BSI003, BSI004)</t>
  </si>
  <si>
    <t>-295523594</t>
  </si>
  <si>
    <t>94</t>
  </si>
  <si>
    <t>7594300098</t>
  </si>
  <si>
    <t>Počítače náprav Vnitřní prvky PN ACS 2000 Montážní skříňka BGT04 šíře 84TE</t>
  </si>
  <si>
    <t>925425723</t>
  </si>
  <si>
    <t>95</t>
  </si>
  <si>
    <t>7594305010</t>
  </si>
  <si>
    <t>Montáž součástí počítače náprav vyhodnocovací části</t>
  </si>
  <si>
    <t>-1039779956</t>
  </si>
  <si>
    <t>96</t>
  </si>
  <si>
    <t>7594305070</t>
  </si>
  <si>
    <t>Montáž součástí počítače náprav skříně pro bloky šíře 84TE BGT 01</t>
  </si>
  <si>
    <t>1109286762</t>
  </si>
  <si>
    <t>97</t>
  </si>
  <si>
    <t>7592605020</t>
  </si>
  <si>
    <t>Konfigurace SW v PC</t>
  </si>
  <si>
    <t>hod</t>
  </si>
  <si>
    <t>1843726645</t>
  </si>
  <si>
    <t>Poznámka k položce:_x000d_
Adresný SW PZS</t>
  </si>
  <si>
    <t>98</t>
  </si>
  <si>
    <t>-1644350573</t>
  </si>
  <si>
    <t>Poznámka k položce:_x000d_
SW BDA</t>
  </si>
  <si>
    <t>99</t>
  </si>
  <si>
    <t>7590610020</t>
  </si>
  <si>
    <t>Indikační a kolejové desky a ovládací pulty Buňka světelná jednožárovková (CV720409002)</t>
  </si>
  <si>
    <t>873684970</t>
  </si>
  <si>
    <t>100</t>
  </si>
  <si>
    <t>7590610130</t>
  </si>
  <si>
    <t>Indikační a kolejové desky a ovládací pulty Řadič dvoupolohový 45 stupňů (CV720669001)</t>
  </si>
  <si>
    <t>1045795432</t>
  </si>
  <si>
    <t>101</t>
  </si>
  <si>
    <t>7590610150</t>
  </si>
  <si>
    <t>Indikační a kolejové desky a ovládací pulty Řadič třípolohový 2x45 stupňů (CV720689001)</t>
  </si>
  <si>
    <t>577124872</t>
  </si>
  <si>
    <t>102</t>
  </si>
  <si>
    <t>7590610180</t>
  </si>
  <si>
    <t>Indikační a kolejové desky a ovládací pulty Tlačítko dvoupolohové vratné (CV720769001)</t>
  </si>
  <si>
    <t>-671851027</t>
  </si>
  <si>
    <t>103</t>
  </si>
  <si>
    <t>7590610230</t>
  </si>
  <si>
    <t>Indikační a kolejové desky a ovládací pulty Tlačítko třípolohové vratné (CV720789001)</t>
  </si>
  <si>
    <t>651071467</t>
  </si>
  <si>
    <t>104</t>
  </si>
  <si>
    <t>7590610240</t>
  </si>
  <si>
    <t>Indikační a kolejové desky a ovládací pulty Tlačítko třípolohové vratné (CV720789003)</t>
  </si>
  <si>
    <t>-1789108839</t>
  </si>
  <si>
    <t>105</t>
  </si>
  <si>
    <t>7590610370</t>
  </si>
  <si>
    <t>Indikační a kolejové desky a ovládací pulty Stínítko rudé (HM0321720400010)</t>
  </si>
  <si>
    <t>-1618025710</t>
  </si>
  <si>
    <t>106</t>
  </si>
  <si>
    <t>7590610380</t>
  </si>
  <si>
    <t>Indikační a kolejové desky a ovládací pulty Stínítko zelené (HM0321720400011)</t>
  </si>
  <si>
    <t>-934721064</t>
  </si>
  <si>
    <t>107</t>
  </si>
  <si>
    <t>7590610400</t>
  </si>
  <si>
    <t>Indikační a kolejové desky a ovládací pulty Stínítko čiré (HM0321720400013)</t>
  </si>
  <si>
    <t>328088465</t>
  </si>
  <si>
    <t>108</t>
  </si>
  <si>
    <t>7590610410</t>
  </si>
  <si>
    <t>Indikační a kolejové desky a ovládací pulty Stínítko žluté (HM0321720400014)</t>
  </si>
  <si>
    <t>276286227</t>
  </si>
  <si>
    <t>109</t>
  </si>
  <si>
    <t>7590610450</t>
  </si>
  <si>
    <t>Indikační a kolejové desky a ovládací pulty Počítadlo do kolejové desky 24V</t>
  </si>
  <si>
    <t>-619079675</t>
  </si>
  <si>
    <t>110</t>
  </si>
  <si>
    <t>7593310850</t>
  </si>
  <si>
    <t>Konstrukční díly Stojan kolejové desky (CV721159001)</t>
  </si>
  <si>
    <t>2053005236</t>
  </si>
  <si>
    <t>111</t>
  </si>
  <si>
    <t>7591300110</t>
  </si>
  <si>
    <t>Zámky Zámek panelový stejnosměr. elmag. (panelový) (CV731389001)</t>
  </si>
  <si>
    <t>-827835531</t>
  </si>
  <si>
    <t>112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</si>
  <si>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</si>
  <si>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</si>
  <si>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-1096773740</t>
  </si>
  <si>
    <t>113</t>
  </si>
  <si>
    <t>7595120030</t>
  </si>
  <si>
    <t>Telefonní přístroje nezapojené na ústřednu Venkovní telefonní objekt, provedení na sloup, externí napájení</t>
  </si>
  <si>
    <t>262144</t>
  </si>
  <si>
    <t>2058051287</t>
  </si>
  <si>
    <t>Poznámka k položce:_x000d_
VTO k vjezdovému návěstidlu L</t>
  </si>
  <si>
    <t>114</t>
  </si>
  <si>
    <t>1104328041</t>
  </si>
  <si>
    <t>04</t>
  </si>
  <si>
    <t>Demontáže</t>
  </si>
  <si>
    <t>115</t>
  </si>
  <si>
    <t>7593407130</t>
  </si>
  <si>
    <t>Demontáž drátovodu dvojitého ze žlabu</t>
  </si>
  <si>
    <t>1402979916</t>
  </si>
  <si>
    <t>116</t>
  </si>
  <si>
    <t>7593407280</t>
  </si>
  <si>
    <t>Demontáž žlabu betonového plnostěnného 20 x 20 - T 2 N</t>
  </si>
  <si>
    <t>412976235</t>
  </si>
  <si>
    <t>117</t>
  </si>
  <si>
    <t>7593407010</t>
  </si>
  <si>
    <t>Demontáž sloupku pro drátovodné kladky</t>
  </si>
  <si>
    <t>-1527625743</t>
  </si>
  <si>
    <t>118</t>
  </si>
  <si>
    <t>7593407060</t>
  </si>
  <si>
    <t>Demontáž kladky dvojité ze sloupku</t>
  </si>
  <si>
    <t>-1689038398</t>
  </si>
  <si>
    <t>119</t>
  </si>
  <si>
    <t>7593407140</t>
  </si>
  <si>
    <t>Demontáž drátovodu dvojitého ze sloupků</t>
  </si>
  <si>
    <t>-1392601925</t>
  </si>
  <si>
    <t>120</t>
  </si>
  <si>
    <t>7590807010</t>
  </si>
  <si>
    <t>Demontáž návěstidla jednoramenného - odpojení drátovodu, demontáž svítilnového výtahu, oddělení a snesení horního dílu návěstidla, odstranění spodního dílu návěstidla. Bez zemních prací</t>
  </si>
  <si>
    <t>1045209686</t>
  </si>
  <si>
    <t>121</t>
  </si>
  <si>
    <t>7590807020</t>
  </si>
  <si>
    <t>Demontáž návěstidla předvěsti, uzávěry koleje, seřaďovacího návěstidla - odpojení drátovodu, demontáž svítilnového výtahu, oddělení a snesení horního dílu návěstidla, odstranění spodního dílu návěstidla. Bez zemních prací</t>
  </si>
  <si>
    <t>492833984</t>
  </si>
  <si>
    <t>122</t>
  </si>
  <si>
    <t>7591207010</t>
  </si>
  <si>
    <t>Demontáž závorníku mechanického</t>
  </si>
  <si>
    <t>999400671</t>
  </si>
  <si>
    <t>123</t>
  </si>
  <si>
    <t>7591307130</t>
  </si>
  <si>
    <t>Demontáž zámku elektromagnetického vnitřního</t>
  </si>
  <si>
    <t>-2140666393</t>
  </si>
  <si>
    <t>124</t>
  </si>
  <si>
    <t>7592707014</t>
  </si>
  <si>
    <t>Demontáž upozorňovadla vysokého</t>
  </si>
  <si>
    <t>-346070922</t>
  </si>
  <si>
    <t>Poznámka k položce:_x000d_
Zapněte/vypněte čistící přítlak</t>
  </si>
  <si>
    <t>125</t>
  </si>
  <si>
    <t>7592817010</t>
  </si>
  <si>
    <t>Demontáž výstražníku</t>
  </si>
  <si>
    <t>1331917431</t>
  </si>
  <si>
    <t>126</t>
  </si>
  <si>
    <t>7590117010</t>
  </si>
  <si>
    <t>Demontáž objektu rozměru do 6,0 x 3,0 m - včetně odpojení zařízení od kabelových rozvodů</t>
  </si>
  <si>
    <t>-398729688</t>
  </si>
  <si>
    <t>127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</si>
  <si>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</si>
  <si>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</si>
  <si>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583386783</t>
  </si>
  <si>
    <t>Poznámka k položce:_x000d_
Demontáž pákového přístroje a indikační desky</t>
  </si>
  <si>
    <t>05</t>
  </si>
  <si>
    <t>Zkoušky, revize, dokumentace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</si>
  <si>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</si>
  <si>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</si>
  <si>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416791734</t>
  </si>
  <si>
    <t>129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</si>
  <si>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</si>
  <si>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</si>
  <si>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499312639</t>
  </si>
  <si>
    <t>130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</si>
  <si>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</si>
  <si>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</si>
  <si>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-340447126</t>
  </si>
  <si>
    <t>131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</si>
  <si>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</si>
  <si>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</si>
  <si>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-1806981556</t>
  </si>
  <si>
    <t>132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</si>
  <si>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</si>
  <si>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</si>
  <si>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-1542483164</t>
  </si>
  <si>
    <t>133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</si>
  <si>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</si>
  <si>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</si>
  <si>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-494023504</t>
  </si>
  <si>
    <t>134</t>
  </si>
  <si>
    <t>7499451010</t>
  </si>
  <si>
    <t>Vydání průkazu způsobilosti pro funkční celek, provizorní stav - vyhotovení dokladu o silnoproudých zařízeních a vydání průkazu způsobilosti</t>
  </si>
  <si>
    <t>1445188490</t>
  </si>
  <si>
    <t>Poznámka k položce:_x000d_
PZS a SZZ</t>
  </si>
  <si>
    <t>135</t>
  </si>
  <si>
    <t>7598095635</t>
  </si>
  <si>
    <t>Vyhotovení revizní zprávy PZZ - vykonání prohlídky a zkoušky pro napájení elektrického zařízení včetně vyhotovení revizní zprávy podle vyhl. 100/1995 Sb. a norem ČSN</t>
  </si>
  <si>
    <t>52019621</t>
  </si>
  <si>
    <t>OST</t>
  </si>
  <si>
    <t>Ostatní</t>
  </si>
  <si>
    <t>136</t>
  </si>
  <si>
    <t>7590150050</t>
  </si>
  <si>
    <t>Uzemnění, ukolejnění Uzemňovací souprava kolejnic (zemnící tyč T 2m (4 ks), drát FeZn (8mm x 2m + 10mm x 8m), zkušební svorka ES 463010 (2 ks), protikorozní páska (5 m), trámec s drážkou (1 ks), svorka (držák trámce - 2 páry), smrštitelná samozhášivá …</t>
  </si>
  <si>
    <t>656751164</t>
  </si>
  <si>
    <t>137</t>
  </si>
  <si>
    <t>7590155040</t>
  </si>
  <si>
    <t>Montáž pasivní ochrany pro omezení atmosférických vlivů u neelektrizovaných tratí jednoduché včetně uzemnění</t>
  </si>
  <si>
    <t>1529434892</t>
  </si>
  <si>
    <t>138</t>
  </si>
  <si>
    <t>7595120050</t>
  </si>
  <si>
    <t>Telefonní přístroje nezapojené na ústřednu Venkovní telefonní objekt, provedení na zeď, externí napájení</t>
  </si>
  <si>
    <t>-545548229</t>
  </si>
  <si>
    <t>Poznámka k položce:_x000d_
VTO na stěnu rel. domku</t>
  </si>
  <si>
    <t>139</t>
  </si>
  <si>
    <t>7598015165</t>
  </si>
  <si>
    <t>Funkční přezkoušení venkovního telefonního objektu po připojení na kabelové vedení</t>
  </si>
  <si>
    <t>1602816611</t>
  </si>
  <si>
    <t>Poznámka k položce:_x000d_
VTO u PZS a návěstidla L</t>
  </si>
  <si>
    <t>140</t>
  </si>
  <si>
    <t>7590120160</t>
  </si>
  <si>
    <t>Skříně Skříňka ovl. pro PZZ-RE (CV723089004)</t>
  </si>
  <si>
    <t>-535613093</t>
  </si>
  <si>
    <t>141</t>
  </si>
  <si>
    <t>7494371015</t>
  </si>
  <si>
    <t>Demontáž zařízení jističe nebo vypínače z rozvaděče nn - stávajícího z rozvaděče nn včetně odpojení přívodních kabelů nebo pasů a nakládky na určený prostředek</t>
  </si>
  <si>
    <t>229991721</t>
  </si>
  <si>
    <t>Poznámka k položce:_x000d_
Stávající hl. jistič IJU 16A, v pilíři u RD 10C/1</t>
  </si>
  <si>
    <t>142</t>
  </si>
  <si>
    <t>7494003130</t>
  </si>
  <si>
    <t>Modulární přístroje Jističe do 80 A; 10 kA 1-pólové In 20 A, Ue AC 230 V / DC 72 V, charakteristika B, 1pól, Icn 10 kA</t>
  </si>
  <si>
    <t>143426722</t>
  </si>
  <si>
    <t>144</t>
  </si>
  <si>
    <t>7494003128</t>
  </si>
  <si>
    <t>Modulární přístroje Jističe do 80 A; 10 kA 1-pólové In 16 A, Ue AC 230 V / DC 72 V, charakteristika B, 1pól, Icn 10 kA</t>
  </si>
  <si>
    <t>2007953826</t>
  </si>
  <si>
    <t>143</t>
  </si>
  <si>
    <t>7494351010</t>
  </si>
  <si>
    <t>Montáž jističů (do 10 kA) jednopólových do 20 A</t>
  </si>
  <si>
    <t>-1678959249</t>
  </si>
  <si>
    <t>j1</t>
  </si>
  <si>
    <t>Hloubení jam 1</t>
  </si>
  <si>
    <t>02 - Stavební část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</si>
  <si>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</si>
  <si>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</si>
  <si>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</si>
  <si>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</si>
  <si>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</si>
  <si>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</si>
  <si>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</si>
  <si>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m3</t>
  </si>
  <si>
    <t>CS ÚRS 2023 01</t>
  </si>
  <si>
    <t>1680651309</t>
  </si>
  <si>
    <t>Online PSC</t>
  </si>
  <si>
    <t>https://podminky.urs.cz/item/CS_URS_2023_01/460131114</t>
  </si>
  <si>
    <t>Základ pro TIZ [počet * m3]</t>
  </si>
  <si>
    <t>3*2</t>
  </si>
  <si>
    <t>Základ pro TIIIZ [počet * m3]</t>
  </si>
  <si>
    <t>2*3</t>
  </si>
  <si>
    <t>Základ pro EMZ</t>
  </si>
  <si>
    <t>2*0,5</t>
  </si>
  <si>
    <t>460391124</t>
  </si>
  <si>
    <t>Zásyp jam ručně s uložením výkopku ve vrstvách a úpravou povrchu s přemístění sypaniny ze vzdálenosti do 10 m se zhutněním z horniny třídy těžitelnosti II skupiny 4</t>
  </si>
  <si>
    <t>-1044065595</t>
  </si>
  <si>
    <t>https://podminky.urs.cz/item/CS_URS_2023_01/460391124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</si>
  <si>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</si>
  <si>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</si>
  <si>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1899168925</t>
  </si>
  <si>
    <t>https://podminky.urs.cz/item/CS_URS_2023_01/460161183</t>
  </si>
  <si>
    <t>460431193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</si>
  <si>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</si>
  <si>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858784604</t>
  </si>
  <si>
    <t>https://podminky.urs.cz/item/CS_URS_2023_01/460431193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</si>
  <si>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</si>
  <si>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</si>
  <si>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1026249548</t>
  </si>
  <si>
    <t>https://podminky.urs.cz/item/CS_URS_2023_01/460631214</t>
  </si>
  <si>
    <t>460632114</t>
  </si>
  <si>
    <t>Zemní protlaky zemní práce nutné k provedení protlaku výkop včetně zásypu ručně startovací jáma v hornině třídy těžitelnosti II skupiny 4</t>
  </si>
  <si>
    <t>1261212110</t>
  </si>
  <si>
    <t>https://podminky.urs.cz/item/CS_URS_2023_01/460632114</t>
  </si>
  <si>
    <t>468051131</t>
  </si>
  <si>
    <t>Bourání základu železobetonového</t>
  </si>
  <si>
    <t>784968132</t>
  </si>
  <si>
    <t>https://podminky.urs.cz/item/CS_URS_2023_01/468051131</t>
  </si>
  <si>
    <t>Základy návěstidel [počet * m3]</t>
  </si>
  <si>
    <t>4*1,5</t>
  </si>
  <si>
    <t>RD [m3]</t>
  </si>
  <si>
    <t>275123901</t>
  </si>
  <si>
    <t>Montáž základových patek ze železobetonu hmotnosti do 2,5 t</t>
  </si>
  <si>
    <t>-24352068</t>
  </si>
  <si>
    <t>https://podminky.urs.cz/item/CS_URS_2023_01/275123901</t>
  </si>
  <si>
    <t>HZS1311</t>
  </si>
  <si>
    <t>Hodinové zúčtovací sazby profesí HSV provádění konstrukcí omítkář</t>
  </si>
  <si>
    <t>1875658282</t>
  </si>
  <si>
    <t>https://podminky.urs.cz/item/CS_URS_2023_01/HZS1311</t>
  </si>
  <si>
    <t>Poznámka k položce:_x000d_
Zazdění otvorů, zapravení omítek po provedených pracích, výmalba dotčených částí</t>
  </si>
  <si>
    <t>HZS4222</t>
  </si>
  <si>
    <t>Hodinové zúčtovací sazby ostatních profesí revizní a kontrolní činnost geodet specialista</t>
  </si>
  <si>
    <t>264019596</t>
  </si>
  <si>
    <t>https://podminky.urs.cz/item/CS_URS_2023_01/HZS4222</t>
  </si>
  <si>
    <t>Poznámka k položce:_x000d_
Geodetické práce před, v průběhu a po ukončení stavby - zamměření kabelových tras</t>
  </si>
  <si>
    <t>HDPE</t>
  </si>
  <si>
    <t>HDPE trubky</t>
  </si>
  <si>
    <t>1600</t>
  </si>
  <si>
    <t>PS 02 - PZS P6961 v km 18,319 trati Chornice - Skalice nad Svitavou</t>
  </si>
  <si>
    <t xml:space="preserve">    02.2 - Venkovní zařízení počítače náprav</t>
  </si>
  <si>
    <t>1566593998</t>
  </si>
  <si>
    <t>405+5+25</t>
  </si>
  <si>
    <t>569113442</t>
  </si>
  <si>
    <t>832967376</t>
  </si>
  <si>
    <t>120+25+40</t>
  </si>
  <si>
    <t>-676944794</t>
  </si>
  <si>
    <t>-1075753359</t>
  </si>
  <si>
    <t>-97212315</t>
  </si>
  <si>
    <t>40+20</t>
  </si>
  <si>
    <t>-2118177429</t>
  </si>
  <si>
    <t>1651741648</t>
  </si>
  <si>
    <t>-676497251</t>
  </si>
  <si>
    <t>300</t>
  </si>
  <si>
    <t>7590520624</t>
  </si>
  <si>
    <t>Venkovní vedení kabelová - metalické sítě Plněné 4x0,8 TCEPKPFLEY 10 x 4 x 0,8</t>
  </si>
  <si>
    <t>1386993331</t>
  </si>
  <si>
    <t>10XN [součet délek]</t>
  </si>
  <si>
    <t>960678863</t>
  </si>
  <si>
    <t>-1347560092</t>
  </si>
  <si>
    <t>10XN[součet délek]</t>
  </si>
  <si>
    <t>2029588014</t>
  </si>
  <si>
    <t>-1615912820</t>
  </si>
  <si>
    <t>-388385633</t>
  </si>
  <si>
    <t>1118005601</t>
  </si>
  <si>
    <t>14334956</t>
  </si>
  <si>
    <t>-284246685</t>
  </si>
  <si>
    <t>800+800</t>
  </si>
  <si>
    <t>791990643</t>
  </si>
  <si>
    <t>-276284092</t>
  </si>
  <si>
    <t>1162518384</t>
  </si>
  <si>
    <t>-328642506</t>
  </si>
  <si>
    <t>2069704279</t>
  </si>
  <si>
    <t>-1349371716</t>
  </si>
  <si>
    <t>134485198</t>
  </si>
  <si>
    <t>-1705781494</t>
  </si>
  <si>
    <t>1523250840</t>
  </si>
  <si>
    <t>Poznámka k položce:_x000d_
Adekvítní část prací</t>
  </si>
  <si>
    <t>1657003990</t>
  </si>
  <si>
    <t>293758830</t>
  </si>
  <si>
    <t>1635839950</t>
  </si>
  <si>
    <t>1061808583</t>
  </si>
  <si>
    <t>601813967</t>
  </si>
  <si>
    <t>Venkovní zařízení počítače náprav</t>
  </si>
  <si>
    <t>915223004</t>
  </si>
  <si>
    <t>-798424370</t>
  </si>
  <si>
    <t>-350787518</t>
  </si>
  <si>
    <t>1163220555</t>
  </si>
  <si>
    <t>-311796915</t>
  </si>
  <si>
    <t>-622163232</t>
  </si>
  <si>
    <t>1121682515</t>
  </si>
  <si>
    <t>491254546</t>
  </si>
  <si>
    <t>-697634310</t>
  </si>
  <si>
    <t>1406656069</t>
  </si>
  <si>
    <t>360313374</t>
  </si>
  <si>
    <t>1794030345</t>
  </si>
  <si>
    <t>935786399</t>
  </si>
  <si>
    <t>797254585</t>
  </si>
  <si>
    <t>Poznámka k položce:_x000d_
Úprava výstroje stojanu</t>
  </si>
  <si>
    <t>2009056255</t>
  </si>
  <si>
    <t>124770230</t>
  </si>
  <si>
    <t>-488086530</t>
  </si>
  <si>
    <t>-1752547351</t>
  </si>
  <si>
    <t>-1218210365</t>
  </si>
  <si>
    <t>-604235090</t>
  </si>
  <si>
    <t>-1745074961</t>
  </si>
  <si>
    <t>318134475</t>
  </si>
  <si>
    <t>-111911782</t>
  </si>
  <si>
    <t>121656253</t>
  </si>
  <si>
    <t>817300263</t>
  </si>
  <si>
    <t>-383338496</t>
  </si>
  <si>
    <t>1726498186</t>
  </si>
  <si>
    <t>Poznámka k položce:_x000d_
4 výstražné skříně</t>
  </si>
  <si>
    <t>-375245048</t>
  </si>
  <si>
    <t>7594207050</t>
  </si>
  <si>
    <t>Demontáž stojánku kabelového KSL, KSLP</t>
  </si>
  <si>
    <t>-609413231</t>
  </si>
  <si>
    <t>1586096554</t>
  </si>
  <si>
    <t>-1219373051</t>
  </si>
  <si>
    <t>335213867</t>
  </si>
  <si>
    <t>1840166958</t>
  </si>
  <si>
    <t>-484419178</t>
  </si>
  <si>
    <t>893223702</t>
  </si>
  <si>
    <t>-2124392469</t>
  </si>
  <si>
    <t>1431328952</t>
  </si>
  <si>
    <t>531118024</t>
  </si>
  <si>
    <t>7592910130</t>
  </si>
  <si>
    <t>Baterie Staniční akumulátory NiCd článek 1,2 V/150 Ah C5 se sintrovanou elektrodou, cena včetně spojovacího materiálu a bateriového nosiče či stojanu</t>
  </si>
  <si>
    <t>-134855826</t>
  </si>
  <si>
    <t>2060760279</t>
  </si>
  <si>
    <t>1295246311</t>
  </si>
  <si>
    <t>177466845</t>
  </si>
  <si>
    <t>-371227401</t>
  </si>
  <si>
    <t>1737251733</t>
  </si>
  <si>
    <t>Poznámka k položce:_x000d_
Stávající jistič v pilíři u RD 10C/1</t>
  </si>
  <si>
    <t>1084498580</t>
  </si>
  <si>
    <t>777359259</t>
  </si>
  <si>
    <t>151265430</t>
  </si>
  <si>
    <t>902644699</t>
  </si>
  <si>
    <t>Poznámka k položce:_x000d_
Úprava kolejové desky v DK</t>
  </si>
  <si>
    <t>336450633</t>
  </si>
  <si>
    <t>-1194861509</t>
  </si>
  <si>
    <t>89098038</t>
  </si>
  <si>
    <t>597664858</t>
  </si>
  <si>
    <t>-190611369</t>
  </si>
  <si>
    <t>Základy výstražníků [počet * m3]</t>
  </si>
  <si>
    <t>2*0,75</t>
  </si>
  <si>
    <t>2119293141</t>
  </si>
  <si>
    <t>-1045076084</t>
  </si>
  <si>
    <t>-254180853</t>
  </si>
  <si>
    <t>VON - VON</t>
  </si>
  <si>
    <t>VRN - Vedlejší rozpočtové náklady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</si>
  <si>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</si>
  <si>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</si>
  <si>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t</t>
  </si>
  <si>
    <t>-784958731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</si>
  <si>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</si>
  <si>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</si>
  <si>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-119688652</t>
  </si>
  <si>
    <t>9902900400</t>
  </si>
  <si>
    <t>Složení objemnějšího kusového materiálu, vybouraných hmot Poznámka: 1. Ceny jsou určeny pro skládání materiálu z vlastních zásob objednatele.</t>
  </si>
  <si>
    <t>-1378330362</t>
  </si>
  <si>
    <t>VRN</t>
  </si>
  <si>
    <t>Vedlejší rozpočtové náklady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</si>
  <si>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</si>
  <si>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</si>
  <si>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%</t>
  </si>
  <si>
    <t>-1341175390</t>
  </si>
  <si>
    <t>Poznámka k položce:_x000d_
PS 01 a PS02: DSP+PDPS bez zajištění stavebního povolení. Kalkulace vč. využitého vyzískaného PZZ-EA.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</si>
  <si>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</si>
  <si>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</si>
  <si>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1047279219</t>
  </si>
  <si>
    <t xml:space="preserve">Poznámka k položce:_x000d_
PS 01 a PS02:  vč. RDS PZZ-EA. Kalkulace vč. využitého vyzískaného PZZ-EA.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</si>
  <si>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</si>
  <si>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</si>
  <si>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117192072</t>
  </si>
  <si>
    <t>Poznámka k položce:_x000d_
PS 01 a PS02. Kalkulace vč. využitého vyzískaného PZZ-EA.</t>
  </si>
  <si>
    <t>013294000.1R</t>
  </si>
  <si>
    <t>Ostatní dokumentace</t>
  </si>
  <si>
    <t>1024</t>
  </si>
  <si>
    <t>1962816524</t>
  </si>
  <si>
    <t>Poznámka k položce:_x000d_
PS01 a PS02 - Posouzení bezpečnosti dle nařízení EU 402/2013</t>
  </si>
  <si>
    <t>013294000.2R</t>
  </si>
  <si>
    <t>1514941772</t>
  </si>
  <si>
    <t>Poznámka k položce:_x000d_
PS01 a PS02 - Hodnocení interoperability dle směrnice EU 2016/797</t>
  </si>
  <si>
    <t>SEZNAM FIGUR</t>
  </si>
  <si>
    <t>Výměra</t>
  </si>
  <si>
    <t xml:space="preserve"> PS 01/ 02</t>
  </si>
  <si>
    <t>Použití figury:</t>
  </si>
  <si>
    <t>Hloubení nezapažených jam při elektromontážích ručně v hornině tř II skupiny 4</t>
  </si>
  <si>
    <t>Zásyp jam při elektromontážích ručně se zhutněním z hornin třídy II skupiny 4</t>
  </si>
  <si>
    <t xml:space="preserve"> PS 02/ 01</t>
  </si>
  <si>
    <t xml:space="preserve"> PS 02/ 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</si>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</sst>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60131114" TargetMode="External" /><Relationship Id="rId2" Type="http://schemas.openxmlformats.org/officeDocument/2006/relationships/hyperlink" Target="https://podminky.urs.cz/item/CS_URS_2023_01/460391124" TargetMode="External" /><Relationship Id="rId3" Type="http://schemas.openxmlformats.org/officeDocument/2006/relationships/hyperlink" Target="https://podminky.urs.cz/item/CS_URS_2023_01/460161183" TargetMode="External" /><Relationship Id="rId4" Type="http://schemas.openxmlformats.org/officeDocument/2006/relationships/hyperlink" Target="https://podminky.urs.cz/item/CS_URS_2023_01/460431193" TargetMode="External" /><Relationship Id="rId5" Type="http://schemas.openxmlformats.org/officeDocument/2006/relationships/hyperlink" Target="https://podminky.urs.cz/item/CS_URS_2023_01/460631214" TargetMode="External" /><Relationship Id="rId6" Type="http://schemas.openxmlformats.org/officeDocument/2006/relationships/hyperlink" Target="https://podminky.urs.cz/item/CS_URS_2023_01/460632114" TargetMode="External" /><Relationship Id="rId7" Type="http://schemas.openxmlformats.org/officeDocument/2006/relationships/hyperlink" Target="https://podminky.urs.cz/item/CS_URS_2023_01/468051131" TargetMode="External" /><Relationship Id="rId8" Type="http://schemas.openxmlformats.org/officeDocument/2006/relationships/hyperlink" Target="https://podminky.urs.cz/item/CS_URS_2023_01/275123901" TargetMode="External" /><Relationship Id="rId9" Type="http://schemas.openxmlformats.org/officeDocument/2006/relationships/hyperlink" Target="https://podminky.urs.cz/item/CS_URS_2023_01/HZS1311" TargetMode="External" /><Relationship Id="rId10" Type="http://schemas.openxmlformats.org/officeDocument/2006/relationships/hyperlink" Target="https://podminky.urs.cz/item/CS_URS_2023_01/HZS4222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60161183" TargetMode="External" /><Relationship Id="rId2" Type="http://schemas.openxmlformats.org/officeDocument/2006/relationships/hyperlink" Target="https://podminky.urs.cz/item/CS_URS_2023_01/460431193" TargetMode="External" /><Relationship Id="rId3" Type="http://schemas.openxmlformats.org/officeDocument/2006/relationships/hyperlink" Target="https://podminky.urs.cz/item/CS_URS_2023_01/460631214" TargetMode="External" /><Relationship Id="rId4" Type="http://schemas.openxmlformats.org/officeDocument/2006/relationships/hyperlink" Target="https://podminky.urs.cz/item/CS_URS_2023_01/460632114" TargetMode="External" /><Relationship Id="rId5" Type="http://schemas.openxmlformats.org/officeDocument/2006/relationships/hyperlink" Target="https://podminky.urs.cz/item/CS_URS_2023_01/468051131" TargetMode="External" /><Relationship Id="rId6" Type="http://schemas.openxmlformats.org/officeDocument/2006/relationships/hyperlink" Target="https://podminky.urs.cz/item/CS_URS_2023_01/275123901" TargetMode="External" /><Relationship Id="rId7" Type="http://schemas.openxmlformats.org/officeDocument/2006/relationships/hyperlink" Target="https://podminky.urs.cz/item/CS_URS_2023_01/HZS1311" TargetMode="External" /><Relationship Id="rId8" Type="http://schemas.openxmlformats.org/officeDocument/2006/relationships/hyperlink" Target="https://podminky.urs.cz/item/CS_URS_2023_01/HZS4222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2023/02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PZS typu VÚD v obvodu SSZT Brno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1. 3. 2023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Signal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Štěpán Mikš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ROUND(AS55+AS58+AS61,2)</f>
        <v>0</v>
      </c>
      <c r="AT54" s="107">
        <f>ROUND(SUM(AV54:AW54),2)</f>
        <v>0</v>
      </c>
      <c r="AU54" s="108">
        <f>ROUND(AU55+AU58+AU61,5)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ROUND(AZ55+AZ58+AZ61,2)</f>
        <v>0</v>
      </c>
      <c r="BA54" s="107">
        <f>ROUND(BA55+BA58+BA61,2)</f>
        <v>0</v>
      </c>
      <c r="BB54" s="107">
        <f>ROUND(BB55+BB58+BB61,2)</f>
        <v>0</v>
      </c>
      <c r="BC54" s="107">
        <f>ROUND(BC55+BC58+BC61,2)</f>
        <v>0</v>
      </c>
      <c r="BD54" s="109">
        <f>ROUND(BD55+BD58+BD61,2)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'01 - Technologická část'!J32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'01 - Technologická část'!P96</f>
        <v>0</v>
      </c>
      <c r="AV56" s="131">
        <f>'01 - Technologická část'!J35</f>
        <v>0</v>
      </c>
      <c r="AW56" s="131">
        <f>'01 - Technologická část'!J36</f>
        <v>0</v>
      </c>
      <c r="AX56" s="131">
        <f>'01 - Technologická část'!J37</f>
        <v>0</v>
      </c>
      <c r="AY56" s="131">
        <f>'01 - Technologická část'!J38</f>
        <v>0</v>
      </c>
      <c r="AZ56" s="131">
        <f>'01 - Technologická část'!F35</f>
        <v>0</v>
      </c>
      <c r="BA56" s="131">
        <f>'01 - Technologická část'!F36</f>
        <v>0</v>
      </c>
      <c r="BB56" s="131">
        <f>'01 - Technologická část'!F37</f>
        <v>0</v>
      </c>
      <c r="BC56" s="131">
        <f>'01 - Technologická část'!F38</f>
        <v>0</v>
      </c>
      <c r="BD56" s="133">
        <f>'01 - Technologická část'!F39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'02 - Stavební část'!J32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'02 - Stavební část'!P87</f>
        <v>0</v>
      </c>
      <c r="AV57" s="131">
        <f>'02 - Stavební část'!J35</f>
        <v>0</v>
      </c>
      <c r="AW57" s="131">
        <f>'02 - Stavební část'!J36</f>
        <v>0</v>
      </c>
      <c r="AX57" s="131">
        <f>'02 - Stavební část'!J37</f>
        <v>0</v>
      </c>
      <c r="AY57" s="131">
        <f>'02 - Stavební část'!J38</f>
        <v>0</v>
      </c>
      <c r="AZ57" s="131">
        <f>'02 - Stavební část'!F35</f>
        <v>0</v>
      </c>
      <c r="BA57" s="131">
        <f>'02 - Stavební část'!F36</f>
        <v>0</v>
      </c>
      <c r="BB57" s="131">
        <f>'02 - Stavební část'!F37</f>
        <v>0</v>
      </c>
      <c r="BC57" s="131">
        <f>'02 - Stavební část'!F38</f>
        <v>0</v>
      </c>
      <c r="BD57" s="133">
        <f>'02 - Stavební část'!F39</f>
        <v>0</v>
      </c>
      <c r="BE57" s="4"/>
      <c r="BT57" s="134" t="s">
        <v>81</v>
      </c>
      <c r="BV57" s="134" t="s">
        <v>74</v>
      </c>
      <c r="BW57" s="134" t="s">
        <v>89</v>
      </c>
      <c r="BX57" s="134" t="s">
        <v>80</v>
      </c>
      <c r="CL57" s="134" t="s">
        <v>19</v>
      </c>
    </row>
    <row r="58" s="7" customFormat="1" ht="24.75" customHeight="1">
      <c r="A58" s="7"/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78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71</v>
      </c>
      <c r="BT58" s="124" t="s">
        <v>79</v>
      </c>
      <c r="BU58" s="124" t="s">
        <v>73</v>
      </c>
      <c r="BV58" s="124" t="s">
        <v>74</v>
      </c>
      <c r="BW58" s="124" t="s">
        <v>92</v>
      </c>
      <c r="BX58" s="124" t="s">
        <v>5</v>
      </c>
      <c r="CL58" s="124" t="s">
        <v>19</v>
      </c>
      <c r="CM58" s="124" t="s">
        <v>81</v>
      </c>
    </row>
    <row r="59" s="4" customFormat="1" ht="16.5" customHeight="1">
      <c r="A59" s="125" t="s">
        <v>82</v>
      </c>
      <c r="B59" s="64"/>
      <c r="C59" s="126"/>
      <c r="D59" s="126"/>
      <c r="E59" s="127" t="s">
        <v>83</v>
      </c>
      <c r="F59" s="127"/>
      <c r="G59" s="127"/>
      <c r="H59" s="127"/>
      <c r="I59" s="127"/>
      <c r="J59" s="126"/>
      <c r="K59" s="127" t="s">
        <v>84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'01 - Technologická část_01'!J32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'01 - Technologická část_01'!P94</f>
        <v>0</v>
      </c>
      <c r="AV59" s="131">
        <f>'01 - Technologická část_01'!J35</f>
        <v>0</v>
      </c>
      <c r="AW59" s="131">
        <f>'01 - Technologická část_01'!J36</f>
        <v>0</v>
      </c>
      <c r="AX59" s="131">
        <f>'01 - Technologická část_01'!J37</f>
        <v>0</v>
      </c>
      <c r="AY59" s="131">
        <f>'01 - Technologická část_01'!J38</f>
        <v>0</v>
      </c>
      <c r="AZ59" s="131">
        <f>'01 - Technologická část_01'!F35</f>
        <v>0</v>
      </c>
      <c r="BA59" s="131">
        <f>'01 - Technologická část_01'!F36</f>
        <v>0</v>
      </c>
      <c r="BB59" s="131">
        <f>'01 - Technologická část_01'!F37</f>
        <v>0</v>
      </c>
      <c r="BC59" s="131">
        <f>'01 - Technologická část_01'!F38</f>
        <v>0</v>
      </c>
      <c r="BD59" s="133">
        <f>'01 - Technologická část_01'!F39</f>
        <v>0</v>
      </c>
      <c r="BE59" s="4"/>
      <c r="BT59" s="134" t="s">
        <v>81</v>
      </c>
      <c r="BV59" s="134" t="s">
        <v>74</v>
      </c>
      <c r="BW59" s="134" t="s">
        <v>93</v>
      </c>
      <c r="BX59" s="134" t="s">
        <v>92</v>
      </c>
      <c r="CL59" s="134" t="s">
        <v>19</v>
      </c>
    </row>
    <row r="60" s="4" customFormat="1" ht="16.5" customHeight="1">
      <c r="A60" s="125" t="s">
        <v>82</v>
      </c>
      <c r="B60" s="64"/>
      <c r="C60" s="126"/>
      <c r="D60" s="126"/>
      <c r="E60" s="127" t="s">
        <v>87</v>
      </c>
      <c r="F60" s="127"/>
      <c r="G60" s="127"/>
      <c r="H60" s="127"/>
      <c r="I60" s="127"/>
      <c r="J60" s="126"/>
      <c r="K60" s="127" t="s">
        <v>88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'02 - Stavební část_01'!J32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0">
        <v>0</v>
      </c>
      <c r="AT60" s="131">
        <f>ROUND(SUM(AV60:AW60),2)</f>
        <v>0</v>
      </c>
      <c r="AU60" s="132">
        <f>'02 - Stavební část_01'!P87</f>
        <v>0</v>
      </c>
      <c r="AV60" s="131">
        <f>'02 - Stavební část_01'!J35</f>
        <v>0</v>
      </c>
      <c r="AW60" s="131">
        <f>'02 - Stavební část_01'!J36</f>
        <v>0</v>
      </c>
      <c r="AX60" s="131">
        <f>'02 - Stavební část_01'!J37</f>
        <v>0</v>
      </c>
      <c r="AY60" s="131">
        <f>'02 - Stavební část_01'!J38</f>
        <v>0</v>
      </c>
      <c r="AZ60" s="131">
        <f>'02 - Stavební část_01'!F35</f>
        <v>0</v>
      </c>
      <c r="BA60" s="131">
        <f>'02 - Stavební část_01'!F36</f>
        <v>0</v>
      </c>
      <c r="BB60" s="131">
        <f>'02 - Stavební část_01'!F37</f>
        <v>0</v>
      </c>
      <c r="BC60" s="131">
        <f>'02 - Stavební část_01'!F38</f>
        <v>0</v>
      </c>
      <c r="BD60" s="133">
        <f>'02 - Stavební část_01'!F39</f>
        <v>0</v>
      </c>
      <c r="BE60" s="4"/>
      <c r="BT60" s="134" t="s">
        <v>81</v>
      </c>
      <c r="BV60" s="134" t="s">
        <v>74</v>
      </c>
      <c r="BW60" s="134" t="s">
        <v>94</v>
      </c>
      <c r="BX60" s="134" t="s">
        <v>92</v>
      </c>
      <c r="CL60" s="134" t="s">
        <v>19</v>
      </c>
    </row>
    <row r="61" s="7" customFormat="1" ht="16.5" customHeight="1">
      <c r="A61" s="125" t="s">
        <v>82</v>
      </c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95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7">
        <f>'VON - VON'!J30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35">
        <v>0</v>
      </c>
      <c r="AT61" s="136">
        <f>ROUND(SUM(AV61:AW61),2)</f>
        <v>0</v>
      </c>
      <c r="AU61" s="137">
        <f>'VON - VON'!P81</f>
        <v>0</v>
      </c>
      <c r="AV61" s="136">
        <f>'VON - VON'!J33</f>
        <v>0</v>
      </c>
      <c r="AW61" s="136">
        <f>'VON - VON'!J34</f>
        <v>0</v>
      </c>
      <c r="AX61" s="136">
        <f>'VON - VON'!J35</f>
        <v>0</v>
      </c>
      <c r="AY61" s="136">
        <f>'VON - VON'!J36</f>
        <v>0</v>
      </c>
      <c r="AZ61" s="136">
        <f>'VON - VON'!F33</f>
        <v>0</v>
      </c>
      <c r="BA61" s="136">
        <f>'VON - VON'!F34</f>
        <v>0</v>
      </c>
      <c r="BB61" s="136">
        <f>'VON - VON'!F35</f>
        <v>0</v>
      </c>
      <c r="BC61" s="136">
        <f>'VON - VON'!F36</f>
        <v>0</v>
      </c>
      <c r="BD61" s="138">
        <f>'VON - VON'!F37</f>
        <v>0</v>
      </c>
      <c r="BE61" s="7"/>
      <c r="BT61" s="124" t="s">
        <v>79</v>
      </c>
      <c r="BV61" s="124" t="s">
        <v>74</v>
      </c>
      <c r="BW61" s="124" t="s">
        <v>96</v>
      </c>
      <c r="BX61" s="124" t="s">
        <v>5</v>
      </c>
      <c r="CL61" s="124" t="s">
        <v>19</v>
      </c>
      <c r="CM61" s="124" t="s">
        <v>81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RZil4F+aZwiQ3s9cO3A8G7yBg28P/vag18UDGQWGnY39oBl7bAb2rZYpePIVRjMwVascg3FZrr0aDIju8PreYg==" hashValue="0nUgaV3Pcqo9NoNA/dLCG1HId3gn1UIdhPXzS+fOGw23jOx763Az5o1RIp+7V1XyebvCPojZYw0uSJqnuzr/ww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Technologická část'!C2" display="/"/>
    <hyperlink ref="A57" location="'02 - Stavební část'!C2" display="/"/>
    <hyperlink ref="A59" location="'01 - Technologická část_01'!C2" display="/"/>
    <hyperlink ref="A60" location="'02 - Stavební část_01'!C2" display="/"/>
    <hyperlink ref="A61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PZS typu VÚD v obvodu SSZT Brno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1. 3. 2023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ROUND((SUM(BE96:BE338)),  2)</f>
        <v>0</v>
      </c>
      <c r="G35" s="39"/>
      <c r="H35" s="39"/>
      <c r="I35" s="158">
        <v>0.20999999999999999</v>
      </c>
      <c r="J35" s="157">
        <f>ROUND(((SUM(BE96:BE338))*I35),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ROUND((SUM(BF96:BF338)),  2)</f>
        <v>0</v>
      </c>
      <c r="G36" s="39"/>
      <c r="H36" s="39"/>
      <c r="I36" s="158">
        <v>0.14999999999999999</v>
      </c>
      <c r="J36" s="157">
        <f>ROUND(((SUM(BF96:BF338))*I36),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ROUND((SUM(BG96:BG338)),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ROUND((SUM(BH96:BH338)),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ROUND((SUM(BI96:BI338)),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PZS typu VÚD v obvodu SSZT Brno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Technologická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1. 3. 2023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106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107</v>
      </c>
      <c r="E65" s="183"/>
      <c r="F65" s="183"/>
      <c r="G65" s="183"/>
      <c r="H65" s="183"/>
      <c r="I65" s="183"/>
      <c r="J65" s="184">
        <f>J192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108</v>
      </c>
      <c r="E66" s="178"/>
      <c r="F66" s="178"/>
      <c r="G66" s="178"/>
      <c r="H66" s="178"/>
      <c r="I66" s="178"/>
      <c r="J66" s="179">
        <f>J214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109</v>
      </c>
      <c r="E67" s="183"/>
      <c r="F67" s="183"/>
      <c r="G67" s="183"/>
      <c r="H67" s="183"/>
      <c r="I67" s="183"/>
      <c r="J67" s="184">
        <f>J221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110</v>
      </c>
      <c r="E68" s="183"/>
      <c r="F68" s="183"/>
      <c r="G68" s="183"/>
      <c r="H68" s="183"/>
      <c r="I68" s="183"/>
      <c r="J68" s="184">
        <f>J231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1"/>
      <c r="C69" s="126"/>
      <c r="D69" s="182" t="s">
        <v>111</v>
      </c>
      <c r="E69" s="183"/>
      <c r="F69" s="183"/>
      <c r="G69" s="183"/>
      <c r="H69" s="183"/>
      <c r="I69" s="183"/>
      <c r="J69" s="184">
        <f>J242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112</v>
      </c>
      <c r="E70" s="183"/>
      <c r="F70" s="183"/>
      <c r="G70" s="183"/>
      <c r="H70" s="183"/>
      <c r="I70" s="183"/>
      <c r="J70" s="184">
        <f>J248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113</v>
      </c>
      <c r="E71" s="178"/>
      <c r="F71" s="178"/>
      <c r="G71" s="178"/>
      <c r="H71" s="178"/>
      <c r="I71" s="178"/>
      <c r="J71" s="179">
        <f>J259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114</v>
      </c>
      <c r="E72" s="178"/>
      <c r="F72" s="178"/>
      <c r="G72" s="178"/>
      <c r="H72" s="178"/>
      <c r="I72" s="178"/>
      <c r="J72" s="179">
        <f>J300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115</v>
      </c>
      <c r="E73" s="178"/>
      <c r="F73" s="178"/>
      <c r="G73" s="178"/>
      <c r="H73" s="178"/>
      <c r="I73" s="178"/>
      <c r="J73" s="179">
        <f>J316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5"/>
      <c r="C74" s="176"/>
      <c r="D74" s="177" t="s">
        <v>116</v>
      </c>
      <c r="E74" s="178"/>
      <c r="F74" s="178"/>
      <c r="G74" s="178"/>
      <c r="H74" s="178"/>
      <c r="I74" s="178"/>
      <c r="J74" s="179">
        <f>J326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117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Oprava PZS typu VÚD v obvodu SSZT Brno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98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99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100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01 - Technologická část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 xml:space="preserve"> </v>
      </c>
      <c r="G90" s="41"/>
      <c r="H90" s="41"/>
      <c r="I90" s="33" t="s">
        <v>23</v>
      </c>
      <c r="J90" s="73" t="str">
        <f>IF(J14="","",J14)</f>
        <v>1. 3. 2023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 xml:space="preserve"> </v>
      </c>
      <c r="G92" s="41"/>
      <c r="H92" s="41"/>
      <c r="I92" s="33" t="s">
        <v>30</v>
      </c>
      <c r="J92" s="37" t="str">
        <f>E23</f>
        <v>Signal Projekt s.r.o.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IF(E20="","",E20)</f>
        <v>Vyplň údaj</v>
      </c>
      <c r="G93" s="41"/>
      <c r="H93" s="41"/>
      <c r="I93" s="33" t="s">
        <v>34</v>
      </c>
      <c r="J93" s="37" t="str">
        <f>E26</f>
        <v>Štěpán Mikš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118</v>
      </c>
      <c r="D95" s="189" t="s">
        <v>57</v>
      </c>
      <c r="E95" s="189" t="s">
        <v>53</v>
      </c>
      <c r="F95" s="189" t="s">
        <v>54</v>
      </c>
      <c r="G95" s="189" t="s">
        <v>119</v>
      </c>
      <c r="H95" s="189" t="s">
        <v>120</v>
      </c>
      <c r="I95" s="189" t="s">
        <v>121</v>
      </c>
      <c r="J95" s="189" t="s">
        <v>104</v>
      </c>
      <c r="K95" s="190" t="s">
        <v>122</v>
      </c>
      <c r="L95" s="191"/>
      <c r="M95" s="93" t="s">
        <v>19</v>
      </c>
      <c r="N95" s="94" t="s">
        <v>42</v>
      </c>
      <c r="O95" s="94" t="s">
        <v>123</v>
      </c>
      <c r="P95" s="94" t="s">
        <v>124</v>
      </c>
      <c r="Q95" s="94" t="s">
        <v>125</v>
      </c>
      <c r="R95" s="94" t="s">
        <v>126</v>
      </c>
      <c r="S95" s="94" t="s">
        <v>127</v>
      </c>
      <c r="T95" s="95" t="s">
        <v>128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129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P97+P214+P259+P300+P316+P326</f>
        <v>0</v>
      </c>
      <c r="Q96" s="97"/>
      <c r="R96" s="194">
        <f>R97+R214+R259+R300+R316+R326</f>
        <v>0</v>
      </c>
      <c r="S96" s="97"/>
      <c r="T96" s="195">
        <f>T97+T214+T259+T300+T316+T326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105</v>
      </c>
      <c r="BK96" s="196">
        <f>BK97+BK214+BK259+BK300+BK316+BK326</f>
        <v>0</v>
      </c>
    </row>
    <row r="97" s="12" customFormat="1" ht="25.92" customHeight="1">
      <c r="A97" s="12"/>
      <c r="B97" s="197"/>
      <c r="C97" s="198"/>
      <c r="D97" s="199" t="s">
        <v>71</v>
      </c>
      <c r="E97" s="200" t="s">
        <v>83</v>
      </c>
      <c r="F97" s="200" t="s">
        <v>130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P98+SUM(P99:P192)</f>
        <v>0</v>
      </c>
      <c r="Q97" s="205"/>
      <c r="R97" s="206">
        <f>R98+SUM(R99:R192)</f>
        <v>0</v>
      </c>
      <c r="S97" s="205"/>
      <c r="T97" s="207">
        <f>T98+SUM(T99:T192)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79</v>
      </c>
      <c r="AT97" s="209" t="s">
        <v>71</v>
      </c>
      <c r="AU97" s="209" t="s">
        <v>72</v>
      </c>
      <c r="AY97" s="208" t="s">
        <v>131</v>
      </c>
      <c r="BK97" s="210">
        <f>BK98+SUM(BK99:BK192)</f>
        <v>0</v>
      </c>
    </row>
    <row r="98" s="2" customFormat="1" ht="33" customHeight="1">
      <c r="A98" s="39"/>
      <c r="B98" s="40"/>
      <c r="C98" s="211" t="s">
        <v>79</v>
      </c>
      <c r="D98" s="211" t="s">
        <v>132</v>
      </c>
      <c r="E98" s="212" t="s">
        <v>133</v>
      </c>
      <c r="F98" s="213" t="s">
        <v>134</v>
      </c>
      <c r="G98" s="214" t="s">
        <v>135</v>
      </c>
      <c r="H98" s="215">
        <v>745</v>
      </c>
      <c r="I98" s="216"/>
      <c r="J98" s="217">
        <f>ROUND(I98*H98,2)</f>
        <v>0</v>
      </c>
      <c r="K98" s="213" t="s">
        <v>136</v>
      </c>
      <c r="L98" s="218"/>
      <c r="M98" s="219" t="s">
        <v>19</v>
      </c>
      <c r="N98" s="220" t="s">
        <v>43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137</v>
      </c>
      <c r="AT98" s="223" t="s">
        <v>132</v>
      </c>
      <c r="AU98" s="223" t="s">
        <v>79</v>
      </c>
      <c r="AY98" s="18" t="s">
        <v>131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79</v>
      </c>
      <c r="BK98" s="224">
        <f>ROUND(I98*H98,2)</f>
        <v>0</v>
      </c>
      <c r="BL98" s="18" t="s">
        <v>138</v>
      </c>
      <c r="BM98" s="223" t="s">
        <v>139</v>
      </c>
    </row>
    <row r="99" s="13" customFormat="1">
      <c r="A99" s="13"/>
      <c r="B99" s="225"/>
      <c r="C99" s="226"/>
      <c r="D99" s="227" t="s">
        <v>140</v>
      </c>
      <c r="E99" s="228" t="s">
        <v>19</v>
      </c>
      <c r="F99" s="229" t="s">
        <v>141</v>
      </c>
      <c r="G99" s="226"/>
      <c r="H99" s="228" t="s">
        <v>19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140</v>
      </c>
      <c r="AU99" s="235" t="s">
        <v>79</v>
      </c>
      <c r="AV99" s="13" t="s">
        <v>79</v>
      </c>
      <c r="AW99" s="13" t="s">
        <v>33</v>
      </c>
      <c r="AX99" s="13" t="s">
        <v>72</v>
      </c>
      <c r="AY99" s="235" t="s">
        <v>131</v>
      </c>
    </row>
    <row r="100" s="14" customFormat="1">
      <c r="A100" s="14"/>
      <c r="B100" s="236"/>
      <c r="C100" s="237"/>
      <c r="D100" s="227" t="s">
        <v>140</v>
      </c>
      <c r="E100" s="238" t="s">
        <v>19</v>
      </c>
      <c r="F100" s="239" t="s">
        <v>142</v>
      </c>
      <c r="G100" s="237"/>
      <c r="H100" s="240">
        <v>745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140</v>
      </c>
      <c r="AU100" s="246" t="s">
        <v>79</v>
      </c>
      <c r="AV100" s="14" t="s">
        <v>81</v>
      </c>
      <c r="AW100" s="14" t="s">
        <v>33</v>
      </c>
      <c r="AX100" s="14" t="s">
        <v>72</v>
      </c>
      <c r="AY100" s="246" t="s">
        <v>131</v>
      </c>
    </row>
    <row r="101" s="15" customFormat="1">
      <c r="A101" s="15"/>
      <c r="B101" s="247"/>
      <c r="C101" s="248"/>
      <c r="D101" s="227" t="s">
        <v>140</v>
      </c>
      <c r="E101" s="249" t="s">
        <v>19</v>
      </c>
      <c r="F101" s="250" t="s">
        <v>143</v>
      </c>
      <c r="G101" s="248"/>
      <c r="H101" s="251">
        <v>745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7" t="s">
        <v>140</v>
      </c>
      <c r="AU101" s="257" t="s">
        <v>79</v>
      </c>
      <c r="AV101" s="15" t="s">
        <v>138</v>
      </c>
      <c r="AW101" s="15" t="s">
        <v>33</v>
      </c>
      <c r="AX101" s="15" t="s">
        <v>79</v>
      </c>
      <c r="AY101" s="257" t="s">
        <v>131</v>
      </c>
    </row>
    <row r="102" s="2" customFormat="1" ht="90" customHeight="1">
      <c r="A102" s="39"/>
      <c r="B102" s="40"/>
      <c r="C102" s="258" t="s">
        <v>81</v>
      </c>
      <c r="D102" s="258" t="s">
        <v>144</v>
      </c>
      <c r="E102" s="259" t="s">
        <v>145</v>
      </c>
      <c r="F102" s="260" t="s">
        <v>146</v>
      </c>
      <c r="G102" s="261" t="s">
        <v>147</v>
      </c>
      <c r="H102" s="262">
        <v>8</v>
      </c>
      <c r="I102" s="263"/>
      <c r="J102" s="264">
        <f>ROUND(I102*H102,2)</f>
        <v>0</v>
      </c>
      <c r="K102" s="260" t="s">
        <v>136</v>
      </c>
      <c r="L102" s="45"/>
      <c r="M102" s="265" t="s">
        <v>19</v>
      </c>
      <c r="N102" s="266" t="s">
        <v>43</v>
      </c>
      <c r="O102" s="8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148</v>
      </c>
      <c r="AT102" s="223" t="s">
        <v>144</v>
      </c>
      <c r="AU102" s="223" t="s">
        <v>79</v>
      </c>
      <c r="AY102" s="18" t="s">
        <v>131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79</v>
      </c>
      <c r="BK102" s="224">
        <f>ROUND(I102*H102,2)</f>
        <v>0</v>
      </c>
      <c r="BL102" s="18" t="s">
        <v>148</v>
      </c>
      <c r="BM102" s="223" t="s">
        <v>149</v>
      </c>
    </row>
    <row r="103" s="2" customFormat="1" ht="33" customHeight="1">
      <c r="A103" s="39"/>
      <c r="B103" s="40"/>
      <c r="C103" s="211" t="s">
        <v>150</v>
      </c>
      <c r="D103" s="211" t="s">
        <v>132</v>
      </c>
      <c r="E103" s="212" t="s">
        <v>151</v>
      </c>
      <c r="F103" s="213" t="s">
        <v>152</v>
      </c>
      <c r="G103" s="214" t="s">
        <v>135</v>
      </c>
      <c r="H103" s="215">
        <v>1110</v>
      </c>
      <c r="I103" s="216"/>
      <c r="J103" s="217">
        <f>ROUND(I103*H103,2)</f>
        <v>0</v>
      </c>
      <c r="K103" s="213" t="s">
        <v>153</v>
      </c>
      <c r="L103" s="218"/>
      <c r="M103" s="219" t="s">
        <v>19</v>
      </c>
      <c r="N103" s="220" t="s">
        <v>43</v>
      </c>
      <c r="O103" s="85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3" t="s">
        <v>137</v>
      </c>
      <c r="AT103" s="223" t="s">
        <v>132</v>
      </c>
      <c r="AU103" s="223" t="s">
        <v>79</v>
      </c>
      <c r="AY103" s="18" t="s">
        <v>131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79</v>
      </c>
      <c r="BK103" s="224">
        <f>ROUND(I103*H103,2)</f>
        <v>0</v>
      </c>
      <c r="BL103" s="18" t="s">
        <v>138</v>
      </c>
      <c r="BM103" s="223" t="s">
        <v>154</v>
      </c>
    </row>
    <row r="104" s="13" customFormat="1">
      <c r="A104" s="13"/>
      <c r="B104" s="225"/>
      <c r="C104" s="226"/>
      <c r="D104" s="227" t="s">
        <v>140</v>
      </c>
      <c r="E104" s="228" t="s">
        <v>19</v>
      </c>
      <c r="F104" s="229" t="s">
        <v>155</v>
      </c>
      <c r="G104" s="226"/>
      <c r="H104" s="228" t="s">
        <v>19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140</v>
      </c>
      <c r="AU104" s="235" t="s">
        <v>79</v>
      </c>
      <c r="AV104" s="13" t="s">
        <v>79</v>
      </c>
      <c r="AW104" s="13" t="s">
        <v>33</v>
      </c>
      <c r="AX104" s="13" t="s">
        <v>72</v>
      </c>
      <c r="AY104" s="235" t="s">
        <v>131</v>
      </c>
    </row>
    <row r="105" s="14" customFormat="1">
      <c r="A105" s="14"/>
      <c r="B105" s="236"/>
      <c r="C105" s="237"/>
      <c r="D105" s="227" t="s">
        <v>140</v>
      </c>
      <c r="E105" s="238" t="s">
        <v>19</v>
      </c>
      <c r="F105" s="239" t="s">
        <v>156</v>
      </c>
      <c r="G105" s="237"/>
      <c r="H105" s="240">
        <v>1110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140</v>
      </c>
      <c r="AU105" s="246" t="s">
        <v>79</v>
      </c>
      <c r="AV105" s="14" t="s">
        <v>81</v>
      </c>
      <c r="AW105" s="14" t="s">
        <v>33</v>
      </c>
      <c r="AX105" s="14" t="s">
        <v>72</v>
      </c>
      <c r="AY105" s="246" t="s">
        <v>131</v>
      </c>
    </row>
    <row r="106" s="15" customFormat="1">
      <c r="A106" s="15"/>
      <c r="B106" s="247"/>
      <c r="C106" s="248"/>
      <c r="D106" s="227" t="s">
        <v>140</v>
      </c>
      <c r="E106" s="249" t="s">
        <v>19</v>
      </c>
      <c r="F106" s="250" t="s">
        <v>143</v>
      </c>
      <c r="G106" s="248"/>
      <c r="H106" s="251">
        <v>1110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140</v>
      </c>
      <c r="AU106" s="257" t="s">
        <v>79</v>
      </c>
      <c r="AV106" s="15" t="s">
        <v>138</v>
      </c>
      <c r="AW106" s="15" t="s">
        <v>33</v>
      </c>
      <c r="AX106" s="15" t="s">
        <v>79</v>
      </c>
      <c r="AY106" s="257" t="s">
        <v>131</v>
      </c>
    </row>
    <row r="107" s="2" customFormat="1" ht="90" customHeight="1">
      <c r="A107" s="39"/>
      <c r="B107" s="40"/>
      <c r="C107" s="258" t="s">
        <v>138</v>
      </c>
      <c r="D107" s="258" t="s">
        <v>144</v>
      </c>
      <c r="E107" s="259" t="s">
        <v>157</v>
      </c>
      <c r="F107" s="260" t="s">
        <v>158</v>
      </c>
      <c r="G107" s="261" t="s">
        <v>147</v>
      </c>
      <c r="H107" s="262">
        <v>6</v>
      </c>
      <c r="I107" s="263"/>
      <c r="J107" s="264">
        <f>ROUND(I107*H107,2)</f>
        <v>0</v>
      </c>
      <c r="K107" s="260" t="s">
        <v>136</v>
      </c>
      <c r="L107" s="45"/>
      <c r="M107" s="265" t="s">
        <v>19</v>
      </c>
      <c r="N107" s="266" t="s">
        <v>43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3" t="s">
        <v>148</v>
      </c>
      <c r="AT107" s="223" t="s">
        <v>144</v>
      </c>
      <c r="AU107" s="223" t="s">
        <v>79</v>
      </c>
      <c r="AY107" s="18" t="s">
        <v>131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79</v>
      </c>
      <c r="BK107" s="224">
        <f>ROUND(I107*H107,2)</f>
        <v>0</v>
      </c>
      <c r="BL107" s="18" t="s">
        <v>148</v>
      </c>
      <c r="BM107" s="223" t="s">
        <v>159</v>
      </c>
    </row>
    <row r="108" s="2" customFormat="1" ht="33" customHeight="1">
      <c r="A108" s="39"/>
      <c r="B108" s="40"/>
      <c r="C108" s="211" t="s">
        <v>160</v>
      </c>
      <c r="D108" s="211" t="s">
        <v>132</v>
      </c>
      <c r="E108" s="212" t="s">
        <v>161</v>
      </c>
      <c r="F108" s="213" t="s">
        <v>162</v>
      </c>
      <c r="G108" s="214" t="s">
        <v>135</v>
      </c>
      <c r="H108" s="215">
        <v>330</v>
      </c>
      <c r="I108" s="216"/>
      <c r="J108" s="217">
        <f>ROUND(I108*H108,2)</f>
        <v>0</v>
      </c>
      <c r="K108" s="213" t="s">
        <v>153</v>
      </c>
      <c r="L108" s="218"/>
      <c r="M108" s="219" t="s">
        <v>19</v>
      </c>
      <c r="N108" s="220" t="s">
        <v>43</v>
      </c>
      <c r="O108" s="85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3" t="s">
        <v>137</v>
      </c>
      <c r="AT108" s="223" t="s">
        <v>132</v>
      </c>
      <c r="AU108" s="223" t="s">
        <v>79</v>
      </c>
      <c r="AY108" s="18" t="s">
        <v>131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79</v>
      </c>
      <c r="BK108" s="224">
        <f>ROUND(I108*H108,2)</f>
        <v>0</v>
      </c>
      <c r="BL108" s="18" t="s">
        <v>138</v>
      </c>
      <c r="BM108" s="223" t="s">
        <v>163</v>
      </c>
    </row>
    <row r="109" s="13" customFormat="1">
      <c r="A109" s="13"/>
      <c r="B109" s="225"/>
      <c r="C109" s="226"/>
      <c r="D109" s="227" t="s">
        <v>140</v>
      </c>
      <c r="E109" s="228" t="s">
        <v>19</v>
      </c>
      <c r="F109" s="229" t="s">
        <v>164</v>
      </c>
      <c r="G109" s="226"/>
      <c r="H109" s="228" t="s">
        <v>19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140</v>
      </c>
      <c r="AU109" s="235" t="s">
        <v>79</v>
      </c>
      <c r="AV109" s="13" t="s">
        <v>79</v>
      </c>
      <c r="AW109" s="13" t="s">
        <v>33</v>
      </c>
      <c r="AX109" s="13" t="s">
        <v>72</v>
      </c>
      <c r="AY109" s="235" t="s">
        <v>131</v>
      </c>
    </row>
    <row r="110" s="14" customFormat="1">
      <c r="A110" s="14"/>
      <c r="B110" s="236"/>
      <c r="C110" s="237"/>
      <c r="D110" s="227" t="s">
        <v>140</v>
      </c>
      <c r="E110" s="238" t="s">
        <v>19</v>
      </c>
      <c r="F110" s="239" t="s">
        <v>165</v>
      </c>
      <c r="G110" s="237"/>
      <c r="H110" s="240">
        <v>330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140</v>
      </c>
      <c r="AU110" s="246" t="s">
        <v>79</v>
      </c>
      <c r="AV110" s="14" t="s">
        <v>81</v>
      </c>
      <c r="AW110" s="14" t="s">
        <v>33</v>
      </c>
      <c r="AX110" s="14" t="s">
        <v>72</v>
      </c>
      <c r="AY110" s="246" t="s">
        <v>131</v>
      </c>
    </row>
    <row r="111" s="15" customFormat="1">
      <c r="A111" s="15"/>
      <c r="B111" s="247"/>
      <c r="C111" s="248"/>
      <c r="D111" s="227" t="s">
        <v>140</v>
      </c>
      <c r="E111" s="249" t="s">
        <v>19</v>
      </c>
      <c r="F111" s="250" t="s">
        <v>143</v>
      </c>
      <c r="G111" s="248"/>
      <c r="H111" s="251">
        <v>330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7" t="s">
        <v>140</v>
      </c>
      <c r="AU111" s="257" t="s">
        <v>79</v>
      </c>
      <c r="AV111" s="15" t="s">
        <v>138</v>
      </c>
      <c r="AW111" s="15" t="s">
        <v>33</v>
      </c>
      <c r="AX111" s="15" t="s">
        <v>79</v>
      </c>
      <c r="AY111" s="257" t="s">
        <v>131</v>
      </c>
    </row>
    <row r="112" s="2" customFormat="1" ht="90" customHeight="1">
      <c r="A112" s="39"/>
      <c r="B112" s="40"/>
      <c r="C112" s="258" t="s">
        <v>166</v>
      </c>
      <c r="D112" s="258" t="s">
        <v>144</v>
      </c>
      <c r="E112" s="259" t="s">
        <v>167</v>
      </c>
      <c r="F112" s="260" t="s">
        <v>168</v>
      </c>
      <c r="G112" s="261" t="s">
        <v>147</v>
      </c>
      <c r="H112" s="262">
        <v>4</v>
      </c>
      <c r="I112" s="263"/>
      <c r="J112" s="264">
        <f>ROUND(I112*H112,2)</f>
        <v>0</v>
      </c>
      <c r="K112" s="260" t="s">
        <v>136</v>
      </c>
      <c r="L112" s="45"/>
      <c r="M112" s="265" t="s">
        <v>19</v>
      </c>
      <c r="N112" s="266" t="s">
        <v>43</v>
      </c>
      <c r="O112" s="85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3" t="s">
        <v>148</v>
      </c>
      <c r="AT112" s="223" t="s">
        <v>144</v>
      </c>
      <c r="AU112" s="223" t="s">
        <v>79</v>
      </c>
      <c r="AY112" s="18" t="s">
        <v>131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79</v>
      </c>
      <c r="BK112" s="224">
        <f>ROUND(I112*H112,2)</f>
        <v>0</v>
      </c>
      <c r="BL112" s="18" t="s">
        <v>148</v>
      </c>
      <c r="BM112" s="223" t="s">
        <v>169</v>
      </c>
    </row>
    <row r="113" s="2" customFormat="1" ht="37.8" customHeight="1">
      <c r="A113" s="39"/>
      <c r="B113" s="40"/>
      <c r="C113" s="211" t="s">
        <v>170</v>
      </c>
      <c r="D113" s="211" t="s">
        <v>132</v>
      </c>
      <c r="E113" s="212" t="s">
        <v>171</v>
      </c>
      <c r="F113" s="213" t="s">
        <v>172</v>
      </c>
      <c r="G113" s="214" t="s">
        <v>135</v>
      </c>
      <c r="H113" s="215">
        <v>600</v>
      </c>
      <c r="I113" s="216"/>
      <c r="J113" s="217">
        <f>ROUND(I113*H113,2)</f>
        <v>0</v>
      </c>
      <c r="K113" s="213" t="s">
        <v>136</v>
      </c>
      <c r="L113" s="218"/>
      <c r="M113" s="219" t="s">
        <v>19</v>
      </c>
      <c r="N113" s="220" t="s">
        <v>43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137</v>
      </c>
      <c r="AT113" s="223" t="s">
        <v>132</v>
      </c>
      <c r="AU113" s="223" t="s">
        <v>79</v>
      </c>
      <c r="AY113" s="18" t="s">
        <v>131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79</v>
      </c>
      <c r="BK113" s="224">
        <f>ROUND(I113*H113,2)</f>
        <v>0</v>
      </c>
      <c r="BL113" s="18" t="s">
        <v>138</v>
      </c>
      <c r="BM113" s="223" t="s">
        <v>173</v>
      </c>
    </row>
    <row r="114" s="2" customFormat="1" ht="111.75" customHeight="1">
      <c r="A114" s="39"/>
      <c r="B114" s="40"/>
      <c r="C114" s="258" t="s">
        <v>137</v>
      </c>
      <c r="D114" s="258" t="s">
        <v>144</v>
      </c>
      <c r="E114" s="259" t="s">
        <v>174</v>
      </c>
      <c r="F114" s="260" t="s">
        <v>175</v>
      </c>
      <c r="G114" s="261" t="s">
        <v>135</v>
      </c>
      <c r="H114" s="262">
        <v>2785</v>
      </c>
      <c r="I114" s="263"/>
      <c r="J114" s="264">
        <f>ROUND(I114*H114,2)</f>
        <v>0</v>
      </c>
      <c r="K114" s="260" t="s">
        <v>136</v>
      </c>
      <c r="L114" s="45"/>
      <c r="M114" s="265" t="s">
        <v>19</v>
      </c>
      <c r="N114" s="266" t="s">
        <v>43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148</v>
      </c>
      <c r="AT114" s="223" t="s">
        <v>144</v>
      </c>
      <c r="AU114" s="223" t="s">
        <v>79</v>
      </c>
      <c r="AY114" s="18" t="s">
        <v>131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79</v>
      </c>
      <c r="BK114" s="224">
        <f>ROUND(I114*H114,2)</f>
        <v>0</v>
      </c>
      <c r="BL114" s="18" t="s">
        <v>148</v>
      </c>
      <c r="BM114" s="223" t="s">
        <v>176</v>
      </c>
    </row>
    <row r="115" s="13" customFormat="1">
      <c r="A115" s="13"/>
      <c r="B115" s="225"/>
      <c r="C115" s="226"/>
      <c r="D115" s="227" t="s">
        <v>140</v>
      </c>
      <c r="E115" s="228" t="s">
        <v>19</v>
      </c>
      <c r="F115" s="229" t="s">
        <v>141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140</v>
      </c>
      <c r="AU115" s="235" t="s">
        <v>79</v>
      </c>
      <c r="AV115" s="13" t="s">
        <v>79</v>
      </c>
      <c r="AW115" s="13" t="s">
        <v>33</v>
      </c>
      <c r="AX115" s="13" t="s">
        <v>72</v>
      </c>
      <c r="AY115" s="235" t="s">
        <v>131</v>
      </c>
    </row>
    <row r="116" s="14" customFormat="1">
      <c r="A116" s="14"/>
      <c r="B116" s="236"/>
      <c r="C116" s="237"/>
      <c r="D116" s="227" t="s">
        <v>140</v>
      </c>
      <c r="E116" s="238" t="s">
        <v>19</v>
      </c>
      <c r="F116" s="239" t="s">
        <v>142</v>
      </c>
      <c r="G116" s="237"/>
      <c r="H116" s="240">
        <v>745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140</v>
      </c>
      <c r="AU116" s="246" t="s">
        <v>79</v>
      </c>
      <c r="AV116" s="14" t="s">
        <v>81</v>
      </c>
      <c r="AW116" s="14" t="s">
        <v>33</v>
      </c>
      <c r="AX116" s="14" t="s">
        <v>72</v>
      </c>
      <c r="AY116" s="246" t="s">
        <v>131</v>
      </c>
    </row>
    <row r="117" s="13" customFormat="1">
      <c r="A117" s="13"/>
      <c r="B117" s="225"/>
      <c r="C117" s="226"/>
      <c r="D117" s="227" t="s">
        <v>140</v>
      </c>
      <c r="E117" s="228" t="s">
        <v>19</v>
      </c>
      <c r="F117" s="229" t="s">
        <v>155</v>
      </c>
      <c r="G117" s="226"/>
      <c r="H117" s="228" t="s">
        <v>19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140</v>
      </c>
      <c r="AU117" s="235" t="s">
        <v>79</v>
      </c>
      <c r="AV117" s="13" t="s">
        <v>79</v>
      </c>
      <c r="AW117" s="13" t="s">
        <v>33</v>
      </c>
      <c r="AX117" s="13" t="s">
        <v>72</v>
      </c>
      <c r="AY117" s="235" t="s">
        <v>131</v>
      </c>
    </row>
    <row r="118" s="14" customFormat="1">
      <c r="A118" s="14"/>
      <c r="B118" s="236"/>
      <c r="C118" s="237"/>
      <c r="D118" s="227" t="s">
        <v>140</v>
      </c>
      <c r="E118" s="238" t="s">
        <v>19</v>
      </c>
      <c r="F118" s="239" t="s">
        <v>156</v>
      </c>
      <c r="G118" s="237"/>
      <c r="H118" s="240">
        <v>1110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140</v>
      </c>
      <c r="AU118" s="246" t="s">
        <v>79</v>
      </c>
      <c r="AV118" s="14" t="s">
        <v>81</v>
      </c>
      <c r="AW118" s="14" t="s">
        <v>33</v>
      </c>
      <c r="AX118" s="14" t="s">
        <v>72</v>
      </c>
      <c r="AY118" s="246" t="s">
        <v>131</v>
      </c>
    </row>
    <row r="119" s="13" customFormat="1">
      <c r="A119" s="13"/>
      <c r="B119" s="225"/>
      <c r="C119" s="226"/>
      <c r="D119" s="227" t="s">
        <v>140</v>
      </c>
      <c r="E119" s="228" t="s">
        <v>19</v>
      </c>
      <c r="F119" s="229" t="s">
        <v>164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140</v>
      </c>
      <c r="AU119" s="235" t="s">
        <v>79</v>
      </c>
      <c r="AV119" s="13" t="s">
        <v>79</v>
      </c>
      <c r="AW119" s="13" t="s">
        <v>33</v>
      </c>
      <c r="AX119" s="13" t="s">
        <v>72</v>
      </c>
      <c r="AY119" s="235" t="s">
        <v>131</v>
      </c>
    </row>
    <row r="120" s="14" customFormat="1">
      <c r="A120" s="14"/>
      <c r="B120" s="236"/>
      <c r="C120" s="237"/>
      <c r="D120" s="227" t="s">
        <v>140</v>
      </c>
      <c r="E120" s="238" t="s">
        <v>19</v>
      </c>
      <c r="F120" s="239" t="s">
        <v>165</v>
      </c>
      <c r="G120" s="237"/>
      <c r="H120" s="240">
        <v>330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140</v>
      </c>
      <c r="AU120" s="246" t="s">
        <v>79</v>
      </c>
      <c r="AV120" s="14" t="s">
        <v>81</v>
      </c>
      <c r="AW120" s="14" t="s">
        <v>33</v>
      </c>
      <c r="AX120" s="14" t="s">
        <v>72</v>
      </c>
      <c r="AY120" s="246" t="s">
        <v>131</v>
      </c>
    </row>
    <row r="121" s="13" customFormat="1">
      <c r="A121" s="13"/>
      <c r="B121" s="225"/>
      <c r="C121" s="226"/>
      <c r="D121" s="227" t="s">
        <v>140</v>
      </c>
      <c r="E121" s="228" t="s">
        <v>19</v>
      </c>
      <c r="F121" s="229" t="s">
        <v>177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140</v>
      </c>
      <c r="AU121" s="235" t="s">
        <v>79</v>
      </c>
      <c r="AV121" s="13" t="s">
        <v>79</v>
      </c>
      <c r="AW121" s="13" t="s">
        <v>33</v>
      </c>
      <c r="AX121" s="13" t="s">
        <v>72</v>
      </c>
      <c r="AY121" s="235" t="s">
        <v>131</v>
      </c>
    </row>
    <row r="122" s="14" customFormat="1">
      <c r="A122" s="14"/>
      <c r="B122" s="236"/>
      <c r="C122" s="237"/>
      <c r="D122" s="227" t="s">
        <v>140</v>
      </c>
      <c r="E122" s="238" t="s">
        <v>19</v>
      </c>
      <c r="F122" s="239" t="s">
        <v>178</v>
      </c>
      <c r="G122" s="237"/>
      <c r="H122" s="240">
        <v>600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140</v>
      </c>
      <c r="AU122" s="246" t="s">
        <v>79</v>
      </c>
      <c r="AV122" s="14" t="s">
        <v>81</v>
      </c>
      <c r="AW122" s="14" t="s">
        <v>33</v>
      </c>
      <c r="AX122" s="14" t="s">
        <v>72</v>
      </c>
      <c r="AY122" s="246" t="s">
        <v>131</v>
      </c>
    </row>
    <row r="123" s="15" customFormat="1">
      <c r="A123" s="15"/>
      <c r="B123" s="247"/>
      <c r="C123" s="248"/>
      <c r="D123" s="227" t="s">
        <v>140</v>
      </c>
      <c r="E123" s="249" t="s">
        <v>19</v>
      </c>
      <c r="F123" s="250" t="s">
        <v>143</v>
      </c>
      <c r="G123" s="248"/>
      <c r="H123" s="251">
        <v>2785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140</v>
      </c>
      <c r="AU123" s="257" t="s">
        <v>79</v>
      </c>
      <c r="AV123" s="15" t="s">
        <v>138</v>
      </c>
      <c r="AW123" s="15" t="s">
        <v>33</v>
      </c>
      <c r="AX123" s="15" t="s">
        <v>79</v>
      </c>
      <c r="AY123" s="257" t="s">
        <v>131</v>
      </c>
    </row>
    <row r="124" s="2" customFormat="1" ht="33" customHeight="1">
      <c r="A124" s="39"/>
      <c r="B124" s="40"/>
      <c r="C124" s="211" t="s">
        <v>179</v>
      </c>
      <c r="D124" s="211" t="s">
        <v>132</v>
      </c>
      <c r="E124" s="212" t="s">
        <v>180</v>
      </c>
      <c r="F124" s="213" t="s">
        <v>181</v>
      </c>
      <c r="G124" s="214" t="s">
        <v>135</v>
      </c>
      <c r="H124" s="215">
        <v>1220</v>
      </c>
      <c r="I124" s="216"/>
      <c r="J124" s="217">
        <f>ROUND(I124*H124,2)</f>
        <v>0</v>
      </c>
      <c r="K124" s="213" t="s">
        <v>136</v>
      </c>
      <c r="L124" s="218"/>
      <c r="M124" s="219" t="s">
        <v>19</v>
      </c>
      <c r="N124" s="220" t="s">
        <v>43</v>
      </c>
      <c r="O124" s="85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3" t="s">
        <v>137</v>
      </c>
      <c r="AT124" s="223" t="s">
        <v>132</v>
      </c>
      <c r="AU124" s="223" t="s">
        <v>79</v>
      </c>
      <c r="AY124" s="18" t="s">
        <v>131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79</v>
      </c>
      <c r="BK124" s="224">
        <f>ROUND(I124*H124,2)</f>
        <v>0</v>
      </c>
      <c r="BL124" s="18" t="s">
        <v>138</v>
      </c>
      <c r="BM124" s="223" t="s">
        <v>182</v>
      </c>
    </row>
    <row r="125" s="13" customFormat="1">
      <c r="A125" s="13"/>
      <c r="B125" s="225"/>
      <c r="C125" s="226"/>
      <c r="D125" s="227" t="s">
        <v>140</v>
      </c>
      <c r="E125" s="228" t="s">
        <v>19</v>
      </c>
      <c r="F125" s="229" t="s">
        <v>183</v>
      </c>
      <c r="G125" s="226"/>
      <c r="H125" s="228" t="s">
        <v>19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140</v>
      </c>
      <c r="AU125" s="235" t="s">
        <v>79</v>
      </c>
      <c r="AV125" s="13" t="s">
        <v>79</v>
      </c>
      <c r="AW125" s="13" t="s">
        <v>33</v>
      </c>
      <c r="AX125" s="13" t="s">
        <v>72</v>
      </c>
      <c r="AY125" s="235" t="s">
        <v>131</v>
      </c>
    </row>
    <row r="126" s="14" customFormat="1">
      <c r="A126" s="14"/>
      <c r="B126" s="236"/>
      <c r="C126" s="237"/>
      <c r="D126" s="227" t="s">
        <v>140</v>
      </c>
      <c r="E126" s="238" t="s">
        <v>19</v>
      </c>
      <c r="F126" s="239" t="s">
        <v>184</v>
      </c>
      <c r="G126" s="237"/>
      <c r="H126" s="240">
        <v>1220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140</v>
      </c>
      <c r="AU126" s="246" t="s">
        <v>79</v>
      </c>
      <c r="AV126" s="14" t="s">
        <v>81</v>
      </c>
      <c r="AW126" s="14" t="s">
        <v>33</v>
      </c>
      <c r="AX126" s="14" t="s">
        <v>72</v>
      </c>
      <c r="AY126" s="246" t="s">
        <v>131</v>
      </c>
    </row>
    <row r="127" s="15" customFormat="1">
      <c r="A127" s="15"/>
      <c r="B127" s="247"/>
      <c r="C127" s="248"/>
      <c r="D127" s="227" t="s">
        <v>140</v>
      </c>
      <c r="E127" s="249" t="s">
        <v>19</v>
      </c>
      <c r="F127" s="250" t="s">
        <v>143</v>
      </c>
      <c r="G127" s="248"/>
      <c r="H127" s="251">
        <v>1220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140</v>
      </c>
      <c r="AU127" s="257" t="s">
        <v>79</v>
      </c>
      <c r="AV127" s="15" t="s">
        <v>138</v>
      </c>
      <c r="AW127" s="15" t="s">
        <v>33</v>
      </c>
      <c r="AX127" s="15" t="s">
        <v>79</v>
      </c>
      <c r="AY127" s="257" t="s">
        <v>131</v>
      </c>
    </row>
    <row r="128" s="2" customFormat="1" ht="90" customHeight="1">
      <c r="A128" s="39"/>
      <c r="B128" s="40"/>
      <c r="C128" s="258" t="s">
        <v>185</v>
      </c>
      <c r="D128" s="258" t="s">
        <v>144</v>
      </c>
      <c r="E128" s="259" t="s">
        <v>186</v>
      </c>
      <c r="F128" s="260" t="s">
        <v>187</v>
      </c>
      <c r="G128" s="261" t="s">
        <v>147</v>
      </c>
      <c r="H128" s="262">
        <v>8</v>
      </c>
      <c r="I128" s="263"/>
      <c r="J128" s="264">
        <f>ROUND(I128*H128,2)</f>
        <v>0</v>
      </c>
      <c r="K128" s="260" t="s">
        <v>136</v>
      </c>
      <c r="L128" s="45"/>
      <c r="M128" s="265" t="s">
        <v>19</v>
      </c>
      <c r="N128" s="266" t="s">
        <v>43</v>
      </c>
      <c r="O128" s="85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3" t="s">
        <v>148</v>
      </c>
      <c r="AT128" s="223" t="s">
        <v>144</v>
      </c>
      <c r="AU128" s="223" t="s">
        <v>79</v>
      </c>
      <c r="AY128" s="18" t="s">
        <v>131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79</v>
      </c>
      <c r="BK128" s="224">
        <f>ROUND(I128*H128,2)</f>
        <v>0</v>
      </c>
      <c r="BL128" s="18" t="s">
        <v>148</v>
      </c>
      <c r="BM128" s="223" t="s">
        <v>188</v>
      </c>
    </row>
    <row r="129" s="2" customFormat="1" ht="37.8" customHeight="1">
      <c r="A129" s="39"/>
      <c r="B129" s="40"/>
      <c r="C129" s="211" t="s">
        <v>189</v>
      </c>
      <c r="D129" s="211" t="s">
        <v>132</v>
      </c>
      <c r="E129" s="212" t="s">
        <v>190</v>
      </c>
      <c r="F129" s="213" t="s">
        <v>191</v>
      </c>
      <c r="G129" s="214" t="s">
        <v>135</v>
      </c>
      <c r="H129" s="215">
        <v>800</v>
      </c>
      <c r="I129" s="216"/>
      <c r="J129" s="217">
        <f>ROUND(I129*H129,2)</f>
        <v>0</v>
      </c>
      <c r="K129" s="213" t="s">
        <v>136</v>
      </c>
      <c r="L129" s="218"/>
      <c r="M129" s="219" t="s">
        <v>19</v>
      </c>
      <c r="N129" s="220" t="s">
        <v>43</v>
      </c>
      <c r="O129" s="85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3" t="s">
        <v>137</v>
      </c>
      <c r="AT129" s="223" t="s">
        <v>132</v>
      </c>
      <c r="AU129" s="223" t="s">
        <v>79</v>
      </c>
      <c r="AY129" s="18" t="s">
        <v>131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79</v>
      </c>
      <c r="BK129" s="224">
        <f>ROUND(I129*H129,2)</f>
        <v>0</v>
      </c>
      <c r="BL129" s="18" t="s">
        <v>138</v>
      </c>
      <c r="BM129" s="223" t="s">
        <v>192</v>
      </c>
    </row>
    <row r="130" s="13" customFormat="1">
      <c r="A130" s="13"/>
      <c r="B130" s="225"/>
      <c r="C130" s="226"/>
      <c r="D130" s="227" t="s">
        <v>140</v>
      </c>
      <c r="E130" s="228" t="s">
        <v>19</v>
      </c>
      <c r="F130" s="229" t="s">
        <v>193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140</v>
      </c>
      <c r="AU130" s="235" t="s">
        <v>79</v>
      </c>
      <c r="AV130" s="13" t="s">
        <v>79</v>
      </c>
      <c r="AW130" s="13" t="s">
        <v>33</v>
      </c>
      <c r="AX130" s="13" t="s">
        <v>72</v>
      </c>
      <c r="AY130" s="235" t="s">
        <v>131</v>
      </c>
    </row>
    <row r="131" s="14" customFormat="1">
      <c r="A131" s="14"/>
      <c r="B131" s="236"/>
      <c r="C131" s="237"/>
      <c r="D131" s="227" t="s">
        <v>140</v>
      </c>
      <c r="E131" s="238" t="s">
        <v>19</v>
      </c>
      <c r="F131" s="239" t="s">
        <v>194</v>
      </c>
      <c r="G131" s="237"/>
      <c r="H131" s="240">
        <v>800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140</v>
      </c>
      <c r="AU131" s="246" t="s">
        <v>79</v>
      </c>
      <c r="AV131" s="14" t="s">
        <v>81</v>
      </c>
      <c r="AW131" s="14" t="s">
        <v>33</v>
      </c>
      <c r="AX131" s="14" t="s">
        <v>72</v>
      </c>
      <c r="AY131" s="246" t="s">
        <v>131</v>
      </c>
    </row>
    <row r="132" s="15" customFormat="1">
      <c r="A132" s="15"/>
      <c r="B132" s="247"/>
      <c r="C132" s="248"/>
      <c r="D132" s="227" t="s">
        <v>140</v>
      </c>
      <c r="E132" s="249" t="s">
        <v>19</v>
      </c>
      <c r="F132" s="250" t="s">
        <v>143</v>
      </c>
      <c r="G132" s="248"/>
      <c r="H132" s="251">
        <v>800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140</v>
      </c>
      <c r="AU132" s="257" t="s">
        <v>79</v>
      </c>
      <c r="AV132" s="15" t="s">
        <v>138</v>
      </c>
      <c r="AW132" s="15" t="s">
        <v>33</v>
      </c>
      <c r="AX132" s="15" t="s">
        <v>79</v>
      </c>
      <c r="AY132" s="257" t="s">
        <v>131</v>
      </c>
    </row>
    <row r="133" s="2" customFormat="1" ht="90" customHeight="1">
      <c r="A133" s="39"/>
      <c r="B133" s="40"/>
      <c r="C133" s="258" t="s">
        <v>195</v>
      </c>
      <c r="D133" s="258" t="s">
        <v>144</v>
      </c>
      <c r="E133" s="259" t="s">
        <v>196</v>
      </c>
      <c r="F133" s="260" t="s">
        <v>197</v>
      </c>
      <c r="G133" s="261" t="s">
        <v>147</v>
      </c>
      <c r="H133" s="262">
        <v>2</v>
      </c>
      <c r="I133" s="263"/>
      <c r="J133" s="264">
        <f>ROUND(I133*H133,2)</f>
        <v>0</v>
      </c>
      <c r="K133" s="260" t="s">
        <v>136</v>
      </c>
      <c r="L133" s="45"/>
      <c r="M133" s="265" t="s">
        <v>19</v>
      </c>
      <c r="N133" s="266" t="s">
        <v>43</v>
      </c>
      <c r="O133" s="85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3" t="s">
        <v>148</v>
      </c>
      <c r="AT133" s="223" t="s">
        <v>144</v>
      </c>
      <c r="AU133" s="223" t="s">
        <v>79</v>
      </c>
      <c r="AY133" s="18" t="s">
        <v>131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79</v>
      </c>
      <c r="BK133" s="224">
        <f>ROUND(I133*H133,2)</f>
        <v>0</v>
      </c>
      <c r="BL133" s="18" t="s">
        <v>148</v>
      </c>
      <c r="BM133" s="223" t="s">
        <v>198</v>
      </c>
    </row>
    <row r="134" s="2" customFormat="1" ht="111.75" customHeight="1">
      <c r="A134" s="39"/>
      <c r="B134" s="40"/>
      <c r="C134" s="258" t="s">
        <v>199</v>
      </c>
      <c r="D134" s="258" t="s">
        <v>144</v>
      </c>
      <c r="E134" s="259" t="s">
        <v>200</v>
      </c>
      <c r="F134" s="260" t="s">
        <v>201</v>
      </c>
      <c r="G134" s="261" t="s">
        <v>135</v>
      </c>
      <c r="H134" s="262">
        <v>2020</v>
      </c>
      <c r="I134" s="263"/>
      <c r="J134" s="264">
        <f>ROUND(I134*H134,2)</f>
        <v>0</v>
      </c>
      <c r="K134" s="260" t="s">
        <v>136</v>
      </c>
      <c r="L134" s="45"/>
      <c r="M134" s="265" t="s">
        <v>19</v>
      </c>
      <c r="N134" s="266" t="s">
        <v>43</v>
      </c>
      <c r="O134" s="85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3" t="s">
        <v>148</v>
      </c>
      <c r="AT134" s="223" t="s">
        <v>144</v>
      </c>
      <c r="AU134" s="223" t="s">
        <v>79</v>
      </c>
      <c r="AY134" s="18" t="s">
        <v>131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79</v>
      </c>
      <c r="BK134" s="224">
        <f>ROUND(I134*H134,2)</f>
        <v>0</v>
      </c>
      <c r="BL134" s="18" t="s">
        <v>148</v>
      </c>
      <c r="BM134" s="223" t="s">
        <v>202</v>
      </c>
    </row>
    <row r="135" s="13" customFormat="1">
      <c r="A135" s="13"/>
      <c r="B135" s="225"/>
      <c r="C135" s="226"/>
      <c r="D135" s="227" t="s">
        <v>140</v>
      </c>
      <c r="E135" s="228" t="s">
        <v>19</v>
      </c>
      <c r="F135" s="229" t="s">
        <v>183</v>
      </c>
      <c r="G135" s="226"/>
      <c r="H135" s="228" t="s">
        <v>19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140</v>
      </c>
      <c r="AU135" s="235" t="s">
        <v>79</v>
      </c>
      <c r="AV135" s="13" t="s">
        <v>79</v>
      </c>
      <c r="AW135" s="13" t="s">
        <v>33</v>
      </c>
      <c r="AX135" s="13" t="s">
        <v>72</v>
      </c>
      <c r="AY135" s="235" t="s">
        <v>131</v>
      </c>
    </row>
    <row r="136" s="14" customFormat="1">
      <c r="A136" s="14"/>
      <c r="B136" s="236"/>
      <c r="C136" s="237"/>
      <c r="D136" s="227" t="s">
        <v>140</v>
      </c>
      <c r="E136" s="238" t="s">
        <v>19</v>
      </c>
      <c r="F136" s="239" t="s">
        <v>184</v>
      </c>
      <c r="G136" s="237"/>
      <c r="H136" s="240">
        <v>1220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140</v>
      </c>
      <c r="AU136" s="246" t="s">
        <v>79</v>
      </c>
      <c r="AV136" s="14" t="s">
        <v>81</v>
      </c>
      <c r="AW136" s="14" t="s">
        <v>33</v>
      </c>
      <c r="AX136" s="14" t="s">
        <v>72</v>
      </c>
      <c r="AY136" s="246" t="s">
        <v>131</v>
      </c>
    </row>
    <row r="137" s="13" customFormat="1">
      <c r="A137" s="13"/>
      <c r="B137" s="225"/>
      <c r="C137" s="226"/>
      <c r="D137" s="227" t="s">
        <v>140</v>
      </c>
      <c r="E137" s="228" t="s">
        <v>19</v>
      </c>
      <c r="F137" s="229" t="s">
        <v>193</v>
      </c>
      <c r="G137" s="226"/>
      <c r="H137" s="228" t="s">
        <v>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140</v>
      </c>
      <c r="AU137" s="235" t="s">
        <v>79</v>
      </c>
      <c r="AV137" s="13" t="s">
        <v>79</v>
      </c>
      <c r="AW137" s="13" t="s">
        <v>33</v>
      </c>
      <c r="AX137" s="13" t="s">
        <v>72</v>
      </c>
      <c r="AY137" s="235" t="s">
        <v>131</v>
      </c>
    </row>
    <row r="138" s="14" customFormat="1">
      <c r="A138" s="14"/>
      <c r="B138" s="236"/>
      <c r="C138" s="237"/>
      <c r="D138" s="227" t="s">
        <v>140</v>
      </c>
      <c r="E138" s="238" t="s">
        <v>19</v>
      </c>
      <c r="F138" s="239" t="s">
        <v>194</v>
      </c>
      <c r="G138" s="237"/>
      <c r="H138" s="240">
        <v>800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140</v>
      </c>
      <c r="AU138" s="246" t="s">
        <v>79</v>
      </c>
      <c r="AV138" s="14" t="s">
        <v>81</v>
      </c>
      <c r="AW138" s="14" t="s">
        <v>33</v>
      </c>
      <c r="AX138" s="14" t="s">
        <v>72</v>
      </c>
      <c r="AY138" s="246" t="s">
        <v>131</v>
      </c>
    </row>
    <row r="139" s="15" customFormat="1">
      <c r="A139" s="15"/>
      <c r="B139" s="247"/>
      <c r="C139" s="248"/>
      <c r="D139" s="227" t="s">
        <v>140</v>
      </c>
      <c r="E139" s="249" t="s">
        <v>19</v>
      </c>
      <c r="F139" s="250" t="s">
        <v>143</v>
      </c>
      <c r="G139" s="248"/>
      <c r="H139" s="251">
        <v>2020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7" t="s">
        <v>140</v>
      </c>
      <c r="AU139" s="257" t="s">
        <v>79</v>
      </c>
      <c r="AV139" s="15" t="s">
        <v>138</v>
      </c>
      <c r="AW139" s="15" t="s">
        <v>33</v>
      </c>
      <c r="AX139" s="15" t="s">
        <v>79</v>
      </c>
      <c r="AY139" s="257" t="s">
        <v>131</v>
      </c>
    </row>
    <row r="140" s="2" customFormat="1" ht="33" customHeight="1">
      <c r="A140" s="39"/>
      <c r="B140" s="40"/>
      <c r="C140" s="211" t="s">
        <v>203</v>
      </c>
      <c r="D140" s="211" t="s">
        <v>132</v>
      </c>
      <c r="E140" s="212" t="s">
        <v>204</v>
      </c>
      <c r="F140" s="213" t="s">
        <v>205</v>
      </c>
      <c r="G140" s="214" t="s">
        <v>135</v>
      </c>
      <c r="H140" s="215">
        <v>60</v>
      </c>
      <c r="I140" s="216"/>
      <c r="J140" s="217">
        <f>ROUND(I140*H140,2)</f>
        <v>0</v>
      </c>
      <c r="K140" s="213" t="s">
        <v>136</v>
      </c>
      <c r="L140" s="218"/>
      <c r="M140" s="219" t="s">
        <v>19</v>
      </c>
      <c r="N140" s="220" t="s">
        <v>43</v>
      </c>
      <c r="O140" s="85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3" t="s">
        <v>137</v>
      </c>
      <c r="AT140" s="223" t="s">
        <v>132</v>
      </c>
      <c r="AU140" s="223" t="s">
        <v>79</v>
      </c>
      <c r="AY140" s="18" t="s">
        <v>131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79</v>
      </c>
      <c r="BK140" s="224">
        <f>ROUND(I140*H140,2)</f>
        <v>0</v>
      </c>
      <c r="BL140" s="18" t="s">
        <v>138</v>
      </c>
      <c r="BM140" s="223" t="s">
        <v>206</v>
      </c>
    </row>
    <row r="141" s="13" customFormat="1">
      <c r="A141" s="13"/>
      <c r="B141" s="225"/>
      <c r="C141" s="226"/>
      <c r="D141" s="227" t="s">
        <v>140</v>
      </c>
      <c r="E141" s="228" t="s">
        <v>19</v>
      </c>
      <c r="F141" s="229" t="s">
        <v>207</v>
      </c>
      <c r="G141" s="226"/>
      <c r="H141" s="228" t="s">
        <v>19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140</v>
      </c>
      <c r="AU141" s="235" t="s">
        <v>79</v>
      </c>
      <c r="AV141" s="13" t="s">
        <v>79</v>
      </c>
      <c r="AW141" s="13" t="s">
        <v>33</v>
      </c>
      <c r="AX141" s="13" t="s">
        <v>72</v>
      </c>
      <c r="AY141" s="235" t="s">
        <v>131</v>
      </c>
    </row>
    <row r="142" s="14" customFormat="1">
      <c r="A142" s="14"/>
      <c r="B142" s="236"/>
      <c r="C142" s="237"/>
      <c r="D142" s="227" t="s">
        <v>140</v>
      </c>
      <c r="E142" s="238" t="s">
        <v>19</v>
      </c>
      <c r="F142" s="239" t="s">
        <v>208</v>
      </c>
      <c r="G142" s="237"/>
      <c r="H142" s="240">
        <v>60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140</v>
      </c>
      <c r="AU142" s="246" t="s">
        <v>79</v>
      </c>
      <c r="AV142" s="14" t="s">
        <v>81</v>
      </c>
      <c r="AW142" s="14" t="s">
        <v>33</v>
      </c>
      <c r="AX142" s="14" t="s">
        <v>72</v>
      </c>
      <c r="AY142" s="246" t="s">
        <v>131</v>
      </c>
    </row>
    <row r="143" s="15" customFormat="1">
      <c r="A143" s="15"/>
      <c r="B143" s="247"/>
      <c r="C143" s="248"/>
      <c r="D143" s="227" t="s">
        <v>140</v>
      </c>
      <c r="E143" s="249" t="s">
        <v>19</v>
      </c>
      <c r="F143" s="250" t="s">
        <v>143</v>
      </c>
      <c r="G143" s="248"/>
      <c r="H143" s="251">
        <v>60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140</v>
      </c>
      <c r="AU143" s="257" t="s">
        <v>79</v>
      </c>
      <c r="AV143" s="15" t="s">
        <v>138</v>
      </c>
      <c r="AW143" s="15" t="s">
        <v>33</v>
      </c>
      <c r="AX143" s="15" t="s">
        <v>79</v>
      </c>
      <c r="AY143" s="257" t="s">
        <v>131</v>
      </c>
    </row>
    <row r="144" s="2" customFormat="1" ht="37.8" customHeight="1">
      <c r="A144" s="39"/>
      <c r="B144" s="40"/>
      <c r="C144" s="211" t="s">
        <v>8</v>
      </c>
      <c r="D144" s="211" t="s">
        <v>132</v>
      </c>
      <c r="E144" s="212" t="s">
        <v>209</v>
      </c>
      <c r="F144" s="213" t="s">
        <v>210</v>
      </c>
      <c r="G144" s="214" t="s">
        <v>135</v>
      </c>
      <c r="H144" s="215">
        <v>2300</v>
      </c>
      <c r="I144" s="216"/>
      <c r="J144" s="217">
        <f>ROUND(I144*H144,2)</f>
        <v>0</v>
      </c>
      <c r="K144" s="213" t="s">
        <v>136</v>
      </c>
      <c r="L144" s="218"/>
      <c r="M144" s="219" t="s">
        <v>19</v>
      </c>
      <c r="N144" s="220" t="s">
        <v>43</v>
      </c>
      <c r="O144" s="85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3" t="s">
        <v>137</v>
      </c>
      <c r="AT144" s="223" t="s">
        <v>132</v>
      </c>
      <c r="AU144" s="223" t="s">
        <v>79</v>
      </c>
      <c r="AY144" s="18" t="s">
        <v>131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79</v>
      </c>
      <c r="BK144" s="224">
        <f>ROUND(I144*H144,2)</f>
        <v>0</v>
      </c>
      <c r="BL144" s="18" t="s">
        <v>138</v>
      </c>
      <c r="BM144" s="223" t="s">
        <v>211</v>
      </c>
    </row>
    <row r="145" s="13" customFormat="1">
      <c r="A145" s="13"/>
      <c r="B145" s="225"/>
      <c r="C145" s="226"/>
      <c r="D145" s="227" t="s">
        <v>140</v>
      </c>
      <c r="E145" s="228" t="s">
        <v>19</v>
      </c>
      <c r="F145" s="229" t="s">
        <v>212</v>
      </c>
      <c r="G145" s="226"/>
      <c r="H145" s="228" t="s">
        <v>19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140</v>
      </c>
      <c r="AU145" s="235" t="s">
        <v>79</v>
      </c>
      <c r="AV145" s="13" t="s">
        <v>79</v>
      </c>
      <c r="AW145" s="13" t="s">
        <v>33</v>
      </c>
      <c r="AX145" s="13" t="s">
        <v>72</v>
      </c>
      <c r="AY145" s="235" t="s">
        <v>131</v>
      </c>
    </row>
    <row r="146" s="14" customFormat="1">
      <c r="A146" s="14"/>
      <c r="B146" s="236"/>
      <c r="C146" s="237"/>
      <c r="D146" s="227" t="s">
        <v>140</v>
      </c>
      <c r="E146" s="238" t="s">
        <v>19</v>
      </c>
      <c r="F146" s="239" t="s">
        <v>213</v>
      </c>
      <c r="G146" s="237"/>
      <c r="H146" s="240">
        <v>2300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140</v>
      </c>
      <c r="AU146" s="246" t="s">
        <v>79</v>
      </c>
      <c r="AV146" s="14" t="s">
        <v>81</v>
      </c>
      <c r="AW146" s="14" t="s">
        <v>33</v>
      </c>
      <c r="AX146" s="14" t="s">
        <v>72</v>
      </c>
      <c r="AY146" s="246" t="s">
        <v>131</v>
      </c>
    </row>
    <row r="147" s="15" customFormat="1">
      <c r="A147" s="15"/>
      <c r="B147" s="247"/>
      <c r="C147" s="248"/>
      <c r="D147" s="227" t="s">
        <v>140</v>
      </c>
      <c r="E147" s="249" t="s">
        <v>19</v>
      </c>
      <c r="F147" s="250" t="s">
        <v>143</v>
      </c>
      <c r="G147" s="248"/>
      <c r="H147" s="251">
        <v>2300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140</v>
      </c>
      <c r="AU147" s="257" t="s">
        <v>79</v>
      </c>
      <c r="AV147" s="15" t="s">
        <v>138</v>
      </c>
      <c r="AW147" s="15" t="s">
        <v>33</v>
      </c>
      <c r="AX147" s="15" t="s">
        <v>79</v>
      </c>
      <c r="AY147" s="257" t="s">
        <v>131</v>
      </c>
    </row>
    <row r="148" s="2" customFormat="1" ht="90" customHeight="1">
      <c r="A148" s="39"/>
      <c r="B148" s="40"/>
      <c r="C148" s="258" t="s">
        <v>214</v>
      </c>
      <c r="D148" s="258" t="s">
        <v>144</v>
      </c>
      <c r="E148" s="259" t="s">
        <v>215</v>
      </c>
      <c r="F148" s="260" t="s">
        <v>216</v>
      </c>
      <c r="G148" s="261" t="s">
        <v>147</v>
      </c>
      <c r="H148" s="262">
        <v>4</v>
      </c>
      <c r="I148" s="263"/>
      <c r="J148" s="264">
        <f>ROUND(I148*H148,2)</f>
        <v>0</v>
      </c>
      <c r="K148" s="260" t="s">
        <v>136</v>
      </c>
      <c r="L148" s="45"/>
      <c r="M148" s="265" t="s">
        <v>19</v>
      </c>
      <c r="N148" s="266" t="s">
        <v>43</v>
      </c>
      <c r="O148" s="85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3" t="s">
        <v>148</v>
      </c>
      <c r="AT148" s="223" t="s">
        <v>144</v>
      </c>
      <c r="AU148" s="223" t="s">
        <v>79</v>
      </c>
      <c r="AY148" s="18" t="s">
        <v>131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8" t="s">
        <v>79</v>
      </c>
      <c r="BK148" s="224">
        <f>ROUND(I148*H148,2)</f>
        <v>0</v>
      </c>
      <c r="BL148" s="18" t="s">
        <v>148</v>
      </c>
      <c r="BM148" s="223" t="s">
        <v>217</v>
      </c>
    </row>
    <row r="149" s="2" customFormat="1" ht="33" customHeight="1">
      <c r="A149" s="39"/>
      <c r="B149" s="40"/>
      <c r="C149" s="211" t="s">
        <v>218</v>
      </c>
      <c r="D149" s="211" t="s">
        <v>132</v>
      </c>
      <c r="E149" s="212" t="s">
        <v>219</v>
      </c>
      <c r="F149" s="213" t="s">
        <v>220</v>
      </c>
      <c r="G149" s="214" t="s">
        <v>135</v>
      </c>
      <c r="H149" s="215">
        <v>900</v>
      </c>
      <c r="I149" s="216"/>
      <c r="J149" s="217">
        <f>ROUND(I149*H149,2)</f>
        <v>0</v>
      </c>
      <c r="K149" s="213" t="s">
        <v>136</v>
      </c>
      <c r="L149" s="218"/>
      <c r="M149" s="219" t="s">
        <v>19</v>
      </c>
      <c r="N149" s="220" t="s">
        <v>43</v>
      </c>
      <c r="O149" s="85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3" t="s">
        <v>137</v>
      </c>
      <c r="AT149" s="223" t="s">
        <v>132</v>
      </c>
      <c r="AU149" s="223" t="s">
        <v>79</v>
      </c>
      <c r="AY149" s="18" t="s">
        <v>131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79</v>
      </c>
      <c r="BK149" s="224">
        <f>ROUND(I149*H149,2)</f>
        <v>0</v>
      </c>
      <c r="BL149" s="18" t="s">
        <v>138</v>
      </c>
      <c r="BM149" s="223" t="s">
        <v>221</v>
      </c>
    </row>
    <row r="150" s="13" customFormat="1">
      <c r="A150" s="13"/>
      <c r="B150" s="225"/>
      <c r="C150" s="226"/>
      <c r="D150" s="227" t="s">
        <v>140</v>
      </c>
      <c r="E150" s="228" t="s">
        <v>19</v>
      </c>
      <c r="F150" s="229" t="s">
        <v>222</v>
      </c>
      <c r="G150" s="226"/>
      <c r="H150" s="228" t="s">
        <v>19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140</v>
      </c>
      <c r="AU150" s="235" t="s">
        <v>79</v>
      </c>
      <c r="AV150" s="13" t="s">
        <v>79</v>
      </c>
      <c r="AW150" s="13" t="s">
        <v>33</v>
      </c>
      <c r="AX150" s="13" t="s">
        <v>72</v>
      </c>
      <c r="AY150" s="235" t="s">
        <v>131</v>
      </c>
    </row>
    <row r="151" s="14" customFormat="1">
      <c r="A151" s="14"/>
      <c r="B151" s="236"/>
      <c r="C151" s="237"/>
      <c r="D151" s="227" t="s">
        <v>140</v>
      </c>
      <c r="E151" s="238" t="s">
        <v>19</v>
      </c>
      <c r="F151" s="239" t="s">
        <v>223</v>
      </c>
      <c r="G151" s="237"/>
      <c r="H151" s="240">
        <v>900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140</v>
      </c>
      <c r="AU151" s="246" t="s">
        <v>79</v>
      </c>
      <c r="AV151" s="14" t="s">
        <v>81</v>
      </c>
      <c r="AW151" s="14" t="s">
        <v>33</v>
      </c>
      <c r="AX151" s="14" t="s">
        <v>72</v>
      </c>
      <c r="AY151" s="246" t="s">
        <v>131</v>
      </c>
    </row>
    <row r="152" s="15" customFormat="1">
      <c r="A152" s="15"/>
      <c r="B152" s="247"/>
      <c r="C152" s="248"/>
      <c r="D152" s="227" t="s">
        <v>140</v>
      </c>
      <c r="E152" s="249" t="s">
        <v>19</v>
      </c>
      <c r="F152" s="250" t="s">
        <v>143</v>
      </c>
      <c r="G152" s="248"/>
      <c r="H152" s="251">
        <v>900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140</v>
      </c>
      <c r="AU152" s="257" t="s">
        <v>79</v>
      </c>
      <c r="AV152" s="15" t="s">
        <v>138</v>
      </c>
      <c r="AW152" s="15" t="s">
        <v>33</v>
      </c>
      <c r="AX152" s="15" t="s">
        <v>79</v>
      </c>
      <c r="AY152" s="257" t="s">
        <v>131</v>
      </c>
    </row>
    <row r="153" s="2" customFormat="1" ht="90" customHeight="1">
      <c r="A153" s="39"/>
      <c r="B153" s="40"/>
      <c r="C153" s="258" t="s">
        <v>224</v>
      </c>
      <c r="D153" s="258" t="s">
        <v>144</v>
      </c>
      <c r="E153" s="259" t="s">
        <v>225</v>
      </c>
      <c r="F153" s="260" t="s">
        <v>226</v>
      </c>
      <c r="G153" s="261" t="s">
        <v>147</v>
      </c>
      <c r="H153" s="262">
        <v>4</v>
      </c>
      <c r="I153" s="263"/>
      <c r="J153" s="264">
        <f>ROUND(I153*H153,2)</f>
        <v>0</v>
      </c>
      <c r="K153" s="260" t="s">
        <v>136</v>
      </c>
      <c r="L153" s="45"/>
      <c r="M153" s="265" t="s">
        <v>19</v>
      </c>
      <c r="N153" s="266" t="s">
        <v>43</v>
      </c>
      <c r="O153" s="85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3" t="s">
        <v>148</v>
      </c>
      <c r="AT153" s="223" t="s">
        <v>144</v>
      </c>
      <c r="AU153" s="223" t="s">
        <v>79</v>
      </c>
      <c r="AY153" s="18" t="s">
        <v>131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79</v>
      </c>
      <c r="BK153" s="224">
        <f>ROUND(I153*H153,2)</f>
        <v>0</v>
      </c>
      <c r="BL153" s="18" t="s">
        <v>148</v>
      </c>
      <c r="BM153" s="223" t="s">
        <v>227</v>
      </c>
    </row>
    <row r="154" s="2" customFormat="1" ht="111.75" customHeight="1">
      <c r="A154" s="39"/>
      <c r="B154" s="40"/>
      <c r="C154" s="258" t="s">
        <v>228</v>
      </c>
      <c r="D154" s="258" t="s">
        <v>144</v>
      </c>
      <c r="E154" s="259" t="s">
        <v>229</v>
      </c>
      <c r="F154" s="260" t="s">
        <v>230</v>
      </c>
      <c r="G154" s="261" t="s">
        <v>135</v>
      </c>
      <c r="H154" s="262">
        <v>3260</v>
      </c>
      <c r="I154" s="263"/>
      <c r="J154" s="264">
        <f>ROUND(I154*H154,2)</f>
        <v>0</v>
      </c>
      <c r="K154" s="260" t="s">
        <v>136</v>
      </c>
      <c r="L154" s="45"/>
      <c r="M154" s="265" t="s">
        <v>19</v>
      </c>
      <c r="N154" s="266" t="s">
        <v>43</v>
      </c>
      <c r="O154" s="85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3" t="s">
        <v>148</v>
      </c>
      <c r="AT154" s="223" t="s">
        <v>144</v>
      </c>
      <c r="AU154" s="223" t="s">
        <v>79</v>
      </c>
      <c r="AY154" s="18" t="s">
        <v>131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79</v>
      </c>
      <c r="BK154" s="224">
        <f>ROUND(I154*H154,2)</f>
        <v>0</v>
      </c>
      <c r="BL154" s="18" t="s">
        <v>148</v>
      </c>
      <c r="BM154" s="223" t="s">
        <v>231</v>
      </c>
    </row>
    <row r="155" s="13" customFormat="1">
      <c r="A155" s="13"/>
      <c r="B155" s="225"/>
      <c r="C155" s="226"/>
      <c r="D155" s="227" t="s">
        <v>140</v>
      </c>
      <c r="E155" s="228" t="s">
        <v>19</v>
      </c>
      <c r="F155" s="229" t="s">
        <v>207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140</v>
      </c>
      <c r="AU155" s="235" t="s">
        <v>79</v>
      </c>
      <c r="AV155" s="13" t="s">
        <v>79</v>
      </c>
      <c r="AW155" s="13" t="s">
        <v>33</v>
      </c>
      <c r="AX155" s="13" t="s">
        <v>72</v>
      </c>
      <c r="AY155" s="235" t="s">
        <v>131</v>
      </c>
    </row>
    <row r="156" s="14" customFormat="1">
      <c r="A156" s="14"/>
      <c r="B156" s="236"/>
      <c r="C156" s="237"/>
      <c r="D156" s="227" t="s">
        <v>140</v>
      </c>
      <c r="E156" s="238" t="s">
        <v>19</v>
      </c>
      <c r="F156" s="239" t="s">
        <v>208</v>
      </c>
      <c r="G156" s="237"/>
      <c r="H156" s="240">
        <v>60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140</v>
      </c>
      <c r="AU156" s="246" t="s">
        <v>79</v>
      </c>
      <c r="AV156" s="14" t="s">
        <v>81</v>
      </c>
      <c r="AW156" s="14" t="s">
        <v>33</v>
      </c>
      <c r="AX156" s="14" t="s">
        <v>72</v>
      </c>
      <c r="AY156" s="246" t="s">
        <v>131</v>
      </c>
    </row>
    <row r="157" s="13" customFormat="1">
      <c r="A157" s="13"/>
      <c r="B157" s="225"/>
      <c r="C157" s="226"/>
      <c r="D157" s="227" t="s">
        <v>140</v>
      </c>
      <c r="E157" s="228" t="s">
        <v>19</v>
      </c>
      <c r="F157" s="229" t="s">
        <v>222</v>
      </c>
      <c r="G157" s="226"/>
      <c r="H157" s="228" t="s">
        <v>19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140</v>
      </c>
      <c r="AU157" s="235" t="s">
        <v>79</v>
      </c>
      <c r="AV157" s="13" t="s">
        <v>79</v>
      </c>
      <c r="AW157" s="13" t="s">
        <v>33</v>
      </c>
      <c r="AX157" s="13" t="s">
        <v>72</v>
      </c>
      <c r="AY157" s="235" t="s">
        <v>131</v>
      </c>
    </row>
    <row r="158" s="14" customFormat="1">
      <c r="A158" s="14"/>
      <c r="B158" s="236"/>
      <c r="C158" s="237"/>
      <c r="D158" s="227" t="s">
        <v>140</v>
      </c>
      <c r="E158" s="238" t="s">
        <v>19</v>
      </c>
      <c r="F158" s="239" t="s">
        <v>223</v>
      </c>
      <c r="G158" s="237"/>
      <c r="H158" s="240">
        <v>900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140</v>
      </c>
      <c r="AU158" s="246" t="s">
        <v>79</v>
      </c>
      <c r="AV158" s="14" t="s">
        <v>81</v>
      </c>
      <c r="AW158" s="14" t="s">
        <v>33</v>
      </c>
      <c r="AX158" s="14" t="s">
        <v>72</v>
      </c>
      <c r="AY158" s="246" t="s">
        <v>131</v>
      </c>
    </row>
    <row r="159" s="13" customFormat="1">
      <c r="A159" s="13"/>
      <c r="B159" s="225"/>
      <c r="C159" s="226"/>
      <c r="D159" s="227" t="s">
        <v>140</v>
      </c>
      <c r="E159" s="228" t="s">
        <v>19</v>
      </c>
      <c r="F159" s="229" t="s">
        <v>212</v>
      </c>
      <c r="G159" s="226"/>
      <c r="H159" s="228" t="s">
        <v>19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140</v>
      </c>
      <c r="AU159" s="235" t="s">
        <v>79</v>
      </c>
      <c r="AV159" s="13" t="s">
        <v>79</v>
      </c>
      <c r="AW159" s="13" t="s">
        <v>33</v>
      </c>
      <c r="AX159" s="13" t="s">
        <v>72</v>
      </c>
      <c r="AY159" s="235" t="s">
        <v>131</v>
      </c>
    </row>
    <row r="160" s="14" customFormat="1">
      <c r="A160" s="14"/>
      <c r="B160" s="236"/>
      <c r="C160" s="237"/>
      <c r="D160" s="227" t="s">
        <v>140</v>
      </c>
      <c r="E160" s="238" t="s">
        <v>19</v>
      </c>
      <c r="F160" s="239" t="s">
        <v>213</v>
      </c>
      <c r="G160" s="237"/>
      <c r="H160" s="240">
        <v>2300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140</v>
      </c>
      <c r="AU160" s="246" t="s">
        <v>79</v>
      </c>
      <c r="AV160" s="14" t="s">
        <v>81</v>
      </c>
      <c r="AW160" s="14" t="s">
        <v>33</v>
      </c>
      <c r="AX160" s="14" t="s">
        <v>72</v>
      </c>
      <c r="AY160" s="246" t="s">
        <v>131</v>
      </c>
    </row>
    <row r="161" s="15" customFormat="1">
      <c r="A161" s="15"/>
      <c r="B161" s="247"/>
      <c r="C161" s="248"/>
      <c r="D161" s="227" t="s">
        <v>140</v>
      </c>
      <c r="E161" s="249" t="s">
        <v>19</v>
      </c>
      <c r="F161" s="250" t="s">
        <v>143</v>
      </c>
      <c r="G161" s="248"/>
      <c r="H161" s="251">
        <v>3260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7" t="s">
        <v>140</v>
      </c>
      <c r="AU161" s="257" t="s">
        <v>79</v>
      </c>
      <c r="AV161" s="15" t="s">
        <v>138</v>
      </c>
      <c r="AW161" s="15" t="s">
        <v>33</v>
      </c>
      <c r="AX161" s="15" t="s">
        <v>79</v>
      </c>
      <c r="AY161" s="257" t="s">
        <v>131</v>
      </c>
    </row>
    <row r="162" s="2" customFormat="1" ht="49.05" customHeight="1">
      <c r="A162" s="39"/>
      <c r="B162" s="40"/>
      <c r="C162" s="211" t="s">
        <v>232</v>
      </c>
      <c r="D162" s="211" t="s">
        <v>132</v>
      </c>
      <c r="E162" s="212" t="s">
        <v>233</v>
      </c>
      <c r="F162" s="213" t="s">
        <v>234</v>
      </c>
      <c r="G162" s="214" t="s">
        <v>147</v>
      </c>
      <c r="H162" s="215">
        <v>3</v>
      </c>
      <c r="I162" s="216"/>
      <c r="J162" s="217">
        <f>ROUND(I162*H162,2)</f>
        <v>0</v>
      </c>
      <c r="K162" s="213" t="s">
        <v>136</v>
      </c>
      <c r="L162" s="218"/>
      <c r="M162" s="219" t="s">
        <v>19</v>
      </c>
      <c r="N162" s="220" t="s">
        <v>43</v>
      </c>
      <c r="O162" s="85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3" t="s">
        <v>235</v>
      </c>
      <c r="AT162" s="223" t="s">
        <v>132</v>
      </c>
      <c r="AU162" s="223" t="s">
        <v>79</v>
      </c>
      <c r="AY162" s="18" t="s">
        <v>131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79</v>
      </c>
      <c r="BK162" s="224">
        <f>ROUND(I162*H162,2)</f>
        <v>0</v>
      </c>
      <c r="BL162" s="18" t="s">
        <v>236</v>
      </c>
      <c r="BM162" s="223" t="s">
        <v>237</v>
      </c>
    </row>
    <row r="163" s="13" customFormat="1">
      <c r="A163" s="13"/>
      <c r="B163" s="225"/>
      <c r="C163" s="226"/>
      <c r="D163" s="227" t="s">
        <v>140</v>
      </c>
      <c r="E163" s="228" t="s">
        <v>19</v>
      </c>
      <c r="F163" s="229" t="s">
        <v>238</v>
      </c>
      <c r="G163" s="226"/>
      <c r="H163" s="228" t="s">
        <v>19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140</v>
      </c>
      <c r="AU163" s="235" t="s">
        <v>79</v>
      </c>
      <c r="AV163" s="13" t="s">
        <v>79</v>
      </c>
      <c r="AW163" s="13" t="s">
        <v>33</v>
      </c>
      <c r="AX163" s="13" t="s">
        <v>72</v>
      </c>
      <c r="AY163" s="235" t="s">
        <v>131</v>
      </c>
    </row>
    <row r="164" s="14" customFormat="1">
      <c r="A164" s="14"/>
      <c r="B164" s="236"/>
      <c r="C164" s="237"/>
      <c r="D164" s="227" t="s">
        <v>140</v>
      </c>
      <c r="E164" s="238" t="s">
        <v>19</v>
      </c>
      <c r="F164" s="239" t="s">
        <v>79</v>
      </c>
      <c r="G164" s="237"/>
      <c r="H164" s="240">
        <v>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140</v>
      </c>
      <c r="AU164" s="246" t="s">
        <v>79</v>
      </c>
      <c r="AV164" s="14" t="s">
        <v>81</v>
      </c>
      <c r="AW164" s="14" t="s">
        <v>33</v>
      </c>
      <c r="AX164" s="14" t="s">
        <v>72</v>
      </c>
      <c r="AY164" s="246" t="s">
        <v>131</v>
      </c>
    </row>
    <row r="165" s="13" customFormat="1">
      <c r="A165" s="13"/>
      <c r="B165" s="225"/>
      <c r="C165" s="226"/>
      <c r="D165" s="227" t="s">
        <v>140</v>
      </c>
      <c r="E165" s="228" t="s">
        <v>19</v>
      </c>
      <c r="F165" s="229" t="s">
        <v>239</v>
      </c>
      <c r="G165" s="226"/>
      <c r="H165" s="228" t="s">
        <v>19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140</v>
      </c>
      <c r="AU165" s="235" t="s">
        <v>79</v>
      </c>
      <c r="AV165" s="13" t="s">
        <v>79</v>
      </c>
      <c r="AW165" s="13" t="s">
        <v>33</v>
      </c>
      <c r="AX165" s="13" t="s">
        <v>72</v>
      </c>
      <c r="AY165" s="235" t="s">
        <v>131</v>
      </c>
    </row>
    <row r="166" s="14" customFormat="1">
      <c r="A166" s="14"/>
      <c r="B166" s="236"/>
      <c r="C166" s="237"/>
      <c r="D166" s="227" t="s">
        <v>140</v>
      </c>
      <c r="E166" s="238" t="s">
        <v>19</v>
      </c>
      <c r="F166" s="239" t="s">
        <v>81</v>
      </c>
      <c r="G166" s="237"/>
      <c r="H166" s="240">
        <v>2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140</v>
      </c>
      <c r="AU166" s="246" t="s">
        <v>79</v>
      </c>
      <c r="AV166" s="14" t="s">
        <v>81</v>
      </c>
      <c r="AW166" s="14" t="s">
        <v>33</v>
      </c>
      <c r="AX166" s="14" t="s">
        <v>72</v>
      </c>
      <c r="AY166" s="246" t="s">
        <v>131</v>
      </c>
    </row>
    <row r="167" s="15" customFormat="1">
      <c r="A167" s="15"/>
      <c r="B167" s="247"/>
      <c r="C167" s="248"/>
      <c r="D167" s="227" t="s">
        <v>140</v>
      </c>
      <c r="E167" s="249" t="s">
        <v>19</v>
      </c>
      <c r="F167" s="250" t="s">
        <v>143</v>
      </c>
      <c r="G167" s="248"/>
      <c r="H167" s="251">
        <v>3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7" t="s">
        <v>140</v>
      </c>
      <c r="AU167" s="257" t="s">
        <v>79</v>
      </c>
      <c r="AV167" s="15" t="s">
        <v>138</v>
      </c>
      <c r="AW167" s="15" t="s">
        <v>33</v>
      </c>
      <c r="AX167" s="15" t="s">
        <v>79</v>
      </c>
      <c r="AY167" s="257" t="s">
        <v>131</v>
      </c>
    </row>
    <row r="168" s="2" customFormat="1" ht="49.05" customHeight="1">
      <c r="A168" s="39"/>
      <c r="B168" s="40"/>
      <c r="C168" s="211" t="s">
        <v>7</v>
      </c>
      <c r="D168" s="211" t="s">
        <v>132</v>
      </c>
      <c r="E168" s="212" t="s">
        <v>240</v>
      </c>
      <c r="F168" s="213" t="s">
        <v>241</v>
      </c>
      <c r="G168" s="214" t="s">
        <v>147</v>
      </c>
      <c r="H168" s="215">
        <v>5</v>
      </c>
      <c r="I168" s="216"/>
      <c r="J168" s="217">
        <f>ROUND(I168*H168,2)</f>
        <v>0</v>
      </c>
      <c r="K168" s="213" t="s">
        <v>136</v>
      </c>
      <c r="L168" s="218"/>
      <c r="M168" s="219" t="s">
        <v>19</v>
      </c>
      <c r="N168" s="220" t="s">
        <v>43</v>
      </c>
      <c r="O168" s="85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3" t="s">
        <v>235</v>
      </c>
      <c r="AT168" s="223" t="s">
        <v>132</v>
      </c>
      <c r="AU168" s="223" t="s">
        <v>79</v>
      </c>
      <c r="AY168" s="18" t="s">
        <v>131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79</v>
      </c>
      <c r="BK168" s="224">
        <f>ROUND(I168*H168,2)</f>
        <v>0</v>
      </c>
      <c r="BL168" s="18" t="s">
        <v>236</v>
      </c>
      <c r="BM168" s="223" t="s">
        <v>242</v>
      </c>
    </row>
    <row r="169" s="13" customFormat="1">
      <c r="A169" s="13"/>
      <c r="B169" s="225"/>
      <c r="C169" s="226"/>
      <c r="D169" s="227" t="s">
        <v>140</v>
      </c>
      <c r="E169" s="228" t="s">
        <v>19</v>
      </c>
      <c r="F169" s="229" t="s">
        <v>243</v>
      </c>
      <c r="G169" s="226"/>
      <c r="H169" s="228" t="s">
        <v>19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140</v>
      </c>
      <c r="AU169" s="235" t="s">
        <v>79</v>
      </c>
      <c r="AV169" s="13" t="s">
        <v>79</v>
      </c>
      <c r="AW169" s="13" t="s">
        <v>33</v>
      </c>
      <c r="AX169" s="13" t="s">
        <v>72</v>
      </c>
      <c r="AY169" s="235" t="s">
        <v>131</v>
      </c>
    </row>
    <row r="170" s="14" customFormat="1">
      <c r="A170" s="14"/>
      <c r="B170" s="236"/>
      <c r="C170" s="237"/>
      <c r="D170" s="227" t="s">
        <v>140</v>
      </c>
      <c r="E170" s="238" t="s">
        <v>19</v>
      </c>
      <c r="F170" s="239" t="s">
        <v>79</v>
      </c>
      <c r="G170" s="237"/>
      <c r="H170" s="240">
        <v>1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140</v>
      </c>
      <c r="AU170" s="246" t="s">
        <v>79</v>
      </c>
      <c r="AV170" s="14" t="s">
        <v>81</v>
      </c>
      <c r="AW170" s="14" t="s">
        <v>33</v>
      </c>
      <c r="AX170" s="14" t="s">
        <v>72</v>
      </c>
      <c r="AY170" s="246" t="s">
        <v>131</v>
      </c>
    </row>
    <row r="171" s="13" customFormat="1">
      <c r="A171" s="13"/>
      <c r="B171" s="225"/>
      <c r="C171" s="226"/>
      <c r="D171" s="227" t="s">
        <v>140</v>
      </c>
      <c r="E171" s="228" t="s">
        <v>19</v>
      </c>
      <c r="F171" s="229" t="s">
        <v>244</v>
      </c>
      <c r="G171" s="226"/>
      <c r="H171" s="228" t="s">
        <v>19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140</v>
      </c>
      <c r="AU171" s="235" t="s">
        <v>79</v>
      </c>
      <c r="AV171" s="13" t="s">
        <v>79</v>
      </c>
      <c r="AW171" s="13" t="s">
        <v>33</v>
      </c>
      <c r="AX171" s="13" t="s">
        <v>72</v>
      </c>
      <c r="AY171" s="235" t="s">
        <v>131</v>
      </c>
    </row>
    <row r="172" s="14" customFormat="1">
      <c r="A172" s="14"/>
      <c r="B172" s="236"/>
      <c r="C172" s="237"/>
      <c r="D172" s="227" t="s">
        <v>140</v>
      </c>
      <c r="E172" s="238" t="s">
        <v>19</v>
      </c>
      <c r="F172" s="239" t="s">
        <v>81</v>
      </c>
      <c r="G172" s="237"/>
      <c r="H172" s="240">
        <v>2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140</v>
      </c>
      <c r="AU172" s="246" t="s">
        <v>79</v>
      </c>
      <c r="AV172" s="14" t="s">
        <v>81</v>
      </c>
      <c r="AW172" s="14" t="s">
        <v>33</v>
      </c>
      <c r="AX172" s="14" t="s">
        <v>72</v>
      </c>
      <c r="AY172" s="246" t="s">
        <v>131</v>
      </c>
    </row>
    <row r="173" s="13" customFormat="1">
      <c r="A173" s="13"/>
      <c r="B173" s="225"/>
      <c r="C173" s="226"/>
      <c r="D173" s="227" t="s">
        <v>140</v>
      </c>
      <c r="E173" s="228" t="s">
        <v>19</v>
      </c>
      <c r="F173" s="229" t="s">
        <v>245</v>
      </c>
      <c r="G173" s="226"/>
      <c r="H173" s="228" t="s">
        <v>19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140</v>
      </c>
      <c r="AU173" s="235" t="s">
        <v>79</v>
      </c>
      <c r="AV173" s="13" t="s">
        <v>79</v>
      </c>
      <c r="AW173" s="13" t="s">
        <v>33</v>
      </c>
      <c r="AX173" s="13" t="s">
        <v>72</v>
      </c>
      <c r="AY173" s="235" t="s">
        <v>131</v>
      </c>
    </row>
    <row r="174" s="14" customFormat="1">
      <c r="A174" s="14"/>
      <c r="B174" s="236"/>
      <c r="C174" s="237"/>
      <c r="D174" s="227" t="s">
        <v>140</v>
      </c>
      <c r="E174" s="238" t="s">
        <v>19</v>
      </c>
      <c r="F174" s="239" t="s">
        <v>81</v>
      </c>
      <c r="G174" s="237"/>
      <c r="H174" s="240">
        <v>2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140</v>
      </c>
      <c r="AU174" s="246" t="s">
        <v>79</v>
      </c>
      <c r="AV174" s="14" t="s">
        <v>81</v>
      </c>
      <c r="AW174" s="14" t="s">
        <v>33</v>
      </c>
      <c r="AX174" s="14" t="s">
        <v>72</v>
      </c>
      <c r="AY174" s="246" t="s">
        <v>131</v>
      </c>
    </row>
    <row r="175" s="15" customFormat="1">
      <c r="A175" s="15"/>
      <c r="B175" s="247"/>
      <c r="C175" s="248"/>
      <c r="D175" s="227" t="s">
        <v>140</v>
      </c>
      <c r="E175" s="249" t="s">
        <v>19</v>
      </c>
      <c r="F175" s="250" t="s">
        <v>143</v>
      </c>
      <c r="G175" s="248"/>
      <c r="H175" s="251">
        <v>5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140</v>
      </c>
      <c r="AU175" s="257" t="s">
        <v>79</v>
      </c>
      <c r="AV175" s="15" t="s">
        <v>138</v>
      </c>
      <c r="AW175" s="15" t="s">
        <v>33</v>
      </c>
      <c r="AX175" s="15" t="s">
        <v>79</v>
      </c>
      <c r="AY175" s="257" t="s">
        <v>131</v>
      </c>
    </row>
    <row r="176" s="2" customFormat="1" ht="62.7" customHeight="1">
      <c r="A176" s="39"/>
      <c r="B176" s="40"/>
      <c r="C176" s="258" t="s">
        <v>246</v>
      </c>
      <c r="D176" s="258" t="s">
        <v>144</v>
      </c>
      <c r="E176" s="259" t="s">
        <v>247</v>
      </c>
      <c r="F176" s="260" t="s">
        <v>248</v>
      </c>
      <c r="G176" s="261" t="s">
        <v>147</v>
      </c>
      <c r="H176" s="262">
        <v>1</v>
      </c>
      <c r="I176" s="263"/>
      <c r="J176" s="264">
        <f>ROUND(I176*H176,2)</f>
        <v>0</v>
      </c>
      <c r="K176" s="260" t="s">
        <v>136</v>
      </c>
      <c r="L176" s="45"/>
      <c r="M176" s="265" t="s">
        <v>19</v>
      </c>
      <c r="N176" s="266" t="s">
        <v>43</v>
      </c>
      <c r="O176" s="85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3" t="s">
        <v>138</v>
      </c>
      <c r="AT176" s="223" t="s">
        <v>144</v>
      </c>
      <c r="AU176" s="223" t="s">
        <v>79</v>
      </c>
      <c r="AY176" s="18" t="s">
        <v>131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79</v>
      </c>
      <c r="BK176" s="224">
        <f>ROUND(I176*H176,2)</f>
        <v>0</v>
      </c>
      <c r="BL176" s="18" t="s">
        <v>138</v>
      </c>
      <c r="BM176" s="223" t="s">
        <v>249</v>
      </c>
    </row>
    <row r="177" s="13" customFormat="1">
      <c r="A177" s="13"/>
      <c r="B177" s="225"/>
      <c r="C177" s="226"/>
      <c r="D177" s="227" t="s">
        <v>140</v>
      </c>
      <c r="E177" s="228" t="s">
        <v>19</v>
      </c>
      <c r="F177" s="229" t="s">
        <v>250</v>
      </c>
      <c r="G177" s="226"/>
      <c r="H177" s="228" t="s">
        <v>19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140</v>
      </c>
      <c r="AU177" s="235" t="s">
        <v>79</v>
      </c>
      <c r="AV177" s="13" t="s">
        <v>79</v>
      </c>
      <c r="AW177" s="13" t="s">
        <v>33</v>
      </c>
      <c r="AX177" s="13" t="s">
        <v>72</v>
      </c>
      <c r="AY177" s="235" t="s">
        <v>131</v>
      </c>
    </row>
    <row r="178" s="14" customFormat="1">
      <c r="A178" s="14"/>
      <c r="B178" s="236"/>
      <c r="C178" s="237"/>
      <c r="D178" s="227" t="s">
        <v>140</v>
      </c>
      <c r="E178" s="238" t="s">
        <v>19</v>
      </c>
      <c r="F178" s="239" t="s">
        <v>79</v>
      </c>
      <c r="G178" s="237"/>
      <c r="H178" s="240">
        <v>1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140</v>
      </c>
      <c r="AU178" s="246" t="s">
        <v>79</v>
      </c>
      <c r="AV178" s="14" t="s">
        <v>81</v>
      </c>
      <c r="AW178" s="14" t="s">
        <v>33</v>
      </c>
      <c r="AX178" s="14" t="s">
        <v>72</v>
      </c>
      <c r="AY178" s="246" t="s">
        <v>131</v>
      </c>
    </row>
    <row r="179" s="15" customFormat="1">
      <c r="A179" s="15"/>
      <c r="B179" s="247"/>
      <c r="C179" s="248"/>
      <c r="D179" s="227" t="s">
        <v>140</v>
      </c>
      <c r="E179" s="249" t="s">
        <v>19</v>
      </c>
      <c r="F179" s="250" t="s">
        <v>143</v>
      </c>
      <c r="G179" s="248"/>
      <c r="H179" s="251">
        <v>1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7" t="s">
        <v>140</v>
      </c>
      <c r="AU179" s="257" t="s">
        <v>79</v>
      </c>
      <c r="AV179" s="15" t="s">
        <v>138</v>
      </c>
      <c r="AW179" s="15" t="s">
        <v>33</v>
      </c>
      <c r="AX179" s="15" t="s">
        <v>79</v>
      </c>
      <c r="AY179" s="257" t="s">
        <v>131</v>
      </c>
    </row>
    <row r="180" s="2" customFormat="1" ht="62.7" customHeight="1">
      <c r="A180" s="39"/>
      <c r="B180" s="40"/>
      <c r="C180" s="258" t="s">
        <v>251</v>
      </c>
      <c r="D180" s="258" t="s">
        <v>144</v>
      </c>
      <c r="E180" s="259" t="s">
        <v>252</v>
      </c>
      <c r="F180" s="260" t="s">
        <v>253</v>
      </c>
      <c r="G180" s="261" t="s">
        <v>147</v>
      </c>
      <c r="H180" s="262">
        <v>5</v>
      </c>
      <c r="I180" s="263"/>
      <c r="J180" s="264">
        <f>ROUND(I180*H180,2)</f>
        <v>0</v>
      </c>
      <c r="K180" s="260" t="s">
        <v>136</v>
      </c>
      <c r="L180" s="45"/>
      <c r="M180" s="265" t="s">
        <v>19</v>
      </c>
      <c r="N180" s="266" t="s">
        <v>43</v>
      </c>
      <c r="O180" s="85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3" t="s">
        <v>138</v>
      </c>
      <c r="AT180" s="223" t="s">
        <v>144</v>
      </c>
      <c r="AU180" s="223" t="s">
        <v>79</v>
      </c>
      <c r="AY180" s="18" t="s">
        <v>131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8" t="s">
        <v>79</v>
      </c>
      <c r="BK180" s="224">
        <f>ROUND(I180*H180,2)</f>
        <v>0</v>
      </c>
      <c r="BL180" s="18" t="s">
        <v>138</v>
      </c>
      <c r="BM180" s="223" t="s">
        <v>254</v>
      </c>
    </row>
    <row r="181" s="13" customFormat="1">
      <c r="A181" s="13"/>
      <c r="B181" s="225"/>
      <c r="C181" s="226"/>
      <c r="D181" s="227" t="s">
        <v>140</v>
      </c>
      <c r="E181" s="228" t="s">
        <v>19</v>
      </c>
      <c r="F181" s="229" t="s">
        <v>239</v>
      </c>
      <c r="G181" s="226"/>
      <c r="H181" s="228" t="s">
        <v>19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140</v>
      </c>
      <c r="AU181" s="235" t="s">
        <v>79</v>
      </c>
      <c r="AV181" s="13" t="s">
        <v>79</v>
      </c>
      <c r="AW181" s="13" t="s">
        <v>33</v>
      </c>
      <c r="AX181" s="13" t="s">
        <v>72</v>
      </c>
      <c r="AY181" s="235" t="s">
        <v>131</v>
      </c>
    </row>
    <row r="182" s="14" customFormat="1">
      <c r="A182" s="14"/>
      <c r="B182" s="236"/>
      <c r="C182" s="237"/>
      <c r="D182" s="227" t="s">
        <v>140</v>
      </c>
      <c r="E182" s="238" t="s">
        <v>19</v>
      </c>
      <c r="F182" s="239" t="s">
        <v>81</v>
      </c>
      <c r="G182" s="237"/>
      <c r="H182" s="240">
        <v>2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140</v>
      </c>
      <c r="AU182" s="246" t="s">
        <v>79</v>
      </c>
      <c r="AV182" s="14" t="s">
        <v>81</v>
      </c>
      <c r="AW182" s="14" t="s">
        <v>33</v>
      </c>
      <c r="AX182" s="14" t="s">
        <v>72</v>
      </c>
      <c r="AY182" s="246" t="s">
        <v>131</v>
      </c>
    </row>
    <row r="183" s="13" customFormat="1">
      <c r="A183" s="13"/>
      <c r="B183" s="225"/>
      <c r="C183" s="226"/>
      <c r="D183" s="227" t="s">
        <v>140</v>
      </c>
      <c r="E183" s="228" t="s">
        <v>19</v>
      </c>
      <c r="F183" s="229" t="s">
        <v>243</v>
      </c>
      <c r="G183" s="226"/>
      <c r="H183" s="228" t="s">
        <v>19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140</v>
      </c>
      <c r="AU183" s="235" t="s">
        <v>79</v>
      </c>
      <c r="AV183" s="13" t="s">
        <v>79</v>
      </c>
      <c r="AW183" s="13" t="s">
        <v>33</v>
      </c>
      <c r="AX183" s="13" t="s">
        <v>72</v>
      </c>
      <c r="AY183" s="235" t="s">
        <v>131</v>
      </c>
    </row>
    <row r="184" s="14" customFormat="1">
      <c r="A184" s="14"/>
      <c r="B184" s="236"/>
      <c r="C184" s="237"/>
      <c r="D184" s="227" t="s">
        <v>140</v>
      </c>
      <c r="E184" s="238" t="s">
        <v>19</v>
      </c>
      <c r="F184" s="239" t="s">
        <v>79</v>
      </c>
      <c r="G184" s="237"/>
      <c r="H184" s="240">
        <v>1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140</v>
      </c>
      <c r="AU184" s="246" t="s">
        <v>79</v>
      </c>
      <c r="AV184" s="14" t="s">
        <v>81</v>
      </c>
      <c r="AW184" s="14" t="s">
        <v>33</v>
      </c>
      <c r="AX184" s="14" t="s">
        <v>72</v>
      </c>
      <c r="AY184" s="246" t="s">
        <v>131</v>
      </c>
    </row>
    <row r="185" s="13" customFormat="1">
      <c r="A185" s="13"/>
      <c r="B185" s="225"/>
      <c r="C185" s="226"/>
      <c r="D185" s="227" t="s">
        <v>140</v>
      </c>
      <c r="E185" s="228" t="s">
        <v>19</v>
      </c>
      <c r="F185" s="229" t="s">
        <v>244</v>
      </c>
      <c r="G185" s="226"/>
      <c r="H185" s="228" t="s">
        <v>19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140</v>
      </c>
      <c r="AU185" s="235" t="s">
        <v>79</v>
      </c>
      <c r="AV185" s="13" t="s">
        <v>79</v>
      </c>
      <c r="AW185" s="13" t="s">
        <v>33</v>
      </c>
      <c r="AX185" s="13" t="s">
        <v>72</v>
      </c>
      <c r="AY185" s="235" t="s">
        <v>131</v>
      </c>
    </row>
    <row r="186" s="14" customFormat="1">
      <c r="A186" s="14"/>
      <c r="B186" s="236"/>
      <c r="C186" s="237"/>
      <c r="D186" s="227" t="s">
        <v>140</v>
      </c>
      <c r="E186" s="238" t="s">
        <v>19</v>
      </c>
      <c r="F186" s="239" t="s">
        <v>81</v>
      </c>
      <c r="G186" s="237"/>
      <c r="H186" s="240">
        <v>2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140</v>
      </c>
      <c r="AU186" s="246" t="s">
        <v>79</v>
      </c>
      <c r="AV186" s="14" t="s">
        <v>81</v>
      </c>
      <c r="AW186" s="14" t="s">
        <v>33</v>
      </c>
      <c r="AX186" s="14" t="s">
        <v>72</v>
      </c>
      <c r="AY186" s="246" t="s">
        <v>131</v>
      </c>
    </row>
    <row r="187" s="15" customFormat="1">
      <c r="A187" s="15"/>
      <c r="B187" s="247"/>
      <c r="C187" s="248"/>
      <c r="D187" s="227" t="s">
        <v>140</v>
      </c>
      <c r="E187" s="249" t="s">
        <v>19</v>
      </c>
      <c r="F187" s="250" t="s">
        <v>143</v>
      </c>
      <c r="G187" s="248"/>
      <c r="H187" s="251">
        <v>5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7" t="s">
        <v>140</v>
      </c>
      <c r="AU187" s="257" t="s">
        <v>79</v>
      </c>
      <c r="AV187" s="15" t="s">
        <v>138</v>
      </c>
      <c r="AW187" s="15" t="s">
        <v>33</v>
      </c>
      <c r="AX187" s="15" t="s">
        <v>79</v>
      </c>
      <c r="AY187" s="257" t="s">
        <v>131</v>
      </c>
    </row>
    <row r="188" s="2" customFormat="1" ht="62.7" customHeight="1">
      <c r="A188" s="39"/>
      <c r="B188" s="40"/>
      <c r="C188" s="258" t="s">
        <v>255</v>
      </c>
      <c r="D188" s="258" t="s">
        <v>144</v>
      </c>
      <c r="E188" s="259" t="s">
        <v>256</v>
      </c>
      <c r="F188" s="260" t="s">
        <v>257</v>
      </c>
      <c r="G188" s="261" t="s">
        <v>147</v>
      </c>
      <c r="H188" s="262">
        <v>2</v>
      </c>
      <c r="I188" s="263"/>
      <c r="J188" s="264">
        <f>ROUND(I188*H188,2)</f>
        <v>0</v>
      </c>
      <c r="K188" s="260" t="s">
        <v>136</v>
      </c>
      <c r="L188" s="45"/>
      <c r="M188" s="265" t="s">
        <v>19</v>
      </c>
      <c r="N188" s="266" t="s">
        <v>43</v>
      </c>
      <c r="O188" s="85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148</v>
      </c>
      <c r="AT188" s="223" t="s">
        <v>144</v>
      </c>
      <c r="AU188" s="223" t="s">
        <v>79</v>
      </c>
      <c r="AY188" s="18" t="s">
        <v>131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79</v>
      </c>
      <c r="BK188" s="224">
        <f>ROUND(I188*H188,2)</f>
        <v>0</v>
      </c>
      <c r="BL188" s="18" t="s">
        <v>148</v>
      </c>
      <c r="BM188" s="223" t="s">
        <v>258</v>
      </c>
    </row>
    <row r="189" s="13" customFormat="1">
      <c r="A189" s="13"/>
      <c r="B189" s="225"/>
      <c r="C189" s="226"/>
      <c r="D189" s="227" t="s">
        <v>140</v>
      </c>
      <c r="E189" s="228" t="s">
        <v>19</v>
      </c>
      <c r="F189" s="229" t="s">
        <v>245</v>
      </c>
      <c r="G189" s="226"/>
      <c r="H189" s="228" t="s">
        <v>19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140</v>
      </c>
      <c r="AU189" s="235" t="s">
        <v>79</v>
      </c>
      <c r="AV189" s="13" t="s">
        <v>79</v>
      </c>
      <c r="AW189" s="13" t="s">
        <v>33</v>
      </c>
      <c r="AX189" s="13" t="s">
        <v>72</v>
      </c>
      <c r="AY189" s="235" t="s">
        <v>131</v>
      </c>
    </row>
    <row r="190" s="14" customFormat="1">
      <c r="A190" s="14"/>
      <c r="B190" s="236"/>
      <c r="C190" s="237"/>
      <c r="D190" s="227" t="s">
        <v>140</v>
      </c>
      <c r="E190" s="238" t="s">
        <v>19</v>
      </c>
      <c r="F190" s="239" t="s">
        <v>81</v>
      </c>
      <c r="G190" s="237"/>
      <c r="H190" s="240">
        <v>2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140</v>
      </c>
      <c r="AU190" s="246" t="s">
        <v>79</v>
      </c>
      <c r="AV190" s="14" t="s">
        <v>81</v>
      </c>
      <c r="AW190" s="14" t="s">
        <v>33</v>
      </c>
      <c r="AX190" s="14" t="s">
        <v>72</v>
      </c>
      <c r="AY190" s="246" t="s">
        <v>131</v>
      </c>
    </row>
    <row r="191" s="15" customFormat="1">
      <c r="A191" s="15"/>
      <c r="B191" s="247"/>
      <c r="C191" s="248"/>
      <c r="D191" s="227" t="s">
        <v>140</v>
      </c>
      <c r="E191" s="249" t="s">
        <v>19</v>
      </c>
      <c r="F191" s="250" t="s">
        <v>143</v>
      </c>
      <c r="G191" s="248"/>
      <c r="H191" s="251">
        <v>2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7" t="s">
        <v>140</v>
      </c>
      <c r="AU191" s="257" t="s">
        <v>79</v>
      </c>
      <c r="AV191" s="15" t="s">
        <v>138</v>
      </c>
      <c r="AW191" s="15" t="s">
        <v>33</v>
      </c>
      <c r="AX191" s="15" t="s">
        <v>79</v>
      </c>
      <c r="AY191" s="257" t="s">
        <v>131</v>
      </c>
    </row>
    <row r="192" s="12" customFormat="1" ht="22.8" customHeight="1">
      <c r="A192" s="12"/>
      <c r="B192" s="197"/>
      <c r="C192" s="198"/>
      <c r="D192" s="199" t="s">
        <v>71</v>
      </c>
      <c r="E192" s="267" t="s">
        <v>259</v>
      </c>
      <c r="F192" s="267" t="s">
        <v>260</v>
      </c>
      <c r="G192" s="198"/>
      <c r="H192" s="198"/>
      <c r="I192" s="201"/>
      <c r="J192" s="268">
        <f>BK192</f>
        <v>0</v>
      </c>
      <c r="K192" s="198"/>
      <c r="L192" s="203"/>
      <c r="M192" s="204"/>
      <c r="N192" s="205"/>
      <c r="O192" s="205"/>
      <c r="P192" s="206">
        <f>SUM(P193:P213)</f>
        <v>0</v>
      </c>
      <c r="Q192" s="205"/>
      <c r="R192" s="206">
        <f>SUM(R193:R213)</f>
        <v>0</v>
      </c>
      <c r="S192" s="205"/>
      <c r="T192" s="207">
        <f>SUM(T193:T213)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8" t="s">
        <v>79</v>
      </c>
      <c r="AT192" s="209" t="s">
        <v>71</v>
      </c>
      <c r="AU192" s="209" t="s">
        <v>79</v>
      </c>
      <c r="AY192" s="208" t="s">
        <v>131</v>
      </c>
      <c r="BK192" s="210">
        <f>SUM(BK193:BK213)</f>
        <v>0</v>
      </c>
    </row>
    <row r="193" s="2" customFormat="1" ht="24.15" customHeight="1">
      <c r="A193" s="39"/>
      <c r="B193" s="40"/>
      <c r="C193" s="211" t="s">
        <v>261</v>
      </c>
      <c r="D193" s="211" t="s">
        <v>132</v>
      </c>
      <c r="E193" s="212" t="s">
        <v>262</v>
      </c>
      <c r="F193" s="213" t="s">
        <v>263</v>
      </c>
      <c r="G193" s="214" t="s">
        <v>135</v>
      </c>
      <c r="H193" s="215">
        <v>2100</v>
      </c>
      <c r="I193" s="216"/>
      <c r="J193" s="217">
        <f>ROUND(I193*H193,2)</f>
        <v>0</v>
      </c>
      <c r="K193" s="213" t="s">
        <v>136</v>
      </c>
      <c r="L193" s="218"/>
      <c r="M193" s="219" t="s">
        <v>19</v>
      </c>
      <c r="N193" s="220" t="s">
        <v>43</v>
      </c>
      <c r="O193" s="85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3" t="s">
        <v>137</v>
      </c>
      <c r="AT193" s="223" t="s">
        <v>132</v>
      </c>
      <c r="AU193" s="223" t="s">
        <v>81</v>
      </c>
      <c r="AY193" s="18" t="s">
        <v>131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79</v>
      </c>
      <c r="BK193" s="224">
        <f>ROUND(I193*H193,2)</f>
        <v>0</v>
      </c>
      <c r="BL193" s="18" t="s">
        <v>138</v>
      </c>
      <c r="BM193" s="223" t="s">
        <v>264</v>
      </c>
    </row>
    <row r="194" s="2" customFormat="1" ht="24.15" customHeight="1">
      <c r="A194" s="39"/>
      <c r="B194" s="40"/>
      <c r="C194" s="211" t="s">
        <v>265</v>
      </c>
      <c r="D194" s="211" t="s">
        <v>132</v>
      </c>
      <c r="E194" s="212" t="s">
        <v>266</v>
      </c>
      <c r="F194" s="213" t="s">
        <v>267</v>
      </c>
      <c r="G194" s="214" t="s">
        <v>147</v>
      </c>
      <c r="H194" s="215">
        <v>1050</v>
      </c>
      <c r="I194" s="216"/>
      <c r="J194" s="217">
        <f>ROUND(I194*H194,2)</f>
        <v>0</v>
      </c>
      <c r="K194" s="213" t="s">
        <v>136</v>
      </c>
      <c r="L194" s="218"/>
      <c r="M194" s="219" t="s">
        <v>19</v>
      </c>
      <c r="N194" s="220" t="s">
        <v>43</v>
      </c>
      <c r="O194" s="85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3" t="s">
        <v>137</v>
      </c>
      <c r="AT194" s="223" t="s">
        <v>132</v>
      </c>
      <c r="AU194" s="223" t="s">
        <v>81</v>
      </c>
      <c r="AY194" s="18" t="s">
        <v>131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79</v>
      </c>
      <c r="BK194" s="224">
        <f>ROUND(I194*H194,2)</f>
        <v>0</v>
      </c>
      <c r="BL194" s="18" t="s">
        <v>138</v>
      </c>
      <c r="BM194" s="223" t="s">
        <v>268</v>
      </c>
    </row>
    <row r="195" s="2" customFormat="1" ht="33" customHeight="1">
      <c r="A195" s="39"/>
      <c r="B195" s="40"/>
      <c r="C195" s="211" t="s">
        <v>269</v>
      </c>
      <c r="D195" s="211" t="s">
        <v>132</v>
      </c>
      <c r="E195" s="212" t="s">
        <v>270</v>
      </c>
      <c r="F195" s="213" t="s">
        <v>271</v>
      </c>
      <c r="G195" s="214" t="s">
        <v>135</v>
      </c>
      <c r="H195" s="215">
        <v>2300</v>
      </c>
      <c r="I195" s="216"/>
      <c r="J195" s="217">
        <f>ROUND(I195*H195,2)</f>
        <v>0</v>
      </c>
      <c r="K195" s="213" t="s">
        <v>136</v>
      </c>
      <c r="L195" s="218"/>
      <c r="M195" s="219" t="s">
        <v>19</v>
      </c>
      <c r="N195" s="220" t="s">
        <v>43</v>
      </c>
      <c r="O195" s="85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3" t="s">
        <v>137</v>
      </c>
      <c r="AT195" s="223" t="s">
        <v>132</v>
      </c>
      <c r="AU195" s="223" t="s">
        <v>81</v>
      </c>
      <c r="AY195" s="18" t="s">
        <v>131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79</v>
      </c>
      <c r="BK195" s="224">
        <f>ROUND(I195*H195,2)</f>
        <v>0</v>
      </c>
      <c r="BL195" s="18" t="s">
        <v>138</v>
      </c>
      <c r="BM195" s="223" t="s">
        <v>272</v>
      </c>
    </row>
    <row r="196" s="2" customFormat="1" ht="16.5" customHeight="1">
      <c r="A196" s="39"/>
      <c r="B196" s="40"/>
      <c r="C196" s="258" t="s">
        <v>273</v>
      </c>
      <c r="D196" s="258" t="s">
        <v>144</v>
      </c>
      <c r="E196" s="259" t="s">
        <v>274</v>
      </c>
      <c r="F196" s="260" t="s">
        <v>275</v>
      </c>
      <c r="G196" s="261" t="s">
        <v>135</v>
      </c>
      <c r="H196" s="262">
        <v>2300</v>
      </c>
      <c r="I196" s="263"/>
      <c r="J196" s="264">
        <f>ROUND(I196*H196,2)</f>
        <v>0</v>
      </c>
      <c r="K196" s="260" t="s">
        <v>136</v>
      </c>
      <c r="L196" s="45"/>
      <c r="M196" s="265" t="s">
        <v>19</v>
      </c>
      <c r="N196" s="266" t="s">
        <v>43</v>
      </c>
      <c r="O196" s="85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3" t="s">
        <v>138</v>
      </c>
      <c r="AT196" s="223" t="s">
        <v>144</v>
      </c>
      <c r="AU196" s="223" t="s">
        <v>81</v>
      </c>
      <c r="AY196" s="18" t="s">
        <v>131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79</v>
      </c>
      <c r="BK196" s="224">
        <f>ROUND(I196*H196,2)</f>
        <v>0</v>
      </c>
      <c r="BL196" s="18" t="s">
        <v>138</v>
      </c>
      <c r="BM196" s="223" t="s">
        <v>276</v>
      </c>
    </row>
    <row r="197" s="2" customFormat="1" ht="24.15" customHeight="1">
      <c r="A197" s="39"/>
      <c r="B197" s="40"/>
      <c r="C197" s="211" t="s">
        <v>277</v>
      </c>
      <c r="D197" s="211" t="s">
        <v>132</v>
      </c>
      <c r="E197" s="212" t="s">
        <v>278</v>
      </c>
      <c r="F197" s="213" t="s">
        <v>279</v>
      </c>
      <c r="G197" s="214" t="s">
        <v>135</v>
      </c>
      <c r="H197" s="215">
        <v>20</v>
      </c>
      <c r="I197" s="216"/>
      <c r="J197" s="217">
        <f>ROUND(I197*H197,2)</f>
        <v>0</v>
      </c>
      <c r="K197" s="213" t="s">
        <v>136</v>
      </c>
      <c r="L197" s="218"/>
      <c r="M197" s="219" t="s">
        <v>19</v>
      </c>
      <c r="N197" s="220" t="s">
        <v>43</v>
      </c>
      <c r="O197" s="85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3" t="s">
        <v>137</v>
      </c>
      <c r="AT197" s="223" t="s">
        <v>132</v>
      </c>
      <c r="AU197" s="223" t="s">
        <v>81</v>
      </c>
      <c r="AY197" s="18" t="s">
        <v>131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79</v>
      </c>
      <c r="BK197" s="224">
        <f>ROUND(I197*H197,2)</f>
        <v>0</v>
      </c>
      <c r="BL197" s="18" t="s">
        <v>138</v>
      </c>
      <c r="BM197" s="223" t="s">
        <v>280</v>
      </c>
    </row>
    <row r="198" s="2" customFormat="1" ht="24.15" customHeight="1">
      <c r="A198" s="39"/>
      <c r="B198" s="40"/>
      <c r="C198" s="211" t="s">
        <v>281</v>
      </c>
      <c r="D198" s="211" t="s">
        <v>132</v>
      </c>
      <c r="E198" s="212" t="s">
        <v>282</v>
      </c>
      <c r="F198" s="213" t="s">
        <v>283</v>
      </c>
      <c r="G198" s="214" t="s">
        <v>135</v>
      </c>
      <c r="H198" s="215">
        <v>2000</v>
      </c>
      <c r="I198" s="216"/>
      <c r="J198" s="217">
        <f>ROUND(I198*H198,2)</f>
        <v>0</v>
      </c>
      <c r="K198" s="213" t="s">
        <v>136</v>
      </c>
      <c r="L198" s="218"/>
      <c r="M198" s="219" t="s">
        <v>19</v>
      </c>
      <c r="N198" s="220" t="s">
        <v>43</v>
      </c>
      <c r="O198" s="85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3" t="s">
        <v>137</v>
      </c>
      <c r="AT198" s="223" t="s">
        <v>132</v>
      </c>
      <c r="AU198" s="223" t="s">
        <v>81</v>
      </c>
      <c r="AY198" s="18" t="s">
        <v>131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79</v>
      </c>
      <c r="BK198" s="224">
        <f>ROUND(I198*H198,2)</f>
        <v>0</v>
      </c>
      <c r="BL198" s="18" t="s">
        <v>138</v>
      </c>
      <c r="BM198" s="223" t="s">
        <v>284</v>
      </c>
    </row>
    <row r="199" s="13" customFormat="1">
      <c r="A199" s="13"/>
      <c r="B199" s="225"/>
      <c r="C199" s="226"/>
      <c r="D199" s="227" t="s">
        <v>140</v>
      </c>
      <c r="E199" s="228" t="s">
        <v>19</v>
      </c>
      <c r="F199" s="229" t="s">
        <v>285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140</v>
      </c>
      <c r="AU199" s="235" t="s">
        <v>81</v>
      </c>
      <c r="AV199" s="13" t="s">
        <v>79</v>
      </c>
      <c r="AW199" s="13" t="s">
        <v>33</v>
      </c>
      <c r="AX199" s="13" t="s">
        <v>72</v>
      </c>
      <c r="AY199" s="235" t="s">
        <v>131</v>
      </c>
    </row>
    <row r="200" s="14" customFormat="1">
      <c r="A200" s="14"/>
      <c r="B200" s="236"/>
      <c r="C200" s="237"/>
      <c r="D200" s="227" t="s">
        <v>140</v>
      </c>
      <c r="E200" s="238" t="s">
        <v>19</v>
      </c>
      <c r="F200" s="239" t="s">
        <v>286</v>
      </c>
      <c r="G200" s="237"/>
      <c r="H200" s="240">
        <v>2000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140</v>
      </c>
      <c r="AU200" s="246" t="s">
        <v>81</v>
      </c>
      <c r="AV200" s="14" t="s">
        <v>81</v>
      </c>
      <c r="AW200" s="14" t="s">
        <v>33</v>
      </c>
      <c r="AX200" s="14" t="s">
        <v>72</v>
      </c>
      <c r="AY200" s="246" t="s">
        <v>131</v>
      </c>
    </row>
    <row r="201" s="15" customFormat="1">
      <c r="A201" s="15"/>
      <c r="B201" s="247"/>
      <c r="C201" s="248"/>
      <c r="D201" s="227" t="s">
        <v>140</v>
      </c>
      <c r="E201" s="249" t="s">
        <v>19</v>
      </c>
      <c r="F201" s="250" t="s">
        <v>143</v>
      </c>
      <c r="G201" s="248"/>
      <c r="H201" s="251">
        <v>2000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7" t="s">
        <v>140</v>
      </c>
      <c r="AU201" s="257" t="s">
        <v>81</v>
      </c>
      <c r="AV201" s="15" t="s">
        <v>138</v>
      </c>
      <c r="AW201" s="15" t="s">
        <v>33</v>
      </c>
      <c r="AX201" s="15" t="s">
        <v>79</v>
      </c>
      <c r="AY201" s="257" t="s">
        <v>131</v>
      </c>
    </row>
    <row r="202" s="2" customFormat="1" ht="24.15" customHeight="1">
      <c r="A202" s="39"/>
      <c r="B202" s="40"/>
      <c r="C202" s="258" t="s">
        <v>287</v>
      </c>
      <c r="D202" s="258" t="s">
        <v>144</v>
      </c>
      <c r="E202" s="259" t="s">
        <v>288</v>
      </c>
      <c r="F202" s="260" t="s">
        <v>289</v>
      </c>
      <c r="G202" s="261" t="s">
        <v>135</v>
      </c>
      <c r="H202" s="262">
        <v>2000</v>
      </c>
      <c r="I202" s="263"/>
      <c r="J202" s="264">
        <f>ROUND(I202*H202,2)</f>
        <v>0</v>
      </c>
      <c r="K202" s="260" t="s">
        <v>136</v>
      </c>
      <c r="L202" s="45"/>
      <c r="M202" s="265" t="s">
        <v>19</v>
      </c>
      <c r="N202" s="266" t="s">
        <v>43</v>
      </c>
      <c r="O202" s="85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3" t="s">
        <v>138</v>
      </c>
      <c r="AT202" s="223" t="s">
        <v>144</v>
      </c>
      <c r="AU202" s="223" t="s">
        <v>81</v>
      </c>
      <c r="AY202" s="18" t="s">
        <v>131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79</v>
      </c>
      <c r="BK202" s="224">
        <f>ROUND(I202*H202,2)</f>
        <v>0</v>
      </c>
      <c r="BL202" s="18" t="s">
        <v>138</v>
      </c>
      <c r="BM202" s="223" t="s">
        <v>290</v>
      </c>
    </row>
    <row r="203" s="2" customFormat="1" ht="37.8" customHeight="1">
      <c r="A203" s="39"/>
      <c r="B203" s="40"/>
      <c r="C203" s="211" t="s">
        <v>291</v>
      </c>
      <c r="D203" s="211" t="s">
        <v>132</v>
      </c>
      <c r="E203" s="212" t="s">
        <v>292</v>
      </c>
      <c r="F203" s="213" t="s">
        <v>293</v>
      </c>
      <c r="G203" s="214" t="s">
        <v>147</v>
      </c>
      <c r="H203" s="215">
        <v>6</v>
      </c>
      <c r="I203" s="216"/>
      <c r="J203" s="217">
        <f>ROUND(I203*H203,2)</f>
        <v>0</v>
      </c>
      <c r="K203" s="213" t="s">
        <v>136</v>
      </c>
      <c r="L203" s="218"/>
      <c r="M203" s="219" t="s">
        <v>19</v>
      </c>
      <c r="N203" s="220" t="s">
        <v>43</v>
      </c>
      <c r="O203" s="85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137</v>
      </c>
      <c r="AT203" s="223" t="s">
        <v>132</v>
      </c>
      <c r="AU203" s="223" t="s">
        <v>81</v>
      </c>
      <c r="AY203" s="18" t="s">
        <v>131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79</v>
      </c>
      <c r="BK203" s="224">
        <f>ROUND(I203*H203,2)</f>
        <v>0</v>
      </c>
      <c r="BL203" s="18" t="s">
        <v>138</v>
      </c>
      <c r="BM203" s="223" t="s">
        <v>294</v>
      </c>
    </row>
    <row r="204" s="2" customFormat="1" ht="24.15" customHeight="1">
      <c r="A204" s="39"/>
      <c r="B204" s="40"/>
      <c r="C204" s="258" t="s">
        <v>295</v>
      </c>
      <c r="D204" s="258" t="s">
        <v>144</v>
      </c>
      <c r="E204" s="259" t="s">
        <v>296</v>
      </c>
      <c r="F204" s="260" t="s">
        <v>297</v>
      </c>
      <c r="G204" s="261" t="s">
        <v>147</v>
      </c>
      <c r="H204" s="262">
        <v>6</v>
      </c>
      <c r="I204" s="263"/>
      <c r="J204" s="264">
        <f>ROUND(I204*H204,2)</f>
        <v>0</v>
      </c>
      <c r="K204" s="260" t="s">
        <v>136</v>
      </c>
      <c r="L204" s="45"/>
      <c r="M204" s="265" t="s">
        <v>19</v>
      </c>
      <c r="N204" s="266" t="s">
        <v>43</v>
      </c>
      <c r="O204" s="85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3" t="s">
        <v>138</v>
      </c>
      <c r="AT204" s="223" t="s">
        <v>144</v>
      </c>
      <c r="AU204" s="223" t="s">
        <v>81</v>
      </c>
      <c r="AY204" s="18" t="s">
        <v>131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79</v>
      </c>
      <c r="BK204" s="224">
        <f>ROUND(I204*H204,2)</f>
        <v>0</v>
      </c>
      <c r="BL204" s="18" t="s">
        <v>138</v>
      </c>
      <c r="BM204" s="223" t="s">
        <v>298</v>
      </c>
    </row>
    <row r="205" s="2" customFormat="1" ht="33" customHeight="1">
      <c r="A205" s="39"/>
      <c r="B205" s="40"/>
      <c r="C205" s="211" t="s">
        <v>299</v>
      </c>
      <c r="D205" s="211" t="s">
        <v>132</v>
      </c>
      <c r="E205" s="212" t="s">
        <v>300</v>
      </c>
      <c r="F205" s="213" t="s">
        <v>301</v>
      </c>
      <c r="G205" s="214" t="s">
        <v>147</v>
      </c>
      <c r="H205" s="215">
        <v>6</v>
      </c>
      <c r="I205" s="216"/>
      <c r="J205" s="217">
        <f>ROUND(I205*H205,2)</f>
        <v>0</v>
      </c>
      <c r="K205" s="213" t="s">
        <v>136</v>
      </c>
      <c r="L205" s="218"/>
      <c r="M205" s="219" t="s">
        <v>19</v>
      </c>
      <c r="N205" s="220" t="s">
        <v>43</v>
      </c>
      <c r="O205" s="85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3" t="s">
        <v>137</v>
      </c>
      <c r="AT205" s="223" t="s">
        <v>132</v>
      </c>
      <c r="AU205" s="223" t="s">
        <v>81</v>
      </c>
      <c r="AY205" s="18" t="s">
        <v>131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79</v>
      </c>
      <c r="BK205" s="224">
        <f>ROUND(I205*H205,2)</f>
        <v>0</v>
      </c>
      <c r="BL205" s="18" t="s">
        <v>138</v>
      </c>
      <c r="BM205" s="223" t="s">
        <v>302</v>
      </c>
    </row>
    <row r="206" s="2" customFormat="1" ht="24.15" customHeight="1">
      <c r="A206" s="39"/>
      <c r="B206" s="40"/>
      <c r="C206" s="258" t="s">
        <v>303</v>
      </c>
      <c r="D206" s="258" t="s">
        <v>144</v>
      </c>
      <c r="E206" s="259" t="s">
        <v>304</v>
      </c>
      <c r="F206" s="260" t="s">
        <v>305</v>
      </c>
      <c r="G206" s="261" t="s">
        <v>147</v>
      </c>
      <c r="H206" s="262">
        <v>6</v>
      </c>
      <c r="I206" s="263"/>
      <c r="J206" s="264">
        <f>ROUND(I206*H206,2)</f>
        <v>0</v>
      </c>
      <c r="K206" s="260" t="s">
        <v>136</v>
      </c>
      <c r="L206" s="45"/>
      <c r="M206" s="265" t="s">
        <v>19</v>
      </c>
      <c r="N206" s="266" t="s">
        <v>43</v>
      </c>
      <c r="O206" s="85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3" t="s">
        <v>138</v>
      </c>
      <c r="AT206" s="223" t="s">
        <v>144</v>
      </c>
      <c r="AU206" s="223" t="s">
        <v>81</v>
      </c>
      <c r="AY206" s="18" t="s">
        <v>131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79</v>
      </c>
      <c r="BK206" s="224">
        <f>ROUND(I206*H206,2)</f>
        <v>0</v>
      </c>
      <c r="BL206" s="18" t="s">
        <v>138</v>
      </c>
      <c r="BM206" s="223" t="s">
        <v>306</v>
      </c>
    </row>
    <row r="207" s="2" customFormat="1" ht="21.75" customHeight="1">
      <c r="A207" s="39"/>
      <c r="B207" s="40"/>
      <c r="C207" s="258" t="s">
        <v>307</v>
      </c>
      <c r="D207" s="258" t="s">
        <v>144</v>
      </c>
      <c r="E207" s="259" t="s">
        <v>308</v>
      </c>
      <c r="F207" s="260" t="s">
        <v>309</v>
      </c>
      <c r="G207" s="261" t="s">
        <v>147</v>
      </c>
      <c r="H207" s="262">
        <v>2</v>
      </c>
      <c r="I207" s="263"/>
      <c r="J207" s="264">
        <f>ROUND(I207*H207,2)</f>
        <v>0</v>
      </c>
      <c r="K207" s="260" t="s">
        <v>136</v>
      </c>
      <c r="L207" s="45"/>
      <c r="M207" s="265" t="s">
        <v>19</v>
      </c>
      <c r="N207" s="266" t="s">
        <v>43</v>
      </c>
      <c r="O207" s="85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3" t="s">
        <v>138</v>
      </c>
      <c r="AT207" s="223" t="s">
        <v>144</v>
      </c>
      <c r="AU207" s="223" t="s">
        <v>81</v>
      </c>
      <c r="AY207" s="18" t="s">
        <v>131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79</v>
      </c>
      <c r="BK207" s="224">
        <f>ROUND(I207*H207,2)</f>
        <v>0</v>
      </c>
      <c r="BL207" s="18" t="s">
        <v>138</v>
      </c>
      <c r="BM207" s="223" t="s">
        <v>310</v>
      </c>
    </row>
    <row r="208" s="2" customFormat="1" ht="16.5" customHeight="1">
      <c r="A208" s="39"/>
      <c r="B208" s="40"/>
      <c r="C208" s="258" t="s">
        <v>311</v>
      </c>
      <c r="D208" s="258" t="s">
        <v>144</v>
      </c>
      <c r="E208" s="259" t="s">
        <v>312</v>
      </c>
      <c r="F208" s="260" t="s">
        <v>313</v>
      </c>
      <c r="G208" s="261" t="s">
        <v>314</v>
      </c>
      <c r="H208" s="262">
        <v>2</v>
      </c>
      <c r="I208" s="263"/>
      <c r="J208" s="264">
        <f>ROUND(I208*H208,2)</f>
        <v>0</v>
      </c>
      <c r="K208" s="260" t="s">
        <v>136</v>
      </c>
      <c r="L208" s="45"/>
      <c r="M208" s="265" t="s">
        <v>19</v>
      </c>
      <c r="N208" s="266" t="s">
        <v>43</v>
      </c>
      <c r="O208" s="85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3" t="s">
        <v>138</v>
      </c>
      <c r="AT208" s="223" t="s">
        <v>144</v>
      </c>
      <c r="AU208" s="223" t="s">
        <v>81</v>
      </c>
      <c r="AY208" s="18" t="s">
        <v>131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79</v>
      </c>
      <c r="BK208" s="224">
        <f>ROUND(I208*H208,2)</f>
        <v>0</v>
      </c>
      <c r="BL208" s="18" t="s">
        <v>138</v>
      </c>
      <c r="BM208" s="223" t="s">
        <v>315</v>
      </c>
    </row>
    <row r="209" s="2" customFormat="1" ht="21.75" customHeight="1">
      <c r="A209" s="39"/>
      <c r="B209" s="40"/>
      <c r="C209" s="211" t="s">
        <v>316</v>
      </c>
      <c r="D209" s="211" t="s">
        <v>132</v>
      </c>
      <c r="E209" s="212" t="s">
        <v>317</v>
      </c>
      <c r="F209" s="213" t="s">
        <v>318</v>
      </c>
      <c r="G209" s="214" t="s">
        <v>147</v>
      </c>
      <c r="H209" s="215">
        <v>1</v>
      </c>
      <c r="I209" s="216"/>
      <c r="J209" s="217">
        <f>ROUND(I209*H209,2)</f>
        <v>0</v>
      </c>
      <c r="K209" s="213" t="s">
        <v>136</v>
      </c>
      <c r="L209" s="218"/>
      <c r="M209" s="219" t="s">
        <v>19</v>
      </c>
      <c r="N209" s="220" t="s">
        <v>43</v>
      </c>
      <c r="O209" s="85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3" t="s">
        <v>137</v>
      </c>
      <c r="AT209" s="223" t="s">
        <v>132</v>
      </c>
      <c r="AU209" s="223" t="s">
        <v>81</v>
      </c>
      <c r="AY209" s="18" t="s">
        <v>131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79</v>
      </c>
      <c r="BK209" s="224">
        <f>ROUND(I209*H209,2)</f>
        <v>0</v>
      </c>
      <c r="BL209" s="18" t="s">
        <v>138</v>
      </c>
      <c r="BM209" s="223" t="s">
        <v>319</v>
      </c>
    </row>
    <row r="210" s="2" customFormat="1" ht="90" customHeight="1">
      <c r="A210" s="39"/>
      <c r="B210" s="40"/>
      <c r="C210" s="258" t="s">
        <v>320</v>
      </c>
      <c r="D210" s="258" t="s">
        <v>144</v>
      </c>
      <c r="E210" s="259" t="s">
        <v>321</v>
      </c>
      <c r="F210" s="260" t="s">
        <v>322</v>
      </c>
      <c r="G210" s="261" t="s">
        <v>147</v>
      </c>
      <c r="H210" s="262">
        <v>1</v>
      </c>
      <c r="I210" s="263"/>
      <c r="J210" s="264">
        <f>ROUND(I210*H210,2)</f>
        <v>0</v>
      </c>
      <c r="K210" s="260" t="s">
        <v>136</v>
      </c>
      <c r="L210" s="45"/>
      <c r="M210" s="265" t="s">
        <v>19</v>
      </c>
      <c r="N210" s="266" t="s">
        <v>43</v>
      </c>
      <c r="O210" s="85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3" t="s">
        <v>138</v>
      </c>
      <c r="AT210" s="223" t="s">
        <v>144</v>
      </c>
      <c r="AU210" s="223" t="s">
        <v>81</v>
      </c>
      <c r="AY210" s="18" t="s">
        <v>131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79</v>
      </c>
      <c r="BK210" s="224">
        <f>ROUND(I210*H210,2)</f>
        <v>0</v>
      </c>
      <c r="BL210" s="18" t="s">
        <v>138</v>
      </c>
      <c r="BM210" s="223" t="s">
        <v>323</v>
      </c>
    </row>
    <row r="211" s="2" customFormat="1">
      <c r="A211" s="39"/>
      <c r="B211" s="40"/>
      <c r="C211" s="41"/>
      <c r="D211" s="227" t="s">
        <v>324</v>
      </c>
      <c r="E211" s="41"/>
      <c r="F211" s="269" t="s">
        <v>325</v>
      </c>
      <c r="G211" s="41"/>
      <c r="H211" s="41"/>
      <c r="I211" s="270"/>
      <c r="J211" s="41"/>
      <c r="K211" s="41"/>
      <c r="L211" s="45"/>
      <c r="M211" s="271"/>
      <c r="N211" s="27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324</v>
      </c>
      <c r="AU211" s="18" t="s">
        <v>81</v>
      </c>
    </row>
    <row r="212" s="2" customFormat="1" ht="24.15" customHeight="1">
      <c r="A212" s="39"/>
      <c r="B212" s="40"/>
      <c r="C212" s="211" t="s">
        <v>326</v>
      </c>
      <c r="D212" s="211" t="s">
        <v>132</v>
      </c>
      <c r="E212" s="212" t="s">
        <v>327</v>
      </c>
      <c r="F212" s="213" t="s">
        <v>328</v>
      </c>
      <c r="G212" s="214" t="s">
        <v>135</v>
      </c>
      <c r="H212" s="215">
        <v>50</v>
      </c>
      <c r="I212" s="216"/>
      <c r="J212" s="217">
        <f>ROUND(I212*H212,2)</f>
        <v>0</v>
      </c>
      <c r="K212" s="213" t="s">
        <v>136</v>
      </c>
      <c r="L212" s="218"/>
      <c r="M212" s="219" t="s">
        <v>19</v>
      </c>
      <c r="N212" s="220" t="s">
        <v>43</v>
      </c>
      <c r="O212" s="85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3" t="s">
        <v>137</v>
      </c>
      <c r="AT212" s="223" t="s">
        <v>132</v>
      </c>
      <c r="AU212" s="223" t="s">
        <v>81</v>
      </c>
      <c r="AY212" s="18" t="s">
        <v>131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79</v>
      </c>
      <c r="BK212" s="224">
        <f>ROUND(I212*H212,2)</f>
        <v>0</v>
      </c>
      <c r="BL212" s="18" t="s">
        <v>138</v>
      </c>
      <c r="BM212" s="223" t="s">
        <v>329</v>
      </c>
    </row>
    <row r="213" s="2" customFormat="1" ht="78" customHeight="1">
      <c r="A213" s="39"/>
      <c r="B213" s="40"/>
      <c r="C213" s="258" t="s">
        <v>330</v>
      </c>
      <c r="D213" s="258" t="s">
        <v>144</v>
      </c>
      <c r="E213" s="259" t="s">
        <v>331</v>
      </c>
      <c r="F213" s="260" t="s">
        <v>332</v>
      </c>
      <c r="G213" s="261" t="s">
        <v>135</v>
      </c>
      <c r="H213" s="262">
        <v>50</v>
      </c>
      <c r="I213" s="263"/>
      <c r="J213" s="264">
        <f>ROUND(I213*H213,2)</f>
        <v>0</v>
      </c>
      <c r="K213" s="260" t="s">
        <v>136</v>
      </c>
      <c r="L213" s="45"/>
      <c r="M213" s="265" t="s">
        <v>19</v>
      </c>
      <c r="N213" s="266" t="s">
        <v>43</v>
      </c>
      <c r="O213" s="85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3" t="s">
        <v>138</v>
      </c>
      <c r="AT213" s="223" t="s">
        <v>144</v>
      </c>
      <c r="AU213" s="223" t="s">
        <v>81</v>
      </c>
      <c r="AY213" s="18" t="s">
        <v>131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79</v>
      </c>
      <c r="BK213" s="224">
        <f>ROUND(I213*H213,2)</f>
        <v>0</v>
      </c>
      <c r="BL213" s="18" t="s">
        <v>138</v>
      </c>
      <c r="BM213" s="223" t="s">
        <v>333</v>
      </c>
    </row>
    <row r="214" s="12" customFormat="1" ht="25.92" customHeight="1">
      <c r="A214" s="12"/>
      <c r="B214" s="197"/>
      <c r="C214" s="198"/>
      <c r="D214" s="199" t="s">
        <v>71</v>
      </c>
      <c r="E214" s="200" t="s">
        <v>87</v>
      </c>
      <c r="F214" s="200" t="s">
        <v>334</v>
      </c>
      <c r="G214" s="198"/>
      <c r="H214" s="198"/>
      <c r="I214" s="201"/>
      <c r="J214" s="202">
        <f>BK214</f>
        <v>0</v>
      </c>
      <c r="K214" s="198"/>
      <c r="L214" s="203"/>
      <c r="M214" s="204"/>
      <c r="N214" s="205"/>
      <c r="O214" s="205"/>
      <c r="P214" s="206">
        <f>P215+SUM(P216:P221)+P231+P248</f>
        <v>0</v>
      </c>
      <c r="Q214" s="205"/>
      <c r="R214" s="206">
        <f>R215+SUM(R216:R221)+R231+R248</f>
        <v>0</v>
      </c>
      <c r="S214" s="205"/>
      <c r="T214" s="207">
        <f>T215+SUM(T216:T221)+T231+T248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8" t="s">
        <v>79</v>
      </c>
      <c r="AT214" s="209" t="s">
        <v>71</v>
      </c>
      <c r="AU214" s="209" t="s">
        <v>72</v>
      </c>
      <c r="AY214" s="208" t="s">
        <v>131</v>
      </c>
      <c r="BK214" s="210">
        <f>BK215+SUM(BK216:BK221)+BK231+BK248</f>
        <v>0</v>
      </c>
    </row>
    <row r="215" s="2" customFormat="1" ht="24.15" customHeight="1">
      <c r="A215" s="39"/>
      <c r="B215" s="40"/>
      <c r="C215" s="258" t="s">
        <v>335</v>
      </c>
      <c r="D215" s="258" t="s">
        <v>144</v>
      </c>
      <c r="E215" s="259" t="s">
        <v>336</v>
      </c>
      <c r="F215" s="260" t="s">
        <v>337</v>
      </c>
      <c r="G215" s="261" t="s">
        <v>147</v>
      </c>
      <c r="H215" s="262">
        <v>9</v>
      </c>
      <c r="I215" s="263"/>
      <c r="J215" s="264">
        <f>ROUND(I215*H215,2)</f>
        <v>0</v>
      </c>
      <c r="K215" s="260" t="s">
        <v>136</v>
      </c>
      <c r="L215" s="45"/>
      <c r="M215" s="265" t="s">
        <v>19</v>
      </c>
      <c r="N215" s="266" t="s">
        <v>43</v>
      </c>
      <c r="O215" s="85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3" t="s">
        <v>148</v>
      </c>
      <c r="AT215" s="223" t="s">
        <v>144</v>
      </c>
      <c r="AU215" s="223" t="s">
        <v>79</v>
      </c>
      <c r="AY215" s="18" t="s">
        <v>131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79</v>
      </c>
      <c r="BK215" s="224">
        <f>ROUND(I215*H215,2)</f>
        <v>0</v>
      </c>
      <c r="BL215" s="18" t="s">
        <v>148</v>
      </c>
      <c r="BM215" s="223" t="s">
        <v>338</v>
      </c>
    </row>
    <row r="216" s="2" customFormat="1">
      <c r="A216" s="39"/>
      <c r="B216" s="40"/>
      <c r="C216" s="41"/>
      <c r="D216" s="227" t="s">
        <v>324</v>
      </c>
      <c r="E216" s="41"/>
      <c r="F216" s="269" t="s">
        <v>339</v>
      </c>
      <c r="G216" s="41"/>
      <c r="H216" s="41"/>
      <c r="I216" s="270"/>
      <c r="J216" s="41"/>
      <c r="K216" s="41"/>
      <c r="L216" s="45"/>
      <c r="M216" s="271"/>
      <c r="N216" s="27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324</v>
      </c>
      <c r="AU216" s="18" t="s">
        <v>79</v>
      </c>
    </row>
    <row r="217" s="2" customFormat="1" ht="21.75" customHeight="1">
      <c r="A217" s="39"/>
      <c r="B217" s="40"/>
      <c r="C217" s="211" t="s">
        <v>340</v>
      </c>
      <c r="D217" s="211" t="s">
        <v>132</v>
      </c>
      <c r="E217" s="212" t="s">
        <v>341</v>
      </c>
      <c r="F217" s="213" t="s">
        <v>342</v>
      </c>
      <c r="G217" s="214" t="s">
        <v>147</v>
      </c>
      <c r="H217" s="215">
        <v>3</v>
      </c>
      <c r="I217" s="216"/>
      <c r="J217" s="217">
        <f>ROUND(I217*H217,2)</f>
        <v>0</v>
      </c>
      <c r="K217" s="213" t="s">
        <v>136</v>
      </c>
      <c r="L217" s="218"/>
      <c r="M217" s="219" t="s">
        <v>19</v>
      </c>
      <c r="N217" s="220" t="s">
        <v>43</v>
      </c>
      <c r="O217" s="85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3" t="s">
        <v>235</v>
      </c>
      <c r="AT217" s="223" t="s">
        <v>132</v>
      </c>
      <c r="AU217" s="223" t="s">
        <v>79</v>
      </c>
      <c r="AY217" s="18" t="s">
        <v>131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79</v>
      </c>
      <c r="BK217" s="224">
        <f>ROUND(I217*H217,2)</f>
        <v>0</v>
      </c>
      <c r="BL217" s="18" t="s">
        <v>236</v>
      </c>
      <c r="BM217" s="223" t="s">
        <v>343</v>
      </c>
    </row>
    <row r="218" s="2" customFormat="1" ht="44.25" customHeight="1">
      <c r="A218" s="39"/>
      <c r="B218" s="40"/>
      <c r="C218" s="258" t="s">
        <v>344</v>
      </c>
      <c r="D218" s="258" t="s">
        <v>144</v>
      </c>
      <c r="E218" s="259" t="s">
        <v>345</v>
      </c>
      <c r="F218" s="260" t="s">
        <v>346</v>
      </c>
      <c r="G218" s="261" t="s">
        <v>147</v>
      </c>
      <c r="H218" s="262">
        <v>1</v>
      </c>
      <c r="I218" s="263"/>
      <c r="J218" s="264">
        <f>ROUND(I218*H218,2)</f>
        <v>0</v>
      </c>
      <c r="K218" s="260" t="s">
        <v>136</v>
      </c>
      <c r="L218" s="45"/>
      <c r="M218" s="265" t="s">
        <v>19</v>
      </c>
      <c r="N218" s="266" t="s">
        <v>43</v>
      </c>
      <c r="O218" s="85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3" t="s">
        <v>148</v>
      </c>
      <c r="AT218" s="223" t="s">
        <v>144</v>
      </c>
      <c r="AU218" s="223" t="s">
        <v>79</v>
      </c>
      <c r="AY218" s="18" t="s">
        <v>131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79</v>
      </c>
      <c r="BK218" s="224">
        <f>ROUND(I218*H218,2)</f>
        <v>0</v>
      </c>
      <c r="BL218" s="18" t="s">
        <v>148</v>
      </c>
      <c r="BM218" s="223" t="s">
        <v>347</v>
      </c>
    </row>
    <row r="219" s="2" customFormat="1" ht="55.5" customHeight="1">
      <c r="A219" s="39"/>
      <c r="B219" s="40"/>
      <c r="C219" s="211" t="s">
        <v>348</v>
      </c>
      <c r="D219" s="211" t="s">
        <v>132</v>
      </c>
      <c r="E219" s="212" t="s">
        <v>349</v>
      </c>
      <c r="F219" s="213" t="s">
        <v>350</v>
      </c>
      <c r="G219" s="214" t="s">
        <v>147</v>
      </c>
      <c r="H219" s="215">
        <v>1</v>
      </c>
      <c r="I219" s="216"/>
      <c r="J219" s="217">
        <f>ROUND(I219*H219,2)</f>
        <v>0</v>
      </c>
      <c r="K219" s="213" t="s">
        <v>136</v>
      </c>
      <c r="L219" s="218"/>
      <c r="M219" s="219" t="s">
        <v>19</v>
      </c>
      <c r="N219" s="220" t="s">
        <v>43</v>
      </c>
      <c r="O219" s="85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3" t="s">
        <v>148</v>
      </c>
      <c r="AT219" s="223" t="s">
        <v>132</v>
      </c>
      <c r="AU219" s="223" t="s">
        <v>79</v>
      </c>
      <c r="AY219" s="18" t="s">
        <v>131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8" t="s">
        <v>79</v>
      </c>
      <c r="BK219" s="224">
        <f>ROUND(I219*H219,2)</f>
        <v>0</v>
      </c>
      <c r="BL219" s="18" t="s">
        <v>148</v>
      </c>
      <c r="BM219" s="223" t="s">
        <v>351</v>
      </c>
    </row>
    <row r="220" s="2" customFormat="1" ht="114.9" customHeight="1">
      <c r="A220" s="39"/>
      <c r="B220" s="40"/>
      <c r="C220" s="258" t="s">
        <v>352</v>
      </c>
      <c r="D220" s="258" t="s">
        <v>144</v>
      </c>
      <c r="E220" s="259" t="s">
        <v>353</v>
      </c>
      <c r="F220" s="260" t="s">
        <v>354</v>
      </c>
      <c r="G220" s="261" t="s">
        <v>147</v>
      </c>
      <c r="H220" s="262">
        <v>1</v>
      </c>
      <c r="I220" s="263"/>
      <c r="J220" s="264">
        <f>ROUND(I220*H220,2)</f>
        <v>0</v>
      </c>
      <c r="K220" s="260" t="s">
        <v>136</v>
      </c>
      <c r="L220" s="45"/>
      <c r="M220" s="265" t="s">
        <v>19</v>
      </c>
      <c r="N220" s="266" t="s">
        <v>43</v>
      </c>
      <c r="O220" s="85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3" t="s">
        <v>148</v>
      </c>
      <c r="AT220" s="223" t="s">
        <v>144</v>
      </c>
      <c r="AU220" s="223" t="s">
        <v>79</v>
      </c>
      <c r="AY220" s="18" t="s">
        <v>131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79</v>
      </c>
      <c r="BK220" s="224">
        <f>ROUND(I220*H220,2)</f>
        <v>0</v>
      </c>
      <c r="BL220" s="18" t="s">
        <v>148</v>
      </c>
      <c r="BM220" s="223" t="s">
        <v>355</v>
      </c>
    </row>
    <row r="221" s="12" customFormat="1" ht="22.8" customHeight="1">
      <c r="A221" s="12"/>
      <c r="B221" s="197"/>
      <c r="C221" s="198"/>
      <c r="D221" s="199" t="s">
        <v>71</v>
      </c>
      <c r="E221" s="267" t="s">
        <v>356</v>
      </c>
      <c r="F221" s="267" t="s">
        <v>357</v>
      </c>
      <c r="G221" s="198"/>
      <c r="H221" s="198"/>
      <c r="I221" s="201"/>
      <c r="J221" s="268">
        <f>BK221</f>
        <v>0</v>
      </c>
      <c r="K221" s="198"/>
      <c r="L221" s="203"/>
      <c r="M221" s="204"/>
      <c r="N221" s="205"/>
      <c r="O221" s="205"/>
      <c r="P221" s="206">
        <f>SUM(P222:P230)</f>
        <v>0</v>
      </c>
      <c r="Q221" s="205"/>
      <c r="R221" s="206">
        <f>SUM(R222:R230)</f>
        <v>0</v>
      </c>
      <c r="S221" s="205"/>
      <c r="T221" s="207">
        <f>SUM(T222:T230)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8" t="s">
        <v>79</v>
      </c>
      <c r="AT221" s="209" t="s">
        <v>71</v>
      </c>
      <c r="AU221" s="209" t="s">
        <v>79</v>
      </c>
      <c r="AY221" s="208" t="s">
        <v>131</v>
      </c>
      <c r="BK221" s="210">
        <f>SUM(BK222:BK230)</f>
        <v>0</v>
      </c>
    </row>
    <row r="222" s="2" customFormat="1" ht="76.35" customHeight="1">
      <c r="A222" s="39"/>
      <c r="B222" s="40"/>
      <c r="C222" s="258" t="s">
        <v>358</v>
      </c>
      <c r="D222" s="258" t="s">
        <v>144</v>
      </c>
      <c r="E222" s="259" t="s">
        <v>359</v>
      </c>
      <c r="F222" s="260" t="s">
        <v>360</v>
      </c>
      <c r="G222" s="261" t="s">
        <v>147</v>
      </c>
      <c r="H222" s="262">
        <v>2</v>
      </c>
      <c r="I222" s="263"/>
      <c r="J222" s="264">
        <f>ROUND(I222*H222,2)</f>
        <v>0</v>
      </c>
      <c r="K222" s="260" t="s">
        <v>136</v>
      </c>
      <c r="L222" s="45"/>
      <c r="M222" s="265" t="s">
        <v>19</v>
      </c>
      <c r="N222" s="266" t="s">
        <v>43</v>
      </c>
      <c r="O222" s="85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3" t="s">
        <v>138</v>
      </c>
      <c r="AT222" s="223" t="s">
        <v>144</v>
      </c>
      <c r="AU222" s="223" t="s">
        <v>81</v>
      </c>
      <c r="AY222" s="18" t="s">
        <v>131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79</v>
      </c>
      <c r="BK222" s="224">
        <f>ROUND(I222*H222,2)</f>
        <v>0</v>
      </c>
      <c r="BL222" s="18" t="s">
        <v>138</v>
      </c>
      <c r="BM222" s="223" t="s">
        <v>361</v>
      </c>
    </row>
    <row r="223" s="2" customFormat="1" ht="76.35" customHeight="1">
      <c r="A223" s="39"/>
      <c r="B223" s="40"/>
      <c r="C223" s="258" t="s">
        <v>362</v>
      </c>
      <c r="D223" s="258" t="s">
        <v>144</v>
      </c>
      <c r="E223" s="259" t="s">
        <v>363</v>
      </c>
      <c r="F223" s="260" t="s">
        <v>364</v>
      </c>
      <c r="G223" s="261" t="s">
        <v>147</v>
      </c>
      <c r="H223" s="262">
        <v>1</v>
      </c>
      <c r="I223" s="263"/>
      <c r="J223" s="264">
        <f>ROUND(I223*H223,2)</f>
        <v>0</v>
      </c>
      <c r="K223" s="260" t="s">
        <v>136</v>
      </c>
      <c r="L223" s="45"/>
      <c r="M223" s="265" t="s">
        <v>19</v>
      </c>
      <c r="N223" s="266" t="s">
        <v>43</v>
      </c>
      <c r="O223" s="85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3" t="s">
        <v>138</v>
      </c>
      <c r="AT223" s="223" t="s">
        <v>144</v>
      </c>
      <c r="AU223" s="223" t="s">
        <v>81</v>
      </c>
      <c r="AY223" s="18" t="s">
        <v>131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79</v>
      </c>
      <c r="BK223" s="224">
        <f>ROUND(I223*H223,2)</f>
        <v>0</v>
      </c>
      <c r="BL223" s="18" t="s">
        <v>138</v>
      </c>
      <c r="BM223" s="223" t="s">
        <v>365</v>
      </c>
    </row>
    <row r="224" s="2" customFormat="1" ht="16.5" customHeight="1">
      <c r="A224" s="39"/>
      <c r="B224" s="40"/>
      <c r="C224" s="258" t="s">
        <v>366</v>
      </c>
      <c r="D224" s="258" t="s">
        <v>144</v>
      </c>
      <c r="E224" s="259" t="s">
        <v>367</v>
      </c>
      <c r="F224" s="260" t="s">
        <v>368</v>
      </c>
      <c r="G224" s="261" t="s">
        <v>147</v>
      </c>
      <c r="H224" s="262">
        <v>1</v>
      </c>
      <c r="I224" s="263"/>
      <c r="J224" s="264">
        <f>ROUND(I224*H224,2)</f>
        <v>0</v>
      </c>
      <c r="K224" s="260" t="s">
        <v>136</v>
      </c>
      <c r="L224" s="45"/>
      <c r="M224" s="265" t="s">
        <v>19</v>
      </c>
      <c r="N224" s="266" t="s">
        <v>43</v>
      </c>
      <c r="O224" s="85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3" t="s">
        <v>138</v>
      </c>
      <c r="AT224" s="223" t="s">
        <v>144</v>
      </c>
      <c r="AU224" s="223" t="s">
        <v>81</v>
      </c>
      <c r="AY224" s="18" t="s">
        <v>131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79</v>
      </c>
      <c r="BK224" s="224">
        <f>ROUND(I224*H224,2)</f>
        <v>0</v>
      </c>
      <c r="BL224" s="18" t="s">
        <v>138</v>
      </c>
      <c r="BM224" s="223" t="s">
        <v>369</v>
      </c>
    </row>
    <row r="225" s="2" customFormat="1" ht="16.5" customHeight="1">
      <c r="A225" s="39"/>
      <c r="B225" s="40"/>
      <c r="C225" s="258" t="s">
        <v>370</v>
      </c>
      <c r="D225" s="258" t="s">
        <v>144</v>
      </c>
      <c r="E225" s="259" t="s">
        <v>371</v>
      </c>
      <c r="F225" s="260" t="s">
        <v>372</v>
      </c>
      <c r="G225" s="261" t="s">
        <v>147</v>
      </c>
      <c r="H225" s="262">
        <v>4</v>
      </c>
      <c r="I225" s="263"/>
      <c r="J225" s="264">
        <f>ROUND(I225*H225,2)</f>
        <v>0</v>
      </c>
      <c r="K225" s="260" t="s">
        <v>136</v>
      </c>
      <c r="L225" s="45"/>
      <c r="M225" s="265" t="s">
        <v>19</v>
      </c>
      <c r="N225" s="266" t="s">
        <v>43</v>
      </c>
      <c r="O225" s="85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3" t="s">
        <v>138</v>
      </c>
      <c r="AT225" s="223" t="s">
        <v>144</v>
      </c>
      <c r="AU225" s="223" t="s">
        <v>81</v>
      </c>
      <c r="AY225" s="18" t="s">
        <v>131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79</v>
      </c>
      <c r="BK225" s="224">
        <f>ROUND(I225*H225,2)</f>
        <v>0</v>
      </c>
      <c r="BL225" s="18" t="s">
        <v>138</v>
      </c>
      <c r="BM225" s="223" t="s">
        <v>373</v>
      </c>
    </row>
    <row r="226" s="2" customFormat="1" ht="78" customHeight="1">
      <c r="A226" s="39"/>
      <c r="B226" s="40"/>
      <c r="C226" s="258" t="s">
        <v>374</v>
      </c>
      <c r="D226" s="258" t="s">
        <v>144</v>
      </c>
      <c r="E226" s="259" t="s">
        <v>375</v>
      </c>
      <c r="F226" s="260" t="s">
        <v>376</v>
      </c>
      <c r="G226" s="261" t="s">
        <v>147</v>
      </c>
      <c r="H226" s="262">
        <v>1</v>
      </c>
      <c r="I226" s="263"/>
      <c r="J226" s="264">
        <f>ROUND(I226*H226,2)</f>
        <v>0</v>
      </c>
      <c r="K226" s="260" t="s">
        <v>136</v>
      </c>
      <c r="L226" s="45"/>
      <c r="M226" s="265" t="s">
        <v>19</v>
      </c>
      <c r="N226" s="266" t="s">
        <v>43</v>
      </c>
      <c r="O226" s="85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3" t="s">
        <v>148</v>
      </c>
      <c r="AT226" s="223" t="s">
        <v>144</v>
      </c>
      <c r="AU226" s="223" t="s">
        <v>81</v>
      </c>
      <c r="AY226" s="18" t="s">
        <v>131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8" t="s">
        <v>79</v>
      </c>
      <c r="BK226" s="224">
        <f>ROUND(I226*H226,2)</f>
        <v>0</v>
      </c>
      <c r="BL226" s="18" t="s">
        <v>148</v>
      </c>
      <c r="BM226" s="223" t="s">
        <v>377</v>
      </c>
    </row>
    <row r="227" s="2" customFormat="1" ht="55.5" customHeight="1">
      <c r="A227" s="39"/>
      <c r="B227" s="40"/>
      <c r="C227" s="258" t="s">
        <v>378</v>
      </c>
      <c r="D227" s="258" t="s">
        <v>144</v>
      </c>
      <c r="E227" s="259" t="s">
        <v>379</v>
      </c>
      <c r="F227" s="260" t="s">
        <v>380</v>
      </c>
      <c r="G227" s="261" t="s">
        <v>147</v>
      </c>
      <c r="H227" s="262">
        <v>1</v>
      </c>
      <c r="I227" s="263"/>
      <c r="J227" s="264">
        <f>ROUND(I227*H227,2)</f>
        <v>0</v>
      </c>
      <c r="K227" s="260" t="s">
        <v>136</v>
      </c>
      <c r="L227" s="45"/>
      <c r="M227" s="265" t="s">
        <v>19</v>
      </c>
      <c r="N227" s="266" t="s">
        <v>43</v>
      </c>
      <c r="O227" s="85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3" t="s">
        <v>148</v>
      </c>
      <c r="AT227" s="223" t="s">
        <v>144</v>
      </c>
      <c r="AU227" s="223" t="s">
        <v>81</v>
      </c>
      <c r="AY227" s="18" t="s">
        <v>131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8" t="s">
        <v>79</v>
      </c>
      <c r="BK227" s="224">
        <f>ROUND(I227*H227,2)</f>
        <v>0</v>
      </c>
      <c r="BL227" s="18" t="s">
        <v>148</v>
      </c>
      <c r="BM227" s="223" t="s">
        <v>381</v>
      </c>
    </row>
    <row r="228" s="2" customFormat="1" ht="62.7" customHeight="1">
      <c r="A228" s="39"/>
      <c r="B228" s="40"/>
      <c r="C228" s="258" t="s">
        <v>382</v>
      </c>
      <c r="D228" s="258" t="s">
        <v>144</v>
      </c>
      <c r="E228" s="259" t="s">
        <v>383</v>
      </c>
      <c r="F228" s="260" t="s">
        <v>384</v>
      </c>
      <c r="G228" s="261" t="s">
        <v>147</v>
      </c>
      <c r="H228" s="262">
        <v>2</v>
      </c>
      <c r="I228" s="263"/>
      <c r="J228" s="264">
        <f>ROUND(I228*H228,2)</f>
        <v>0</v>
      </c>
      <c r="K228" s="260" t="s">
        <v>136</v>
      </c>
      <c r="L228" s="45"/>
      <c r="M228" s="265" t="s">
        <v>19</v>
      </c>
      <c r="N228" s="266" t="s">
        <v>43</v>
      </c>
      <c r="O228" s="85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3" t="s">
        <v>148</v>
      </c>
      <c r="AT228" s="223" t="s">
        <v>144</v>
      </c>
      <c r="AU228" s="223" t="s">
        <v>81</v>
      </c>
      <c r="AY228" s="18" t="s">
        <v>131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79</v>
      </c>
      <c r="BK228" s="224">
        <f>ROUND(I228*H228,2)</f>
        <v>0</v>
      </c>
      <c r="BL228" s="18" t="s">
        <v>148</v>
      </c>
      <c r="BM228" s="223" t="s">
        <v>385</v>
      </c>
    </row>
    <row r="229" s="2" customFormat="1" ht="55.5" customHeight="1">
      <c r="A229" s="39"/>
      <c r="B229" s="40"/>
      <c r="C229" s="258" t="s">
        <v>386</v>
      </c>
      <c r="D229" s="258" t="s">
        <v>144</v>
      </c>
      <c r="E229" s="259" t="s">
        <v>387</v>
      </c>
      <c r="F229" s="260" t="s">
        <v>388</v>
      </c>
      <c r="G229" s="261" t="s">
        <v>147</v>
      </c>
      <c r="H229" s="262">
        <v>1</v>
      </c>
      <c r="I229" s="263"/>
      <c r="J229" s="264">
        <f>ROUND(I229*H229,2)</f>
        <v>0</v>
      </c>
      <c r="K229" s="260" t="s">
        <v>136</v>
      </c>
      <c r="L229" s="45"/>
      <c r="M229" s="265" t="s">
        <v>19</v>
      </c>
      <c r="N229" s="266" t="s">
        <v>43</v>
      </c>
      <c r="O229" s="85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3" t="s">
        <v>148</v>
      </c>
      <c r="AT229" s="223" t="s">
        <v>144</v>
      </c>
      <c r="AU229" s="223" t="s">
        <v>81</v>
      </c>
      <c r="AY229" s="18" t="s">
        <v>131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8" t="s">
        <v>79</v>
      </c>
      <c r="BK229" s="224">
        <f>ROUND(I229*H229,2)</f>
        <v>0</v>
      </c>
      <c r="BL229" s="18" t="s">
        <v>148</v>
      </c>
      <c r="BM229" s="223" t="s">
        <v>389</v>
      </c>
    </row>
    <row r="230" s="2" customFormat="1" ht="55.5" customHeight="1">
      <c r="A230" s="39"/>
      <c r="B230" s="40"/>
      <c r="C230" s="258" t="s">
        <v>390</v>
      </c>
      <c r="D230" s="258" t="s">
        <v>144</v>
      </c>
      <c r="E230" s="259" t="s">
        <v>391</v>
      </c>
      <c r="F230" s="260" t="s">
        <v>392</v>
      </c>
      <c r="G230" s="261" t="s">
        <v>147</v>
      </c>
      <c r="H230" s="262">
        <v>2</v>
      </c>
      <c r="I230" s="263"/>
      <c r="J230" s="264">
        <f>ROUND(I230*H230,2)</f>
        <v>0</v>
      </c>
      <c r="K230" s="260" t="s">
        <v>136</v>
      </c>
      <c r="L230" s="45"/>
      <c r="M230" s="265" t="s">
        <v>19</v>
      </c>
      <c r="N230" s="266" t="s">
        <v>43</v>
      </c>
      <c r="O230" s="85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3" t="s">
        <v>148</v>
      </c>
      <c r="AT230" s="223" t="s">
        <v>144</v>
      </c>
      <c r="AU230" s="223" t="s">
        <v>81</v>
      </c>
      <c r="AY230" s="18" t="s">
        <v>131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79</v>
      </c>
      <c r="BK230" s="224">
        <f>ROUND(I230*H230,2)</f>
        <v>0</v>
      </c>
      <c r="BL230" s="18" t="s">
        <v>148</v>
      </c>
      <c r="BM230" s="223" t="s">
        <v>393</v>
      </c>
    </row>
    <row r="231" s="12" customFormat="1" ht="22.8" customHeight="1">
      <c r="A231" s="12"/>
      <c r="B231" s="197"/>
      <c r="C231" s="198"/>
      <c r="D231" s="199" t="s">
        <v>71</v>
      </c>
      <c r="E231" s="267" t="s">
        <v>394</v>
      </c>
      <c r="F231" s="267" t="s">
        <v>395</v>
      </c>
      <c r="G231" s="198"/>
      <c r="H231" s="198"/>
      <c r="I231" s="201"/>
      <c r="J231" s="268">
        <f>BK231</f>
        <v>0</v>
      </c>
      <c r="K231" s="198"/>
      <c r="L231" s="203"/>
      <c r="M231" s="204"/>
      <c r="N231" s="205"/>
      <c r="O231" s="205"/>
      <c r="P231" s="206">
        <f>P232+SUM(P233:P242)</f>
        <v>0</v>
      </c>
      <c r="Q231" s="205"/>
      <c r="R231" s="206">
        <f>R232+SUM(R233:R242)</f>
        <v>0</v>
      </c>
      <c r="S231" s="205"/>
      <c r="T231" s="207">
        <f>T232+SUM(T233:T242)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8" t="s">
        <v>79</v>
      </c>
      <c r="AT231" s="209" t="s">
        <v>71</v>
      </c>
      <c r="AU231" s="209" t="s">
        <v>79</v>
      </c>
      <c r="AY231" s="208" t="s">
        <v>131</v>
      </c>
      <c r="BK231" s="210">
        <f>BK232+SUM(BK233:BK242)</f>
        <v>0</v>
      </c>
    </row>
    <row r="232" s="2" customFormat="1" ht="24.15" customHeight="1">
      <c r="A232" s="39"/>
      <c r="B232" s="40"/>
      <c r="C232" s="211" t="s">
        <v>396</v>
      </c>
      <c r="D232" s="211" t="s">
        <v>132</v>
      </c>
      <c r="E232" s="212" t="s">
        <v>397</v>
      </c>
      <c r="F232" s="213" t="s">
        <v>398</v>
      </c>
      <c r="G232" s="214" t="s">
        <v>147</v>
      </c>
      <c r="H232" s="215">
        <v>4</v>
      </c>
      <c r="I232" s="216"/>
      <c r="J232" s="217">
        <f>ROUND(I232*H232,2)</f>
        <v>0</v>
      </c>
      <c r="K232" s="213" t="s">
        <v>136</v>
      </c>
      <c r="L232" s="218"/>
      <c r="M232" s="219" t="s">
        <v>19</v>
      </c>
      <c r="N232" s="220" t="s">
        <v>43</v>
      </c>
      <c r="O232" s="85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3" t="s">
        <v>148</v>
      </c>
      <c r="AT232" s="223" t="s">
        <v>132</v>
      </c>
      <c r="AU232" s="223" t="s">
        <v>81</v>
      </c>
      <c r="AY232" s="18" t="s">
        <v>131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8" t="s">
        <v>79</v>
      </c>
      <c r="BK232" s="224">
        <f>ROUND(I232*H232,2)</f>
        <v>0</v>
      </c>
      <c r="BL232" s="18" t="s">
        <v>148</v>
      </c>
      <c r="BM232" s="223" t="s">
        <v>399</v>
      </c>
    </row>
    <row r="233" s="2" customFormat="1" ht="16.5" customHeight="1">
      <c r="A233" s="39"/>
      <c r="B233" s="40"/>
      <c r="C233" s="258" t="s">
        <v>400</v>
      </c>
      <c r="D233" s="258" t="s">
        <v>144</v>
      </c>
      <c r="E233" s="259" t="s">
        <v>401</v>
      </c>
      <c r="F233" s="260" t="s">
        <v>402</v>
      </c>
      <c r="G233" s="261" t="s">
        <v>147</v>
      </c>
      <c r="H233" s="262">
        <v>4</v>
      </c>
      <c r="I233" s="263"/>
      <c r="J233" s="264">
        <f>ROUND(I233*H233,2)</f>
        <v>0</v>
      </c>
      <c r="K233" s="260" t="s">
        <v>136</v>
      </c>
      <c r="L233" s="45"/>
      <c r="M233" s="265" t="s">
        <v>19</v>
      </c>
      <c r="N233" s="266" t="s">
        <v>43</v>
      </c>
      <c r="O233" s="85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3" t="s">
        <v>148</v>
      </c>
      <c r="AT233" s="223" t="s">
        <v>144</v>
      </c>
      <c r="AU233" s="223" t="s">
        <v>81</v>
      </c>
      <c r="AY233" s="18" t="s">
        <v>131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8" t="s">
        <v>79</v>
      </c>
      <c r="BK233" s="224">
        <f>ROUND(I233*H233,2)</f>
        <v>0</v>
      </c>
      <c r="BL233" s="18" t="s">
        <v>148</v>
      </c>
      <c r="BM233" s="223" t="s">
        <v>403</v>
      </c>
    </row>
    <row r="234" s="2" customFormat="1" ht="24.15" customHeight="1">
      <c r="A234" s="39"/>
      <c r="B234" s="40"/>
      <c r="C234" s="211" t="s">
        <v>404</v>
      </c>
      <c r="D234" s="211" t="s">
        <v>132</v>
      </c>
      <c r="E234" s="212" t="s">
        <v>405</v>
      </c>
      <c r="F234" s="213" t="s">
        <v>406</v>
      </c>
      <c r="G234" s="214" t="s">
        <v>147</v>
      </c>
      <c r="H234" s="215">
        <v>2</v>
      </c>
      <c r="I234" s="216"/>
      <c r="J234" s="217">
        <f>ROUND(I234*H234,2)</f>
        <v>0</v>
      </c>
      <c r="K234" s="213" t="s">
        <v>136</v>
      </c>
      <c r="L234" s="218"/>
      <c r="M234" s="219" t="s">
        <v>19</v>
      </c>
      <c r="N234" s="220" t="s">
        <v>43</v>
      </c>
      <c r="O234" s="85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3" t="s">
        <v>148</v>
      </c>
      <c r="AT234" s="223" t="s">
        <v>132</v>
      </c>
      <c r="AU234" s="223" t="s">
        <v>81</v>
      </c>
      <c r="AY234" s="18" t="s">
        <v>131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8" t="s">
        <v>79</v>
      </c>
      <c r="BK234" s="224">
        <f>ROUND(I234*H234,2)</f>
        <v>0</v>
      </c>
      <c r="BL234" s="18" t="s">
        <v>148</v>
      </c>
      <c r="BM234" s="223" t="s">
        <v>407</v>
      </c>
    </row>
    <row r="235" s="2" customFormat="1" ht="78" customHeight="1">
      <c r="A235" s="39"/>
      <c r="B235" s="40"/>
      <c r="C235" s="258" t="s">
        <v>408</v>
      </c>
      <c r="D235" s="258" t="s">
        <v>144</v>
      </c>
      <c r="E235" s="259" t="s">
        <v>409</v>
      </c>
      <c r="F235" s="260" t="s">
        <v>410</v>
      </c>
      <c r="G235" s="261" t="s">
        <v>147</v>
      </c>
      <c r="H235" s="262">
        <v>2</v>
      </c>
      <c r="I235" s="263"/>
      <c r="J235" s="264">
        <f>ROUND(I235*H235,2)</f>
        <v>0</v>
      </c>
      <c r="K235" s="260" t="s">
        <v>136</v>
      </c>
      <c r="L235" s="45"/>
      <c r="M235" s="265" t="s">
        <v>19</v>
      </c>
      <c r="N235" s="266" t="s">
        <v>43</v>
      </c>
      <c r="O235" s="85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3" t="s">
        <v>148</v>
      </c>
      <c r="AT235" s="223" t="s">
        <v>144</v>
      </c>
      <c r="AU235" s="223" t="s">
        <v>81</v>
      </c>
      <c r="AY235" s="18" t="s">
        <v>131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8" t="s">
        <v>79</v>
      </c>
      <c r="BK235" s="224">
        <f>ROUND(I235*H235,2)</f>
        <v>0</v>
      </c>
      <c r="BL235" s="18" t="s">
        <v>148</v>
      </c>
      <c r="BM235" s="223" t="s">
        <v>411</v>
      </c>
    </row>
    <row r="236" s="2" customFormat="1" ht="24.15" customHeight="1">
      <c r="A236" s="39"/>
      <c r="B236" s="40"/>
      <c r="C236" s="211" t="s">
        <v>208</v>
      </c>
      <c r="D236" s="211" t="s">
        <v>132</v>
      </c>
      <c r="E236" s="212" t="s">
        <v>412</v>
      </c>
      <c r="F236" s="213" t="s">
        <v>413</v>
      </c>
      <c r="G236" s="214" t="s">
        <v>147</v>
      </c>
      <c r="H236" s="215">
        <v>2</v>
      </c>
      <c r="I236" s="216"/>
      <c r="J236" s="217">
        <f>ROUND(I236*H236,2)</f>
        <v>0</v>
      </c>
      <c r="K236" s="213" t="s">
        <v>136</v>
      </c>
      <c r="L236" s="218"/>
      <c r="M236" s="219" t="s">
        <v>19</v>
      </c>
      <c r="N236" s="220" t="s">
        <v>43</v>
      </c>
      <c r="O236" s="85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3" t="s">
        <v>148</v>
      </c>
      <c r="AT236" s="223" t="s">
        <v>132</v>
      </c>
      <c r="AU236" s="223" t="s">
        <v>81</v>
      </c>
      <c r="AY236" s="18" t="s">
        <v>131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8" t="s">
        <v>79</v>
      </c>
      <c r="BK236" s="224">
        <f>ROUND(I236*H236,2)</f>
        <v>0</v>
      </c>
      <c r="BL236" s="18" t="s">
        <v>148</v>
      </c>
      <c r="BM236" s="223" t="s">
        <v>414</v>
      </c>
    </row>
    <row r="237" s="2" customFormat="1" ht="78" customHeight="1">
      <c r="A237" s="39"/>
      <c r="B237" s="40"/>
      <c r="C237" s="258" t="s">
        <v>415</v>
      </c>
      <c r="D237" s="258" t="s">
        <v>144</v>
      </c>
      <c r="E237" s="259" t="s">
        <v>416</v>
      </c>
      <c r="F237" s="260" t="s">
        <v>417</v>
      </c>
      <c r="G237" s="261" t="s">
        <v>147</v>
      </c>
      <c r="H237" s="262">
        <v>2</v>
      </c>
      <c r="I237" s="263"/>
      <c r="J237" s="264">
        <f>ROUND(I237*H237,2)</f>
        <v>0</v>
      </c>
      <c r="K237" s="260" t="s">
        <v>136</v>
      </c>
      <c r="L237" s="45"/>
      <c r="M237" s="265" t="s">
        <v>19</v>
      </c>
      <c r="N237" s="266" t="s">
        <v>43</v>
      </c>
      <c r="O237" s="85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3" t="s">
        <v>148</v>
      </c>
      <c r="AT237" s="223" t="s">
        <v>144</v>
      </c>
      <c r="AU237" s="223" t="s">
        <v>81</v>
      </c>
      <c r="AY237" s="18" t="s">
        <v>131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8" t="s">
        <v>79</v>
      </c>
      <c r="BK237" s="224">
        <f>ROUND(I237*H237,2)</f>
        <v>0</v>
      </c>
      <c r="BL237" s="18" t="s">
        <v>148</v>
      </c>
      <c r="BM237" s="223" t="s">
        <v>418</v>
      </c>
    </row>
    <row r="238" s="2" customFormat="1" ht="24.15" customHeight="1">
      <c r="A238" s="39"/>
      <c r="B238" s="40"/>
      <c r="C238" s="211" t="s">
        <v>419</v>
      </c>
      <c r="D238" s="211" t="s">
        <v>132</v>
      </c>
      <c r="E238" s="212" t="s">
        <v>420</v>
      </c>
      <c r="F238" s="213" t="s">
        <v>421</v>
      </c>
      <c r="G238" s="214" t="s">
        <v>147</v>
      </c>
      <c r="H238" s="215">
        <v>2</v>
      </c>
      <c r="I238" s="216"/>
      <c r="J238" s="217">
        <f>ROUND(I238*H238,2)</f>
        <v>0</v>
      </c>
      <c r="K238" s="213" t="s">
        <v>136</v>
      </c>
      <c r="L238" s="218"/>
      <c r="M238" s="219" t="s">
        <v>19</v>
      </c>
      <c r="N238" s="220" t="s">
        <v>43</v>
      </c>
      <c r="O238" s="85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3" t="s">
        <v>235</v>
      </c>
      <c r="AT238" s="223" t="s">
        <v>132</v>
      </c>
      <c r="AU238" s="223" t="s">
        <v>81</v>
      </c>
      <c r="AY238" s="18" t="s">
        <v>131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8" t="s">
        <v>79</v>
      </c>
      <c r="BK238" s="224">
        <f>ROUND(I238*H238,2)</f>
        <v>0</v>
      </c>
      <c r="BL238" s="18" t="s">
        <v>236</v>
      </c>
      <c r="BM238" s="223" t="s">
        <v>422</v>
      </c>
    </row>
    <row r="239" s="2" customFormat="1" ht="66.75" customHeight="1">
      <c r="A239" s="39"/>
      <c r="B239" s="40"/>
      <c r="C239" s="258" t="s">
        <v>423</v>
      </c>
      <c r="D239" s="258" t="s">
        <v>144</v>
      </c>
      <c r="E239" s="259" t="s">
        <v>424</v>
      </c>
      <c r="F239" s="260" t="s">
        <v>425</v>
      </c>
      <c r="G239" s="261" t="s">
        <v>147</v>
      </c>
      <c r="H239" s="262">
        <v>2</v>
      </c>
      <c r="I239" s="263"/>
      <c r="J239" s="264">
        <f>ROUND(I239*H239,2)</f>
        <v>0</v>
      </c>
      <c r="K239" s="260" t="s">
        <v>136</v>
      </c>
      <c r="L239" s="45"/>
      <c r="M239" s="265" t="s">
        <v>19</v>
      </c>
      <c r="N239" s="266" t="s">
        <v>43</v>
      </c>
      <c r="O239" s="85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3" t="s">
        <v>148</v>
      </c>
      <c r="AT239" s="223" t="s">
        <v>144</v>
      </c>
      <c r="AU239" s="223" t="s">
        <v>81</v>
      </c>
      <c r="AY239" s="18" t="s">
        <v>131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8" t="s">
        <v>79</v>
      </c>
      <c r="BK239" s="224">
        <f>ROUND(I239*H239,2)</f>
        <v>0</v>
      </c>
      <c r="BL239" s="18" t="s">
        <v>148</v>
      </c>
      <c r="BM239" s="223" t="s">
        <v>426</v>
      </c>
    </row>
    <row r="240" s="2" customFormat="1" ht="24.15" customHeight="1">
      <c r="A240" s="39"/>
      <c r="B240" s="40"/>
      <c r="C240" s="211" t="s">
        <v>236</v>
      </c>
      <c r="D240" s="211" t="s">
        <v>132</v>
      </c>
      <c r="E240" s="212" t="s">
        <v>427</v>
      </c>
      <c r="F240" s="213" t="s">
        <v>428</v>
      </c>
      <c r="G240" s="214" t="s">
        <v>147</v>
      </c>
      <c r="H240" s="215">
        <v>2</v>
      </c>
      <c r="I240" s="216"/>
      <c r="J240" s="217">
        <f>ROUND(I240*H240,2)</f>
        <v>0</v>
      </c>
      <c r="K240" s="213" t="s">
        <v>136</v>
      </c>
      <c r="L240" s="218"/>
      <c r="M240" s="219" t="s">
        <v>19</v>
      </c>
      <c r="N240" s="220" t="s">
        <v>43</v>
      </c>
      <c r="O240" s="85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3" t="s">
        <v>148</v>
      </c>
      <c r="AT240" s="223" t="s">
        <v>132</v>
      </c>
      <c r="AU240" s="223" t="s">
        <v>81</v>
      </c>
      <c r="AY240" s="18" t="s">
        <v>131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8" t="s">
        <v>79</v>
      </c>
      <c r="BK240" s="224">
        <f>ROUND(I240*H240,2)</f>
        <v>0</v>
      </c>
      <c r="BL240" s="18" t="s">
        <v>148</v>
      </c>
      <c r="BM240" s="223" t="s">
        <v>429</v>
      </c>
    </row>
    <row r="241" s="2" customFormat="1">
      <c r="A241" s="39"/>
      <c r="B241" s="40"/>
      <c r="C241" s="41"/>
      <c r="D241" s="227" t="s">
        <v>324</v>
      </c>
      <c r="E241" s="41"/>
      <c r="F241" s="269" t="s">
        <v>430</v>
      </c>
      <c r="G241" s="41"/>
      <c r="H241" s="41"/>
      <c r="I241" s="270"/>
      <c r="J241" s="41"/>
      <c r="K241" s="41"/>
      <c r="L241" s="45"/>
      <c r="M241" s="271"/>
      <c r="N241" s="27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324</v>
      </c>
      <c r="AU241" s="18" t="s">
        <v>81</v>
      </c>
    </row>
    <row r="242" s="12" customFormat="1" ht="20.88" customHeight="1">
      <c r="A242" s="12"/>
      <c r="B242" s="197"/>
      <c r="C242" s="198"/>
      <c r="D242" s="199" t="s">
        <v>71</v>
      </c>
      <c r="E242" s="267" t="s">
        <v>431</v>
      </c>
      <c r="F242" s="267" t="s">
        <v>432</v>
      </c>
      <c r="G242" s="198"/>
      <c r="H242" s="198"/>
      <c r="I242" s="201"/>
      <c r="J242" s="268">
        <f>BK242</f>
        <v>0</v>
      </c>
      <c r="K242" s="198"/>
      <c r="L242" s="203"/>
      <c r="M242" s="204"/>
      <c r="N242" s="205"/>
      <c r="O242" s="205"/>
      <c r="P242" s="206">
        <f>SUM(P243:P247)</f>
        <v>0</v>
      </c>
      <c r="Q242" s="205"/>
      <c r="R242" s="206">
        <f>SUM(R243:R247)</f>
        <v>0</v>
      </c>
      <c r="S242" s="205"/>
      <c r="T242" s="207">
        <f>SUM(T243:T247)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8" t="s">
        <v>79</v>
      </c>
      <c r="AT242" s="209" t="s">
        <v>71</v>
      </c>
      <c r="AU242" s="209" t="s">
        <v>81</v>
      </c>
      <c r="AY242" s="208" t="s">
        <v>131</v>
      </c>
      <c r="BK242" s="210">
        <f>SUM(BK243:BK247)</f>
        <v>0</v>
      </c>
    </row>
    <row r="243" s="2" customFormat="1" ht="24.15" customHeight="1">
      <c r="A243" s="39"/>
      <c r="B243" s="40"/>
      <c r="C243" s="258" t="s">
        <v>433</v>
      </c>
      <c r="D243" s="258" t="s">
        <v>144</v>
      </c>
      <c r="E243" s="259" t="s">
        <v>434</v>
      </c>
      <c r="F243" s="260" t="s">
        <v>435</v>
      </c>
      <c r="G243" s="261" t="s">
        <v>147</v>
      </c>
      <c r="H243" s="262">
        <v>18</v>
      </c>
      <c r="I243" s="263"/>
      <c r="J243" s="264">
        <f>ROUND(I243*H243,2)</f>
        <v>0</v>
      </c>
      <c r="K243" s="260" t="s">
        <v>136</v>
      </c>
      <c r="L243" s="45"/>
      <c r="M243" s="265" t="s">
        <v>19</v>
      </c>
      <c r="N243" s="266" t="s">
        <v>43</v>
      </c>
      <c r="O243" s="85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3" t="s">
        <v>138</v>
      </c>
      <c r="AT243" s="223" t="s">
        <v>144</v>
      </c>
      <c r="AU243" s="223" t="s">
        <v>150</v>
      </c>
      <c r="AY243" s="18" t="s">
        <v>131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8" t="s">
        <v>79</v>
      </c>
      <c r="BK243" s="224">
        <f>ROUND(I243*H243,2)</f>
        <v>0</v>
      </c>
      <c r="BL243" s="18" t="s">
        <v>138</v>
      </c>
      <c r="BM243" s="223" t="s">
        <v>436</v>
      </c>
    </row>
    <row r="244" s="2" customFormat="1" ht="101.25" customHeight="1">
      <c r="A244" s="39"/>
      <c r="B244" s="40"/>
      <c r="C244" s="258" t="s">
        <v>437</v>
      </c>
      <c r="D244" s="258" t="s">
        <v>144</v>
      </c>
      <c r="E244" s="259" t="s">
        <v>438</v>
      </c>
      <c r="F244" s="260" t="s">
        <v>439</v>
      </c>
      <c r="G244" s="261" t="s">
        <v>147</v>
      </c>
      <c r="H244" s="262">
        <v>2</v>
      </c>
      <c r="I244" s="263"/>
      <c r="J244" s="264">
        <f>ROUND(I244*H244,2)</f>
        <v>0</v>
      </c>
      <c r="K244" s="260" t="s">
        <v>136</v>
      </c>
      <c r="L244" s="45"/>
      <c r="M244" s="265" t="s">
        <v>19</v>
      </c>
      <c r="N244" s="266" t="s">
        <v>43</v>
      </c>
      <c r="O244" s="85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3" t="s">
        <v>138</v>
      </c>
      <c r="AT244" s="223" t="s">
        <v>144</v>
      </c>
      <c r="AU244" s="223" t="s">
        <v>150</v>
      </c>
      <c r="AY244" s="18" t="s">
        <v>131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8" t="s">
        <v>79</v>
      </c>
      <c r="BK244" s="224">
        <f>ROUND(I244*H244,2)</f>
        <v>0</v>
      </c>
      <c r="BL244" s="18" t="s">
        <v>138</v>
      </c>
      <c r="BM244" s="223" t="s">
        <v>440</v>
      </c>
    </row>
    <row r="245" s="2" customFormat="1" ht="101.25" customHeight="1">
      <c r="A245" s="39"/>
      <c r="B245" s="40"/>
      <c r="C245" s="258" t="s">
        <v>441</v>
      </c>
      <c r="D245" s="258" t="s">
        <v>144</v>
      </c>
      <c r="E245" s="259" t="s">
        <v>442</v>
      </c>
      <c r="F245" s="260" t="s">
        <v>443</v>
      </c>
      <c r="G245" s="261" t="s">
        <v>147</v>
      </c>
      <c r="H245" s="262">
        <v>1</v>
      </c>
      <c r="I245" s="263"/>
      <c r="J245" s="264">
        <f>ROUND(I245*H245,2)</f>
        <v>0</v>
      </c>
      <c r="K245" s="260" t="s">
        <v>136</v>
      </c>
      <c r="L245" s="45"/>
      <c r="M245" s="265" t="s">
        <v>19</v>
      </c>
      <c r="N245" s="266" t="s">
        <v>43</v>
      </c>
      <c r="O245" s="85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3" t="s">
        <v>138</v>
      </c>
      <c r="AT245" s="223" t="s">
        <v>144</v>
      </c>
      <c r="AU245" s="223" t="s">
        <v>150</v>
      </c>
      <c r="AY245" s="18" t="s">
        <v>131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8" t="s">
        <v>79</v>
      </c>
      <c r="BK245" s="224">
        <f>ROUND(I245*H245,2)</f>
        <v>0</v>
      </c>
      <c r="BL245" s="18" t="s">
        <v>138</v>
      </c>
      <c r="BM245" s="223" t="s">
        <v>444</v>
      </c>
    </row>
    <row r="246" s="2" customFormat="1" ht="101.25" customHeight="1">
      <c r="A246" s="39"/>
      <c r="B246" s="40"/>
      <c r="C246" s="258" t="s">
        <v>445</v>
      </c>
      <c r="D246" s="258" t="s">
        <v>144</v>
      </c>
      <c r="E246" s="259" t="s">
        <v>446</v>
      </c>
      <c r="F246" s="260" t="s">
        <v>447</v>
      </c>
      <c r="G246" s="261" t="s">
        <v>147</v>
      </c>
      <c r="H246" s="262">
        <v>2</v>
      </c>
      <c r="I246" s="263"/>
      <c r="J246" s="264">
        <f>ROUND(I246*H246,2)</f>
        <v>0</v>
      </c>
      <c r="K246" s="260" t="s">
        <v>136</v>
      </c>
      <c r="L246" s="45"/>
      <c r="M246" s="265" t="s">
        <v>19</v>
      </c>
      <c r="N246" s="266" t="s">
        <v>43</v>
      </c>
      <c r="O246" s="85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3" t="s">
        <v>138</v>
      </c>
      <c r="AT246" s="223" t="s">
        <v>144</v>
      </c>
      <c r="AU246" s="223" t="s">
        <v>150</v>
      </c>
      <c r="AY246" s="18" t="s">
        <v>131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8" t="s">
        <v>79</v>
      </c>
      <c r="BK246" s="224">
        <f>ROUND(I246*H246,2)</f>
        <v>0</v>
      </c>
      <c r="BL246" s="18" t="s">
        <v>138</v>
      </c>
      <c r="BM246" s="223" t="s">
        <v>448</v>
      </c>
    </row>
    <row r="247" s="2" customFormat="1" ht="16.5" customHeight="1">
      <c r="A247" s="39"/>
      <c r="B247" s="40"/>
      <c r="C247" s="258" t="s">
        <v>449</v>
      </c>
      <c r="D247" s="258" t="s">
        <v>144</v>
      </c>
      <c r="E247" s="259" t="s">
        <v>450</v>
      </c>
      <c r="F247" s="260" t="s">
        <v>451</v>
      </c>
      <c r="G247" s="261" t="s">
        <v>147</v>
      </c>
      <c r="H247" s="262">
        <v>12</v>
      </c>
      <c r="I247" s="263"/>
      <c r="J247" s="264">
        <f>ROUND(I247*H247,2)</f>
        <v>0</v>
      </c>
      <c r="K247" s="260" t="s">
        <v>136</v>
      </c>
      <c r="L247" s="45"/>
      <c r="M247" s="265" t="s">
        <v>19</v>
      </c>
      <c r="N247" s="266" t="s">
        <v>43</v>
      </c>
      <c r="O247" s="85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3" t="s">
        <v>138</v>
      </c>
      <c r="AT247" s="223" t="s">
        <v>144</v>
      </c>
      <c r="AU247" s="223" t="s">
        <v>150</v>
      </c>
      <c r="AY247" s="18" t="s">
        <v>131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8" t="s">
        <v>79</v>
      </c>
      <c r="BK247" s="224">
        <f>ROUND(I247*H247,2)</f>
        <v>0</v>
      </c>
      <c r="BL247" s="18" t="s">
        <v>138</v>
      </c>
      <c r="BM247" s="223" t="s">
        <v>452</v>
      </c>
    </row>
    <row r="248" s="12" customFormat="1" ht="22.8" customHeight="1">
      <c r="A248" s="12"/>
      <c r="B248" s="197"/>
      <c r="C248" s="198"/>
      <c r="D248" s="199" t="s">
        <v>71</v>
      </c>
      <c r="E248" s="267" t="s">
        <v>453</v>
      </c>
      <c r="F248" s="267" t="s">
        <v>454</v>
      </c>
      <c r="G248" s="198"/>
      <c r="H248" s="198"/>
      <c r="I248" s="201"/>
      <c r="J248" s="268">
        <f>BK248</f>
        <v>0</v>
      </c>
      <c r="K248" s="198"/>
      <c r="L248" s="203"/>
      <c r="M248" s="204"/>
      <c r="N248" s="205"/>
      <c r="O248" s="205"/>
      <c r="P248" s="206">
        <f>SUM(P249:P258)</f>
        <v>0</v>
      </c>
      <c r="Q248" s="205"/>
      <c r="R248" s="206">
        <f>SUM(R249:R258)</f>
        <v>0</v>
      </c>
      <c r="S248" s="205"/>
      <c r="T248" s="207">
        <f>SUM(T249:T258)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8" t="s">
        <v>79</v>
      </c>
      <c r="AT248" s="209" t="s">
        <v>71</v>
      </c>
      <c r="AU248" s="209" t="s">
        <v>79</v>
      </c>
      <c r="AY248" s="208" t="s">
        <v>131</v>
      </c>
      <c r="BK248" s="210">
        <f>SUM(BK249:BK258)</f>
        <v>0</v>
      </c>
    </row>
    <row r="249" s="2" customFormat="1" ht="37.8" customHeight="1">
      <c r="A249" s="39"/>
      <c r="B249" s="40"/>
      <c r="C249" s="258" t="s">
        <v>455</v>
      </c>
      <c r="D249" s="258" t="s">
        <v>144</v>
      </c>
      <c r="E249" s="259" t="s">
        <v>456</v>
      </c>
      <c r="F249" s="260" t="s">
        <v>457</v>
      </c>
      <c r="G249" s="261" t="s">
        <v>147</v>
      </c>
      <c r="H249" s="262">
        <v>5</v>
      </c>
      <c r="I249" s="263"/>
      <c r="J249" s="264">
        <f>ROUND(I249*H249,2)</f>
        <v>0</v>
      </c>
      <c r="K249" s="260" t="s">
        <v>136</v>
      </c>
      <c r="L249" s="45"/>
      <c r="M249" s="265" t="s">
        <v>19</v>
      </c>
      <c r="N249" s="266" t="s">
        <v>43</v>
      </c>
      <c r="O249" s="85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3" t="s">
        <v>138</v>
      </c>
      <c r="AT249" s="223" t="s">
        <v>144</v>
      </c>
      <c r="AU249" s="223" t="s">
        <v>81</v>
      </c>
      <c r="AY249" s="18" t="s">
        <v>131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8" t="s">
        <v>79</v>
      </c>
      <c r="BK249" s="224">
        <f>ROUND(I249*H249,2)</f>
        <v>0</v>
      </c>
      <c r="BL249" s="18" t="s">
        <v>138</v>
      </c>
      <c r="BM249" s="223" t="s">
        <v>458</v>
      </c>
    </row>
    <row r="250" s="2" customFormat="1" ht="24.15" customHeight="1">
      <c r="A250" s="39"/>
      <c r="B250" s="40"/>
      <c r="C250" s="211" t="s">
        <v>459</v>
      </c>
      <c r="D250" s="211" t="s">
        <v>132</v>
      </c>
      <c r="E250" s="212" t="s">
        <v>460</v>
      </c>
      <c r="F250" s="213" t="s">
        <v>461</v>
      </c>
      <c r="G250" s="214" t="s">
        <v>147</v>
      </c>
      <c r="H250" s="215">
        <v>5</v>
      </c>
      <c r="I250" s="216"/>
      <c r="J250" s="217">
        <f>ROUND(I250*H250,2)</f>
        <v>0</v>
      </c>
      <c r="K250" s="213" t="s">
        <v>136</v>
      </c>
      <c r="L250" s="218"/>
      <c r="M250" s="219" t="s">
        <v>19</v>
      </c>
      <c r="N250" s="220" t="s">
        <v>43</v>
      </c>
      <c r="O250" s="85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3" t="s">
        <v>462</v>
      </c>
      <c r="AT250" s="223" t="s">
        <v>132</v>
      </c>
      <c r="AU250" s="223" t="s">
        <v>81</v>
      </c>
      <c r="AY250" s="18" t="s">
        <v>131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8" t="s">
        <v>79</v>
      </c>
      <c r="BK250" s="224">
        <f>ROUND(I250*H250,2)</f>
        <v>0</v>
      </c>
      <c r="BL250" s="18" t="s">
        <v>462</v>
      </c>
      <c r="BM250" s="223" t="s">
        <v>463</v>
      </c>
    </row>
    <row r="251" s="2" customFormat="1" ht="33" customHeight="1">
      <c r="A251" s="39"/>
      <c r="B251" s="40"/>
      <c r="C251" s="258" t="s">
        <v>464</v>
      </c>
      <c r="D251" s="258" t="s">
        <v>144</v>
      </c>
      <c r="E251" s="259" t="s">
        <v>465</v>
      </c>
      <c r="F251" s="260" t="s">
        <v>466</v>
      </c>
      <c r="G251" s="261" t="s">
        <v>147</v>
      </c>
      <c r="H251" s="262">
        <v>5</v>
      </c>
      <c r="I251" s="263"/>
      <c r="J251" s="264">
        <f>ROUND(I251*H251,2)</f>
        <v>0</v>
      </c>
      <c r="K251" s="260" t="s">
        <v>136</v>
      </c>
      <c r="L251" s="45"/>
      <c r="M251" s="265" t="s">
        <v>19</v>
      </c>
      <c r="N251" s="266" t="s">
        <v>43</v>
      </c>
      <c r="O251" s="85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3" t="s">
        <v>138</v>
      </c>
      <c r="AT251" s="223" t="s">
        <v>144</v>
      </c>
      <c r="AU251" s="223" t="s">
        <v>81</v>
      </c>
      <c r="AY251" s="18" t="s">
        <v>131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8" t="s">
        <v>79</v>
      </c>
      <c r="BK251" s="224">
        <f>ROUND(I251*H251,2)</f>
        <v>0</v>
      </c>
      <c r="BL251" s="18" t="s">
        <v>138</v>
      </c>
      <c r="BM251" s="223" t="s">
        <v>467</v>
      </c>
    </row>
    <row r="252" s="2" customFormat="1" ht="24.15" customHeight="1">
      <c r="A252" s="39"/>
      <c r="B252" s="40"/>
      <c r="C252" s="211" t="s">
        <v>468</v>
      </c>
      <c r="D252" s="211" t="s">
        <v>132</v>
      </c>
      <c r="E252" s="212" t="s">
        <v>469</v>
      </c>
      <c r="F252" s="213" t="s">
        <v>470</v>
      </c>
      <c r="G252" s="214" t="s">
        <v>147</v>
      </c>
      <c r="H252" s="215">
        <v>5</v>
      </c>
      <c r="I252" s="216"/>
      <c r="J252" s="217">
        <f>ROUND(I252*H252,2)</f>
        <v>0</v>
      </c>
      <c r="K252" s="213" t="s">
        <v>136</v>
      </c>
      <c r="L252" s="218"/>
      <c r="M252" s="219" t="s">
        <v>19</v>
      </c>
      <c r="N252" s="220" t="s">
        <v>43</v>
      </c>
      <c r="O252" s="85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3" t="s">
        <v>235</v>
      </c>
      <c r="AT252" s="223" t="s">
        <v>132</v>
      </c>
      <c r="AU252" s="223" t="s">
        <v>81</v>
      </c>
      <c r="AY252" s="18" t="s">
        <v>131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8" t="s">
        <v>79</v>
      </c>
      <c r="BK252" s="224">
        <f>ROUND(I252*H252,2)</f>
        <v>0</v>
      </c>
      <c r="BL252" s="18" t="s">
        <v>236</v>
      </c>
      <c r="BM252" s="223" t="s">
        <v>471</v>
      </c>
    </row>
    <row r="253" s="2" customFormat="1" ht="24.15" customHeight="1">
      <c r="A253" s="39"/>
      <c r="B253" s="40"/>
      <c r="C253" s="211" t="s">
        <v>472</v>
      </c>
      <c r="D253" s="211" t="s">
        <v>132</v>
      </c>
      <c r="E253" s="212" t="s">
        <v>473</v>
      </c>
      <c r="F253" s="213" t="s">
        <v>474</v>
      </c>
      <c r="G253" s="214" t="s">
        <v>147</v>
      </c>
      <c r="H253" s="215">
        <v>5</v>
      </c>
      <c r="I253" s="216"/>
      <c r="J253" s="217">
        <f>ROUND(I253*H253,2)</f>
        <v>0</v>
      </c>
      <c r="K253" s="213" t="s">
        <v>136</v>
      </c>
      <c r="L253" s="218"/>
      <c r="M253" s="219" t="s">
        <v>19</v>
      </c>
      <c r="N253" s="220" t="s">
        <v>43</v>
      </c>
      <c r="O253" s="85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3" t="s">
        <v>235</v>
      </c>
      <c r="AT253" s="223" t="s">
        <v>132</v>
      </c>
      <c r="AU253" s="223" t="s">
        <v>81</v>
      </c>
      <c r="AY253" s="18" t="s">
        <v>131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8" t="s">
        <v>79</v>
      </c>
      <c r="BK253" s="224">
        <f>ROUND(I253*H253,2)</f>
        <v>0</v>
      </c>
      <c r="BL253" s="18" t="s">
        <v>236</v>
      </c>
      <c r="BM253" s="223" t="s">
        <v>475</v>
      </c>
    </row>
    <row r="254" s="2" customFormat="1" ht="24.15" customHeight="1">
      <c r="A254" s="39"/>
      <c r="B254" s="40"/>
      <c r="C254" s="258" t="s">
        <v>476</v>
      </c>
      <c r="D254" s="258" t="s">
        <v>144</v>
      </c>
      <c r="E254" s="259" t="s">
        <v>477</v>
      </c>
      <c r="F254" s="260" t="s">
        <v>478</v>
      </c>
      <c r="G254" s="261" t="s">
        <v>147</v>
      </c>
      <c r="H254" s="262">
        <v>5</v>
      </c>
      <c r="I254" s="263"/>
      <c r="J254" s="264">
        <f>ROUND(I254*H254,2)</f>
        <v>0</v>
      </c>
      <c r="K254" s="260" t="s">
        <v>136</v>
      </c>
      <c r="L254" s="45"/>
      <c r="M254" s="265" t="s">
        <v>19</v>
      </c>
      <c r="N254" s="266" t="s">
        <v>43</v>
      </c>
      <c r="O254" s="85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3" t="s">
        <v>138</v>
      </c>
      <c r="AT254" s="223" t="s">
        <v>144</v>
      </c>
      <c r="AU254" s="223" t="s">
        <v>81</v>
      </c>
      <c r="AY254" s="18" t="s">
        <v>131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8" t="s">
        <v>79</v>
      </c>
      <c r="BK254" s="224">
        <f>ROUND(I254*H254,2)</f>
        <v>0</v>
      </c>
      <c r="BL254" s="18" t="s">
        <v>138</v>
      </c>
      <c r="BM254" s="223" t="s">
        <v>479</v>
      </c>
    </row>
    <row r="255" s="2" customFormat="1" ht="24.15" customHeight="1">
      <c r="A255" s="39"/>
      <c r="B255" s="40"/>
      <c r="C255" s="211" t="s">
        <v>480</v>
      </c>
      <c r="D255" s="211" t="s">
        <v>132</v>
      </c>
      <c r="E255" s="212" t="s">
        <v>481</v>
      </c>
      <c r="F255" s="213" t="s">
        <v>482</v>
      </c>
      <c r="G255" s="214" t="s">
        <v>147</v>
      </c>
      <c r="H255" s="215">
        <v>5</v>
      </c>
      <c r="I255" s="216"/>
      <c r="J255" s="217">
        <f>ROUND(I255*H255,2)</f>
        <v>0</v>
      </c>
      <c r="K255" s="213" t="s">
        <v>136</v>
      </c>
      <c r="L255" s="218"/>
      <c r="M255" s="219" t="s">
        <v>19</v>
      </c>
      <c r="N255" s="220" t="s">
        <v>43</v>
      </c>
      <c r="O255" s="85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3" t="s">
        <v>462</v>
      </c>
      <c r="AT255" s="223" t="s">
        <v>132</v>
      </c>
      <c r="AU255" s="223" t="s">
        <v>81</v>
      </c>
      <c r="AY255" s="18" t="s">
        <v>131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8" t="s">
        <v>79</v>
      </c>
      <c r="BK255" s="224">
        <f>ROUND(I255*H255,2)</f>
        <v>0</v>
      </c>
      <c r="BL255" s="18" t="s">
        <v>462</v>
      </c>
      <c r="BM255" s="223" t="s">
        <v>483</v>
      </c>
    </row>
    <row r="256" s="2" customFormat="1" ht="21.75" customHeight="1">
      <c r="A256" s="39"/>
      <c r="B256" s="40"/>
      <c r="C256" s="211" t="s">
        <v>484</v>
      </c>
      <c r="D256" s="211" t="s">
        <v>132</v>
      </c>
      <c r="E256" s="212" t="s">
        <v>485</v>
      </c>
      <c r="F256" s="213" t="s">
        <v>486</v>
      </c>
      <c r="G256" s="214" t="s">
        <v>147</v>
      </c>
      <c r="H256" s="215">
        <v>5</v>
      </c>
      <c r="I256" s="216"/>
      <c r="J256" s="217">
        <f>ROUND(I256*H256,2)</f>
        <v>0</v>
      </c>
      <c r="K256" s="213" t="s">
        <v>136</v>
      </c>
      <c r="L256" s="218"/>
      <c r="M256" s="219" t="s">
        <v>19</v>
      </c>
      <c r="N256" s="220" t="s">
        <v>43</v>
      </c>
      <c r="O256" s="85"/>
      <c r="P256" s="221">
        <f>O256*H256</f>
        <v>0</v>
      </c>
      <c r="Q256" s="221">
        <v>0</v>
      </c>
      <c r="R256" s="221">
        <f>Q256*H256</f>
        <v>0</v>
      </c>
      <c r="S256" s="221">
        <v>0</v>
      </c>
      <c r="T256" s="222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3" t="s">
        <v>137</v>
      </c>
      <c r="AT256" s="223" t="s">
        <v>132</v>
      </c>
      <c r="AU256" s="223" t="s">
        <v>81</v>
      </c>
      <c r="AY256" s="18" t="s">
        <v>131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8" t="s">
        <v>79</v>
      </c>
      <c r="BK256" s="224">
        <f>ROUND(I256*H256,2)</f>
        <v>0</v>
      </c>
      <c r="BL256" s="18" t="s">
        <v>138</v>
      </c>
      <c r="BM256" s="223" t="s">
        <v>487</v>
      </c>
    </row>
    <row r="257" s="2" customFormat="1" ht="62.7" customHeight="1">
      <c r="A257" s="39"/>
      <c r="B257" s="40"/>
      <c r="C257" s="258" t="s">
        <v>488</v>
      </c>
      <c r="D257" s="258" t="s">
        <v>144</v>
      </c>
      <c r="E257" s="259" t="s">
        <v>489</v>
      </c>
      <c r="F257" s="260" t="s">
        <v>490</v>
      </c>
      <c r="G257" s="261" t="s">
        <v>147</v>
      </c>
      <c r="H257" s="262">
        <v>5</v>
      </c>
      <c r="I257" s="263"/>
      <c r="J257" s="264">
        <f>ROUND(I257*H257,2)</f>
        <v>0</v>
      </c>
      <c r="K257" s="260" t="s">
        <v>136</v>
      </c>
      <c r="L257" s="45"/>
      <c r="M257" s="265" t="s">
        <v>19</v>
      </c>
      <c r="N257" s="266" t="s">
        <v>43</v>
      </c>
      <c r="O257" s="85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3" t="s">
        <v>138</v>
      </c>
      <c r="AT257" s="223" t="s">
        <v>144</v>
      </c>
      <c r="AU257" s="223" t="s">
        <v>81</v>
      </c>
      <c r="AY257" s="18" t="s">
        <v>131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8" t="s">
        <v>79</v>
      </c>
      <c r="BK257" s="224">
        <f>ROUND(I257*H257,2)</f>
        <v>0</v>
      </c>
      <c r="BL257" s="18" t="s">
        <v>138</v>
      </c>
      <c r="BM257" s="223" t="s">
        <v>491</v>
      </c>
    </row>
    <row r="258" s="2" customFormat="1" ht="24.15" customHeight="1">
      <c r="A258" s="39"/>
      <c r="B258" s="40"/>
      <c r="C258" s="211" t="s">
        <v>492</v>
      </c>
      <c r="D258" s="211" t="s">
        <v>132</v>
      </c>
      <c r="E258" s="212" t="s">
        <v>493</v>
      </c>
      <c r="F258" s="213" t="s">
        <v>494</v>
      </c>
      <c r="G258" s="214" t="s">
        <v>147</v>
      </c>
      <c r="H258" s="215">
        <v>1</v>
      </c>
      <c r="I258" s="216"/>
      <c r="J258" s="217">
        <f>ROUND(I258*H258,2)</f>
        <v>0</v>
      </c>
      <c r="K258" s="213" t="s">
        <v>136</v>
      </c>
      <c r="L258" s="218"/>
      <c r="M258" s="219" t="s">
        <v>19</v>
      </c>
      <c r="N258" s="220" t="s">
        <v>43</v>
      </c>
      <c r="O258" s="85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3" t="s">
        <v>235</v>
      </c>
      <c r="AT258" s="223" t="s">
        <v>132</v>
      </c>
      <c r="AU258" s="223" t="s">
        <v>81</v>
      </c>
      <c r="AY258" s="18" t="s">
        <v>131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8" t="s">
        <v>79</v>
      </c>
      <c r="BK258" s="224">
        <f>ROUND(I258*H258,2)</f>
        <v>0</v>
      </c>
      <c r="BL258" s="18" t="s">
        <v>236</v>
      </c>
      <c r="BM258" s="223" t="s">
        <v>495</v>
      </c>
    </row>
    <row r="259" s="12" customFormat="1" ht="25.92" customHeight="1">
      <c r="A259" s="12"/>
      <c r="B259" s="197"/>
      <c r="C259" s="198"/>
      <c r="D259" s="199" t="s">
        <v>71</v>
      </c>
      <c r="E259" s="200" t="s">
        <v>496</v>
      </c>
      <c r="F259" s="200" t="s">
        <v>497</v>
      </c>
      <c r="G259" s="198"/>
      <c r="H259" s="198"/>
      <c r="I259" s="201"/>
      <c r="J259" s="202">
        <f>BK259</f>
        <v>0</v>
      </c>
      <c r="K259" s="198"/>
      <c r="L259" s="203"/>
      <c r="M259" s="204"/>
      <c r="N259" s="205"/>
      <c r="O259" s="205"/>
      <c r="P259" s="206">
        <f>SUM(P260:P299)</f>
        <v>0</v>
      </c>
      <c r="Q259" s="205"/>
      <c r="R259" s="206">
        <f>SUM(R260:R299)</f>
        <v>0</v>
      </c>
      <c r="S259" s="205"/>
      <c r="T259" s="207">
        <f>SUM(T260:T299)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8" t="s">
        <v>79</v>
      </c>
      <c r="AT259" s="209" t="s">
        <v>71</v>
      </c>
      <c r="AU259" s="209" t="s">
        <v>72</v>
      </c>
      <c r="AY259" s="208" t="s">
        <v>131</v>
      </c>
      <c r="BK259" s="210">
        <f>SUM(BK260:BK299)</f>
        <v>0</v>
      </c>
    </row>
    <row r="260" s="2" customFormat="1" ht="62.7" customHeight="1">
      <c r="A260" s="39"/>
      <c r="B260" s="40"/>
      <c r="C260" s="211" t="s">
        <v>498</v>
      </c>
      <c r="D260" s="211" t="s">
        <v>132</v>
      </c>
      <c r="E260" s="212" t="s">
        <v>499</v>
      </c>
      <c r="F260" s="213" t="s">
        <v>500</v>
      </c>
      <c r="G260" s="214" t="s">
        <v>147</v>
      </c>
      <c r="H260" s="215">
        <v>1</v>
      </c>
      <c r="I260" s="216"/>
      <c r="J260" s="217">
        <f>ROUND(I260*H260,2)</f>
        <v>0</v>
      </c>
      <c r="K260" s="213" t="s">
        <v>136</v>
      </c>
      <c r="L260" s="218"/>
      <c r="M260" s="219" t="s">
        <v>19</v>
      </c>
      <c r="N260" s="220" t="s">
        <v>43</v>
      </c>
      <c r="O260" s="85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3" t="s">
        <v>81</v>
      </c>
      <c r="AT260" s="223" t="s">
        <v>132</v>
      </c>
      <c r="AU260" s="223" t="s">
        <v>79</v>
      </c>
      <c r="AY260" s="18" t="s">
        <v>131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8" t="s">
        <v>79</v>
      </c>
      <c r="BK260" s="224">
        <f>ROUND(I260*H260,2)</f>
        <v>0</v>
      </c>
      <c r="BL260" s="18" t="s">
        <v>79</v>
      </c>
      <c r="BM260" s="223" t="s">
        <v>501</v>
      </c>
    </row>
    <row r="261" s="2" customFormat="1" ht="37.8" customHeight="1">
      <c r="A261" s="39"/>
      <c r="B261" s="40"/>
      <c r="C261" s="258" t="s">
        <v>502</v>
      </c>
      <c r="D261" s="258" t="s">
        <v>144</v>
      </c>
      <c r="E261" s="259" t="s">
        <v>503</v>
      </c>
      <c r="F261" s="260" t="s">
        <v>504</v>
      </c>
      <c r="G261" s="261" t="s">
        <v>147</v>
      </c>
      <c r="H261" s="262">
        <v>1</v>
      </c>
      <c r="I261" s="263"/>
      <c r="J261" s="264">
        <f>ROUND(I261*H261,2)</f>
        <v>0</v>
      </c>
      <c r="K261" s="260" t="s">
        <v>136</v>
      </c>
      <c r="L261" s="45"/>
      <c r="M261" s="265" t="s">
        <v>19</v>
      </c>
      <c r="N261" s="266" t="s">
        <v>43</v>
      </c>
      <c r="O261" s="85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3" t="s">
        <v>138</v>
      </c>
      <c r="AT261" s="223" t="s">
        <v>144</v>
      </c>
      <c r="AU261" s="223" t="s">
        <v>79</v>
      </c>
      <c r="AY261" s="18" t="s">
        <v>131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8" t="s">
        <v>79</v>
      </c>
      <c r="BK261" s="224">
        <f>ROUND(I261*H261,2)</f>
        <v>0</v>
      </c>
      <c r="BL261" s="18" t="s">
        <v>138</v>
      </c>
      <c r="BM261" s="223" t="s">
        <v>505</v>
      </c>
    </row>
    <row r="262" s="2" customFormat="1" ht="44.25" customHeight="1">
      <c r="A262" s="39"/>
      <c r="B262" s="40"/>
      <c r="C262" s="211" t="s">
        <v>506</v>
      </c>
      <c r="D262" s="211" t="s">
        <v>132</v>
      </c>
      <c r="E262" s="212" t="s">
        <v>507</v>
      </c>
      <c r="F262" s="213" t="s">
        <v>508</v>
      </c>
      <c r="G262" s="214" t="s">
        <v>147</v>
      </c>
      <c r="H262" s="215">
        <v>20</v>
      </c>
      <c r="I262" s="216"/>
      <c r="J262" s="217">
        <f>ROUND(I262*H262,2)</f>
        <v>0</v>
      </c>
      <c r="K262" s="213" t="s">
        <v>136</v>
      </c>
      <c r="L262" s="218"/>
      <c r="M262" s="219" t="s">
        <v>19</v>
      </c>
      <c r="N262" s="220" t="s">
        <v>43</v>
      </c>
      <c r="O262" s="85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3" t="s">
        <v>137</v>
      </c>
      <c r="AT262" s="223" t="s">
        <v>132</v>
      </c>
      <c r="AU262" s="223" t="s">
        <v>79</v>
      </c>
      <c r="AY262" s="18" t="s">
        <v>131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8" t="s">
        <v>79</v>
      </c>
      <c r="BK262" s="224">
        <f>ROUND(I262*H262,2)</f>
        <v>0</v>
      </c>
      <c r="BL262" s="18" t="s">
        <v>138</v>
      </c>
      <c r="BM262" s="223" t="s">
        <v>509</v>
      </c>
    </row>
    <row r="263" s="2" customFormat="1" ht="55.5" customHeight="1">
      <c r="A263" s="39"/>
      <c r="B263" s="40"/>
      <c r="C263" s="258" t="s">
        <v>510</v>
      </c>
      <c r="D263" s="258" t="s">
        <v>144</v>
      </c>
      <c r="E263" s="259" t="s">
        <v>511</v>
      </c>
      <c r="F263" s="260" t="s">
        <v>512</v>
      </c>
      <c r="G263" s="261" t="s">
        <v>147</v>
      </c>
      <c r="H263" s="262">
        <v>4</v>
      </c>
      <c r="I263" s="263"/>
      <c r="J263" s="264">
        <f>ROUND(I263*H263,2)</f>
        <v>0</v>
      </c>
      <c r="K263" s="260" t="s">
        <v>136</v>
      </c>
      <c r="L263" s="45"/>
      <c r="M263" s="265" t="s">
        <v>19</v>
      </c>
      <c r="N263" s="266" t="s">
        <v>43</v>
      </c>
      <c r="O263" s="85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3" t="s">
        <v>138</v>
      </c>
      <c r="AT263" s="223" t="s">
        <v>144</v>
      </c>
      <c r="AU263" s="223" t="s">
        <v>79</v>
      </c>
      <c r="AY263" s="18" t="s">
        <v>131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8" t="s">
        <v>79</v>
      </c>
      <c r="BK263" s="224">
        <f>ROUND(I263*H263,2)</f>
        <v>0</v>
      </c>
      <c r="BL263" s="18" t="s">
        <v>138</v>
      </c>
      <c r="BM263" s="223" t="s">
        <v>513</v>
      </c>
    </row>
    <row r="264" s="2" customFormat="1" ht="33" customHeight="1">
      <c r="A264" s="39"/>
      <c r="B264" s="40"/>
      <c r="C264" s="258" t="s">
        <v>514</v>
      </c>
      <c r="D264" s="258" t="s">
        <v>144</v>
      </c>
      <c r="E264" s="259" t="s">
        <v>515</v>
      </c>
      <c r="F264" s="260" t="s">
        <v>516</v>
      </c>
      <c r="G264" s="261" t="s">
        <v>147</v>
      </c>
      <c r="H264" s="262">
        <v>1</v>
      </c>
      <c r="I264" s="263"/>
      <c r="J264" s="264">
        <f>ROUND(I264*H264,2)</f>
        <v>0</v>
      </c>
      <c r="K264" s="260" t="s">
        <v>136</v>
      </c>
      <c r="L264" s="45"/>
      <c r="M264" s="265" t="s">
        <v>19</v>
      </c>
      <c r="N264" s="266" t="s">
        <v>43</v>
      </c>
      <c r="O264" s="85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3" t="s">
        <v>138</v>
      </c>
      <c r="AT264" s="223" t="s">
        <v>144</v>
      </c>
      <c r="AU264" s="223" t="s">
        <v>79</v>
      </c>
      <c r="AY264" s="18" t="s">
        <v>131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8" t="s">
        <v>79</v>
      </c>
      <c r="BK264" s="224">
        <f>ROUND(I264*H264,2)</f>
        <v>0</v>
      </c>
      <c r="BL264" s="18" t="s">
        <v>138</v>
      </c>
      <c r="BM264" s="223" t="s">
        <v>517</v>
      </c>
    </row>
    <row r="265" s="2" customFormat="1" ht="21.75" customHeight="1">
      <c r="A265" s="39"/>
      <c r="B265" s="40"/>
      <c r="C265" s="211" t="s">
        <v>518</v>
      </c>
      <c r="D265" s="211" t="s">
        <v>132</v>
      </c>
      <c r="E265" s="212" t="s">
        <v>519</v>
      </c>
      <c r="F265" s="213" t="s">
        <v>520</v>
      </c>
      <c r="G265" s="214" t="s">
        <v>147</v>
      </c>
      <c r="H265" s="215">
        <v>1</v>
      </c>
      <c r="I265" s="216"/>
      <c r="J265" s="217">
        <f>ROUND(I265*H265,2)</f>
        <v>0</v>
      </c>
      <c r="K265" s="213" t="s">
        <v>136</v>
      </c>
      <c r="L265" s="218"/>
      <c r="M265" s="219" t="s">
        <v>19</v>
      </c>
      <c r="N265" s="220" t="s">
        <v>43</v>
      </c>
      <c r="O265" s="85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3" t="s">
        <v>235</v>
      </c>
      <c r="AT265" s="223" t="s">
        <v>132</v>
      </c>
      <c r="AU265" s="223" t="s">
        <v>79</v>
      </c>
      <c r="AY265" s="18" t="s">
        <v>131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8" t="s">
        <v>79</v>
      </c>
      <c r="BK265" s="224">
        <f>ROUND(I265*H265,2)</f>
        <v>0</v>
      </c>
      <c r="BL265" s="18" t="s">
        <v>236</v>
      </c>
      <c r="BM265" s="223" t="s">
        <v>521</v>
      </c>
    </row>
    <row r="266" s="2" customFormat="1" ht="44.25" customHeight="1">
      <c r="A266" s="39"/>
      <c r="B266" s="40"/>
      <c r="C266" s="211" t="s">
        <v>522</v>
      </c>
      <c r="D266" s="211" t="s">
        <v>132</v>
      </c>
      <c r="E266" s="212" t="s">
        <v>523</v>
      </c>
      <c r="F266" s="213" t="s">
        <v>524</v>
      </c>
      <c r="G266" s="214" t="s">
        <v>525</v>
      </c>
      <c r="H266" s="215">
        <v>1</v>
      </c>
      <c r="I266" s="216"/>
      <c r="J266" s="217">
        <f>ROUND(I266*H266,2)</f>
        <v>0</v>
      </c>
      <c r="K266" s="213" t="s">
        <v>136</v>
      </c>
      <c r="L266" s="218"/>
      <c r="M266" s="219" t="s">
        <v>19</v>
      </c>
      <c r="N266" s="220" t="s">
        <v>43</v>
      </c>
      <c r="O266" s="85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3" t="s">
        <v>235</v>
      </c>
      <c r="AT266" s="223" t="s">
        <v>132</v>
      </c>
      <c r="AU266" s="223" t="s">
        <v>79</v>
      </c>
      <c r="AY266" s="18" t="s">
        <v>131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8" t="s">
        <v>79</v>
      </c>
      <c r="BK266" s="224">
        <f>ROUND(I266*H266,2)</f>
        <v>0</v>
      </c>
      <c r="BL266" s="18" t="s">
        <v>236</v>
      </c>
      <c r="BM266" s="223" t="s">
        <v>526</v>
      </c>
    </row>
    <row r="267" s="2" customFormat="1" ht="33" customHeight="1">
      <c r="A267" s="39"/>
      <c r="B267" s="40"/>
      <c r="C267" s="211" t="s">
        <v>527</v>
      </c>
      <c r="D267" s="211" t="s">
        <v>132</v>
      </c>
      <c r="E267" s="212" t="s">
        <v>528</v>
      </c>
      <c r="F267" s="213" t="s">
        <v>529</v>
      </c>
      <c r="G267" s="214" t="s">
        <v>525</v>
      </c>
      <c r="H267" s="215">
        <v>1</v>
      </c>
      <c r="I267" s="216"/>
      <c r="J267" s="217">
        <f>ROUND(I267*H267,2)</f>
        <v>0</v>
      </c>
      <c r="K267" s="213" t="s">
        <v>136</v>
      </c>
      <c r="L267" s="218"/>
      <c r="M267" s="219" t="s">
        <v>19</v>
      </c>
      <c r="N267" s="220" t="s">
        <v>43</v>
      </c>
      <c r="O267" s="85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3" t="s">
        <v>235</v>
      </c>
      <c r="AT267" s="223" t="s">
        <v>132</v>
      </c>
      <c r="AU267" s="223" t="s">
        <v>79</v>
      </c>
      <c r="AY267" s="18" t="s">
        <v>131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8" t="s">
        <v>79</v>
      </c>
      <c r="BK267" s="224">
        <f>ROUND(I267*H267,2)</f>
        <v>0</v>
      </c>
      <c r="BL267" s="18" t="s">
        <v>236</v>
      </c>
      <c r="BM267" s="223" t="s">
        <v>530</v>
      </c>
    </row>
    <row r="268" s="2" customFormat="1">
      <c r="A268" s="39"/>
      <c r="B268" s="40"/>
      <c r="C268" s="41"/>
      <c r="D268" s="227" t="s">
        <v>324</v>
      </c>
      <c r="E268" s="41"/>
      <c r="F268" s="269" t="s">
        <v>531</v>
      </c>
      <c r="G268" s="41"/>
      <c r="H268" s="41"/>
      <c r="I268" s="270"/>
      <c r="J268" s="41"/>
      <c r="K268" s="41"/>
      <c r="L268" s="45"/>
      <c r="M268" s="271"/>
      <c r="N268" s="27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324</v>
      </c>
      <c r="AU268" s="18" t="s">
        <v>79</v>
      </c>
    </row>
    <row r="269" s="2" customFormat="1" ht="49.05" customHeight="1">
      <c r="A269" s="39"/>
      <c r="B269" s="40"/>
      <c r="C269" s="258" t="s">
        <v>532</v>
      </c>
      <c r="D269" s="258" t="s">
        <v>144</v>
      </c>
      <c r="E269" s="259" t="s">
        <v>533</v>
      </c>
      <c r="F269" s="260" t="s">
        <v>534</v>
      </c>
      <c r="G269" s="261" t="s">
        <v>147</v>
      </c>
      <c r="H269" s="262">
        <v>2</v>
      </c>
      <c r="I269" s="263"/>
      <c r="J269" s="264">
        <f>ROUND(I269*H269,2)</f>
        <v>0</v>
      </c>
      <c r="K269" s="260" t="s">
        <v>136</v>
      </c>
      <c r="L269" s="45"/>
      <c r="M269" s="265" t="s">
        <v>19</v>
      </c>
      <c r="N269" s="266" t="s">
        <v>43</v>
      </c>
      <c r="O269" s="85"/>
      <c r="P269" s="221">
        <f>O269*H269</f>
        <v>0</v>
      </c>
      <c r="Q269" s="221">
        <v>0</v>
      </c>
      <c r="R269" s="221">
        <f>Q269*H269</f>
        <v>0</v>
      </c>
      <c r="S269" s="221">
        <v>0</v>
      </c>
      <c r="T269" s="222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3" t="s">
        <v>148</v>
      </c>
      <c r="AT269" s="223" t="s">
        <v>144</v>
      </c>
      <c r="AU269" s="223" t="s">
        <v>79</v>
      </c>
      <c r="AY269" s="18" t="s">
        <v>131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8" t="s">
        <v>79</v>
      </c>
      <c r="BK269" s="224">
        <f>ROUND(I269*H269,2)</f>
        <v>0</v>
      </c>
      <c r="BL269" s="18" t="s">
        <v>148</v>
      </c>
      <c r="BM269" s="223" t="s">
        <v>535</v>
      </c>
    </row>
    <row r="270" s="2" customFormat="1">
      <c r="A270" s="39"/>
      <c r="B270" s="40"/>
      <c r="C270" s="41"/>
      <c r="D270" s="227" t="s">
        <v>324</v>
      </c>
      <c r="E270" s="41"/>
      <c r="F270" s="269" t="s">
        <v>536</v>
      </c>
      <c r="G270" s="41"/>
      <c r="H270" s="41"/>
      <c r="I270" s="270"/>
      <c r="J270" s="41"/>
      <c r="K270" s="41"/>
      <c r="L270" s="45"/>
      <c r="M270" s="271"/>
      <c r="N270" s="27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324</v>
      </c>
      <c r="AU270" s="18" t="s">
        <v>79</v>
      </c>
    </row>
    <row r="271" s="2" customFormat="1" ht="24.15" customHeight="1">
      <c r="A271" s="39"/>
      <c r="B271" s="40"/>
      <c r="C271" s="211" t="s">
        <v>537</v>
      </c>
      <c r="D271" s="211" t="s">
        <v>132</v>
      </c>
      <c r="E271" s="212" t="s">
        <v>538</v>
      </c>
      <c r="F271" s="213" t="s">
        <v>539</v>
      </c>
      <c r="G271" s="214" t="s">
        <v>147</v>
      </c>
      <c r="H271" s="215">
        <v>3</v>
      </c>
      <c r="I271" s="216"/>
      <c r="J271" s="217">
        <f>ROUND(I271*H271,2)</f>
        <v>0</v>
      </c>
      <c r="K271" s="213" t="s">
        <v>136</v>
      </c>
      <c r="L271" s="218"/>
      <c r="M271" s="219" t="s">
        <v>19</v>
      </c>
      <c r="N271" s="220" t="s">
        <v>43</v>
      </c>
      <c r="O271" s="85"/>
      <c r="P271" s="221">
        <f>O271*H271</f>
        <v>0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3" t="s">
        <v>148</v>
      </c>
      <c r="AT271" s="223" t="s">
        <v>132</v>
      </c>
      <c r="AU271" s="223" t="s">
        <v>79</v>
      </c>
      <c r="AY271" s="18" t="s">
        <v>131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8" t="s">
        <v>79</v>
      </c>
      <c r="BK271" s="224">
        <f>ROUND(I271*H271,2)</f>
        <v>0</v>
      </c>
      <c r="BL271" s="18" t="s">
        <v>148</v>
      </c>
      <c r="BM271" s="223" t="s">
        <v>540</v>
      </c>
    </row>
    <row r="272" s="2" customFormat="1" ht="24.15" customHeight="1">
      <c r="A272" s="39"/>
      <c r="B272" s="40"/>
      <c r="C272" s="211" t="s">
        <v>541</v>
      </c>
      <c r="D272" s="211" t="s">
        <v>132</v>
      </c>
      <c r="E272" s="212" t="s">
        <v>542</v>
      </c>
      <c r="F272" s="213" t="s">
        <v>543</v>
      </c>
      <c r="G272" s="214" t="s">
        <v>147</v>
      </c>
      <c r="H272" s="215">
        <v>5</v>
      </c>
      <c r="I272" s="216"/>
      <c r="J272" s="217">
        <f>ROUND(I272*H272,2)</f>
        <v>0</v>
      </c>
      <c r="K272" s="213" t="s">
        <v>136</v>
      </c>
      <c r="L272" s="218"/>
      <c r="M272" s="219" t="s">
        <v>19</v>
      </c>
      <c r="N272" s="220" t="s">
        <v>43</v>
      </c>
      <c r="O272" s="85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3" t="s">
        <v>148</v>
      </c>
      <c r="AT272" s="223" t="s">
        <v>132</v>
      </c>
      <c r="AU272" s="223" t="s">
        <v>79</v>
      </c>
      <c r="AY272" s="18" t="s">
        <v>131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8" t="s">
        <v>79</v>
      </c>
      <c r="BK272" s="224">
        <f>ROUND(I272*H272,2)</f>
        <v>0</v>
      </c>
      <c r="BL272" s="18" t="s">
        <v>148</v>
      </c>
      <c r="BM272" s="223" t="s">
        <v>544</v>
      </c>
    </row>
    <row r="273" s="2" customFormat="1" ht="24.15" customHeight="1">
      <c r="A273" s="39"/>
      <c r="B273" s="40"/>
      <c r="C273" s="211" t="s">
        <v>545</v>
      </c>
      <c r="D273" s="211" t="s">
        <v>132</v>
      </c>
      <c r="E273" s="212" t="s">
        <v>546</v>
      </c>
      <c r="F273" s="213" t="s">
        <v>547</v>
      </c>
      <c r="G273" s="214" t="s">
        <v>147</v>
      </c>
      <c r="H273" s="215">
        <v>3</v>
      </c>
      <c r="I273" s="216"/>
      <c r="J273" s="217">
        <f>ROUND(I273*H273,2)</f>
        <v>0</v>
      </c>
      <c r="K273" s="213" t="s">
        <v>136</v>
      </c>
      <c r="L273" s="218"/>
      <c r="M273" s="219" t="s">
        <v>19</v>
      </c>
      <c r="N273" s="220" t="s">
        <v>43</v>
      </c>
      <c r="O273" s="85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3" t="s">
        <v>148</v>
      </c>
      <c r="AT273" s="223" t="s">
        <v>132</v>
      </c>
      <c r="AU273" s="223" t="s">
        <v>79</v>
      </c>
      <c r="AY273" s="18" t="s">
        <v>131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8" t="s">
        <v>79</v>
      </c>
      <c r="BK273" s="224">
        <f>ROUND(I273*H273,2)</f>
        <v>0</v>
      </c>
      <c r="BL273" s="18" t="s">
        <v>148</v>
      </c>
      <c r="BM273" s="223" t="s">
        <v>548</v>
      </c>
    </row>
    <row r="274" s="2" customFormat="1" ht="24.15" customHeight="1">
      <c r="A274" s="39"/>
      <c r="B274" s="40"/>
      <c r="C274" s="211" t="s">
        <v>549</v>
      </c>
      <c r="D274" s="211" t="s">
        <v>132</v>
      </c>
      <c r="E274" s="212" t="s">
        <v>550</v>
      </c>
      <c r="F274" s="213" t="s">
        <v>551</v>
      </c>
      <c r="G274" s="214" t="s">
        <v>147</v>
      </c>
      <c r="H274" s="215">
        <v>3</v>
      </c>
      <c r="I274" s="216"/>
      <c r="J274" s="217">
        <f>ROUND(I274*H274,2)</f>
        <v>0</v>
      </c>
      <c r="K274" s="213" t="s">
        <v>136</v>
      </c>
      <c r="L274" s="218"/>
      <c r="M274" s="219" t="s">
        <v>19</v>
      </c>
      <c r="N274" s="220" t="s">
        <v>43</v>
      </c>
      <c r="O274" s="85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3" t="s">
        <v>148</v>
      </c>
      <c r="AT274" s="223" t="s">
        <v>132</v>
      </c>
      <c r="AU274" s="223" t="s">
        <v>79</v>
      </c>
      <c r="AY274" s="18" t="s">
        <v>131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8" t="s">
        <v>79</v>
      </c>
      <c r="BK274" s="224">
        <f>ROUND(I274*H274,2)</f>
        <v>0</v>
      </c>
      <c r="BL274" s="18" t="s">
        <v>148</v>
      </c>
      <c r="BM274" s="223" t="s">
        <v>552</v>
      </c>
    </row>
    <row r="275" s="2" customFormat="1" ht="37.8" customHeight="1">
      <c r="A275" s="39"/>
      <c r="B275" s="40"/>
      <c r="C275" s="211" t="s">
        <v>553</v>
      </c>
      <c r="D275" s="211" t="s">
        <v>132</v>
      </c>
      <c r="E275" s="212" t="s">
        <v>554</v>
      </c>
      <c r="F275" s="213" t="s">
        <v>555</v>
      </c>
      <c r="G275" s="214" t="s">
        <v>147</v>
      </c>
      <c r="H275" s="215">
        <v>5</v>
      </c>
      <c r="I275" s="216"/>
      <c r="J275" s="217">
        <f>ROUND(I275*H275,2)</f>
        <v>0</v>
      </c>
      <c r="K275" s="213" t="s">
        <v>136</v>
      </c>
      <c r="L275" s="218"/>
      <c r="M275" s="219" t="s">
        <v>19</v>
      </c>
      <c r="N275" s="220" t="s">
        <v>43</v>
      </c>
      <c r="O275" s="85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3" t="s">
        <v>148</v>
      </c>
      <c r="AT275" s="223" t="s">
        <v>132</v>
      </c>
      <c r="AU275" s="223" t="s">
        <v>79</v>
      </c>
      <c r="AY275" s="18" t="s">
        <v>131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8" t="s">
        <v>79</v>
      </c>
      <c r="BK275" s="224">
        <f>ROUND(I275*H275,2)</f>
        <v>0</v>
      </c>
      <c r="BL275" s="18" t="s">
        <v>148</v>
      </c>
      <c r="BM275" s="223" t="s">
        <v>556</v>
      </c>
    </row>
    <row r="276" s="2" customFormat="1" ht="24.15" customHeight="1">
      <c r="A276" s="39"/>
      <c r="B276" s="40"/>
      <c r="C276" s="211" t="s">
        <v>557</v>
      </c>
      <c r="D276" s="211" t="s">
        <v>132</v>
      </c>
      <c r="E276" s="212" t="s">
        <v>558</v>
      </c>
      <c r="F276" s="213" t="s">
        <v>559</v>
      </c>
      <c r="G276" s="214" t="s">
        <v>147</v>
      </c>
      <c r="H276" s="215">
        <v>1</v>
      </c>
      <c r="I276" s="216"/>
      <c r="J276" s="217">
        <f>ROUND(I276*H276,2)</f>
        <v>0</v>
      </c>
      <c r="K276" s="213" t="s">
        <v>136</v>
      </c>
      <c r="L276" s="218"/>
      <c r="M276" s="219" t="s">
        <v>19</v>
      </c>
      <c r="N276" s="220" t="s">
        <v>43</v>
      </c>
      <c r="O276" s="85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3" t="s">
        <v>148</v>
      </c>
      <c r="AT276" s="223" t="s">
        <v>132</v>
      </c>
      <c r="AU276" s="223" t="s">
        <v>79</v>
      </c>
      <c r="AY276" s="18" t="s">
        <v>131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8" t="s">
        <v>79</v>
      </c>
      <c r="BK276" s="224">
        <f>ROUND(I276*H276,2)</f>
        <v>0</v>
      </c>
      <c r="BL276" s="18" t="s">
        <v>148</v>
      </c>
      <c r="BM276" s="223" t="s">
        <v>560</v>
      </c>
    </row>
    <row r="277" s="2" customFormat="1" ht="21.75" customHeight="1">
      <c r="A277" s="39"/>
      <c r="B277" s="40"/>
      <c r="C277" s="258" t="s">
        <v>561</v>
      </c>
      <c r="D277" s="258" t="s">
        <v>144</v>
      </c>
      <c r="E277" s="259" t="s">
        <v>562</v>
      </c>
      <c r="F277" s="260" t="s">
        <v>563</v>
      </c>
      <c r="G277" s="261" t="s">
        <v>147</v>
      </c>
      <c r="H277" s="262">
        <v>3</v>
      </c>
      <c r="I277" s="263"/>
      <c r="J277" s="264">
        <f>ROUND(I277*H277,2)</f>
        <v>0</v>
      </c>
      <c r="K277" s="260" t="s">
        <v>136</v>
      </c>
      <c r="L277" s="45"/>
      <c r="M277" s="265" t="s">
        <v>19</v>
      </c>
      <c r="N277" s="266" t="s">
        <v>43</v>
      </c>
      <c r="O277" s="85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3" t="s">
        <v>148</v>
      </c>
      <c r="AT277" s="223" t="s">
        <v>144</v>
      </c>
      <c r="AU277" s="223" t="s">
        <v>79</v>
      </c>
      <c r="AY277" s="18" t="s">
        <v>131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8" t="s">
        <v>79</v>
      </c>
      <c r="BK277" s="224">
        <f>ROUND(I277*H277,2)</f>
        <v>0</v>
      </c>
      <c r="BL277" s="18" t="s">
        <v>148</v>
      </c>
      <c r="BM277" s="223" t="s">
        <v>564</v>
      </c>
    </row>
    <row r="278" s="2" customFormat="1" ht="24.15" customHeight="1">
      <c r="A278" s="39"/>
      <c r="B278" s="40"/>
      <c r="C278" s="258" t="s">
        <v>565</v>
      </c>
      <c r="D278" s="258" t="s">
        <v>144</v>
      </c>
      <c r="E278" s="259" t="s">
        <v>566</v>
      </c>
      <c r="F278" s="260" t="s">
        <v>567</v>
      </c>
      <c r="G278" s="261" t="s">
        <v>147</v>
      </c>
      <c r="H278" s="262">
        <v>1</v>
      </c>
      <c r="I278" s="263"/>
      <c r="J278" s="264">
        <f>ROUND(I278*H278,2)</f>
        <v>0</v>
      </c>
      <c r="K278" s="260" t="s">
        <v>136</v>
      </c>
      <c r="L278" s="45"/>
      <c r="M278" s="265" t="s">
        <v>19</v>
      </c>
      <c r="N278" s="266" t="s">
        <v>43</v>
      </c>
      <c r="O278" s="85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3" t="s">
        <v>148</v>
      </c>
      <c r="AT278" s="223" t="s">
        <v>144</v>
      </c>
      <c r="AU278" s="223" t="s">
        <v>79</v>
      </c>
      <c r="AY278" s="18" t="s">
        <v>131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8" t="s">
        <v>79</v>
      </c>
      <c r="BK278" s="224">
        <f>ROUND(I278*H278,2)</f>
        <v>0</v>
      </c>
      <c r="BL278" s="18" t="s">
        <v>148</v>
      </c>
      <c r="BM278" s="223" t="s">
        <v>568</v>
      </c>
    </row>
    <row r="279" s="2" customFormat="1" ht="16.5" customHeight="1">
      <c r="A279" s="39"/>
      <c r="B279" s="40"/>
      <c r="C279" s="258" t="s">
        <v>569</v>
      </c>
      <c r="D279" s="258" t="s">
        <v>144</v>
      </c>
      <c r="E279" s="259" t="s">
        <v>570</v>
      </c>
      <c r="F279" s="260" t="s">
        <v>571</v>
      </c>
      <c r="G279" s="261" t="s">
        <v>572</v>
      </c>
      <c r="H279" s="262">
        <v>70</v>
      </c>
      <c r="I279" s="263"/>
      <c r="J279" s="264">
        <f>ROUND(I279*H279,2)</f>
        <v>0</v>
      </c>
      <c r="K279" s="260" t="s">
        <v>136</v>
      </c>
      <c r="L279" s="45"/>
      <c r="M279" s="265" t="s">
        <v>19</v>
      </c>
      <c r="N279" s="266" t="s">
        <v>43</v>
      </c>
      <c r="O279" s="85"/>
      <c r="P279" s="221">
        <f>O279*H279</f>
        <v>0</v>
      </c>
      <c r="Q279" s="221">
        <v>0</v>
      </c>
      <c r="R279" s="221">
        <f>Q279*H279</f>
        <v>0</v>
      </c>
      <c r="S279" s="221">
        <v>0</v>
      </c>
      <c r="T279" s="222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3" t="s">
        <v>148</v>
      </c>
      <c r="AT279" s="223" t="s">
        <v>144</v>
      </c>
      <c r="AU279" s="223" t="s">
        <v>79</v>
      </c>
      <c r="AY279" s="18" t="s">
        <v>131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8" t="s">
        <v>79</v>
      </c>
      <c r="BK279" s="224">
        <f>ROUND(I279*H279,2)</f>
        <v>0</v>
      </c>
      <c r="BL279" s="18" t="s">
        <v>148</v>
      </c>
      <c r="BM279" s="223" t="s">
        <v>573</v>
      </c>
    </row>
    <row r="280" s="2" customFormat="1">
      <c r="A280" s="39"/>
      <c r="B280" s="40"/>
      <c r="C280" s="41"/>
      <c r="D280" s="227" t="s">
        <v>324</v>
      </c>
      <c r="E280" s="41"/>
      <c r="F280" s="269" t="s">
        <v>574</v>
      </c>
      <c r="G280" s="41"/>
      <c r="H280" s="41"/>
      <c r="I280" s="270"/>
      <c r="J280" s="41"/>
      <c r="K280" s="41"/>
      <c r="L280" s="45"/>
      <c r="M280" s="271"/>
      <c r="N280" s="27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324</v>
      </c>
      <c r="AU280" s="18" t="s">
        <v>79</v>
      </c>
    </row>
    <row r="281" s="2" customFormat="1" ht="16.5" customHeight="1">
      <c r="A281" s="39"/>
      <c r="B281" s="40"/>
      <c r="C281" s="258" t="s">
        <v>575</v>
      </c>
      <c r="D281" s="258" t="s">
        <v>144</v>
      </c>
      <c r="E281" s="259" t="s">
        <v>570</v>
      </c>
      <c r="F281" s="260" t="s">
        <v>571</v>
      </c>
      <c r="G281" s="261" t="s">
        <v>572</v>
      </c>
      <c r="H281" s="262">
        <v>15</v>
      </c>
      <c r="I281" s="263"/>
      <c r="J281" s="264">
        <f>ROUND(I281*H281,2)</f>
        <v>0</v>
      </c>
      <c r="K281" s="260" t="s">
        <v>136</v>
      </c>
      <c r="L281" s="45"/>
      <c r="M281" s="265" t="s">
        <v>19</v>
      </c>
      <c r="N281" s="266" t="s">
        <v>43</v>
      </c>
      <c r="O281" s="85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3" t="s">
        <v>148</v>
      </c>
      <c r="AT281" s="223" t="s">
        <v>144</v>
      </c>
      <c r="AU281" s="223" t="s">
        <v>79</v>
      </c>
      <c r="AY281" s="18" t="s">
        <v>131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8" t="s">
        <v>79</v>
      </c>
      <c r="BK281" s="224">
        <f>ROUND(I281*H281,2)</f>
        <v>0</v>
      </c>
      <c r="BL281" s="18" t="s">
        <v>148</v>
      </c>
      <c r="BM281" s="223" t="s">
        <v>576</v>
      </c>
    </row>
    <row r="282" s="2" customFormat="1">
      <c r="A282" s="39"/>
      <c r="B282" s="40"/>
      <c r="C282" s="41"/>
      <c r="D282" s="227" t="s">
        <v>324</v>
      </c>
      <c r="E282" s="41"/>
      <c r="F282" s="269" t="s">
        <v>577</v>
      </c>
      <c r="G282" s="41"/>
      <c r="H282" s="41"/>
      <c r="I282" s="270"/>
      <c r="J282" s="41"/>
      <c r="K282" s="41"/>
      <c r="L282" s="45"/>
      <c r="M282" s="271"/>
      <c r="N282" s="27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324</v>
      </c>
      <c r="AU282" s="18" t="s">
        <v>79</v>
      </c>
    </row>
    <row r="283" s="2" customFormat="1" ht="24.15" customHeight="1">
      <c r="A283" s="39"/>
      <c r="B283" s="40"/>
      <c r="C283" s="211" t="s">
        <v>578</v>
      </c>
      <c r="D283" s="211" t="s">
        <v>132</v>
      </c>
      <c r="E283" s="212" t="s">
        <v>579</v>
      </c>
      <c r="F283" s="213" t="s">
        <v>580</v>
      </c>
      <c r="G283" s="214" t="s">
        <v>147</v>
      </c>
      <c r="H283" s="215">
        <v>29</v>
      </c>
      <c r="I283" s="216"/>
      <c r="J283" s="217">
        <f>ROUND(I283*H283,2)</f>
        <v>0</v>
      </c>
      <c r="K283" s="213" t="s">
        <v>136</v>
      </c>
      <c r="L283" s="218"/>
      <c r="M283" s="219" t="s">
        <v>19</v>
      </c>
      <c r="N283" s="220" t="s">
        <v>43</v>
      </c>
      <c r="O283" s="85"/>
      <c r="P283" s="221">
        <f>O283*H283</f>
        <v>0</v>
      </c>
      <c r="Q283" s="221">
        <v>0</v>
      </c>
      <c r="R283" s="221">
        <f>Q283*H283</f>
        <v>0</v>
      </c>
      <c r="S283" s="221">
        <v>0</v>
      </c>
      <c r="T283" s="222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3" t="s">
        <v>148</v>
      </c>
      <c r="AT283" s="223" t="s">
        <v>132</v>
      </c>
      <c r="AU283" s="223" t="s">
        <v>79</v>
      </c>
      <c r="AY283" s="18" t="s">
        <v>131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8" t="s">
        <v>79</v>
      </c>
      <c r="BK283" s="224">
        <f>ROUND(I283*H283,2)</f>
        <v>0</v>
      </c>
      <c r="BL283" s="18" t="s">
        <v>148</v>
      </c>
      <c r="BM283" s="223" t="s">
        <v>581</v>
      </c>
    </row>
    <row r="284" s="2" customFormat="1" ht="24.15" customHeight="1">
      <c r="A284" s="39"/>
      <c r="B284" s="40"/>
      <c r="C284" s="211" t="s">
        <v>582</v>
      </c>
      <c r="D284" s="211" t="s">
        <v>132</v>
      </c>
      <c r="E284" s="212" t="s">
        <v>583</v>
      </c>
      <c r="F284" s="213" t="s">
        <v>584</v>
      </c>
      <c r="G284" s="214" t="s">
        <v>147</v>
      </c>
      <c r="H284" s="215">
        <v>1</v>
      </c>
      <c r="I284" s="216"/>
      <c r="J284" s="217">
        <f>ROUND(I284*H284,2)</f>
        <v>0</v>
      </c>
      <c r="K284" s="213" t="s">
        <v>136</v>
      </c>
      <c r="L284" s="218"/>
      <c r="M284" s="219" t="s">
        <v>19</v>
      </c>
      <c r="N284" s="220" t="s">
        <v>43</v>
      </c>
      <c r="O284" s="85"/>
      <c r="P284" s="221">
        <f>O284*H284</f>
        <v>0</v>
      </c>
      <c r="Q284" s="221">
        <v>0</v>
      </c>
      <c r="R284" s="221">
        <f>Q284*H284</f>
        <v>0</v>
      </c>
      <c r="S284" s="221">
        <v>0</v>
      </c>
      <c r="T284" s="222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3" t="s">
        <v>148</v>
      </c>
      <c r="AT284" s="223" t="s">
        <v>132</v>
      </c>
      <c r="AU284" s="223" t="s">
        <v>79</v>
      </c>
      <c r="AY284" s="18" t="s">
        <v>131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8" t="s">
        <v>79</v>
      </c>
      <c r="BK284" s="224">
        <f>ROUND(I284*H284,2)</f>
        <v>0</v>
      </c>
      <c r="BL284" s="18" t="s">
        <v>148</v>
      </c>
      <c r="BM284" s="223" t="s">
        <v>585</v>
      </c>
    </row>
    <row r="285" s="2" customFormat="1" ht="24.15" customHeight="1">
      <c r="A285" s="39"/>
      <c r="B285" s="40"/>
      <c r="C285" s="211" t="s">
        <v>586</v>
      </c>
      <c r="D285" s="211" t="s">
        <v>132</v>
      </c>
      <c r="E285" s="212" t="s">
        <v>587</v>
      </c>
      <c r="F285" s="213" t="s">
        <v>588</v>
      </c>
      <c r="G285" s="214" t="s">
        <v>147</v>
      </c>
      <c r="H285" s="215">
        <v>1</v>
      </c>
      <c r="I285" s="216"/>
      <c r="J285" s="217">
        <f>ROUND(I285*H285,2)</f>
        <v>0</v>
      </c>
      <c r="K285" s="213" t="s">
        <v>136</v>
      </c>
      <c r="L285" s="218"/>
      <c r="M285" s="219" t="s">
        <v>19</v>
      </c>
      <c r="N285" s="220" t="s">
        <v>43</v>
      </c>
      <c r="O285" s="85"/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3" t="s">
        <v>148</v>
      </c>
      <c r="AT285" s="223" t="s">
        <v>132</v>
      </c>
      <c r="AU285" s="223" t="s">
        <v>79</v>
      </c>
      <c r="AY285" s="18" t="s">
        <v>131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8" t="s">
        <v>79</v>
      </c>
      <c r="BK285" s="224">
        <f>ROUND(I285*H285,2)</f>
        <v>0</v>
      </c>
      <c r="BL285" s="18" t="s">
        <v>148</v>
      </c>
      <c r="BM285" s="223" t="s">
        <v>589</v>
      </c>
    </row>
    <row r="286" s="2" customFormat="1" ht="24.15" customHeight="1">
      <c r="A286" s="39"/>
      <c r="B286" s="40"/>
      <c r="C286" s="211" t="s">
        <v>590</v>
      </c>
      <c r="D286" s="211" t="s">
        <v>132</v>
      </c>
      <c r="E286" s="212" t="s">
        <v>591</v>
      </c>
      <c r="F286" s="213" t="s">
        <v>592</v>
      </c>
      <c r="G286" s="214" t="s">
        <v>147</v>
      </c>
      <c r="H286" s="215">
        <v>10</v>
      </c>
      <c r="I286" s="216"/>
      <c r="J286" s="217">
        <f>ROUND(I286*H286,2)</f>
        <v>0</v>
      </c>
      <c r="K286" s="213" t="s">
        <v>136</v>
      </c>
      <c r="L286" s="218"/>
      <c r="M286" s="219" t="s">
        <v>19</v>
      </c>
      <c r="N286" s="220" t="s">
        <v>43</v>
      </c>
      <c r="O286" s="85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3" t="s">
        <v>148</v>
      </c>
      <c r="AT286" s="223" t="s">
        <v>132</v>
      </c>
      <c r="AU286" s="223" t="s">
        <v>79</v>
      </c>
      <c r="AY286" s="18" t="s">
        <v>131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8" t="s">
        <v>79</v>
      </c>
      <c r="BK286" s="224">
        <f>ROUND(I286*H286,2)</f>
        <v>0</v>
      </c>
      <c r="BL286" s="18" t="s">
        <v>148</v>
      </c>
      <c r="BM286" s="223" t="s">
        <v>593</v>
      </c>
    </row>
    <row r="287" s="2" customFormat="1" ht="24.15" customHeight="1">
      <c r="A287" s="39"/>
      <c r="B287" s="40"/>
      <c r="C287" s="211" t="s">
        <v>594</v>
      </c>
      <c r="D287" s="211" t="s">
        <v>132</v>
      </c>
      <c r="E287" s="212" t="s">
        <v>595</v>
      </c>
      <c r="F287" s="213" t="s">
        <v>596</v>
      </c>
      <c r="G287" s="214" t="s">
        <v>147</v>
      </c>
      <c r="H287" s="215">
        <v>2</v>
      </c>
      <c r="I287" s="216"/>
      <c r="J287" s="217">
        <f>ROUND(I287*H287,2)</f>
        <v>0</v>
      </c>
      <c r="K287" s="213" t="s">
        <v>136</v>
      </c>
      <c r="L287" s="218"/>
      <c r="M287" s="219" t="s">
        <v>19</v>
      </c>
      <c r="N287" s="220" t="s">
        <v>43</v>
      </c>
      <c r="O287" s="85"/>
      <c r="P287" s="221">
        <f>O287*H287</f>
        <v>0</v>
      </c>
      <c r="Q287" s="221">
        <v>0</v>
      </c>
      <c r="R287" s="221">
        <f>Q287*H287</f>
        <v>0</v>
      </c>
      <c r="S287" s="221">
        <v>0</v>
      </c>
      <c r="T287" s="222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3" t="s">
        <v>148</v>
      </c>
      <c r="AT287" s="223" t="s">
        <v>132</v>
      </c>
      <c r="AU287" s="223" t="s">
        <v>79</v>
      </c>
      <c r="AY287" s="18" t="s">
        <v>131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8" t="s">
        <v>79</v>
      </c>
      <c r="BK287" s="224">
        <f>ROUND(I287*H287,2)</f>
        <v>0</v>
      </c>
      <c r="BL287" s="18" t="s">
        <v>148</v>
      </c>
      <c r="BM287" s="223" t="s">
        <v>597</v>
      </c>
    </row>
    <row r="288" s="2" customFormat="1" ht="24.15" customHeight="1">
      <c r="A288" s="39"/>
      <c r="B288" s="40"/>
      <c r="C288" s="211" t="s">
        <v>598</v>
      </c>
      <c r="D288" s="211" t="s">
        <v>132</v>
      </c>
      <c r="E288" s="212" t="s">
        <v>599</v>
      </c>
      <c r="F288" s="213" t="s">
        <v>600</v>
      </c>
      <c r="G288" s="214" t="s">
        <v>147</v>
      </c>
      <c r="H288" s="215">
        <v>1</v>
      </c>
      <c r="I288" s="216"/>
      <c r="J288" s="217">
        <f>ROUND(I288*H288,2)</f>
        <v>0</v>
      </c>
      <c r="K288" s="213" t="s">
        <v>136</v>
      </c>
      <c r="L288" s="218"/>
      <c r="M288" s="219" t="s">
        <v>19</v>
      </c>
      <c r="N288" s="220" t="s">
        <v>43</v>
      </c>
      <c r="O288" s="85"/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3" t="s">
        <v>148</v>
      </c>
      <c r="AT288" s="223" t="s">
        <v>132</v>
      </c>
      <c r="AU288" s="223" t="s">
        <v>79</v>
      </c>
      <c r="AY288" s="18" t="s">
        <v>131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8" t="s">
        <v>79</v>
      </c>
      <c r="BK288" s="224">
        <f>ROUND(I288*H288,2)</f>
        <v>0</v>
      </c>
      <c r="BL288" s="18" t="s">
        <v>148</v>
      </c>
      <c r="BM288" s="223" t="s">
        <v>601</v>
      </c>
    </row>
    <row r="289" s="2" customFormat="1" ht="24.15" customHeight="1">
      <c r="A289" s="39"/>
      <c r="B289" s="40"/>
      <c r="C289" s="211" t="s">
        <v>602</v>
      </c>
      <c r="D289" s="211" t="s">
        <v>132</v>
      </c>
      <c r="E289" s="212" t="s">
        <v>603</v>
      </c>
      <c r="F289" s="213" t="s">
        <v>604</v>
      </c>
      <c r="G289" s="214" t="s">
        <v>147</v>
      </c>
      <c r="H289" s="215">
        <v>14</v>
      </c>
      <c r="I289" s="216"/>
      <c r="J289" s="217">
        <f>ROUND(I289*H289,2)</f>
        <v>0</v>
      </c>
      <c r="K289" s="213" t="s">
        <v>136</v>
      </c>
      <c r="L289" s="218"/>
      <c r="M289" s="219" t="s">
        <v>19</v>
      </c>
      <c r="N289" s="220" t="s">
        <v>43</v>
      </c>
      <c r="O289" s="85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3" t="s">
        <v>148</v>
      </c>
      <c r="AT289" s="223" t="s">
        <v>132</v>
      </c>
      <c r="AU289" s="223" t="s">
        <v>79</v>
      </c>
      <c r="AY289" s="18" t="s">
        <v>131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8" t="s">
        <v>79</v>
      </c>
      <c r="BK289" s="224">
        <f>ROUND(I289*H289,2)</f>
        <v>0</v>
      </c>
      <c r="BL289" s="18" t="s">
        <v>148</v>
      </c>
      <c r="BM289" s="223" t="s">
        <v>605</v>
      </c>
    </row>
    <row r="290" s="2" customFormat="1" ht="24.15" customHeight="1">
      <c r="A290" s="39"/>
      <c r="B290" s="40"/>
      <c r="C290" s="211" t="s">
        <v>606</v>
      </c>
      <c r="D290" s="211" t="s">
        <v>132</v>
      </c>
      <c r="E290" s="212" t="s">
        <v>607</v>
      </c>
      <c r="F290" s="213" t="s">
        <v>608</v>
      </c>
      <c r="G290" s="214" t="s">
        <v>147</v>
      </c>
      <c r="H290" s="215">
        <v>6</v>
      </c>
      <c r="I290" s="216"/>
      <c r="J290" s="217">
        <f>ROUND(I290*H290,2)</f>
        <v>0</v>
      </c>
      <c r="K290" s="213" t="s">
        <v>136</v>
      </c>
      <c r="L290" s="218"/>
      <c r="M290" s="219" t="s">
        <v>19</v>
      </c>
      <c r="N290" s="220" t="s">
        <v>43</v>
      </c>
      <c r="O290" s="85"/>
      <c r="P290" s="221">
        <f>O290*H290</f>
        <v>0</v>
      </c>
      <c r="Q290" s="221">
        <v>0</v>
      </c>
      <c r="R290" s="221">
        <f>Q290*H290</f>
        <v>0</v>
      </c>
      <c r="S290" s="221">
        <v>0</v>
      </c>
      <c r="T290" s="222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3" t="s">
        <v>148</v>
      </c>
      <c r="AT290" s="223" t="s">
        <v>132</v>
      </c>
      <c r="AU290" s="223" t="s">
        <v>79</v>
      </c>
      <c r="AY290" s="18" t="s">
        <v>131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8" t="s">
        <v>79</v>
      </c>
      <c r="BK290" s="224">
        <f>ROUND(I290*H290,2)</f>
        <v>0</v>
      </c>
      <c r="BL290" s="18" t="s">
        <v>148</v>
      </c>
      <c r="BM290" s="223" t="s">
        <v>609</v>
      </c>
    </row>
    <row r="291" s="2" customFormat="1" ht="24.15" customHeight="1">
      <c r="A291" s="39"/>
      <c r="B291" s="40"/>
      <c r="C291" s="211" t="s">
        <v>610</v>
      </c>
      <c r="D291" s="211" t="s">
        <v>132</v>
      </c>
      <c r="E291" s="212" t="s">
        <v>611</v>
      </c>
      <c r="F291" s="213" t="s">
        <v>612</v>
      </c>
      <c r="G291" s="214" t="s">
        <v>147</v>
      </c>
      <c r="H291" s="215">
        <v>7</v>
      </c>
      <c r="I291" s="216"/>
      <c r="J291" s="217">
        <f>ROUND(I291*H291,2)</f>
        <v>0</v>
      </c>
      <c r="K291" s="213" t="s">
        <v>136</v>
      </c>
      <c r="L291" s="218"/>
      <c r="M291" s="219" t="s">
        <v>19</v>
      </c>
      <c r="N291" s="220" t="s">
        <v>43</v>
      </c>
      <c r="O291" s="85"/>
      <c r="P291" s="221">
        <f>O291*H291</f>
        <v>0</v>
      </c>
      <c r="Q291" s="221">
        <v>0</v>
      </c>
      <c r="R291" s="221">
        <f>Q291*H291</f>
        <v>0</v>
      </c>
      <c r="S291" s="221">
        <v>0</v>
      </c>
      <c r="T291" s="222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3" t="s">
        <v>148</v>
      </c>
      <c r="AT291" s="223" t="s">
        <v>132</v>
      </c>
      <c r="AU291" s="223" t="s">
        <v>79</v>
      </c>
      <c r="AY291" s="18" t="s">
        <v>131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8" t="s">
        <v>79</v>
      </c>
      <c r="BK291" s="224">
        <f>ROUND(I291*H291,2)</f>
        <v>0</v>
      </c>
      <c r="BL291" s="18" t="s">
        <v>148</v>
      </c>
      <c r="BM291" s="223" t="s">
        <v>613</v>
      </c>
    </row>
    <row r="292" s="2" customFormat="1" ht="24.15" customHeight="1">
      <c r="A292" s="39"/>
      <c r="B292" s="40"/>
      <c r="C292" s="211" t="s">
        <v>614</v>
      </c>
      <c r="D292" s="211" t="s">
        <v>132</v>
      </c>
      <c r="E292" s="212" t="s">
        <v>615</v>
      </c>
      <c r="F292" s="213" t="s">
        <v>616</v>
      </c>
      <c r="G292" s="214" t="s">
        <v>147</v>
      </c>
      <c r="H292" s="215">
        <v>2</v>
      </c>
      <c r="I292" s="216"/>
      <c r="J292" s="217">
        <f>ROUND(I292*H292,2)</f>
        <v>0</v>
      </c>
      <c r="K292" s="213" t="s">
        <v>136</v>
      </c>
      <c r="L292" s="218"/>
      <c r="M292" s="219" t="s">
        <v>19</v>
      </c>
      <c r="N292" s="220" t="s">
        <v>43</v>
      </c>
      <c r="O292" s="85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3" t="s">
        <v>148</v>
      </c>
      <c r="AT292" s="223" t="s">
        <v>132</v>
      </c>
      <c r="AU292" s="223" t="s">
        <v>79</v>
      </c>
      <c r="AY292" s="18" t="s">
        <v>131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8" t="s">
        <v>79</v>
      </c>
      <c r="BK292" s="224">
        <f>ROUND(I292*H292,2)</f>
        <v>0</v>
      </c>
      <c r="BL292" s="18" t="s">
        <v>148</v>
      </c>
      <c r="BM292" s="223" t="s">
        <v>617</v>
      </c>
    </row>
    <row r="293" s="2" customFormat="1" ht="24.15" customHeight="1">
      <c r="A293" s="39"/>
      <c r="B293" s="40"/>
      <c r="C293" s="211" t="s">
        <v>618</v>
      </c>
      <c r="D293" s="211" t="s">
        <v>132</v>
      </c>
      <c r="E293" s="212" t="s">
        <v>619</v>
      </c>
      <c r="F293" s="213" t="s">
        <v>620</v>
      </c>
      <c r="G293" s="214" t="s">
        <v>147</v>
      </c>
      <c r="H293" s="215">
        <v>2</v>
      </c>
      <c r="I293" s="216"/>
      <c r="J293" s="217">
        <f>ROUND(I293*H293,2)</f>
        <v>0</v>
      </c>
      <c r="K293" s="213" t="s">
        <v>136</v>
      </c>
      <c r="L293" s="218"/>
      <c r="M293" s="219" t="s">
        <v>19</v>
      </c>
      <c r="N293" s="220" t="s">
        <v>43</v>
      </c>
      <c r="O293" s="85"/>
      <c r="P293" s="221">
        <f>O293*H293</f>
        <v>0</v>
      </c>
      <c r="Q293" s="221">
        <v>0</v>
      </c>
      <c r="R293" s="221">
        <f>Q293*H293</f>
        <v>0</v>
      </c>
      <c r="S293" s="221">
        <v>0</v>
      </c>
      <c r="T293" s="222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3" t="s">
        <v>148</v>
      </c>
      <c r="AT293" s="223" t="s">
        <v>132</v>
      </c>
      <c r="AU293" s="223" t="s">
        <v>79</v>
      </c>
      <c r="AY293" s="18" t="s">
        <v>131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18" t="s">
        <v>79</v>
      </c>
      <c r="BK293" s="224">
        <f>ROUND(I293*H293,2)</f>
        <v>0</v>
      </c>
      <c r="BL293" s="18" t="s">
        <v>148</v>
      </c>
      <c r="BM293" s="223" t="s">
        <v>621</v>
      </c>
    </row>
    <row r="294" s="2" customFormat="1" ht="21.75" customHeight="1">
      <c r="A294" s="39"/>
      <c r="B294" s="40"/>
      <c r="C294" s="211" t="s">
        <v>622</v>
      </c>
      <c r="D294" s="211" t="s">
        <v>132</v>
      </c>
      <c r="E294" s="212" t="s">
        <v>623</v>
      </c>
      <c r="F294" s="213" t="s">
        <v>624</v>
      </c>
      <c r="G294" s="214" t="s">
        <v>147</v>
      </c>
      <c r="H294" s="215">
        <v>1</v>
      </c>
      <c r="I294" s="216"/>
      <c r="J294" s="217">
        <f>ROUND(I294*H294,2)</f>
        <v>0</v>
      </c>
      <c r="K294" s="213" t="s">
        <v>136</v>
      </c>
      <c r="L294" s="218"/>
      <c r="M294" s="219" t="s">
        <v>19</v>
      </c>
      <c r="N294" s="220" t="s">
        <v>43</v>
      </c>
      <c r="O294" s="85"/>
      <c r="P294" s="221">
        <f>O294*H294</f>
        <v>0</v>
      </c>
      <c r="Q294" s="221">
        <v>0</v>
      </c>
      <c r="R294" s="221">
        <f>Q294*H294</f>
        <v>0</v>
      </c>
      <c r="S294" s="221">
        <v>0</v>
      </c>
      <c r="T294" s="222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3" t="s">
        <v>148</v>
      </c>
      <c r="AT294" s="223" t="s">
        <v>132</v>
      </c>
      <c r="AU294" s="223" t="s">
        <v>79</v>
      </c>
      <c r="AY294" s="18" t="s">
        <v>131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8" t="s">
        <v>79</v>
      </c>
      <c r="BK294" s="224">
        <f>ROUND(I294*H294,2)</f>
        <v>0</v>
      </c>
      <c r="BL294" s="18" t="s">
        <v>148</v>
      </c>
      <c r="BM294" s="223" t="s">
        <v>625</v>
      </c>
    </row>
    <row r="295" s="2" customFormat="1" ht="24.15" customHeight="1">
      <c r="A295" s="39"/>
      <c r="B295" s="40"/>
      <c r="C295" s="211" t="s">
        <v>626</v>
      </c>
      <c r="D295" s="211" t="s">
        <v>132</v>
      </c>
      <c r="E295" s="212" t="s">
        <v>627</v>
      </c>
      <c r="F295" s="213" t="s">
        <v>628</v>
      </c>
      <c r="G295" s="214" t="s">
        <v>147</v>
      </c>
      <c r="H295" s="215">
        <v>2</v>
      </c>
      <c r="I295" s="216"/>
      <c r="J295" s="217">
        <f>ROUND(I295*H295,2)</f>
        <v>0</v>
      </c>
      <c r="K295" s="213" t="s">
        <v>136</v>
      </c>
      <c r="L295" s="218"/>
      <c r="M295" s="219" t="s">
        <v>19</v>
      </c>
      <c r="N295" s="220" t="s">
        <v>43</v>
      </c>
      <c r="O295" s="85"/>
      <c r="P295" s="221">
        <f>O295*H295</f>
        <v>0</v>
      </c>
      <c r="Q295" s="221">
        <v>0</v>
      </c>
      <c r="R295" s="221">
        <f>Q295*H295</f>
        <v>0</v>
      </c>
      <c r="S295" s="221">
        <v>0</v>
      </c>
      <c r="T295" s="22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3" t="s">
        <v>148</v>
      </c>
      <c r="AT295" s="223" t="s">
        <v>132</v>
      </c>
      <c r="AU295" s="223" t="s">
        <v>79</v>
      </c>
      <c r="AY295" s="18" t="s">
        <v>131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8" t="s">
        <v>79</v>
      </c>
      <c r="BK295" s="224">
        <f>ROUND(I295*H295,2)</f>
        <v>0</v>
      </c>
      <c r="BL295" s="18" t="s">
        <v>148</v>
      </c>
      <c r="BM295" s="223" t="s">
        <v>629</v>
      </c>
    </row>
    <row r="296" s="2" customFormat="1" ht="66.75" customHeight="1">
      <c r="A296" s="39"/>
      <c r="B296" s="40"/>
      <c r="C296" s="258" t="s">
        <v>630</v>
      </c>
      <c r="D296" s="258" t="s">
        <v>144</v>
      </c>
      <c r="E296" s="259" t="s">
        <v>631</v>
      </c>
      <c r="F296" s="260" t="s">
        <v>632</v>
      </c>
      <c r="G296" s="261" t="s">
        <v>147</v>
      </c>
      <c r="H296" s="262">
        <v>75</v>
      </c>
      <c r="I296" s="263"/>
      <c r="J296" s="264">
        <f>ROUND(I296*H296,2)</f>
        <v>0</v>
      </c>
      <c r="K296" s="260" t="s">
        <v>136</v>
      </c>
      <c r="L296" s="45"/>
      <c r="M296" s="265" t="s">
        <v>19</v>
      </c>
      <c r="N296" s="266" t="s">
        <v>43</v>
      </c>
      <c r="O296" s="85"/>
      <c r="P296" s="221">
        <f>O296*H296</f>
        <v>0</v>
      </c>
      <c r="Q296" s="221">
        <v>0</v>
      </c>
      <c r="R296" s="221">
        <f>Q296*H296</f>
        <v>0</v>
      </c>
      <c r="S296" s="221">
        <v>0</v>
      </c>
      <c r="T296" s="222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3" t="s">
        <v>148</v>
      </c>
      <c r="AT296" s="223" t="s">
        <v>144</v>
      </c>
      <c r="AU296" s="223" t="s">
        <v>79</v>
      </c>
      <c r="AY296" s="18" t="s">
        <v>131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8" t="s">
        <v>79</v>
      </c>
      <c r="BK296" s="224">
        <f>ROUND(I296*H296,2)</f>
        <v>0</v>
      </c>
      <c r="BL296" s="18" t="s">
        <v>148</v>
      </c>
      <c r="BM296" s="223" t="s">
        <v>633</v>
      </c>
    </row>
    <row r="297" s="2" customFormat="1" ht="33" customHeight="1">
      <c r="A297" s="39"/>
      <c r="B297" s="40"/>
      <c r="C297" s="211" t="s">
        <v>634</v>
      </c>
      <c r="D297" s="211" t="s">
        <v>132</v>
      </c>
      <c r="E297" s="212" t="s">
        <v>635</v>
      </c>
      <c r="F297" s="213" t="s">
        <v>636</v>
      </c>
      <c r="G297" s="214" t="s">
        <v>147</v>
      </c>
      <c r="H297" s="215">
        <v>1</v>
      </c>
      <c r="I297" s="216"/>
      <c r="J297" s="217">
        <f>ROUND(I297*H297,2)</f>
        <v>0</v>
      </c>
      <c r="K297" s="213" t="s">
        <v>136</v>
      </c>
      <c r="L297" s="218"/>
      <c r="M297" s="219" t="s">
        <v>19</v>
      </c>
      <c r="N297" s="220" t="s">
        <v>43</v>
      </c>
      <c r="O297" s="85"/>
      <c r="P297" s="221">
        <f>O297*H297</f>
        <v>0</v>
      </c>
      <c r="Q297" s="221">
        <v>0</v>
      </c>
      <c r="R297" s="221">
        <f>Q297*H297</f>
        <v>0</v>
      </c>
      <c r="S297" s="221">
        <v>0</v>
      </c>
      <c r="T297" s="222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3" t="s">
        <v>637</v>
      </c>
      <c r="AT297" s="223" t="s">
        <v>132</v>
      </c>
      <c r="AU297" s="223" t="s">
        <v>79</v>
      </c>
      <c r="AY297" s="18" t="s">
        <v>131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8" t="s">
        <v>79</v>
      </c>
      <c r="BK297" s="224">
        <f>ROUND(I297*H297,2)</f>
        <v>0</v>
      </c>
      <c r="BL297" s="18" t="s">
        <v>637</v>
      </c>
      <c r="BM297" s="223" t="s">
        <v>638</v>
      </c>
    </row>
    <row r="298" s="2" customFormat="1">
      <c r="A298" s="39"/>
      <c r="B298" s="40"/>
      <c r="C298" s="41"/>
      <c r="D298" s="227" t="s">
        <v>324</v>
      </c>
      <c r="E298" s="41"/>
      <c r="F298" s="269" t="s">
        <v>639</v>
      </c>
      <c r="G298" s="41"/>
      <c r="H298" s="41"/>
      <c r="I298" s="270"/>
      <c r="J298" s="41"/>
      <c r="K298" s="41"/>
      <c r="L298" s="45"/>
      <c r="M298" s="271"/>
      <c r="N298" s="27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324</v>
      </c>
      <c r="AU298" s="18" t="s">
        <v>79</v>
      </c>
    </row>
    <row r="299" s="2" customFormat="1" ht="24.15" customHeight="1">
      <c r="A299" s="39"/>
      <c r="B299" s="40"/>
      <c r="C299" s="211" t="s">
        <v>640</v>
      </c>
      <c r="D299" s="211" t="s">
        <v>132</v>
      </c>
      <c r="E299" s="212" t="s">
        <v>427</v>
      </c>
      <c r="F299" s="213" t="s">
        <v>428</v>
      </c>
      <c r="G299" s="214" t="s">
        <v>147</v>
      </c>
      <c r="H299" s="215">
        <v>1</v>
      </c>
      <c r="I299" s="216"/>
      <c r="J299" s="217">
        <f>ROUND(I299*H299,2)</f>
        <v>0</v>
      </c>
      <c r="K299" s="213" t="s">
        <v>136</v>
      </c>
      <c r="L299" s="218"/>
      <c r="M299" s="219" t="s">
        <v>19</v>
      </c>
      <c r="N299" s="220" t="s">
        <v>43</v>
      </c>
      <c r="O299" s="85"/>
      <c r="P299" s="221">
        <f>O299*H299</f>
        <v>0</v>
      </c>
      <c r="Q299" s="221">
        <v>0</v>
      </c>
      <c r="R299" s="221">
        <f>Q299*H299</f>
        <v>0</v>
      </c>
      <c r="S299" s="221">
        <v>0</v>
      </c>
      <c r="T299" s="22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3" t="s">
        <v>81</v>
      </c>
      <c r="AT299" s="223" t="s">
        <v>132</v>
      </c>
      <c r="AU299" s="223" t="s">
        <v>79</v>
      </c>
      <c r="AY299" s="18" t="s">
        <v>131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8" t="s">
        <v>79</v>
      </c>
      <c r="BK299" s="224">
        <f>ROUND(I299*H299,2)</f>
        <v>0</v>
      </c>
      <c r="BL299" s="18" t="s">
        <v>79</v>
      </c>
      <c r="BM299" s="223" t="s">
        <v>641</v>
      </c>
    </row>
    <row r="300" s="12" customFormat="1" ht="25.92" customHeight="1">
      <c r="A300" s="12"/>
      <c r="B300" s="197"/>
      <c r="C300" s="198"/>
      <c r="D300" s="199" t="s">
        <v>71</v>
      </c>
      <c r="E300" s="200" t="s">
        <v>642</v>
      </c>
      <c r="F300" s="200" t="s">
        <v>643</v>
      </c>
      <c r="G300" s="198"/>
      <c r="H300" s="198"/>
      <c r="I300" s="201"/>
      <c r="J300" s="202">
        <f>BK300</f>
        <v>0</v>
      </c>
      <c r="K300" s="198"/>
      <c r="L300" s="203"/>
      <c r="M300" s="204"/>
      <c r="N300" s="205"/>
      <c r="O300" s="205"/>
      <c r="P300" s="206">
        <f>SUM(P301:P315)</f>
        <v>0</v>
      </c>
      <c r="Q300" s="205"/>
      <c r="R300" s="206">
        <f>SUM(R301:R315)</f>
        <v>0</v>
      </c>
      <c r="S300" s="205"/>
      <c r="T300" s="207">
        <f>SUM(T301:T315)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8" t="s">
        <v>79</v>
      </c>
      <c r="AT300" s="209" t="s">
        <v>71</v>
      </c>
      <c r="AU300" s="209" t="s">
        <v>72</v>
      </c>
      <c r="AY300" s="208" t="s">
        <v>131</v>
      </c>
      <c r="BK300" s="210">
        <f>SUM(BK301:BK315)</f>
        <v>0</v>
      </c>
    </row>
    <row r="301" s="2" customFormat="1" ht="16.5" customHeight="1">
      <c r="A301" s="39"/>
      <c r="B301" s="40"/>
      <c r="C301" s="258" t="s">
        <v>644</v>
      </c>
      <c r="D301" s="258" t="s">
        <v>144</v>
      </c>
      <c r="E301" s="259" t="s">
        <v>645</v>
      </c>
      <c r="F301" s="260" t="s">
        <v>646</v>
      </c>
      <c r="G301" s="261" t="s">
        <v>135</v>
      </c>
      <c r="H301" s="262">
        <v>650</v>
      </c>
      <c r="I301" s="263"/>
      <c r="J301" s="264">
        <f>ROUND(I301*H301,2)</f>
        <v>0</v>
      </c>
      <c r="K301" s="260" t="s">
        <v>136</v>
      </c>
      <c r="L301" s="45"/>
      <c r="M301" s="265" t="s">
        <v>19</v>
      </c>
      <c r="N301" s="266" t="s">
        <v>43</v>
      </c>
      <c r="O301" s="85"/>
      <c r="P301" s="221">
        <f>O301*H301</f>
        <v>0</v>
      </c>
      <c r="Q301" s="221">
        <v>0</v>
      </c>
      <c r="R301" s="221">
        <f>Q301*H301</f>
        <v>0</v>
      </c>
      <c r="S301" s="221">
        <v>0</v>
      </c>
      <c r="T301" s="222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3" t="s">
        <v>148</v>
      </c>
      <c r="AT301" s="223" t="s">
        <v>144</v>
      </c>
      <c r="AU301" s="223" t="s">
        <v>79</v>
      </c>
      <c r="AY301" s="18" t="s">
        <v>131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8" t="s">
        <v>79</v>
      </c>
      <c r="BK301" s="224">
        <f>ROUND(I301*H301,2)</f>
        <v>0</v>
      </c>
      <c r="BL301" s="18" t="s">
        <v>148</v>
      </c>
      <c r="BM301" s="223" t="s">
        <v>647</v>
      </c>
    </row>
    <row r="302" s="2" customFormat="1" ht="24.15" customHeight="1">
      <c r="A302" s="39"/>
      <c r="B302" s="40"/>
      <c r="C302" s="258" t="s">
        <v>648</v>
      </c>
      <c r="D302" s="258" t="s">
        <v>144</v>
      </c>
      <c r="E302" s="259" t="s">
        <v>649</v>
      </c>
      <c r="F302" s="260" t="s">
        <v>650</v>
      </c>
      <c r="G302" s="261" t="s">
        <v>135</v>
      </c>
      <c r="H302" s="262">
        <v>650</v>
      </c>
      <c r="I302" s="263"/>
      <c r="J302" s="264">
        <f>ROUND(I302*H302,2)</f>
        <v>0</v>
      </c>
      <c r="K302" s="260" t="s">
        <v>136</v>
      </c>
      <c r="L302" s="45"/>
      <c r="M302" s="265" t="s">
        <v>19</v>
      </c>
      <c r="N302" s="266" t="s">
        <v>43</v>
      </c>
      <c r="O302" s="85"/>
      <c r="P302" s="221">
        <f>O302*H302</f>
        <v>0</v>
      </c>
      <c r="Q302" s="221">
        <v>0</v>
      </c>
      <c r="R302" s="221">
        <f>Q302*H302</f>
        <v>0</v>
      </c>
      <c r="S302" s="221">
        <v>0</v>
      </c>
      <c r="T302" s="222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3" t="s">
        <v>148</v>
      </c>
      <c r="AT302" s="223" t="s">
        <v>144</v>
      </c>
      <c r="AU302" s="223" t="s">
        <v>79</v>
      </c>
      <c r="AY302" s="18" t="s">
        <v>131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8" t="s">
        <v>79</v>
      </c>
      <c r="BK302" s="224">
        <f>ROUND(I302*H302,2)</f>
        <v>0</v>
      </c>
      <c r="BL302" s="18" t="s">
        <v>148</v>
      </c>
      <c r="BM302" s="223" t="s">
        <v>651</v>
      </c>
    </row>
    <row r="303" s="2" customFormat="1" ht="16.5" customHeight="1">
      <c r="A303" s="39"/>
      <c r="B303" s="40"/>
      <c r="C303" s="258" t="s">
        <v>652</v>
      </c>
      <c r="D303" s="258" t="s">
        <v>144</v>
      </c>
      <c r="E303" s="259" t="s">
        <v>653</v>
      </c>
      <c r="F303" s="260" t="s">
        <v>654</v>
      </c>
      <c r="G303" s="261" t="s">
        <v>147</v>
      </c>
      <c r="H303" s="262">
        <v>70</v>
      </c>
      <c r="I303" s="263"/>
      <c r="J303" s="264">
        <f>ROUND(I303*H303,2)</f>
        <v>0</v>
      </c>
      <c r="K303" s="260" t="s">
        <v>136</v>
      </c>
      <c r="L303" s="45"/>
      <c r="M303" s="265" t="s">
        <v>19</v>
      </c>
      <c r="N303" s="266" t="s">
        <v>43</v>
      </c>
      <c r="O303" s="85"/>
      <c r="P303" s="221">
        <f>O303*H303</f>
        <v>0</v>
      </c>
      <c r="Q303" s="221">
        <v>0</v>
      </c>
      <c r="R303" s="221">
        <f>Q303*H303</f>
        <v>0</v>
      </c>
      <c r="S303" s="221">
        <v>0</v>
      </c>
      <c r="T303" s="222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3" t="s">
        <v>148</v>
      </c>
      <c r="AT303" s="223" t="s">
        <v>144</v>
      </c>
      <c r="AU303" s="223" t="s">
        <v>79</v>
      </c>
      <c r="AY303" s="18" t="s">
        <v>131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8" t="s">
        <v>79</v>
      </c>
      <c r="BK303" s="224">
        <f>ROUND(I303*H303,2)</f>
        <v>0</v>
      </c>
      <c r="BL303" s="18" t="s">
        <v>148</v>
      </c>
      <c r="BM303" s="223" t="s">
        <v>655</v>
      </c>
    </row>
    <row r="304" s="2" customFormat="1" ht="16.5" customHeight="1">
      <c r="A304" s="39"/>
      <c r="B304" s="40"/>
      <c r="C304" s="258" t="s">
        <v>656</v>
      </c>
      <c r="D304" s="258" t="s">
        <v>144</v>
      </c>
      <c r="E304" s="259" t="s">
        <v>657</v>
      </c>
      <c r="F304" s="260" t="s">
        <v>658</v>
      </c>
      <c r="G304" s="261" t="s">
        <v>147</v>
      </c>
      <c r="H304" s="262">
        <v>140</v>
      </c>
      <c r="I304" s="263"/>
      <c r="J304" s="264">
        <f>ROUND(I304*H304,2)</f>
        <v>0</v>
      </c>
      <c r="K304" s="260" t="s">
        <v>136</v>
      </c>
      <c r="L304" s="45"/>
      <c r="M304" s="265" t="s">
        <v>19</v>
      </c>
      <c r="N304" s="266" t="s">
        <v>43</v>
      </c>
      <c r="O304" s="85"/>
      <c r="P304" s="221">
        <f>O304*H304</f>
        <v>0</v>
      </c>
      <c r="Q304" s="221">
        <v>0</v>
      </c>
      <c r="R304" s="221">
        <f>Q304*H304</f>
        <v>0</v>
      </c>
      <c r="S304" s="221">
        <v>0</v>
      </c>
      <c r="T304" s="222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3" t="s">
        <v>148</v>
      </c>
      <c r="AT304" s="223" t="s">
        <v>144</v>
      </c>
      <c r="AU304" s="223" t="s">
        <v>79</v>
      </c>
      <c r="AY304" s="18" t="s">
        <v>131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8" t="s">
        <v>79</v>
      </c>
      <c r="BK304" s="224">
        <f>ROUND(I304*H304,2)</f>
        <v>0</v>
      </c>
      <c r="BL304" s="18" t="s">
        <v>148</v>
      </c>
      <c r="BM304" s="223" t="s">
        <v>659</v>
      </c>
    </row>
    <row r="305" s="2" customFormat="1" ht="16.5" customHeight="1">
      <c r="A305" s="39"/>
      <c r="B305" s="40"/>
      <c r="C305" s="258" t="s">
        <v>660</v>
      </c>
      <c r="D305" s="258" t="s">
        <v>144</v>
      </c>
      <c r="E305" s="259" t="s">
        <v>661</v>
      </c>
      <c r="F305" s="260" t="s">
        <v>662</v>
      </c>
      <c r="G305" s="261" t="s">
        <v>135</v>
      </c>
      <c r="H305" s="262">
        <v>1350</v>
      </c>
      <c r="I305" s="263"/>
      <c r="J305" s="264">
        <f>ROUND(I305*H305,2)</f>
        <v>0</v>
      </c>
      <c r="K305" s="260" t="s">
        <v>136</v>
      </c>
      <c r="L305" s="45"/>
      <c r="M305" s="265" t="s">
        <v>19</v>
      </c>
      <c r="N305" s="266" t="s">
        <v>43</v>
      </c>
      <c r="O305" s="85"/>
      <c r="P305" s="221">
        <f>O305*H305</f>
        <v>0</v>
      </c>
      <c r="Q305" s="221">
        <v>0</v>
      </c>
      <c r="R305" s="221">
        <f>Q305*H305</f>
        <v>0</v>
      </c>
      <c r="S305" s="221">
        <v>0</v>
      </c>
      <c r="T305" s="22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3" t="s">
        <v>148</v>
      </c>
      <c r="AT305" s="223" t="s">
        <v>144</v>
      </c>
      <c r="AU305" s="223" t="s">
        <v>79</v>
      </c>
      <c r="AY305" s="18" t="s">
        <v>131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18" t="s">
        <v>79</v>
      </c>
      <c r="BK305" s="224">
        <f>ROUND(I305*H305,2)</f>
        <v>0</v>
      </c>
      <c r="BL305" s="18" t="s">
        <v>148</v>
      </c>
      <c r="BM305" s="223" t="s">
        <v>663</v>
      </c>
    </row>
    <row r="306" s="2" customFormat="1" ht="55.5" customHeight="1">
      <c r="A306" s="39"/>
      <c r="B306" s="40"/>
      <c r="C306" s="258" t="s">
        <v>664</v>
      </c>
      <c r="D306" s="258" t="s">
        <v>144</v>
      </c>
      <c r="E306" s="259" t="s">
        <v>665</v>
      </c>
      <c r="F306" s="260" t="s">
        <v>666</v>
      </c>
      <c r="G306" s="261" t="s">
        <v>147</v>
      </c>
      <c r="H306" s="262">
        <v>2</v>
      </c>
      <c r="I306" s="263"/>
      <c r="J306" s="264">
        <f>ROUND(I306*H306,2)</f>
        <v>0</v>
      </c>
      <c r="K306" s="260" t="s">
        <v>136</v>
      </c>
      <c r="L306" s="45"/>
      <c r="M306" s="265" t="s">
        <v>19</v>
      </c>
      <c r="N306" s="266" t="s">
        <v>43</v>
      </c>
      <c r="O306" s="85"/>
      <c r="P306" s="221">
        <f>O306*H306</f>
        <v>0</v>
      </c>
      <c r="Q306" s="221">
        <v>0</v>
      </c>
      <c r="R306" s="221">
        <f>Q306*H306</f>
        <v>0</v>
      </c>
      <c r="S306" s="221">
        <v>0</v>
      </c>
      <c r="T306" s="222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3" t="s">
        <v>148</v>
      </c>
      <c r="AT306" s="223" t="s">
        <v>144</v>
      </c>
      <c r="AU306" s="223" t="s">
        <v>79</v>
      </c>
      <c r="AY306" s="18" t="s">
        <v>131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8" t="s">
        <v>79</v>
      </c>
      <c r="BK306" s="224">
        <f>ROUND(I306*H306,2)</f>
        <v>0</v>
      </c>
      <c r="BL306" s="18" t="s">
        <v>148</v>
      </c>
      <c r="BM306" s="223" t="s">
        <v>667</v>
      </c>
    </row>
    <row r="307" s="2" customFormat="1" ht="62.7" customHeight="1">
      <c r="A307" s="39"/>
      <c r="B307" s="40"/>
      <c r="C307" s="258" t="s">
        <v>668</v>
      </c>
      <c r="D307" s="258" t="s">
        <v>144</v>
      </c>
      <c r="E307" s="259" t="s">
        <v>669</v>
      </c>
      <c r="F307" s="260" t="s">
        <v>670</v>
      </c>
      <c r="G307" s="261" t="s">
        <v>147</v>
      </c>
      <c r="H307" s="262">
        <v>2</v>
      </c>
      <c r="I307" s="263"/>
      <c r="J307" s="264">
        <f>ROUND(I307*H307,2)</f>
        <v>0</v>
      </c>
      <c r="K307" s="260" t="s">
        <v>136</v>
      </c>
      <c r="L307" s="45"/>
      <c r="M307" s="265" t="s">
        <v>19</v>
      </c>
      <c r="N307" s="266" t="s">
        <v>43</v>
      </c>
      <c r="O307" s="85"/>
      <c r="P307" s="221">
        <f>O307*H307</f>
        <v>0</v>
      </c>
      <c r="Q307" s="221">
        <v>0</v>
      </c>
      <c r="R307" s="221">
        <f>Q307*H307</f>
        <v>0</v>
      </c>
      <c r="S307" s="221">
        <v>0</v>
      </c>
      <c r="T307" s="222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3" t="s">
        <v>148</v>
      </c>
      <c r="AT307" s="223" t="s">
        <v>144</v>
      </c>
      <c r="AU307" s="223" t="s">
        <v>79</v>
      </c>
      <c r="AY307" s="18" t="s">
        <v>131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8" t="s">
        <v>79</v>
      </c>
      <c r="BK307" s="224">
        <f>ROUND(I307*H307,2)</f>
        <v>0</v>
      </c>
      <c r="BL307" s="18" t="s">
        <v>148</v>
      </c>
      <c r="BM307" s="223" t="s">
        <v>671</v>
      </c>
    </row>
    <row r="308" s="2" customFormat="1" ht="16.5" customHeight="1">
      <c r="A308" s="39"/>
      <c r="B308" s="40"/>
      <c r="C308" s="258" t="s">
        <v>672</v>
      </c>
      <c r="D308" s="258" t="s">
        <v>144</v>
      </c>
      <c r="E308" s="259" t="s">
        <v>673</v>
      </c>
      <c r="F308" s="260" t="s">
        <v>674</v>
      </c>
      <c r="G308" s="261" t="s">
        <v>147</v>
      </c>
      <c r="H308" s="262">
        <v>4</v>
      </c>
      <c r="I308" s="263"/>
      <c r="J308" s="264">
        <f>ROUND(I308*H308,2)</f>
        <v>0</v>
      </c>
      <c r="K308" s="260" t="s">
        <v>136</v>
      </c>
      <c r="L308" s="45"/>
      <c r="M308" s="265" t="s">
        <v>19</v>
      </c>
      <c r="N308" s="266" t="s">
        <v>43</v>
      </c>
      <c r="O308" s="85"/>
      <c r="P308" s="221">
        <f>O308*H308</f>
        <v>0</v>
      </c>
      <c r="Q308" s="221">
        <v>0</v>
      </c>
      <c r="R308" s="221">
        <f>Q308*H308</f>
        <v>0</v>
      </c>
      <c r="S308" s="221">
        <v>0</v>
      </c>
      <c r="T308" s="22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3" t="s">
        <v>148</v>
      </c>
      <c r="AT308" s="223" t="s">
        <v>144</v>
      </c>
      <c r="AU308" s="223" t="s">
        <v>79</v>
      </c>
      <c r="AY308" s="18" t="s">
        <v>131</v>
      </c>
      <c r="BE308" s="224">
        <f>IF(N308="základní",J308,0)</f>
        <v>0</v>
      </c>
      <c r="BF308" s="224">
        <f>IF(N308="snížená",J308,0)</f>
        <v>0</v>
      </c>
      <c r="BG308" s="224">
        <f>IF(N308="zákl. přenesená",J308,0)</f>
        <v>0</v>
      </c>
      <c r="BH308" s="224">
        <f>IF(N308="sníž. přenesená",J308,0)</f>
        <v>0</v>
      </c>
      <c r="BI308" s="224">
        <f>IF(N308="nulová",J308,0)</f>
        <v>0</v>
      </c>
      <c r="BJ308" s="18" t="s">
        <v>79</v>
      </c>
      <c r="BK308" s="224">
        <f>ROUND(I308*H308,2)</f>
        <v>0</v>
      </c>
      <c r="BL308" s="18" t="s">
        <v>148</v>
      </c>
      <c r="BM308" s="223" t="s">
        <v>675</v>
      </c>
    </row>
    <row r="309" s="2" customFormat="1" ht="16.5" customHeight="1">
      <c r="A309" s="39"/>
      <c r="B309" s="40"/>
      <c r="C309" s="258" t="s">
        <v>676</v>
      </c>
      <c r="D309" s="258" t="s">
        <v>144</v>
      </c>
      <c r="E309" s="259" t="s">
        <v>677</v>
      </c>
      <c r="F309" s="260" t="s">
        <v>678</v>
      </c>
      <c r="G309" s="261" t="s">
        <v>147</v>
      </c>
      <c r="H309" s="262">
        <v>1</v>
      </c>
      <c r="I309" s="263"/>
      <c r="J309" s="264">
        <f>ROUND(I309*H309,2)</f>
        <v>0</v>
      </c>
      <c r="K309" s="260" t="s">
        <v>136</v>
      </c>
      <c r="L309" s="45"/>
      <c r="M309" s="265" t="s">
        <v>19</v>
      </c>
      <c r="N309" s="266" t="s">
        <v>43</v>
      </c>
      <c r="O309" s="85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3" t="s">
        <v>148</v>
      </c>
      <c r="AT309" s="223" t="s">
        <v>144</v>
      </c>
      <c r="AU309" s="223" t="s">
        <v>79</v>
      </c>
      <c r="AY309" s="18" t="s">
        <v>131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8" t="s">
        <v>79</v>
      </c>
      <c r="BK309" s="224">
        <f>ROUND(I309*H309,2)</f>
        <v>0</v>
      </c>
      <c r="BL309" s="18" t="s">
        <v>148</v>
      </c>
      <c r="BM309" s="223" t="s">
        <v>679</v>
      </c>
    </row>
    <row r="310" s="2" customFormat="1" ht="16.5" customHeight="1">
      <c r="A310" s="39"/>
      <c r="B310" s="40"/>
      <c r="C310" s="258" t="s">
        <v>680</v>
      </c>
      <c r="D310" s="258" t="s">
        <v>144</v>
      </c>
      <c r="E310" s="259" t="s">
        <v>681</v>
      </c>
      <c r="F310" s="260" t="s">
        <v>682</v>
      </c>
      <c r="G310" s="261" t="s">
        <v>147</v>
      </c>
      <c r="H310" s="262">
        <v>2</v>
      </c>
      <c r="I310" s="263"/>
      <c r="J310" s="264">
        <f>ROUND(I310*H310,2)</f>
        <v>0</v>
      </c>
      <c r="K310" s="260" t="s">
        <v>136</v>
      </c>
      <c r="L310" s="45"/>
      <c r="M310" s="265" t="s">
        <v>19</v>
      </c>
      <c r="N310" s="266" t="s">
        <v>43</v>
      </c>
      <c r="O310" s="85"/>
      <c r="P310" s="221">
        <f>O310*H310</f>
        <v>0</v>
      </c>
      <c r="Q310" s="221">
        <v>0</v>
      </c>
      <c r="R310" s="221">
        <f>Q310*H310</f>
        <v>0</v>
      </c>
      <c r="S310" s="221">
        <v>0</v>
      </c>
      <c r="T310" s="222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3" t="s">
        <v>148</v>
      </c>
      <c r="AT310" s="223" t="s">
        <v>144</v>
      </c>
      <c r="AU310" s="223" t="s">
        <v>79</v>
      </c>
      <c r="AY310" s="18" t="s">
        <v>131</v>
      </c>
      <c r="BE310" s="224">
        <f>IF(N310="základní",J310,0)</f>
        <v>0</v>
      </c>
      <c r="BF310" s="224">
        <f>IF(N310="snížená",J310,0)</f>
        <v>0</v>
      </c>
      <c r="BG310" s="224">
        <f>IF(N310="zákl. přenesená",J310,0)</f>
        <v>0</v>
      </c>
      <c r="BH310" s="224">
        <f>IF(N310="sníž. přenesená",J310,0)</f>
        <v>0</v>
      </c>
      <c r="BI310" s="224">
        <f>IF(N310="nulová",J310,0)</f>
        <v>0</v>
      </c>
      <c r="BJ310" s="18" t="s">
        <v>79</v>
      </c>
      <c r="BK310" s="224">
        <f>ROUND(I310*H310,2)</f>
        <v>0</v>
      </c>
      <c r="BL310" s="18" t="s">
        <v>148</v>
      </c>
      <c r="BM310" s="223" t="s">
        <v>683</v>
      </c>
    </row>
    <row r="311" s="2" customFormat="1">
      <c r="A311" s="39"/>
      <c r="B311" s="40"/>
      <c r="C311" s="41"/>
      <c r="D311" s="227" t="s">
        <v>324</v>
      </c>
      <c r="E311" s="41"/>
      <c r="F311" s="269" t="s">
        <v>684</v>
      </c>
      <c r="G311" s="41"/>
      <c r="H311" s="41"/>
      <c r="I311" s="270"/>
      <c r="J311" s="41"/>
      <c r="K311" s="41"/>
      <c r="L311" s="45"/>
      <c r="M311" s="271"/>
      <c r="N311" s="27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324</v>
      </c>
      <c r="AU311" s="18" t="s">
        <v>79</v>
      </c>
    </row>
    <row r="312" s="2" customFormat="1" ht="16.5" customHeight="1">
      <c r="A312" s="39"/>
      <c r="B312" s="40"/>
      <c r="C312" s="258" t="s">
        <v>685</v>
      </c>
      <c r="D312" s="258" t="s">
        <v>144</v>
      </c>
      <c r="E312" s="259" t="s">
        <v>686</v>
      </c>
      <c r="F312" s="260" t="s">
        <v>687</v>
      </c>
      <c r="G312" s="261" t="s">
        <v>147</v>
      </c>
      <c r="H312" s="262">
        <v>4</v>
      </c>
      <c r="I312" s="263"/>
      <c r="J312" s="264">
        <f>ROUND(I312*H312,2)</f>
        <v>0</v>
      </c>
      <c r="K312" s="260" t="s">
        <v>136</v>
      </c>
      <c r="L312" s="45"/>
      <c r="M312" s="265" t="s">
        <v>19</v>
      </c>
      <c r="N312" s="266" t="s">
        <v>43</v>
      </c>
      <c r="O312" s="85"/>
      <c r="P312" s="221">
        <f>O312*H312</f>
        <v>0</v>
      </c>
      <c r="Q312" s="221">
        <v>0</v>
      </c>
      <c r="R312" s="221">
        <f>Q312*H312</f>
        <v>0</v>
      </c>
      <c r="S312" s="221">
        <v>0</v>
      </c>
      <c r="T312" s="222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3" t="s">
        <v>148</v>
      </c>
      <c r="AT312" s="223" t="s">
        <v>144</v>
      </c>
      <c r="AU312" s="223" t="s">
        <v>79</v>
      </c>
      <c r="AY312" s="18" t="s">
        <v>131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8" t="s">
        <v>79</v>
      </c>
      <c r="BK312" s="224">
        <f>ROUND(I312*H312,2)</f>
        <v>0</v>
      </c>
      <c r="BL312" s="18" t="s">
        <v>148</v>
      </c>
      <c r="BM312" s="223" t="s">
        <v>688</v>
      </c>
    </row>
    <row r="313" s="2" customFormat="1" ht="24.15" customHeight="1">
      <c r="A313" s="39"/>
      <c r="B313" s="40"/>
      <c r="C313" s="258" t="s">
        <v>689</v>
      </c>
      <c r="D313" s="258" t="s">
        <v>144</v>
      </c>
      <c r="E313" s="259" t="s">
        <v>690</v>
      </c>
      <c r="F313" s="260" t="s">
        <v>691</v>
      </c>
      <c r="G313" s="261" t="s">
        <v>147</v>
      </c>
      <c r="H313" s="262">
        <v>1</v>
      </c>
      <c r="I313" s="263"/>
      <c r="J313" s="264">
        <f>ROUND(I313*H313,2)</f>
        <v>0</v>
      </c>
      <c r="K313" s="260" t="s">
        <v>136</v>
      </c>
      <c r="L313" s="45"/>
      <c r="M313" s="265" t="s">
        <v>19</v>
      </c>
      <c r="N313" s="266" t="s">
        <v>43</v>
      </c>
      <c r="O313" s="85"/>
      <c r="P313" s="221">
        <f>O313*H313</f>
        <v>0</v>
      </c>
      <c r="Q313" s="221">
        <v>0</v>
      </c>
      <c r="R313" s="221">
        <f>Q313*H313</f>
        <v>0</v>
      </c>
      <c r="S313" s="221">
        <v>0</v>
      </c>
      <c r="T313" s="222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3" t="s">
        <v>148</v>
      </c>
      <c r="AT313" s="223" t="s">
        <v>144</v>
      </c>
      <c r="AU313" s="223" t="s">
        <v>79</v>
      </c>
      <c r="AY313" s="18" t="s">
        <v>131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8" t="s">
        <v>79</v>
      </c>
      <c r="BK313" s="224">
        <f>ROUND(I313*H313,2)</f>
        <v>0</v>
      </c>
      <c r="BL313" s="18" t="s">
        <v>148</v>
      </c>
      <c r="BM313" s="223" t="s">
        <v>692</v>
      </c>
    </row>
    <row r="314" s="2" customFormat="1" ht="49.05" customHeight="1">
      <c r="A314" s="39"/>
      <c r="B314" s="40"/>
      <c r="C314" s="258" t="s">
        <v>693</v>
      </c>
      <c r="D314" s="258" t="s">
        <v>144</v>
      </c>
      <c r="E314" s="259" t="s">
        <v>694</v>
      </c>
      <c r="F314" s="260" t="s">
        <v>695</v>
      </c>
      <c r="G314" s="261" t="s">
        <v>572</v>
      </c>
      <c r="H314" s="262">
        <v>50</v>
      </c>
      <c r="I314" s="263"/>
      <c r="J314" s="264">
        <f>ROUND(I314*H314,2)</f>
        <v>0</v>
      </c>
      <c r="K314" s="260" t="s">
        <v>136</v>
      </c>
      <c r="L314" s="45"/>
      <c r="M314" s="265" t="s">
        <v>19</v>
      </c>
      <c r="N314" s="266" t="s">
        <v>43</v>
      </c>
      <c r="O314" s="85"/>
      <c r="P314" s="221">
        <f>O314*H314</f>
        <v>0</v>
      </c>
      <c r="Q314" s="221">
        <v>0</v>
      </c>
      <c r="R314" s="221">
        <f>Q314*H314</f>
        <v>0</v>
      </c>
      <c r="S314" s="221">
        <v>0</v>
      </c>
      <c r="T314" s="222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3" t="s">
        <v>138</v>
      </c>
      <c r="AT314" s="223" t="s">
        <v>144</v>
      </c>
      <c r="AU314" s="223" t="s">
        <v>79</v>
      </c>
      <c r="AY314" s="18" t="s">
        <v>131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8" t="s">
        <v>79</v>
      </c>
      <c r="BK314" s="224">
        <f>ROUND(I314*H314,2)</f>
        <v>0</v>
      </c>
      <c r="BL314" s="18" t="s">
        <v>138</v>
      </c>
      <c r="BM314" s="223" t="s">
        <v>696</v>
      </c>
    </row>
    <row r="315" s="2" customFormat="1">
      <c r="A315" s="39"/>
      <c r="B315" s="40"/>
      <c r="C315" s="41"/>
      <c r="D315" s="227" t="s">
        <v>324</v>
      </c>
      <c r="E315" s="41"/>
      <c r="F315" s="269" t="s">
        <v>697</v>
      </c>
      <c r="G315" s="41"/>
      <c r="H315" s="41"/>
      <c r="I315" s="270"/>
      <c r="J315" s="41"/>
      <c r="K315" s="41"/>
      <c r="L315" s="45"/>
      <c r="M315" s="271"/>
      <c r="N315" s="27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324</v>
      </c>
      <c r="AU315" s="18" t="s">
        <v>79</v>
      </c>
    </row>
    <row r="316" s="12" customFormat="1" ht="25.92" customHeight="1">
      <c r="A316" s="12"/>
      <c r="B316" s="197"/>
      <c r="C316" s="198"/>
      <c r="D316" s="199" t="s">
        <v>71</v>
      </c>
      <c r="E316" s="200" t="s">
        <v>698</v>
      </c>
      <c r="F316" s="200" t="s">
        <v>699</v>
      </c>
      <c r="G316" s="198"/>
      <c r="H316" s="198"/>
      <c r="I316" s="201"/>
      <c r="J316" s="202">
        <f>BK316</f>
        <v>0</v>
      </c>
      <c r="K316" s="198"/>
      <c r="L316" s="203"/>
      <c r="M316" s="204"/>
      <c r="N316" s="205"/>
      <c r="O316" s="205"/>
      <c r="P316" s="206">
        <f>SUM(P317:P325)</f>
        <v>0</v>
      </c>
      <c r="Q316" s="205"/>
      <c r="R316" s="206">
        <f>SUM(R317:R325)</f>
        <v>0</v>
      </c>
      <c r="S316" s="205"/>
      <c r="T316" s="207">
        <f>SUM(T317:T325)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8" t="s">
        <v>79</v>
      </c>
      <c r="AT316" s="209" t="s">
        <v>71</v>
      </c>
      <c r="AU316" s="209" t="s">
        <v>72</v>
      </c>
      <c r="AY316" s="208" t="s">
        <v>131</v>
      </c>
      <c r="BK316" s="210">
        <f>SUM(BK317:BK325)</f>
        <v>0</v>
      </c>
    </row>
    <row r="317" s="2" customFormat="1" ht="66.75" customHeight="1">
      <c r="A317" s="39"/>
      <c r="B317" s="40"/>
      <c r="C317" s="258" t="s">
        <v>462</v>
      </c>
      <c r="D317" s="258" t="s">
        <v>144</v>
      </c>
      <c r="E317" s="259" t="s">
        <v>700</v>
      </c>
      <c r="F317" s="260" t="s">
        <v>701</v>
      </c>
      <c r="G317" s="261" t="s">
        <v>147</v>
      </c>
      <c r="H317" s="262">
        <v>18</v>
      </c>
      <c r="I317" s="263"/>
      <c r="J317" s="264">
        <f>ROUND(I317*H317,2)</f>
        <v>0</v>
      </c>
      <c r="K317" s="260" t="s">
        <v>136</v>
      </c>
      <c r="L317" s="45"/>
      <c r="M317" s="265" t="s">
        <v>19</v>
      </c>
      <c r="N317" s="266" t="s">
        <v>43</v>
      </c>
      <c r="O317" s="85"/>
      <c r="P317" s="221">
        <f>O317*H317</f>
        <v>0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3" t="s">
        <v>138</v>
      </c>
      <c r="AT317" s="223" t="s">
        <v>144</v>
      </c>
      <c r="AU317" s="223" t="s">
        <v>79</v>
      </c>
      <c r="AY317" s="18" t="s">
        <v>131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8" t="s">
        <v>79</v>
      </c>
      <c r="BK317" s="224">
        <f>ROUND(I317*H317,2)</f>
        <v>0</v>
      </c>
      <c r="BL317" s="18" t="s">
        <v>138</v>
      </c>
      <c r="BM317" s="223" t="s">
        <v>702</v>
      </c>
    </row>
    <row r="318" s="2" customFormat="1" ht="49.05" customHeight="1">
      <c r="A318" s="39"/>
      <c r="B318" s="40"/>
      <c r="C318" s="258" t="s">
        <v>703</v>
      </c>
      <c r="D318" s="258" t="s">
        <v>144</v>
      </c>
      <c r="E318" s="259" t="s">
        <v>704</v>
      </c>
      <c r="F318" s="260" t="s">
        <v>705</v>
      </c>
      <c r="G318" s="261" t="s">
        <v>147</v>
      </c>
      <c r="H318" s="262">
        <v>5</v>
      </c>
      <c r="I318" s="263"/>
      <c r="J318" s="264">
        <f>ROUND(I318*H318,2)</f>
        <v>0</v>
      </c>
      <c r="K318" s="260" t="s">
        <v>136</v>
      </c>
      <c r="L318" s="45"/>
      <c r="M318" s="265" t="s">
        <v>19</v>
      </c>
      <c r="N318" s="266" t="s">
        <v>43</v>
      </c>
      <c r="O318" s="85"/>
      <c r="P318" s="221">
        <f>O318*H318</f>
        <v>0</v>
      </c>
      <c r="Q318" s="221">
        <v>0</v>
      </c>
      <c r="R318" s="221">
        <f>Q318*H318</f>
        <v>0</v>
      </c>
      <c r="S318" s="221">
        <v>0</v>
      </c>
      <c r="T318" s="222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3" t="s">
        <v>148</v>
      </c>
      <c r="AT318" s="223" t="s">
        <v>144</v>
      </c>
      <c r="AU318" s="223" t="s">
        <v>79</v>
      </c>
      <c r="AY318" s="18" t="s">
        <v>131</v>
      </c>
      <c r="BE318" s="224">
        <f>IF(N318="základní",J318,0)</f>
        <v>0</v>
      </c>
      <c r="BF318" s="224">
        <f>IF(N318="snížená",J318,0)</f>
        <v>0</v>
      </c>
      <c r="BG318" s="224">
        <f>IF(N318="zákl. přenesená",J318,0)</f>
        <v>0</v>
      </c>
      <c r="BH318" s="224">
        <f>IF(N318="sníž. přenesená",J318,0)</f>
        <v>0</v>
      </c>
      <c r="BI318" s="224">
        <f>IF(N318="nulová",J318,0)</f>
        <v>0</v>
      </c>
      <c r="BJ318" s="18" t="s">
        <v>79</v>
      </c>
      <c r="BK318" s="224">
        <f>ROUND(I318*H318,2)</f>
        <v>0</v>
      </c>
      <c r="BL318" s="18" t="s">
        <v>148</v>
      </c>
      <c r="BM318" s="223" t="s">
        <v>706</v>
      </c>
    </row>
    <row r="319" s="2" customFormat="1" ht="49.05" customHeight="1">
      <c r="A319" s="39"/>
      <c r="B319" s="40"/>
      <c r="C319" s="258" t="s">
        <v>707</v>
      </c>
      <c r="D319" s="258" t="s">
        <v>144</v>
      </c>
      <c r="E319" s="259" t="s">
        <v>708</v>
      </c>
      <c r="F319" s="260" t="s">
        <v>709</v>
      </c>
      <c r="G319" s="261" t="s">
        <v>147</v>
      </c>
      <c r="H319" s="262">
        <v>3</v>
      </c>
      <c r="I319" s="263"/>
      <c r="J319" s="264">
        <f>ROUND(I319*H319,2)</f>
        <v>0</v>
      </c>
      <c r="K319" s="260" t="s">
        <v>136</v>
      </c>
      <c r="L319" s="45"/>
      <c r="M319" s="265" t="s">
        <v>19</v>
      </c>
      <c r="N319" s="266" t="s">
        <v>43</v>
      </c>
      <c r="O319" s="85"/>
      <c r="P319" s="221">
        <f>O319*H319</f>
        <v>0</v>
      </c>
      <c r="Q319" s="221">
        <v>0</v>
      </c>
      <c r="R319" s="221">
        <f>Q319*H319</f>
        <v>0</v>
      </c>
      <c r="S319" s="221">
        <v>0</v>
      </c>
      <c r="T319" s="222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3" t="s">
        <v>148</v>
      </c>
      <c r="AT319" s="223" t="s">
        <v>144</v>
      </c>
      <c r="AU319" s="223" t="s">
        <v>79</v>
      </c>
      <c r="AY319" s="18" t="s">
        <v>131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8" t="s">
        <v>79</v>
      </c>
      <c r="BK319" s="224">
        <f>ROUND(I319*H319,2)</f>
        <v>0</v>
      </c>
      <c r="BL319" s="18" t="s">
        <v>148</v>
      </c>
      <c r="BM319" s="223" t="s">
        <v>710</v>
      </c>
    </row>
    <row r="320" s="2" customFormat="1" ht="78" customHeight="1">
      <c r="A320" s="39"/>
      <c r="B320" s="40"/>
      <c r="C320" s="258" t="s">
        <v>711</v>
      </c>
      <c r="D320" s="258" t="s">
        <v>144</v>
      </c>
      <c r="E320" s="259" t="s">
        <v>712</v>
      </c>
      <c r="F320" s="260" t="s">
        <v>713</v>
      </c>
      <c r="G320" s="261" t="s">
        <v>147</v>
      </c>
      <c r="H320" s="262">
        <v>1</v>
      </c>
      <c r="I320" s="263"/>
      <c r="J320" s="264">
        <f>ROUND(I320*H320,2)</f>
        <v>0</v>
      </c>
      <c r="K320" s="260" t="s">
        <v>136</v>
      </c>
      <c r="L320" s="45"/>
      <c r="M320" s="265" t="s">
        <v>19</v>
      </c>
      <c r="N320" s="266" t="s">
        <v>43</v>
      </c>
      <c r="O320" s="85"/>
      <c r="P320" s="221">
        <f>O320*H320</f>
        <v>0</v>
      </c>
      <c r="Q320" s="221">
        <v>0</v>
      </c>
      <c r="R320" s="221">
        <f>Q320*H320</f>
        <v>0</v>
      </c>
      <c r="S320" s="221">
        <v>0</v>
      </c>
      <c r="T320" s="222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3" t="s">
        <v>148</v>
      </c>
      <c r="AT320" s="223" t="s">
        <v>144</v>
      </c>
      <c r="AU320" s="223" t="s">
        <v>79</v>
      </c>
      <c r="AY320" s="18" t="s">
        <v>131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8" t="s">
        <v>79</v>
      </c>
      <c r="BK320" s="224">
        <f>ROUND(I320*H320,2)</f>
        <v>0</v>
      </c>
      <c r="BL320" s="18" t="s">
        <v>148</v>
      </c>
      <c r="BM320" s="223" t="s">
        <v>714</v>
      </c>
    </row>
    <row r="321" s="2" customFormat="1" ht="55.5" customHeight="1">
      <c r="A321" s="39"/>
      <c r="B321" s="40"/>
      <c r="C321" s="258" t="s">
        <v>715</v>
      </c>
      <c r="D321" s="258" t="s">
        <v>144</v>
      </c>
      <c r="E321" s="259" t="s">
        <v>716</v>
      </c>
      <c r="F321" s="260" t="s">
        <v>717</v>
      </c>
      <c r="G321" s="261" t="s">
        <v>147</v>
      </c>
      <c r="H321" s="262">
        <v>1</v>
      </c>
      <c r="I321" s="263"/>
      <c r="J321" s="264">
        <f>ROUND(I321*H321,2)</f>
        <v>0</v>
      </c>
      <c r="K321" s="260" t="s">
        <v>136</v>
      </c>
      <c r="L321" s="45"/>
      <c r="M321" s="265" t="s">
        <v>19</v>
      </c>
      <c r="N321" s="266" t="s">
        <v>43</v>
      </c>
      <c r="O321" s="85"/>
      <c r="P321" s="221">
        <f>O321*H321</f>
        <v>0</v>
      </c>
      <c r="Q321" s="221">
        <v>0</v>
      </c>
      <c r="R321" s="221">
        <f>Q321*H321</f>
        <v>0</v>
      </c>
      <c r="S321" s="221">
        <v>0</v>
      </c>
      <c r="T321" s="222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3" t="s">
        <v>148</v>
      </c>
      <c r="AT321" s="223" t="s">
        <v>144</v>
      </c>
      <c r="AU321" s="223" t="s">
        <v>79</v>
      </c>
      <c r="AY321" s="18" t="s">
        <v>131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8" t="s">
        <v>79</v>
      </c>
      <c r="BK321" s="224">
        <f>ROUND(I321*H321,2)</f>
        <v>0</v>
      </c>
      <c r="BL321" s="18" t="s">
        <v>148</v>
      </c>
      <c r="BM321" s="223" t="s">
        <v>718</v>
      </c>
    </row>
    <row r="322" s="2" customFormat="1" ht="142.2" customHeight="1">
      <c r="A322" s="39"/>
      <c r="B322" s="40"/>
      <c r="C322" s="258" t="s">
        <v>719</v>
      </c>
      <c r="D322" s="258" t="s">
        <v>144</v>
      </c>
      <c r="E322" s="259" t="s">
        <v>720</v>
      </c>
      <c r="F322" s="260" t="s">
        <v>721</v>
      </c>
      <c r="G322" s="261" t="s">
        <v>147</v>
      </c>
      <c r="H322" s="262">
        <v>1</v>
      </c>
      <c r="I322" s="263"/>
      <c r="J322" s="264">
        <f>ROUND(I322*H322,2)</f>
        <v>0</v>
      </c>
      <c r="K322" s="260" t="s">
        <v>136</v>
      </c>
      <c r="L322" s="45"/>
      <c r="M322" s="265" t="s">
        <v>19</v>
      </c>
      <c r="N322" s="266" t="s">
        <v>43</v>
      </c>
      <c r="O322" s="85"/>
      <c r="P322" s="221">
        <f>O322*H322</f>
        <v>0</v>
      </c>
      <c r="Q322" s="221">
        <v>0</v>
      </c>
      <c r="R322" s="221">
        <f>Q322*H322</f>
        <v>0</v>
      </c>
      <c r="S322" s="221">
        <v>0</v>
      </c>
      <c r="T322" s="222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3" t="s">
        <v>148</v>
      </c>
      <c r="AT322" s="223" t="s">
        <v>144</v>
      </c>
      <c r="AU322" s="223" t="s">
        <v>79</v>
      </c>
      <c r="AY322" s="18" t="s">
        <v>131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8" t="s">
        <v>79</v>
      </c>
      <c r="BK322" s="224">
        <f>ROUND(I322*H322,2)</f>
        <v>0</v>
      </c>
      <c r="BL322" s="18" t="s">
        <v>148</v>
      </c>
      <c r="BM322" s="223" t="s">
        <v>722</v>
      </c>
    </row>
    <row r="323" s="2" customFormat="1" ht="44.25" customHeight="1">
      <c r="A323" s="39"/>
      <c r="B323" s="40"/>
      <c r="C323" s="258" t="s">
        <v>723</v>
      </c>
      <c r="D323" s="258" t="s">
        <v>144</v>
      </c>
      <c r="E323" s="259" t="s">
        <v>724</v>
      </c>
      <c r="F323" s="260" t="s">
        <v>725</v>
      </c>
      <c r="G323" s="261" t="s">
        <v>147</v>
      </c>
      <c r="H323" s="262">
        <v>2</v>
      </c>
      <c r="I323" s="263"/>
      <c r="J323" s="264">
        <f>ROUND(I323*H323,2)</f>
        <v>0</v>
      </c>
      <c r="K323" s="260" t="s">
        <v>136</v>
      </c>
      <c r="L323" s="45"/>
      <c r="M323" s="265" t="s">
        <v>19</v>
      </c>
      <c r="N323" s="266" t="s">
        <v>43</v>
      </c>
      <c r="O323" s="85"/>
      <c r="P323" s="221">
        <f>O323*H323</f>
        <v>0</v>
      </c>
      <c r="Q323" s="221">
        <v>0</v>
      </c>
      <c r="R323" s="221">
        <f>Q323*H323</f>
        <v>0</v>
      </c>
      <c r="S323" s="221">
        <v>0</v>
      </c>
      <c r="T323" s="222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3" t="s">
        <v>148</v>
      </c>
      <c r="AT323" s="223" t="s">
        <v>144</v>
      </c>
      <c r="AU323" s="223" t="s">
        <v>79</v>
      </c>
      <c r="AY323" s="18" t="s">
        <v>131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8" t="s">
        <v>79</v>
      </c>
      <c r="BK323" s="224">
        <f>ROUND(I323*H323,2)</f>
        <v>0</v>
      </c>
      <c r="BL323" s="18" t="s">
        <v>148</v>
      </c>
      <c r="BM323" s="223" t="s">
        <v>726</v>
      </c>
    </row>
    <row r="324" s="2" customFormat="1">
      <c r="A324" s="39"/>
      <c r="B324" s="40"/>
      <c r="C324" s="41"/>
      <c r="D324" s="227" t="s">
        <v>324</v>
      </c>
      <c r="E324" s="41"/>
      <c r="F324" s="269" t="s">
        <v>727</v>
      </c>
      <c r="G324" s="41"/>
      <c r="H324" s="41"/>
      <c r="I324" s="270"/>
      <c r="J324" s="41"/>
      <c r="K324" s="41"/>
      <c r="L324" s="45"/>
      <c r="M324" s="271"/>
      <c r="N324" s="27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324</v>
      </c>
      <c r="AU324" s="18" t="s">
        <v>79</v>
      </c>
    </row>
    <row r="325" s="2" customFormat="1" ht="49.05" customHeight="1">
      <c r="A325" s="39"/>
      <c r="B325" s="40"/>
      <c r="C325" s="258" t="s">
        <v>728</v>
      </c>
      <c r="D325" s="258" t="s">
        <v>144</v>
      </c>
      <c r="E325" s="259" t="s">
        <v>729</v>
      </c>
      <c r="F325" s="260" t="s">
        <v>730</v>
      </c>
      <c r="G325" s="261" t="s">
        <v>147</v>
      </c>
      <c r="H325" s="262">
        <v>1</v>
      </c>
      <c r="I325" s="263"/>
      <c r="J325" s="264">
        <f>ROUND(I325*H325,2)</f>
        <v>0</v>
      </c>
      <c r="K325" s="260" t="s">
        <v>136</v>
      </c>
      <c r="L325" s="45"/>
      <c r="M325" s="265" t="s">
        <v>19</v>
      </c>
      <c r="N325" s="266" t="s">
        <v>43</v>
      </c>
      <c r="O325" s="85"/>
      <c r="P325" s="221">
        <f>O325*H325</f>
        <v>0</v>
      </c>
      <c r="Q325" s="221">
        <v>0</v>
      </c>
      <c r="R325" s="221">
        <f>Q325*H325</f>
        <v>0</v>
      </c>
      <c r="S325" s="221">
        <v>0</v>
      </c>
      <c r="T325" s="222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3" t="s">
        <v>148</v>
      </c>
      <c r="AT325" s="223" t="s">
        <v>144</v>
      </c>
      <c r="AU325" s="223" t="s">
        <v>79</v>
      </c>
      <c r="AY325" s="18" t="s">
        <v>131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8" t="s">
        <v>79</v>
      </c>
      <c r="BK325" s="224">
        <f>ROUND(I325*H325,2)</f>
        <v>0</v>
      </c>
      <c r="BL325" s="18" t="s">
        <v>148</v>
      </c>
      <c r="BM325" s="223" t="s">
        <v>731</v>
      </c>
    </row>
    <row r="326" s="12" customFormat="1" ht="25.92" customHeight="1">
      <c r="A326" s="12"/>
      <c r="B326" s="197"/>
      <c r="C326" s="198"/>
      <c r="D326" s="199" t="s">
        <v>71</v>
      </c>
      <c r="E326" s="200" t="s">
        <v>732</v>
      </c>
      <c r="F326" s="200" t="s">
        <v>733</v>
      </c>
      <c r="G326" s="198"/>
      <c r="H326" s="198"/>
      <c r="I326" s="201"/>
      <c r="J326" s="202">
        <f>BK326</f>
        <v>0</v>
      </c>
      <c r="K326" s="198"/>
      <c r="L326" s="203"/>
      <c r="M326" s="204"/>
      <c r="N326" s="205"/>
      <c r="O326" s="205"/>
      <c r="P326" s="206">
        <f>SUM(P327:P338)</f>
        <v>0</v>
      </c>
      <c r="Q326" s="205"/>
      <c r="R326" s="206">
        <f>SUM(R327:R338)</f>
        <v>0</v>
      </c>
      <c r="S326" s="205"/>
      <c r="T326" s="207">
        <f>SUM(T327:T338)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8" t="s">
        <v>138</v>
      </c>
      <c r="AT326" s="209" t="s">
        <v>71</v>
      </c>
      <c r="AU326" s="209" t="s">
        <v>72</v>
      </c>
      <c r="AY326" s="208" t="s">
        <v>131</v>
      </c>
      <c r="BK326" s="210">
        <f>SUM(BK327:BK338)</f>
        <v>0</v>
      </c>
    </row>
    <row r="327" s="2" customFormat="1" ht="66.75" customHeight="1">
      <c r="A327" s="39"/>
      <c r="B327" s="40"/>
      <c r="C327" s="211" t="s">
        <v>734</v>
      </c>
      <c r="D327" s="211" t="s">
        <v>132</v>
      </c>
      <c r="E327" s="212" t="s">
        <v>735</v>
      </c>
      <c r="F327" s="213" t="s">
        <v>736</v>
      </c>
      <c r="G327" s="214" t="s">
        <v>147</v>
      </c>
      <c r="H327" s="215">
        <v>4</v>
      </c>
      <c r="I327" s="216"/>
      <c r="J327" s="217">
        <f>ROUND(I327*H327,2)</f>
        <v>0</v>
      </c>
      <c r="K327" s="213" t="s">
        <v>136</v>
      </c>
      <c r="L327" s="218"/>
      <c r="M327" s="219" t="s">
        <v>19</v>
      </c>
      <c r="N327" s="220" t="s">
        <v>43</v>
      </c>
      <c r="O327" s="85"/>
      <c r="P327" s="221">
        <f>O327*H327</f>
        <v>0</v>
      </c>
      <c r="Q327" s="221">
        <v>0</v>
      </c>
      <c r="R327" s="221">
        <f>Q327*H327</f>
        <v>0</v>
      </c>
      <c r="S327" s="221">
        <v>0</v>
      </c>
      <c r="T327" s="222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3" t="s">
        <v>148</v>
      </c>
      <c r="AT327" s="223" t="s">
        <v>132</v>
      </c>
      <c r="AU327" s="223" t="s">
        <v>79</v>
      </c>
      <c r="AY327" s="18" t="s">
        <v>131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8" t="s">
        <v>79</v>
      </c>
      <c r="BK327" s="224">
        <f>ROUND(I327*H327,2)</f>
        <v>0</v>
      </c>
      <c r="BL327" s="18" t="s">
        <v>148</v>
      </c>
      <c r="BM327" s="223" t="s">
        <v>737</v>
      </c>
    </row>
    <row r="328" s="2" customFormat="1" ht="37.8" customHeight="1">
      <c r="A328" s="39"/>
      <c r="B328" s="40"/>
      <c r="C328" s="258" t="s">
        <v>738</v>
      </c>
      <c r="D328" s="258" t="s">
        <v>144</v>
      </c>
      <c r="E328" s="259" t="s">
        <v>739</v>
      </c>
      <c r="F328" s="260" t="s">
        <v>740</v>
      </c>
      <c r="G328" s="261" t="s">
        <v>147</v>
      </c>
      <c r="H328" s="262">
        <v>4</v>
      </c>
      <c r="I328" s="263"/>
      <c r="J328" s="264">
        <f>ROUND(I328*H328,2)</f>
        <v>0</v>
      </c>
      <c r="K328" s="260" t="s">
        <v>136</v>
      </c>
      <c r="L328" s="45"/>
      <c r="M328" s="265" t="s">
        <v>19</v>
      </c>
      <c r="N328" s="266" t="s">
        <v>43</v>
      </c>
      <c r="O328" s="85"/>
      <c r="P328" s="221">
        <f>O328*H328</f>
        <v>0</v>
      </c>
      <c r="Q328" s="221">
        <v>0</v>
      </c>
      <c r="R328" s="221">
        <f>Q328*H328</f>
        <v>0</v>
      </c>
      <c r="S328" s="221">
        <v>0</v>
      </c>
      <c r="T328" s="222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3" t="s">
        <v>148</v>
      </c>
      <c r="AT328" s="223" t="s">
        <v>144</v>
      </c>
      <c r="AU328" s="223" t="s">
        <v>79</v>
      </c>
      <c r="AY328" s="18" t="s">
        <v>131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8" t="s">
        <v>79</v>
      </c>
      <c r="BK328" s="224">
        <f>ROUND(I328*H328,2)</f>
        <v>0</v>
      </c>
      <c r="BL328" s="18" t="s">
        <v>148</v>
      </c>
      <c r="BM328" s="223" t="s">
        <v>741</v>
      </c>
    </row>
    <row r="329" s="2" customFormat="1" ht="33" customHeight="1">
      <c r="A329" s="39"/>
      <c r="B329" s="40"/>
      <c r="C329" s="211" t="s">
        <v>742</v>
      </c>
      <c r="D329" s="211" t="s">
        <v>132</v>
      </c>
      <c r="E329" s="212" t="s">
        <v>743</v>
      </c>
      <c r="F329" s="213" t="s">
        <v>744</v>
      </c>
      <c r="G329" s="214" t="s">
        <v>147</v>
      </c>
      <c r="H329" s="215">
        <v>1</v>
      </c>
      <c r="I329" s="216"/>
      <c r="J329" s="217">
        <f>ROUND(I329*H329,2)</f>
        <v>0</v>
      </c>
      <c r="K329" s="213" t="s">
        <v>136</v>
      </c>
      <c r="L329" s="218"/>
      <c r="M329" s="219" t="s">
        <v>19</v>
      </c>
      <c r="N329" s="220" t="s">
        <v>43</v>
      </c>
      <c r="O329" s="85"/>
      <c r="P329" s="221">
        <f>O329*H329</f>
        <v>0</v>
      </c>
      <c r="Q329" s="221">
        <v>0</v>
      </c>
      <c r="R329" s="221">
        <f>Q329*H329</f>
        <v>0</v>
      </c>
      <c r="S329" s="221">
        <v>0</v>
      </c>
      <c r="T329" s="222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3" t="s">
        <v>81</v>
      </c>
      <c r="AT329" s="223" t="s">
        <v>132</v>
      </c>
      <c r="AU329" s="223" t="s">
        <v>79</v>
      </c>
      <c r="AY329" s="18" t="s">
        <v>131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8" t="s">
        <v>79</v>
      </c>
      <c r="BK329" s="224">
        <f>ROUND(I329*H329,2)</f>
        <v>0</v>
      </c>
      <c r="BL329" s="18" t="s">
        <v>79</v>
      </c>
      <c r="BM329" s="223" t="s">
        <v>745</v>
      </c>
    </row>
    <row r="330" s="2" customFormat="1">
      <c r="A330" s="39"/>
      <c r="B330" s="40"/>
      <c r="C330" s="41"/>
      <c r="D330" s="227" t="s">
        <v>324</v>
      </c>
      <c r="E330" s="41"/>
      <c r="F330" s="269" t="s">
        <v>746</v>
      </c>
      <c r="G330" s="41"/>
      <c r="H330" s="41"/>
      <c r="I330" s="270"/>
      <c r="J330" s="41"/>
      <c r="K330" s="41"/>
      <c r="L330" s="45"/>
      <c r="M330" s="271"/>
      <c r="N330" s="27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324</v>
      </c>
      <c r="AU330" s="18" t="s">
        <v>79</v>
      </c>
    </row>
    <row r="331" s="2" customFormat="1" ht="24.15" customHeight="1">
      <c r="A331" s="39"/>
      <c r="B331" s="40"/>
      <c r="C331" s="258" t="s">
        <v>747</v>
      </c>
      <c r="D331" s="258" t="s">
        <v>144</v>
      </c>
      <c r="E331" s="259" t="s">
        <v>748</v>
      </c>
      <c r="F331" s="260" t="s">
        <v>749</v>
      </c>
      <c r="G331" s="261" t="s">
        <v>147</v>
      </c>
      <c r="H331" s="262">
        <v>2</v>
      </c>
      <c r="I331" s="263"/>
      <c r="J331" s="264">
        <f>ROUND(I331*H331,2)</f>
        <v>0</v>
      </c>
      <c r="K331" s="260" t="s">
        <v>136</v>
      </c>
      <c r="L331" s="45"/>
      <c r="M331" s="265" t="s">
        <v>19</v>
      </c>
      <c r="N331" s="266" t="s">
        <v>43</v>
      </c>
      <c r="O331" s="85"/>
      <c r="P331" s="221">
        <f>O331*H331</f>
        <v>0</v>
      </c>
      <c r="Q331" s="221">
        <v>0</v>
      </c>
      <c r="R331" s="221">
        <f>Q331*H331</f>
        <v>0</v>
      </c>
      <c r="S331" s="221">
        <v>0</v>
      </c>
      <c r="T331" s="222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3" t="s">
        <v>637</v>
      </c>
      <c r="AT331" s="223" t="s">
        <v>144</v>
      </c>
      <c r="AU331" s="223" t="s">
        <v>79</v>
      </c>
      <c r="AY331" s="18" t="s">
        <v>131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8" t="s">
        <v>79</v>
      </c>
      <c r="BK331" s="224">
        <f>ROUND(I331*H331,2)</f>
        <v>0</v>
      </c>
      <c r="BL331" s="18" t="s">
        <v>637</v>
      </c>
      <c r="BM331" s="223" t="s">
        <v>750</v>
      </c>
    </row>
    <row r="332" s="2" customFormat="1">
      <c r="A332" s="39"/>
      <c r="B332" s="40"/>
      <c r="C332" s="41"/>
      <c r="D332" s="227" t="s">
        <v>324</v>
      </c>
      <c r="E332" s="41"/>
      <c r="F332" s="269" t="s">
        <v>751</v>
      </c>
      <c r="G332" s="41"/>
      <c r="H332" s="41"/>
      <c r="I332" s="270"/>
      <c r="J332" s="41"/>
      <c r="K332" s="41"/>
      <c r="L332" s="45"/>
      <c r="M332" s="271"/>
      <c r="N332" s="27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324</v>
      </c>
      <c r="AU332" s="18" t="s">
        <v>79</v>
      </c>
    </row>
    <row r="333" s="2" customFormat="1" ht="16.5" customHeight="1">
      <c r="A333" s="39"/>
      <c r="B333" s="40"/>
      <c r="C333" s="211" t="s">
        <v>752</v>
      </c>
      <c r="D333" s="211" t="s">
        <v>132</v>
      </c>
      <c r="E333" s="212" t="s">
        <v>753</v>
      </c>
      <c r="F333" s="213" t="s">
        <v>754</v>
      </c>
      <c r="G333" s="214" t="s">
        <v>147</v>
      </c>
      <c r="H333" s="215">
        <v>1</v>
      </c>
      <c r="I333" s="216"/>
      <c r="J333" s="217">
        <f>ROUND(I333*H333,2)</f>
        <v>0</v>
      </c>
      <c r="K333" s="213" t="s">
        <v>136</v>
      </c>
      <c r="L333" s="218"/>
      <c r="M333" s="219" t="s">
        <v>19</v>
      </c>
      <c r="N333" s="220" t="s">
        <v>43</v>
      </c>
      <c r="O333" s="85"/>
      <c r="P333" s="221">
        <f>O333*H333</f>
        <v>0</v>
      </c>
      <c r="Q333" s="221">
        <v>0</v>
      </c>
      <c r="R333" s="221">
        <f>Q333*H333</f>
        <v>0</v>
      </c>
      <c r="S333" s="221">
        <v>0</v>
      </c>
      <c r="T333" s="222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3" t="s">
        <v>637</v>
      </c>
      <c r="AT333" s="223" t="s">
        <v>132</v>
      </c>
      <c r="AU333" s="223" t="s">
        <v>79</v>
      </c>
      <c r="AY333" s="18" t="s">
        <v>131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8" t="s">
        <v>79</v>
      </c>
      <c r="BK333" s="224">
        <f>ROUND(I333*H333,2)</f>
        <v>0</v>
      </c>
      <c r="BL333" s="18" t="s">
        <v>637</v>
      </c>
      <c r="BM333" s="223" t="s">
        <v>755</v>
      </c>
    </row>
    <row r="334" s="2" customFormat="1" ht="44.25" customHeight="1">
      <c r="A334" s="39"/>
      <c r="B334" s="40"/>
      <c r="C334" s="258" t="s">
        <v>756</v>
      </c>
      <c r="D334" s="258" t="s">
        <v>144</v>
      </c>
      <c r="E334" s="259" t="s">
        <v>757</v>
      </c>
      <c r="F334" s="260" t="s">
        <v>758</v>
      </c>
      <c r="G334" s="261" t="s">
        <v>147</v>
      </c>
      <c r="H334" s="262">
        <v>2</v>
      </c>
      <c r="I334" s="263"/>
      <c r="J334" s="264">
        <f>ROUND(I334*H334,2)</f>
        <v>0</v>
      </c>
      <c r="K334" s="260" t="s">
        <v>136</v>
      </c>
      <c r="L334" s="45"/>
      <c r="M334" s="265" t="s">
        <v>19</v>
      </c>
      <c r="N334" s="266" t="s">
        <v>43</v>
      </c>
      <c r="O334" s="85"/>
      <c r="P334" s="221">
        <f>O334*H334</f>
        <v>0</v>
      </c>
      <c r="Q334" s="221">
        <v>0</v>
      </c>
      <c r="R334" s="221">
        <f>Q334*H334</f>
        <v>0</v>
      </c>
      <c r="S334" s="221">
        <v>0</v>
      </c>
      <c r="T334" s="222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3" t="s">
        <v>79</v>
      </c>
      <c r="AT334" s="223" t="s">
        <v>144</v>
      </c>
      <c r="AU334" s="223" t="s">
        <v>79</v>
      </c>
      <c r="AY334" s="18" t="s">
        <v>131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8" t="s">
        <v>79</v>
      </c>
      <c r="BK334" s="224">
        <f>ROUND(I334*H334,2)</f>
        <v>0</v>
      </c>
      <c r="BL334" s="18" t="s">
        <v>79</v>
      </c>
      <c r="BM334" s="223" t="s">
        <v>759</v>
      </c>
    </row>
    <row r="335" s="2" customFormat="1">
      <c r="A335" s="39"/>
      <c r="B335" s="40"/>
      <c r="C335" s="41"/>
      <c r="D335" s="227" t="s">
        <v>324</v>
      </c>
      <c r="E335" s="41"/>
      <c r="F335" s="269" t="s">
        <v>760</v>
      </c>
      <c r="G335" s="41"/>
      <c r="H335" s="41"/>
      <c r="I335" s="270"/>
      <c r="J335" s="41"/>
      <c r="K335" s="41"/>
      <c r="L335" s="45"/>
      <c r="M335" s="271"/>
      <c r="N335" s="27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324</v>
      </c>
      <c r="AU335" s="18" t="s">
        <v>79</v>
      </c>
    </row>
    <row r="336" s="2" customFormat="1" ht="37.8" customHeight="1">
      <c r="A336" s="39"/>
      <c r="B336" s="40"/>
      <c r="C336" s="211" t="s">
        <v>761</v>
      </c>
      <c r="D336" s="211" t="s">
        <v>132</v>
      </c>
      <c r="E336" s="212" t="s">
        <v>762</v>
      </c>
      <c r="F336" s="213" t="s">
        <v>763</v>
      </c>
      <c r="G336" s="214" t="s">
        <v>147</v>
      </c>
      <c r="H336" s="215">
        <v>1</v>
      </c>
      <c r="I336" s="216"/>
      <c r="J336" s="217">
        <f>ROUND(I336*H336,2)</f>
        <v>0</v>
      </c>
      <c r="K336" s="213" t="s">
        <v>136</v>
      </c>
      <c r="L336" s="218"/>
      <c r="M336" s="219" t="s">
        <v>19</v>
      </c>
      <c r="N336" s="220" t="s">
        <v>43</v>
      </c>
      <c r="O336" s="85"/>
      <c r="P336" s="221">
        <f>O336*H336</f>
        <v>0</v>
      </c>
      <c r="Q336" s="221">
        <v>0</v>
      </c>
      <c r="R336" s="221">
        <f>Q336*H336</f>
        <v>0</v>
      </c>
      <c r="S336" s="221">
        <v>0</v>
      </c>
      <c r="T336" s="222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3" t="s">
        <v>81</v>
      </c>
      <c r="AT336" s="223" t="s">
        <v>132</v>
      </c>
      <c r="AU336" s="223" t="s">
        <v>79</v>
      </c>
      <c r="AY336" s="18" t="s">
        <v>131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8" t="s">
        <v>79</v>
      </c>
      <c r="BK336" s="224">
        <f>ROUND(I336*H336,2)</f>
        <v>0</v>
      </c>
      <c r="BL336" s="18" t="s">
        <v>79</v>
      </c>
      <c r="BM336" s="223" t="s">
        <v>764</v>
      </c>
    </row>
    <row r="337" s="2" customFormat="1" ht="37.8" customHeight="1">
      <c r="A337" s="39"/>
      <c r="B337" s="40"/>
      <c r="C337" s="211" t="s">
        <v>765</v>
      </c>
      <c r="D337" s="211" t="s">
        <v>132</v>
      </c>
      <c r="E337" s="212" t="s">
        <v>766</v>
      </c>
      <c r="F337" s="213" t="s">
        <v>767</v>
      </c>
      <c r="G337" s="214" t="s">
        <v>147</v>
      </c>
      <c r="H337" s="215">
        <v>1</v>
      </c>
      <c r="I337" s="216"/>
      <c r="J337" s="217">
        <f>ROUND(I337*H337,2)</f>
        <v>0</v>
      </c>
      <c r="K337" s="213" t="s">
        <v>136</v>
      </c>
      <c r="L337" s="218"/>
      <c r="M337" s="219" t="s">
        <v>19</v>
      </c>
      <c r="N337" s="220" t="s">
        <v>43</v>
      </c>
      <c r="O337" s="85"/>
      <c r="P337" s="221">
        <f>O337*H337</f>
        <v>0</v>
      </c>
      <c r="Q337" s="221">
        <v>0</v>
      </c>
      <c r="R337" s="221">
        <f>Q337*H337</f>
        <v>0</v>
      </c>
      <c r="S337" s="221">
        <v>0</v>
      </c>
      <c r="T337" s="222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3" t="s">
        <v>81</v>
      </c>
      <c r="AT337" s="223" t="s">
        <v>132</v>
      </c>
      <c r="AU337" s="223" t="s">
        <v>79</v>
      </c>
      <c r="AY337" s="18" t="s">
        <v>131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8" t="s">
        <v>79</v>
      </c>
      <c r="BK337" s="224">
        <f>ROUND(I337*H337,2)</f>
        <v>0</v>
      </c>
      <c r="BL337" s="18" t="s">
        <v>79</v>
      </c>
      <c r="BM337" s="223" t="s">
        <v>768</v>
      </c>
    </row>
    <row r="338" s="2" customFormat="1" ht="21.75" customHeight="1">
      <c r="A338" s="39"/>
      <c r="B338" s="40"/>
      <c r="C338" s="258" t="s">
        <v>769</v>
      </c>
      <c r="D338" s="258" t="s">
        <v>144</v>
      </c>
      <c r="E338" s="259" t="s">
        <v>770</v>
      </c>
      <c r="F338" s="260" t="s">
        <v>771</v>
      </c>
      <c r="G338" s="261" t="s">
        <v>147</v>
      </c>
      <c r="H338" s="262">
        <v>2</v>
      </c>
      <c r="I338" s="263"/>
      <c r="J338" s="264">
        <f>ROUND(I338*H338,2)</f>
        <v>0</v>
      </c>
      <c r="K338" s="260" t="s">
        <v>136</v>
      </c>
      <c r="L338" s="45"/>
      <c r="M338" s="273" t="s">
        <v>19</v>
      </c>
      <c r="N338" s="274" t="s">
        <v>43</v>
      </c>
      <c r="O338" s="275"/>
      <c r="P338" s="276">
        <f>O338*H338</f>
        <v>0</v>
      </c>
      <c r="Q338" s="276">
        <v>0</v>
      </c>
      <c r="R338" s="276">
        <f>Q338*H338</f>
        <v>0</v>
      </c>
      <c r="S338" s="276">
        <v>0</v>
      </c>
      <c r="T338" s="27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3" t="s">
        <v>79</v>
      </c>
      <c r="AT338" s="223" t="s">
        <v>144</v>
      </c>
      <c r="AU338" s="223" t="s">
        <v>79</v>
      </c>
      <c r="AY338" s="18" t="s">
        <v>131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8" t="s">
        <v>79</v>
      </c>
      <c r="BK338" s="224">
        <f>ROUND(I338*H338,2)</f>
        <v>0</v>
      </c>
      <c r="BL338" s="18" t="s">
        <v>79</v>
      </c>
      <c r="BM338" s="223" t="s">
        <v>772</v>
      </c>
    </row>
    <row r="339" s="2" customFormat="1" ht="6.96" customHeight="1">
      <c r="A339" s="39"/>
      <c r="B339" s="60"/>
      <c r="C339" s="61"/>
      <c r="D339" s="61"/>
      <c r="E339" s="61"/>
      <c r="F339" s="61"/>
      <c r="G339" s="61"/>
      <c r="H339" s="61"/>
      <c r="I339" s="61"/>
      <c r="J339" s="61"/>
      <c r="K339" s="61"/>
      <c r="L339" s="45"/>
      <c r="M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</row>
  </sheetData>
  <sheetProtection sheet="1" autoFilter="0" formatColumns="0" formatRows="0" objects="1" scenarios="1" spinCount="100000" saltValue="LPwRki1hZXDTsatGrAreRJF5O+mdIa8X38EtWVNa+L/ViMrCjbjsp84YXWHMiJ5w6SmdrNItjJXuLZYgB6iQBw==" hashValue="5uTljRCCtHekdKiw+h6D7LuZXiVV3Lx9V3Gx78E7nIHY7+aEo/71W4w11w11Z3OCcB6jTDscolTUIuZG8/vMUA==" algorithmName="SHA-512" password="CC35"/>
  <autoFilter ref="C95:K3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278" t="s">
        <v>773</v>
      </c>
      <c r="BA2" s="278" t="s">
        <v>774</v>
      </c>
      <c r="BB2" s="278" t="s">
        <v>19</v>
      </c>
      <c r="BC2" s="278" t="s">
        <v>199</v>
      </c>
      <c r="BD2" s="278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PZS typu VÚD v obvodu SSZT Brno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775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1. 3. 2023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ROUND((SUM(BE87:BE124)),  2)</f>
        <v>0</v>
      </c>
      <c r="G35" s="39"/>
      <c r="H35" s="39"/>
      <c r="I35" s="158">
        <v>0.20999999999999999</v>
      </c>
      <c r="J35" s="157">
        <f>ROUND(((SUM(BE87:BE124))*I35),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ROUND((SUM(BF87:BF124)),  2)</f>
        <v>0</v>
      </c>
      <c r="G36" s="39"/>
      <c r="H36" s="39"/>
      <c r="I36" s="158">
        <v>0.14999999999999999</v>
      </c>
      <c r="J36" s="157">
        <f>ROUND(((SUM(BF87:BF124))*I36),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ROUND((SUM(BG87:BG124)),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ROUND((SUM(BH87:BH124)),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ROUND((SUM(BI87:BI124)),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PZS typu VÚD v obvodu SSZT Brno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Stavební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1. 3. 2023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776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777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117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Oprava PZS typu VÚD v obvodu SSZT Brno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98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99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02 - Stavební část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1. 3. 2023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 xml:space="preserve"> </v>
      </c>
      <c r="G83" s="41"/>
      <c r="H83" s="41"/>
      <c r="I83" s="33" t="s">
        <v>30</v>
      </c>
      <c r="J83" s="37" t="str">
        <f>E23</f>
        <v>Signal Projekt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Štěpán Mikš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118</v>
      </c>
      <c r="D86" s="189" t="s">
        <v>57</v>
      </c>
      <c r="E86" s="189" t="s">
        <v>53</v>
      </c>
      <c r="F86" s="189" t="s">
        <v>54</v>
      </c>
      <c r="G86" s="189" t="s">
        <v>119</v>
      </c>
      <c r="H86" s="189" t="s">
        <v>120</v>
      </c>
      <c r="I86" s="189" t="s">
        <v>121</v>
      </c>
      <c r="J86" s="189" t="s">
        <v>104</v>
      </c>
      <c r="K86" s="190" t="s">
        <v>122</v>
      </c>
      <c r="L86" s="191"/>
      <c r="M86" s="93" t="s">
        <v>19</v>
      </c>
      <c r="N86" s="94" t="s">
        <v>42</v>
      </c>
      <c r="O86" s="94" t="s">
        <v>123</v>
      </c>
      <c r="P86" s="94" t="s">
        <v>124</v>
      </c>
      <c r="Q86" s="94" t="s">
        <v>125</v>
      </c>
      <c r="R86" s="94" t="s">
        <v>126</v>
      </c>
      <c r="S86" s="94" t="s">
        <v>127</v>
      </c>
      <c r="T86" s="95" t="s">
        <v>128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129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1.03192</v>
      </c>
      <c r="S87" s="97"/>
      <c r="T87" s="195">
        <f>T88</f>
        <v>17.150000000000002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105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71</v>
      </c>
      <c r="E88" s="200" t="s">
        <v>132</v>
      </c>
      <c r="F88" s="200" t="s">
        <v>778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1.03192</v>
      </c>
      <c r="S88" s="205"/>
      <c r="T88" s="207">
        <f>T89</f>
        <v>17.150000000000002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150</v>
      </c>
      <c r="AT88" s="209" t="s">
        <v>71</v>
      </c>
      <c r="AU88" s="209" t="s">
        <v>72</v>
      </c>
      <c r="AY88" s="208" t="s">
        <v>131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71</v>
      </c>
      <c r="E89" s="267" t="s">
        <v>779</v>
      </c>
      <c r="F89" s="267" t="s">
        <v>780</v>
      </c>
      <c r="G89" s="198"/>
      <c r="H89" s="198"/>
      <c r="I89" s="201"/>
      <c r="J89" s="268">
        <f>BK89</f>
        <v>0</v>
      </c>
      <c r="K89" s="198"/>
      <c r="L89" s="203"/>
      <c r="M89" s="204"/>
      <c r="N89" s="205"/>
      <c r="O89" s="205"/>
      <c r="P89" s="206">
        <f>SUM(P90:P124)</f>
        <v>0</v>
      </c>
      <c r="Q89" s="205"/>
      <c r="R89" s="206">
        <f>SUM(R90:R124)</f>
        <v>1.03192</v>
      </c>
      <c r="S89" s="205"/>
      <c r="T89" s="207">
        <f>SUM(T90:T124)</f>
        <v>17.150000000000002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150</v>
      </c>
      <c r="AT89" s="209" t="s">
        <v>71</v>
      </c>
      <c r="AU89" s="209" t="s">
        <v>79</v>
      </c>
      <c r="AY89" s="208" t="s">
        <v>131</v>
      </c>
      <c r="BK89" s="210">
        <f>SUM(BK90:BK124)</f>
        <v>0</v>
      </c>
    </row>
    <row r="90" s="2" customFormat="1" ht="55.5" customHeight="1">
      <c r="A90" s="39"/>
      <c r="B90" s="40"/>
      <c r="C90" s="258" t="s">
        <v>79</v>
      </c>
      <c r="D90" s="258" t="s">
        <v>144</v>
      </c>
      <c r="E90" s="259" t="s">
        <v>781</v>
      </c>
      <c r="F90" s="260" t="s">
        <v>782</v>
      </c>
      <c r="G90" s="261" t="s">
        <v>783</v>
      </c>
      <c r="H90" s="262">
        <v>13</v>
      </c>
      <c r="I90" s="263"/>
      <c r="J90" s="264">
        <f>ROUND(I90*H90,2)</f>
        <v>0</v>
      </c>
      <c r="K90" s="260" t="s">
        <v>784</v>
      </c>
      <c r="L90" s="45"/>
      <c r="M90" s="265" t="s">
        <v>19</v>
      </c>
      <c r="N90" s="266" t="s">
        <v>43</v>
      </c>
      <c r="O90" s="85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3" t="s">
        <v>236</v>
      </c>
      <c r="AT90" s="223" t="s">
        <v>144</v>
      </c>
      <c r="AU90" s="223" t="s">
        <v>81</v>
      </c>
      <c r="AY90" s="18" t="s">
        <v>131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79</v>
      </c>
      <c r="BK90" s="224">
        <f>ROUND(I90*H90,2)</f>
        <v>0</v>
      </c>
      <c r="BL90" s="18" t="s">
        <v>236</v>
      </c>
      <c r="BM90" s="223" t="s">
        <v>785</v>
      </c>
    </row>
    <row r="91" s="2" customFormat="1">
      <c r="A91" s="39"/>
      <c r="B91" s="40"/>
      <c r="C91" s="41"/>
      <c r="D91" s="279" t="s">
        <v>786</v>
      </c>
      <c r="E91" s="41"/>
      <c r="F91" s="280" t="s">
        <v>787</v>
      </c>
      <c r="G91" s="41"/>
      <c r="H91" s="41"/>
      <c r="I91" s="270"/>
      <c r="J91" s="41"/>
      <c r="K91" s="41"/>
      <c r="L91" s="45"/>
      <c r="M91" s="271"/>
      <c r="N91" s="27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786</v>
      </c>
      <c r="AU91" s="18" t="s">
        <v>81</v>
      </c>
    </row>
    <row r="92" s="13" customFormat="1">
      <c r="A92" s="13"/>
      <c r="B92" s="225"/>
      <c r="C92" s="226"/>
      <c r="D92" s="227" t="s">
        <v>140</v>
      </c>
      <c r="E92" s="228" t="s">
        <v>19</v>
      </c>
      <c r="F92" s="229" t="s">
        <v>788</v>
      </c>
      <c r="G92" s="226"/>
      <c r="H92" s="228" t="s">
        <v>19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140</v>
      </c>
      <c r="AU92" s="235" t="s">
        <v>81</v>
      </c>
      <c r="AV92" s="13" t="s">
        <v>79</v>
      </c>
      <c r="AW92" s="13" t="s">
        <v>33</v>
      </c>
      <c r="AX92" s="13" t="s">
        <v>72</v>
      </c>
      <c r="AY92" s="235" t="s">
        <v>131</v>
      </c>
    </row>
    <row r="93" s="14" customFormat="1">
      <c r="A93" s="14"/>
      <c r="B93" s="236"/>
      <c r="C93" s="237"/>
      <c r="D93" s="227" t="s">
        <v>140</v>
      </c>
      <c r="E93" s="238" t="s">
        <v>19</v>
      </c>
      <c r="F93" s="239" t="s">
        <v>789</v>
      </c>
      <c r="G93" s="237"/>
      <c r="H93" s="240">
        <v>6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140</v>
      </c>
      <c r="AU93" s="246" t="s">
        <v>81</v>
      </c>
      <c r="AV93" s="14" t="s">
        <v>81</v>
      </c>
      <c r="AW93" s="14" t="s">
        <v>33</v>
      </c>
      <c r="AX93" s="14" t="s">
        <v>72</v>
      </c>
      <c r="AY93" s="246" t="s">
        <v>131</v>
      </c>
    </row>
    <row r="94" s="13" customFormat="1">
      <c r="A94" s="13"/>
      <c r="B94" s="225"/>
      <c r="C94" s="226"/>
      <c r="D94" s="227" t="s">
        <v>140</v>
      </c>
      <c r="E94" s="228" t="s">
        <v>19</v>
      </c>
      <c r="F94" s="229" t="s">
        <v>790</v>
      </c>
      <c r="G94" s="226"/>
      <c r="H94" s="228" t="s">
        <v>19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140</v>
      </c>
      <c r="AU94" s="235" t="s">
        <v>81</v>
      </c>
      <c r="AV94" s="13" t="s">
        <v>79</v>
      </c>
      <c r="AW94" s="13" t="s">
        <v>33</v>
      </c>
      <c r="AX94" s="13" t="s">
        <v>72</v>
      </c>
      <c r="AY94" s="235" t="s">
        <v>131</v>
      </c>
    </row>
    <row r="95" s="14" customFormat="1">
      <c r="A95" s="14"/>
      <c r="B95" s="236"/>
      <c r="C95" s="237"/>
      <c r="D95" s="227" t="s">
        <v>140</v>
      </c>
      <c r="E95" s="238" t="s">
        <v>19</v>
      </c>
      <c r="F95" s="239" t="s">
        <v>791</v>
      </c>
      <c r="G95" s="237"/>
      <c r="H95" s="240">
        <v>6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140</v>
      </c>
      <c r="AU95" s="246" t="s">
        <v>81</v>
      </c>
      <c r="AV95" s="14" t="s">
        <v>81</v>
      </c>
      <c r="AW95" s="14" t="s">
        <v>33</v>
      </c>
      <c r="AX95" s="14" t="s">
        <v>72</v>
      </c>
      <c r="AY95" s="246" t="s">
        <v>131</v>
      </c>
    </row>
    <row r="96" s="13" customFormat="1">
      <c r="A96" s="13"/>
      <c r="B96" s="225"/>
      <c r="C96" s="226"/>
      <c r="D96" s="227" t="s">
        <v>140</v>
      </c>
      <c r="E96" s="228" t="s">
        <v>19</v>
      </c>
      <c r="F96" s="229" t="s">
        <v>792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140</v>
      </c>
      <c r="AU96" s="235" t="s">
        <v>81</v>
      </c>
      <c r="AV96" s="13" t="s">
        <v>79</v>
      </c>
      <c r="AW96" s="13" t="s">
        <v>33</v>
      </c>
      <c r="AX96" s="13" t="s">
        <v>72</v>
      </c>
      <c r="AY96" s="235" t="s">
        <v>131</v>
      </c>
    </row>
    <row r="97" s="14" customFormat="1">
      <c r="A97" s="14"/>
      <c r="B97" s="236"/>
      <c r="C97" s="237"/>
      <c r="D97" s="227" t="s">
        <v>140</v>
      </c>
      <c r="E97" s="238" t="s">
        <v>19</v>
      </c>
      <c r="F97" s="239" t="s">
        <v>793</v>
      </c>
      <c r="G97" s="237"/>
      <c r="H97" s="240">
        <v>1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140</v>
      </c>
      <c r="AU97" s="246" t="s">
        <v>81</v>
      </c>
      <c r="AV97" s="14" t="s">
        <v>81</v>
      </c>
      <c r="AW97" s="14" t="s">
        <v>33</v>
      </c>
      <c r="AX97" s="14" t="s">
        <v>72</v>
      </c>
      <c r="AY97" s="246" t="s">
        <v>131</v>
      </c>
    </row>
    <row r="98" s="15" customFormat="1">
      <c r="A98" s="15"/>
      <c r="B98" s="247"/>
      <c r="C98" s="248"/>
      <c r="D98" s="227" t="s">
        <v>140</v>
      </c>
      <c r="E98" s="249" t="s">
        <v>773</v>
      </c>
      <c r="F98" s="250" t="s">
        <v>143</v>
      </c>
      <c r="G98" s="248"/>
      <c r="H98" s="251">
        <v>13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7" t="s">
        <v>140</v>
      </c>
      <c r="AU98" s="257" t="s">
        <v>81</v>
      </c>
      <c r="AV98" s="15" t="s">
        <v>138</v>
      </c>
      <c r="AW98" s="15" t="s">
        <v>33</v>
      </c>
      <c r="AX98" s="15" t="s">
        <v>79</v>
      </c>
      <c r="AY98" s="257" t="s">
        <v>131</v>
      </c>
    </row>
    <row r="99" s="2" customFormat="1" ht="49.05" customHeight="1">
      <c r="A99" s="39"/>
      <c r="B99" s="40"/>
      <c r="C99" s="258" t="s">
        <v>81</v>
      </c>
      <c r="D99" s="258" t="s">
        <v>144</v>
      </c>
      <c r="E99" s="259" t="s">
        <v>794</v>
      </c>
      <c r="F99" s="260" t="s">
        <v>795</v>
      </c>
      <c r="G99" s="261" t="s">
        <v>783</v>
      </c>
      <c r="H99" s="262">
        <v>13</v>
      </c>
      <c r="I99" s="263"/>
      <c r="J99" s="264">
        <f>ROUND(I99*H99,2)</f>
        <v>0</v>
      </c>
      <c r="K99" s="260" t="s">
        <v>784</v>
      </c>
      <c r="L99" s="45"/>
      <c r="M99" s="265" t="s">
        <v>19</v>
      </c>
      <c r="N99" s="266" t="s">
        <v>43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236</v>
      </c>
      <c r="AT99" s="223" t="s">
        <v>144</v>
      </c>
      <c r="AU99" s="223" t="s">
        <v>81</v>
      </c>
      <c r="AY99" s="18" t="s">
        <v>131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79</v>
      </c>
      <c r="BK99" s="224">
        <f>ROUND(I99*H99,2)</f>
        <v>0</v>
      </c>
      <c r="BL99" s="18" t="s">
        <v>236</v>
      </c>
      <c r="BM99" s="223" t="s">
        <v>796</v>
      </c>
    </row>
    <row r="100" s="2" customFormat="1">
      <c r="A100" s="39"/>
      <c r="B100" s="40"/>
      <c r="C100" s="41"/>
      <c r="D100" s="279" t="s">
        <v>786</v>
      </c>
      <c r="E100" s="41"/>
      <c r="F100" s="280" t="s">
        <v>797</v>
      </c>
      <c r="G100" s="41"/>
      <c r="H100" s="41"/>
      <c r="I100" s="270"/>
      <c r="J100" s="41"/>
      <c r="K100" s="41"/>
      <c r="L100" s="45"/>
      <c r="M100" s="271"/>
      <c r="N100" s="27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786</v>
      </c>
      <c r="AU100" s="18" t="s">
        <v>81</v>
      </c>
    </row>
    <row r="101" s="14" customFormat="1">
      <c r="A101" s="14"/>
      <c r="B101" s="236"/>
      <c r="C101" s="237"/>
      <c r="D101" s="227" t="s">
        <v>140</v>
      </c>
      <c r="E101" s="238" t="s">
        <v>19</v>
      </c>
      <c r="F101" s="239" t="s">
        <v>773</v>
      </c>
      <c r="G101" s="237"/>
      <c r="H101" s="240">
        <v>13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140</v>
      </c>
      <c r="AU101" s="246" t="s">
        <v>81</v>
      </c>
      <c r="AV101" s="14" t="s">
        <v>81</v>
      </c>
      <c r="AW101" s="14" t="s">
        <v>33</v>
      </c>
      <c r="AX101" s="14" t="s">
        <v>79</v>
      </c>
      <c r="AY101" s="246" t="s">
        <v>131</v>
      </c>
    </row>
    <row r="102" s="2" customFormat="1" ht="66.75" customHeight="1">
      <c r="A102" s="39"/>
      <c r="B102" s="40"/>
      <c r="C102" s="258" t="s">
        <v>150</v>
      </c>
      <c r="D102" s="258" t="s">
        <v>144</v>
      </c>
      <c r="E102" s="259" t="s">
        <v>798</v>
      </c>
      <c r="F102" s="260" t="s">
        <v>799</v>
      </c>
      <c r="G102" s="261" t="s">
        <v>135</v>
      </c>
      <c r="H102" s="262">
        <v>2250</v>
      </c>
      <c r="I102" s="263"/>
      <c r="J102" s="264">
        <f>ROUND(I102*H102,2)</f>
        <v>0</v>
      </c>
      <c r="K102" s="260" t="s">
        <v>784</v>
      </c>
      <c r="L102" s="45"/>
      <c r="M102" s="265" t="s">
        <v>19</v>
      </c>
      <c r="N102" s="266" t="s">
        <v>43</v>
      </c>
      <c r="O102" s="8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236</v>
      </c>
      <c r="AT102" s="223" t="s">
        <v>144</v>
      </c>
      <c r="AU102" s="223" t="s">
        <v>81</v>
      </c>
      <c r="AY102" s="18" t="s">
        <v>131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79</v>
      </c>
      <c r="BK102" s="224">
        <f>ROUND(I102*H102,2)</f>
        <v>0</v>
      </c>
      <c r="BL102" s="18" t="s">
        <v>236</v>
      </c>
      <c r="BM102" s="223" t="s">
        <v>800</v>
      </c>
    </row>
    <row r="103" s="2" customFormat="1">
      <c r="A103" s="39"/>
      <c r="B103" s="40"/>
      <c r="C103" s="41"/>
      <c r="D103" s="279" t="s">
        <v>786</v>
      </c>
      <c r="E103" s="41"/>
      <c r="F103" s="280" t="s">
        <v>801</v>
      </c>
      <c r="G103" s="41"/>
      <c r="H103" s="41"/>
      <c r="I103" s="270"/>
      <c r="J103" s="41"/>
      <c r="K103" s="41"/>
      <c r="L103" s="45"/>
      <c r="M103" s="271"/>
      <c r="N103" s="27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786</v>
      </c>
      <c r="AU103" s="18" t="s">
        <v>81</v>
      </c>
    </row>
    <row r="104" s="2" customFormat="1" ht="55.5" customHeight="1">
      <c r="A104" s="39"/>
      <c r="B104" s="40"/>
      <c r="C104" s="258" t="s">
        <v>138</v>
      </c>
      <c r="D104" s="258" t="s">
        <v>144</v>
      </c>
      <c r="E104" s="259" t="s">
        <v>802</v>
      </c>
      <c r="F104" s="260" t="s">
        <v>803</v>
      </c>
      <c r="G104" s="261" t="s">
        <v>135</v>
      </c>
      <c r="H104" s="262">
        <v>2250</v>
      </c>
      <c r="I104" s="263"/>
      <c r="J104" s="264">
        <f>ROUND(I104*H104,2)</f>
        <v>0</v>
      </c>
      <c r="K104" s="260" t="s">
        <v>784</v>
      </c>
      <c r="L104" s="45"/>
      <c r="M104" s="265" t="s">
        <v>19</v>
      </c>
      <c r="N104" s="266" t="s">
        <v>43</v>
      </c>
      <c r="O104" s="85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3" t="s">
        <v>236</v>
      </c>
      <c r="AT104" s="223" t="s">
        <v>144</v>
      </c>
      <c r="AU104" s="223" t="s">
        <v>81</v>
      </c>
      <c r="AY104" s="18" t="s">
        <v>131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79</v>
      </c>
      <c r="BK104" s="224">
        <f>ROUND(I104*H104,2)</f>
        <v>0</v>
      </c>
      <c r="BL104" s="18" t="s">
        <v>236</v>
      </c>
      <c r="BM104" s="223" t="s">
        <v>804</v>
      </c>
    </row>
    <row r="105" s="2" customFormat="1">
      <c r="A105" s="39"/>
      <c r="B105" s="40"/>
      <c r="C105" s="41"/>
      <c r="D105" s="279" t="s">
        <v>786</v>
      </c>
      <c r="E105" s="41"/>
      <c r="F105" s="280" t="s">
        <v>805</v>
      </c>
      <c r="G105" s="41"/>
      <c r="H105" s="41"/>
      <c r="I105" s="270"/>
      <c r="J105" s="41"/>
      <c r="K105" s="41"/>
      <c r="L105" s="45"/>
      <c r="M105" s="271"/>
      <c r="N105" s="27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786</v>
      </c>
      <c r="AU105" s="18" t="s">
        <v>81</v>
      </c>
    </row>
    <row r="106" s="2" customFormat="1" ht="49.05" customHeight="1">
      <c r="A106" s="39"/>
      <c r="B106" s="40"/>
      <c r="C106" s="258" t="s">
        <v>160</v>
      </c>
      <c r="D106" s="258" t="s">
        <v>144</v>
      </c>
      <c r="E106" s="259" t="s">
        <v>806</v>
      </c>
      <c r="F106" s="260" t="s">
        <v>807</v>
      </c>
      <c r="G106" s="261" t="s">
        <v>135</v>
      </c>
      <c r="H106" s="262">
        <v>20</v>
      </c>
      <c r="I106" s="263"/>
      <c r="J106" s="264">
        <f>ROUND(I106*H106,2)</f>
        <v>0</v>
      </c>
      <c r="K106" s="260" t="s">
        <v>784</v>
      </c>
      <c r="L106" s="45"/>
      <c r="M106" s="265" t="s">
        <v>19</v>
      </c>
      <c r="N106" s="266" t="s">
        <v>43</v>
      </c>
      <c r="O106" s="85"/>
      <c r="P106" s="221">
        <f>O106*H106</f>
        <v>0</v>
      </c>
      <c r="Q106" s="221">
        <v>0.0036600000000000001</v>
      </c>
      <c r="R106" s="221">
        <f>Q106*H106</f>
        <v>0.073200000000000001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236</v>
      </c>
      <c r="AT106" s="223" t="s">
        <v>144</v>
      </c>
      <c r="AU106" s="223" t="s">
        <v>81</v>
      </c>
      <c r="AY106" s="18" t="s">
        <v>131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79</v>
      </c>
      <c r="BK106" s="224">
        <f>ROUND(I106*H106,2)</f>
        <v>0</v>
      </c>
      <c r="BL106" s="18" t="s">
        <v>236</v>
      </c>
      <c r="BM106" s="223" t="s">
        <v>808</v>
      </c>
    </row>
    <row r="107" s="2" customFormat="1">
      <c r="A107" s="39"/>
      <c r="B107" s="40"/>
      <c r="C107" s="41"/>
      <c r="D107" s="279" t="s">
        <v>786</v>
      </c>
      <c r="E107" s="41"/>
      <c r="F107" s="280" t="s">
        <v>809</v>
      </c>
      <c r="G107" s="41"/>
      <c r="H107" s="41"/>
      <c r="I107" s="270"/>
      <c r="J107" s="41"/>
      <c r="K107" s="41"/>
      <c r="L107" s="45"/>
      <c r="M107" s="271"/>
      <c r="N107" s="27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786</v>
      </c>
      <c r="AU107" s="18" t="s">
        <v>81</v>
      </c>
    </row>
    <row r="108" s="2" customFormat="1" ht="37.8" customHeight="1">
      <c r="A108" s="39"/>
      <c r="B108" s="40"/>
      <c r="C108" s="258" t="s">
        <v>166</v>
      </c>
      <c r="D108" s="258" t="s">
        <v>144</v>
      </c>
      <c r="E108" s="259" t="s">
        <v>810</v>
      </c>
      <c r="F108" s="260" t="s">
        <v>811</v>
      </c>
      <c r="G108" s="261" t="s">
        <v>147</v>
      </c>
      <c r="H108" s="262">
        <v>2</v>
      </c>
      <c r="I108" s="263"/>
      <c r="J108" s="264">
        <f>ROUND(I108*H108,2)</f>
        <v>0</v>
      </c>
      <c r="K108" s="260" t="s">
        <v>784</v>
      </c>
      <c r="L108" s="45"/>
      <c r="M108" s="265" t="s">
        <v>19</v>
      </c>
      <c r="N108" s="266" t="s">
        <v>43</v>
      </c>
      <c r="O108" s="85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3" t="s">
        <v>236</v>
      </c>
      <c r="AT108" s="223" t="s">
        <v>144</v>
      </c>
      <c r="AU108" s="223" t="s">
        <v>81</v>
      </c>
      <c r="AY108" s="18" t="s">
        <v>131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79</v>
      </c>
      <c r="BK108" s="224">
        <f>ROUND(I108*H108,2)</f>
        <v>0</v>
      </c>
      <c r="BL108" s="18" t="s">
        <v>236</v>
      </c>
      <c r="BM108" s="223" t="s">
        <v>812</v>
      </c>
    </row>
    <row r="109" s="2" customFormat="1">
      <c r="A109" s="39"/>
      <c r="B109" s="40"/>
      <c r="C109" s="41"/>
      <c r="D109" s="279" t="s">
        <v>786</v>
      </c>
      <c r="E109" s="41"/>
      <c r="F109" s="280" t="s">
        <v>813</v>
      </c>
      <c r="G109" s="41"/>
      <c r="H109" s="41"/>
      <c r="I109" s="270"/>
      <c r="J109" s="41"/>
      <c r="K109" s="41"/>
      <c r="L109" s="45"/>
      <c r="M109" s="271"/>
      <c r="N109" s="27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786</v>
      </c>
      <c r="AU109" s="18" t="s">
        <v>81</v>
      </c>
    </row>
    <row r="110" s="2" customFormat="1" ht="16.5" customHeight="1">
      <c r="A110" s="39"/>
      <c r="B110" s="40"/>
      <c r="C110" s="258" t="s">
        <v>170</v>
      </c>
      <c r="D110" s="258" t="s">
        <v>144</v>
      </c>
      <c r="E110" s="259" t="s">
        <v>814</v>
      </c>
      <c r="F110" s="260" t="s">
        <v>815</v>
      </c>
      <c r="G110" s="261" t="s">
        <v>783</v>
      </c>
      <c r="H110" s="262">
        <v>7</v>
      </c>
      <c r="I110" s="263"/>
      <c r="J110" s="264">
        <f>ROUND(I110*H110,2)</f>
        <v>0</v>
      </c>
      <c r="K110" s="260" t="s">
        <v>784</v>
      </c>
      <c r="L110" s="45"/>
      <c r="M110" s="265" t="s">
        <v>19</v>
      </c>
      <c r="N110" s="266" t="s">
        <v>43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2.4500000000000002</v>
      </c>
      <c r="T110" s="222">
        <f>S110*H110</f>
        <v>17.150000000000002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236</v>
      </c>
      <c r="AT110" s="223" t="s">
        <v>144</v>
      </c>
      <c r="AU110" s="223" t="s">
        <v>81</v>
      </c>
      <c r="AY110" s="18" t="s">
        <v>131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79</v>
      </c>
      <c r="BK110" s="224">
        <f>ROUND(I110*H110,2)</f>
        <v>0</v>
      </c>
      <c r="BL110" s="18" t="s">
        <v>236</v>
      </c>
      <c r="BM110" s="223" t="s">
        <v>816</v>
      </c>
    </row>
    <row r="111" s="2" customFormat="1">
      <c r="A111" s="39"/>
      <c r="B111" s="40"/>
      <c r="C111" s="41"/>
      <c r="D111" s="279" t="s">
        <v>786</v>
      </c>
      <c r="E111" s="41"/>
      <c r="F111" s="280" t="s">
        <v>817</v>
      </c>
      <c r="G111" s="41"/>
      <c r="H111" s="41"/>
      <c r="I111" s="270"/>
      <c r="J111" s="41"/>
      <c r="K111" s="41"/>
      <c r="L111" s="45"/>
      <c r="M111" s="271"/>
      <c r="N111" s="27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786</v>
      </c>
      <c r="AU111" s="18" t="s">
        <v>81</v>
      </c>
    </row>
    <row r="112" s="13" customFormat="1">
      <c r="A112" s="13"/>
      <c r="B112" s="225"/>
      <c r="C112" s="226"/>
      <c r="D112" s="227" t="s">
        <v>140</v>
      </c>
      <c r="E112" s="228" t="s">
        <v>19</v>
      </c>
      <c r="F112" s="229" t="s">
        <v>818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140</v>
      </c>
      <c r="AU112" s="235" t="s">
        <v>81</v>
      </c>
      <c r="AV112" s="13" t="s">
        <v>79</v>
      </c>
      <c r="AW112" s="13" t="s">
        <v>33</v>
      </c>
      <c r="AX112" s="13" t="s">
        <v>72</v>
      </c>
      <c r="AY112" s="235" t="s">
        <v>131</v>
      </c>
    </row>
    <row r="113" s="14" customFormat="1">
      <c r="A113" s="14"/>
      <c r="B113" s="236"/>
      <c r="C113" s="237"/>
      <c r="D113" s="227" t="s">
        <v>140</v>
      </c>
      <c r="E113" s="238" t="s">
        <v>19</v>
      </c>
      <c r="F113" s="239" t="s">
        <v>819</v>
      </c>
      <c r="G113" s="237"/>
      <c r="H113" s="240">
        <v>6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140</v>
      </c>
      <c r="AU113" s="246" t="s">
        <v>81</v>
      </c>
      <c r="AV113" s="14" t="s">
        <v>81</v>
      </c>
      <c r="AW113" s="14" t="s">
        <v>33</v>
      </c>
      <c r="AX113" s="14" t="s">
        <v>72</v>
      </c>
      <c r="AY113" s="246" t="s">
        <v>131</v>
      </c>
    </row>
    <row r="114" s="13" customFormat="1">
      <c r="A114" s="13"/>
      <c r="B114" s="225"/>
      <c r="C114" s="226"/>
      <c r="D114" s="227" t="s">
        <v>140</v>
      </c>
      <c r="E114" s="228" t="s">
        <v>19</v>
      </c>
      <c r="F114" s="229" t="s">
        <v>820</v>
      </c>
      <c r="G114" s="226"/>
      <c r="H114" s="228" t="s">
        <v>19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140</v>
      </c>
      <c r="AU114" s="235" t="s">
        <v>81</v>
      </c>
      <c r="AV114" s="13" t="s">
        <v>79</v>
      </c>
      <c r="AW114" s="13" t="s">
        <v>33</v>
      </c>
      <c r="AX114" s="13" t="s">
        <v>72</v>
      </c>
      <c r="AY114" s="235" t="s">
        <v>131</v>
      </c>
    </row>
    <row r="115" s="14" customFormat="1">
      <c r="A115" s="14"/>
      <c r="B115" s="236"/>
      <c r="C115" s="237"/>
      <c r="D115" s="227" t="s">
        <v>140</v>
      </c>
      <c r="E115" s="238" t="s">
        <v>19</v>
      </c>
      <c r="F115" s="239" t="s">
        <v>79</v>
      </c>
      <c r="G115" s="237"/>
      <c r="H115" s="240">
        <v>1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140</v>
      </c>
      <c r="AU115" s="246" t="s">
        <v>81</v>
      </c>
      <c r="AV115" s="14" t="s">
        <v>81</v>
      </c>
      <c r="AW115" s="14" t="s">
        <v>33</v>
      </c>
      <c r="AX115" s="14" t="s">
        <v>72</v>
      </c>
      <c r="AY115" s="246" t="s">
        <v>131</v>
      </c>
    </row>
    <row r="116" s="15" customFormat="1">
      <c r="A116" s="15"/>
      <c r="B116" s="247"/>
      <c r="C116" s="248"/>
      <c r="D116" s="227" t="s">
        <v>140</v>
      </c>
      <c r="E116" s="249" t="s">
        <v>19</v>
      </c>
      <c r="F116" s="250" t="s">
        <v>143</v>
      </c>
      <c r="G116" s="248"/>
      <c r="H116" s="251">
        <v>7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140</v>
      </c>
      <c r="AU116" s="257" t="s">
        <v>81</v>
      </c>
      <c r="AV116" s="15" t="s">
        <v>138</v>
      </c>
      <c r="AW116" s="15" t="s">
        <v>33</v>
      </c>
      <c r="AX116" s="15" t="s">
        <v>79</v>
      </c>
      <c r="AY116" s="257" t="s">
        <v>131</v>
      </c>
    </row>
    <row r="117" s="2" customFormat="1" ht="24.15" customHeight="1">
      <c r="A117" s="39"/>
      <c r="B117" s="40"/>
      <c r="C117" s="258" t="s">
        <v>137</v>
      </c>
      <c r="D117" s="258" t="s">
        <v>144</v>
      </c>
      <c r="E117" s="259" t="s">
        <v>821</v>
      </c>
      <c r="F117" s="260" t="s">
        <v>822</v>
      </c>
      <c r="G117" s="261" t="s">
        <v>147</v>
      </c>
      <c r="H117" s="262">
        <v>8</v>
      </c>
      <c r="I117" s="263"/>
      <c r="J117" s="264">
        <f>ROUND(I117*H117,2)</f>
        <v>0</v>
      </c>
      <c r="K117" s="260" t="s">
        <v>784</v>
      </c>
      <c r="L117" s="45"/>
      <c r="M117" s="265" t="s">
        <v>19</v>
      </c>
      <c r="N117" s="266" t="s">
        <v>43</v>
      </c>
      <c r="O117" s="85"/>
      <c r="P117" s="221">
        <f>O117*H117</f>
        <v>0</v>
      </c>
      <c r="Q117" s="221">
        <v>0.11984</v>
      </c>
      <c r="R117" s="221">
        <f>Q117*H117</f>
        <v>0.95872000000000002</v>
      </c>
      <c r="S117" s="221">
        <v>0</v>
      </c>
      <c r="T117" s="22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3" t="s">
        <v>79</v>
      </c>
      <c r="AT117" s="223" t="s">
        <v>144</v>
      </c>
      <c r="AU117" s="223" t="s">
        <v>81</v>
      </c>
      <c r="AY117" s="18" t="s">
        <v>131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79</v>
      </c>
      <c r="BK117" s="224">
        <f>ROUND(I117*H117,2)</f>
        <v>0</v>
      </c>
      <c r="BL117" s="18" t="s">
        <v>79</v>
      </c>
      <c r="BM117" s="223" t="s">
        <v>823</v>
      </c>
    </row>
    <row r="118" s="2" customFormat="1">
      <c r="A118" s="39"/>
      <c r="B118" s="40"/>
      <c r="C118" s="41"/>
      <c r="D118" s="279" t="s">
        <v>786</v>
      </c>
      <c r="E118" s="41"/>
      <c r="F118" s="280" t="s">
        <v>824</v>
      </c>
      <c r="G118" s="41"/>
      <c r="H118" s="41"/>
      <c r="I118" s="270"/>
      <c r="J118" s="41"/>
      <c r="K118" s="41"/>
      <c r="L118" s="45"/>
      <c r="M118" s="271"/>
      <c r="N118" s="27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786</v>
      </c>
      <c r="AU118" s="18" t="s">
        <v>81</v>
      </c>
    </row>
    <row r="119" s="2" customFormat="1" ht="24.15" customHeight="1">
      <c r="A119" s="39"/>
      <c r="B119" s="40"/>
      <c r="C119" s="258" t="s">
        <v>179</v>
      </c>
      <c r="D119" s="258" t="s">
        <v>144</v>
      </c>
      <c r="E119" s="259" t="s">
        <v>825</v>
      </c>
      <c r="F119" s="260" t="s">
        <v>826</v>
      </c>
      <c r="G119" s="261" t="s">
        <v>572</v>
      </c>
      <c r="H119" s="262">
        <v>40</v>
      </c>
      <c r="I119" s="263"/>
      <c r="J119" s="264">
        <f>ROUND(I119*H119,2)</f>
        <v>0</v>
      </c>
      <c r="K119" s="260" t="s">
        <v>784</v>
      </c>
      <c r="L119" s="45"/>
      <c r="M119" s="265" t="s">
        <v>19</v>
      </c>
      <c r="N119" s="266" t="s">
        <v>43</v>
      </c>
      <c r="O119" s="85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3" t="s">
        <v>236</v>
      </c>
      <c r="AT119" s="223" t="s">
        <v>144</v>
      </c>
      <c r="AU119" s="223" t="s">
        <v>81</v>
      </c>
      <c r="AY119" s="18" t="s">
        <v>131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79</v>
      </c>
      <c r="BK119" s="224">
        <f>ROUND(I119*H119,2)</f>
        <v>0</v>
      </c>
      <c r="BL119" s="18" t="s">
        <v>236</v>
      </c>
      <c r="BM119" s="223" t="s">
        <v>827</v>
      </c>
    </row>
    <row r="120" s="2" customFormat="1">
      <c r="A120" s="39"/>
      <c r="B120" s="40"/>
      <c r="C120" s="41"/>
      <c r="D120" s="279" t="s">
        <v>786</v>
      </c>
      <c r="E120" s="41"/>
      <c r="F120" s="280" t="s">
        <v>828</v>
      </c>
      <c r="G120" s="41"/>
      <c r="H120" s="41"/>
      <c r="I120" s="270"/>
      <c r="J120" s="41"/>
      <c r="K120" s="41"/>
      <c r="L120" s="45"/>
      <c r="M120" s="271"/>
      <c r="N120" s="27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786</v>
      </c>
      <c r="AU120" s="18" t="s">
        <v>81</v>
      </c>
    </row>
    <row r="121" s="2" customFormat="1">
      <c r="A121" s="39"/>
      <c r="B121" s="40"/>
      <c r="C121" s="41"/>
      <c r="D121" s="227" t="s">
        <v>324</v>
      </c>
      <c r="E121" s="41"/>
      <c r="F121" s="269" t="s">
        <v>829</v>
      </c>
      <c r="G121" s="41"/>
      <c r="H121" s="41"/>
      <c r="I121" s="270"/>
      <c r="J121" s="41"/>
      <c r="K121" s="41"/>
      <c r="L121" s="45"/>
      <c r="M121" s="271"/>
      <c r="N121" s="27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324</v>
      </c>
      <c r="AU121" s="18" t="s">
        <v>81</v>
      </c>
    </row>
    <row r="122" s="2" customFormat="1" ht="24.15" customHeight="1">
      <c r="A122" s="39"/>
      <c r="B122" s="40"/>
      <c r="C122" s="258" t="s">
        <v>185</v>
      </c>
      <c r="D122" s="258" t="s">
        <v>144</v>
      </c>
      <c r="E122" s="259" t="s">
        <v>830</v>
      </c>
      <c r="F122" s="260" t="s">
        <v>831</v>
      </c>
      <c r="G122" s="261" t="s">
        <v>572</v>
      </c>
      <c r="H122" s="262">
        <v>150</v>
      </c>
      <c r="I122" s="263"/>
      <c r="J122" s="264">
        <f>ROUND(I122*H122,2)</f>
        <v>0</v>
      </c>
      <c r="K122" s="260" t="s">
        <v>784</v>
      </c>
      <c r="L122" s="45"/>
      <c r="M122" s="265" t="s">
        <v>19</v>
      </c>
      <c r="N122" s="266" t="s">
        <v>43</v>
      </c>
      <c r="O122" s="85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3" t="s">
        <v>236</v>
      </c>
      <c r="AT122" s="223" t="s">
        <v>144</v>
      </c>
      <c r="AU122" s="223" t="s">
        <v>81</v>
      </c>
      <c r="AY122" s="18" t="s">
        <v>131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79</v>
      </c>
      <c r="BK122" s="224">
        <f>ROUND(I122*H122,2)</f>
        <v>0</v>
      </c>
      <c r="BL122" s="18" t="s">
        <v>236</v>
      </c>
      <c r="BM122" s="223" t="s">
        <v>832</v>
      </c>
    </row>
    <row r="123" s="2" customFormat="1">
      <c r="A123" s="39"/>
      <c r="B123" s="40"/>
      <c r="C123" s="41"/>
      <c r="D123" s="279" t="s">
        <v>786</v>
      </c>
      <c r="E123" s="41"/>
      <c r="F123" s="280" t="s">
        <v>833</v>
      </c>
      <c r="G123" s="41"/>
      <c r="H123" s="41"/>
      <c r="I123" s="270"/>
      <c r="J123" s="41"/>
      <c r="K123" s="41"/>
      <c r="L123" s="45"/>
      <c r="M123" s="271"/>
      <c r="N123" s="27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786</v>
      </c>
      <c r="AU123" s="18" t="s">
        <v>81</v>
      </c>
    </row>
    <row r="124" s="2" customFormat="1">
      <c r="A124" s="39"/>
      <c r="B124" s="40"/>
      <c r="C124" s="41"/>
      <c r="D124" s="227" t="s">
        <v>324</v>
      </c>
      <c r="E124" s="41"/>
      <c r="F124" s="269" t="s">
        <v>834</v>
      </c>
      <c r="G124" s="41"/>
      <c r="H124" s="41"/>
      <c r="I124" s="270"/>
      <c r="J124" s="41"/>
      <c r="K124" s="41"/>
      <c r="L124" s="45"/>
      <c r="M124" s="281"/>
      <c r="N124" s="282"/>
      <c r="O124" s="275"/>
      <c r="P124" s="275"/>
      <c r="Q124" s="275"/>
      <c r="R124" s="275"/>
      <c r="S124" s="275"/>
      <c r="T124" s="28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324</v>
      </c>
      <c r="AU124" s="18" t="s">
        <v>81</v>
      </c>
    </row>
    <row r="125" s="2" customFormat="1" ht="6.96" customHeight="1">
      <c r="A125" s="39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AaXGztsLd724FtZZ/xWHeTkrxA9KjJjfQSncOZb65CENKrI4gQ0R1fWK4Q00vnFNgKaM1MgZpRX3E/gejB2WGA==" hashValue="1+gRXh9ivtNtqDv6PHYwotWq299fbNYzLLAH8QVN7qfFznm2zzUMAge6vWUK4Pgptr1CDgnBa2v4gO2pzjgbyA==" algorithmName="SHA-512" password="CC35"/>
  <autoFilter ref="C86:K1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3_01/460131114"/>
    <hyperlink ref="F100" r:id="rId2" display="https://podminky.urs.cz/item/CS_URS_2023_01/460391124"/>
    <hyperlink ref="F103" r:id="rId3" display="https://podminky.urs.cz/item/CS_URS_2023_01/460161183"/>
    <hyperlink ref="F105" r:id="rId4" display="https://podminky.urs.cz/item/CS_URS_2023_01/460431193"/>
    <hyperlink ref="F107" r:id="rId5" display="https://podminky.urs.cz/item/CS_URS_2023_01/460631214"/>
    <hyperlink ref="F109" r:id="rId6" display="https://podminky.urs.cz/item/CS_URS_2023_01/460632114"/>
    <hyperlink ref="F111" r:id="rId7" display="https://podminky.urs.cz/item/CS_URS_2023_01/468051131"/>
    <hyperlink ref="F118" r:id="rId8" display="https://podminky.urs.cz/item/CS_URS_2023_01/275123901"/>
    <hyperlink ref="F120" r:id="rId9" display="https://podminky.urs.cz/item/CS_URS_2023_01/HZS1311"/>
    <hyperlink ref="F123" r:id="rId10" display="https://podminky.urs.cz/item/CS_URS_2023_01/HZS42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  <c r="AZ2" s="278" t="s">
        <v>835</v>
      </c>
      <c r="BA2" s="278" t="s">
        <v>836</v>
      </c>
      <c r="BB2" s="278" t="s">
        <v>19</v>
      </c>
      <c r="BC2" s="278" t="s">
        <v>837</v>
      </c>
      <c r="BD2" s="278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PZS typu VÚD v obvodu SSZT Brno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838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1. 3. 2023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ROUND((SUM(BE94:BE224)),  2)</f>
        <v>0</v>
      </c>
      <c r="G35" s="39"/>
      <c r="H35" s="39"/>
      <c r="I35" s="158">
        <v>0.20999999999999999</v>
      </c>
      <c r="J35" s="157">
        <f>ROUND(((SUM(BE94:BE224))*I35),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ROUND((SUM(BF94:BF224)),  2)</f>
        <v>0</v>
      </c>
      <c r="G36" s="39"/>
      <c r="H36" s="39"/>
      <c r="I36" s="158">
        <v>0.14999999999999999</v>
      </c>
      <c r="J36" s="157">
        <f>ROUND(((SUM(BF94:BF224))*I36),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ROUND((SUM(BG94:BG224)),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ROUND((SUM(BH94:BH224)),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ROUND((SUM(BI94:BI224)),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PZS typu VÚD v obvodu SSZT Brno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838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Technologická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1. 3. 2023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106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107</v>
      </c>
      <c r="E65" s="183"/>
      <c r="F65" s="183"/>
      <c r="G65" s="183"/>
      <c r="H65" s="183"/>
      <c r="I65" s="183"/>
      <c r="J65" s="184">
        <f>J136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108</v>
      </c>
      <c r="E66" s="178"/>
      <c r="F66" s="178"/>
      <c r="G66" s="178"/>
      <c r="H66" s="178"/>
      <c r="I66" s="178"/>
      <c r="J66" s="179">
        <f>J154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109</v>
      </c>
      <c r="E67" s="183"/>
      <c r="F67" s="183"/>
      <c r="G67" s="183"/>
      <c r="H67" s="183"/>
      <c r="I67" s="183"/>
      <c r="J67" s="184">
        <f>J158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839</v>
      </c>
      <c r="E68" s="183"/>
      <c r="F68" s="183"/>
      <c r="G68" s="183"/>
      <c r="H68" s="183"/>
      <c r="I68" s="183"/>
      <c r="J68" s="184">
        <f>J164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113</v>
      </c>
      <c r="E69" s="178"/>
      <c r="F69" s="178"/>
      <c r="G69" s="178"/>
      <c r="H69" s="178"/>
      <c r="I69" s="178"/>
      <c r="J69" s="179">
        <f>J178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114</v>
      </c>
      <c r="E70" s="178"/>
      <c r="F70" s="178"/>
      <c r="G70" s="178"/>
      <c r="H70" s="178"/>
      <c r="I70" s="178"/>
      <c r="J70" s="179">
        <f>J194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115</v>
      </c>
      <c r="E71" s="178"/>
      <c r="F71" s="178"/>
      <c r="G71" s="178"/>
      <c r="H71" s="178"/>
      <c r="I71" s="178"/>
      <c r="J71" s="179">
        <f>J201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116</v>
      </c>
      <c r="E72" s="178"/>
      <c r="F72" s="178"/>
      <c r="G72" s="178"/>
      <c r="H72" s="178"/>
      <c r="I72" s="178"/>
      <c r="J72" s="179">
        <f>J209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117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Oprava PZS typu VÚD v obvodu SSZT Brno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98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838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100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01 - Technologická část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 xml:space="preserve"> </v>
      </c>
      <c r="G88" s="41"/>
      <c r="H88" s="41"/>
      <c r="I88" s="33" t="s">
        <v>23</v>
      </c>
      <c r="J88" s="73" t="str">
        <f>IF(J14="","",J14)</f>
        <v>1. 3. 2023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 xml:space="preserve"> </v>
      </c>
      <c r="G90" s="41"/>
      <c r="H90" s="41"/>
      <c r="I90" s="33" t="s">
        <v>30</v>
      </c>
      <c r="J90" s="37" t="str">
        <f>E23</f>
        <v>Signal Projekt s.r.o.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IF(E20="","",E20)</f>
        <v>Vyplň údaj</v>
      </c>
      <c r="G91" s="41"/>
      <c r="H91" s="41"/>
      <c r="I91" s="33" t="s">
        <v>34</v>
      </c>
      <c r="J91" s="37" t="str">
        <f>E26</f>
        <v>Štěpán Mikš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118</v>
      </c>
      <c r="D93" s="189" t="s">
        <v>57</v>
      </c>
      <c r="E93" s="189" t="s">
        <v>53</v>
      </c>
      <c r="F93" s="189" t="s">
        <v>54</v>
      </c>
      <c r="G93" s="189" t="s">
        <v>119</v>
      </c>
      <c r="H93" s="189" t="s">
        <v>120</v>
      </c>
      <c r="I93" s="189" t="s">
        <v>121</v>
      </c>
      <c r="J93" s="189" t="s">
        <v>104</v>
      </c>
      <c r="K93" s="190" t="s">
        <v>122</v>
      </c>
      <c r="L93" s="191"/>
      <c r="M93" s="93" t="s">
        <v>19</v>
      </c>
      <c r="N93" s="94" t="s">
        <v>42</v>
      </c>
      <c r="O93" s="94" t="s">
        <v>123</v>
      </c>
      <c r="P93" s="94" t="s">
        <v>124</v>
      </c>
      <c r="Q93" s="94" t="s">
        <v>125</v>
      </c>
      <c r="R93" s="94" t="s">
        <v>126</v>
      </c>
      <c r="S93" s="94" t="s">
        <v>127</v>
      </c>
      <c r="T93" s="95" t="s">
        <v>128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129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P95+P154+P178+P194+P201+P209</f>
        <v>0</v>
      </c>
      <c r="Q94" s="97"/>
      <c r="R94" s="194">
        <f>R95+R154+R178+R194+R201+R209</f>
        <v>0</v>
      </c>
      <c r="S94" s="97"/>
      <c r="T94" s="195">
        <f>T95+T154+T178+T194+T201+T209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105</v>
      </c>
      <c r="BK94" s="196">
        <f>BK95+BK154+BK178+BK194+BK201+BK209</f>
        <v>0</v>
      </c>
    </row>
    <row r="95" s="12" customFormat="1" ht="25.92" customHeight="1">
      <c r="A95" s="12"/>
      <c r="B95" s="197"/>
      <c r="C95" s="198"/>
      <c r="D95" s="199" t="s">
        <v>71</v>
      </c>
      <c r="E95" s="200" t="s">
        <v>83</v>
      </c>
      <c r="F95" s="200" t="s">
        <v>130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P96+SUM(P97:P136)</f>
        <v>0</v>
      </c>
      <c r="Q95" s="205"/>
      <c r="R95" s="206">
        <f>R96+SUM(R97:R136)</f>
        <v>0</v>
      </c>
      <c r="S95" s="205"/>
      <c r="T95" s="207">
        <f>T96+SUM(T97:T136)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71</v>
      </c>
      <c r="AU95" s="209" t="s">
        <v>72</v>
      </c>
      <c r="AY95" s="208" t="s">
        <v>131</v>
      </c>
      <c r="BK95" s="210">
        <f>BK96+SUM(BK97:BK136)</f>
        <v>0</v>
      </c>
    </row>
    <row r="96" s="2" customFormat="1" ht="33" customHeight="1">
      <c r="A96" s="39"/>
      <c r="B96" s="40"/>
      <c r="C96" s="211" t="s">
        <v>79</v>
      </c>
      <c r="D96" s="211" t="s">
        <v>132</v>
      </c>
      <c r="E96" s="212" t="s">
        <v>133</v>
      </c>
      <c r="F96" s="213" t="s">
        <v>134</v>
      </c>
      <c r="G96" s="214" t="s">
        <v>135</v>
      </c>
      <c r="H96" s="215">
        <v>435</v>
      </c>
      <c r="I96" s="216"/>
      <c r="J96" s="217">
        <f>ROUND(I96*H96,2)</f>
        <v>0</v>
      </c>
      <c r="K96" s="213" t="s">
        <v>136</v>
      </c>
      <c r="L96" s="218"/>
      <c r="M96" s="219" t="s">
        <v>19</v>
      </c>
      <c r="N96" s="220" t="s">
        <v>43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137</v>
      </c>
      <c r="AT96" s="223" t="s">
        <v>132</v>
      </c>
      <c r="AU96" s="223" t="s">
        <v>79</v>
      </c>
      <c r="AY96" s="18" t="s">
        <v>131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79</v>
      </c>
      <c r="BK96" s="224">
        <f>ROUND(I96*H96,2)</f>
        <v>0</v>
      </c>
      <c r="BL96" s="18" t="s">
        <v>138</v>
      </c>
      <c r="BM96" s="223" t="s">
        <v>840</v>
      </c>
    </row>
    <row r="97" s="13" customFormat="1">
      <c r="A97" s="13"/>
      <c r="B97" s="225"/>
      <c r="C97" s="226"/>
      <c r="D97" s="227" t="s">
        <v>140</v>
      </c>
      <c r="E97" s="228" t="s">
        <v>19</v>
      </c>
      <c r="F97" s="229" t="s">
        <v>141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140</v>
      </c>
      <c r="AU97" s="235" t="s">
        <v>79</v>
      </c>
      <c r="AV97" s="13" t="s">
        <v>79</v>
      </c>
      <c r="AW97" s="13" t="s">
        <v>33</v>
      </c>
      <c r="AX97" s="13" t="s">
        <v>72</v>
      </c>
      <c r="AY97" s="235" t="s">
        <v>131</v>
      </c>
    </row>
    <row r="98" s="14" customFormat="1">
      <c r="A98" s="14"/>
      <c r="B98" s="236"/>
      <c r="C98" s="237"/>
      <c r="D98" s="227" t="s">
        <v>140</v>
      </c>
      <c r="E98" s="238" t="s">
        <v>19</v>
      </c>
      <c r="F98" s="239" t="s">
        <v>841</v>
      </c>
      <c r="G98" s="237"/>
      <c r="H98" s="240">
        <v>435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140</v>
      </c>
      <c r="AU98" s="246" t="s">
        <v>79</v>
      </c>
      <c r="AV98" s="14" t="s">
        <v>81</v>
      </c>
      <c r="AW98" s="14" t="s">
        <v>33</v>
      </c>
      <c r="AX98" s="14" t="s">
        <v>72</v>
      </c>
      <c r="AY98" s="246" t="s">
        <v>131</v>
      </c>
    </row>
    <row r="99" s="15" customFormat="1">
      <c r="A99" s="15"/>
      <c r="B99" s="247"/>
      <c r="C99" s="248"/>
      <c r="D99" s="227" t="s">
        <v>140</v>
      </c>
      <c r="E99" s="249" t="s">
        <v>19</v>
      </c>
      <c r="F99" s="250" t="s">
        <v>143</v>
      </c>
      <c r="G99" s="248"/>
      <c r="H99" s="251">
        <v>435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140</v>
      </c>
      <c r="AU99" s="257" t="s">
        <v>79</v>
      </c>
      <c r="AV99" s="15" t="s">
        <v>138</v>
      </c>
      <c r="AW99" s="15" t="s">
        <v>33</v>
      </c>
      <c r="AX99" s="15" t="s">
        <v>79</v>
      </c>
      <c r="AY99" s="257" t="s">
        <v>131</v>
      </c>
    </row>
    <row r="100" s="2" customFormat="1" ht="90" customHeight="1">
      <c r="A100" s="39"/>
      <c r="B100" s="40"/>
      <c r="C100" s="258" t="s">
        <v>81</v>
      </c>
      <c r="D100" s="258" t="s">
        <v>144</v>
      </c>
      <c r="E100" s="259" t="s">
        <v>145</v>
      </c>
      <c r="F100" s="260" t="s">
        <v>146</v>
      </c>
      <c r="G100" s="261" t="s">
        <v>147</v>
      </c>
      <c r="H100" s="262">
        <v>6</v>
      </c>
      <c r="I100" s="263"/>
      <c r="J100" s="264">
        <f>ROUND(I100*H100,2)</f>
        <v>0</v>
      </c>
      <c r="K100" s="260" t="s">
        <v>136</v>
      </c>
      <c r="L100" s="45"/>
      <c r="M100" s="265" t="s">
        <v>19</v>
      </c>
      <c r="N100" s="266" t="s">
        <v>43</v>
      </c>
      <c r="O100" s="85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3" t="s">
        <v>148</v>
      </c>
      <c r="AT100" s="223" t="s">
        <v>144</v>
      </c>
      <c r="AU100" s="223" t="s">
        <v>79</v>
      </c>
      <c r="AY100" s="18" t="s">
        <v>131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79</v>
      </c>
      <c r="BK100" s="224">
        <f>ROUND(I100*H100,2)</f>
        <v>0</v>
      </c>
      <c r="BL100" s="18" t="s">
        <v>148</v>
      </c>
      <c r="BM100" s="223" t="s">
        <v>842</v>
      </c>
    </row>
    <row r="101" s="2" customFormat="1" ht="33" customHeight="1">
      <c r="A101" s="39"/>
      <c r="B101" s="40"/>
      <c r="C101" s="211" t="s">
        <v>150</v>
      </c>
      <c r="D101" s="211" t="s">
        <v>132</v>
      </c>
      <c r="E101" s="212" t="s">
        <v>161</v>
      </c>
      <c r="F101" s="213" t="s">
        <v>162</v>
      </c>
      <c r="G101" s="214" t="s">
        <v>135</v>
      </c>
      <c r="H101" s="215">
        <v>185</v>
      </c>
      <c r="I101" s="216"/>
      <c r="J101" s="217">
        <f>ROUND(I101*H101,2)</f>
        <v>0</v>
      </c>
      <c r="K101" s="213" t="s">
        <v>136</v>
      </c>
      <c r="L101" s="218"/>
      <c r="M101" s="219" t="s">
        <v>19</v>
      </c>
      <c r="N101" s="220" t="s">
        <v>43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137</v>
      </c>
      <c r="AT101" s="223" t="s">
        <v>132</v>
      </c>
      <c r="AU101" s="223" t="s">
        <v>79</v>
      </c>
      <c r="AY101" s="18" t="s">
        <v>131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79</v>
      </c>
      <c r="BK101" s="224">
        <f>ROUND(I101*H101,2)</f>
        <v>0</v>
      </c>
      <c r="BL101" s="18" t="s">
        <v>138</v>
      </c>
      <c r="BM101" s="223" t="s">
        <v>843</v>
      </c>
    </row>
    <row r="102" s="13" customFormat="1">
      <c r="A102" s="13"/>
      <c r="B102" s="225"/>
      <c r="C102" s="226"/>
      <c r="D102" s="227" t="s">
        <v>140</v>
      </c>
      <c r="E102" s="228" t="s">
        <v>19</v>
      </c>
      <c r="F102" s="229" t="s">
        <v>164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140</v>
      </c>
      <c r="AU102" s="235" t="s">
        <v>79</v>
      </c>
      <c r="AV102" s="13" t="s">
        <v>79</v>
      </c>
      <c r="AW102" s="13" t="s">
        <v>33</v>
      </c>
      <c r="AX102" s="13" t="s">
        <v>72</v>
      </c>
      <c r="AY102" s="235" t="s">
        <v>131</v>
      </c>
    </row>
    <row r="103" s="14" customFormat="1">
      <c r="A103" s="14"/>
      <c r="B103" s="236"/>
      <c r="C103" s="237"/>
      <c r="D103" s="227" t="s">
        <v>140</v>
      </c>
      <c r="E103" s="238" t="s">
        <v>19</v>
      </c>
      <c r="F103" s="239" t="s">
        <v>844</v>
      </c>
      <c r="G103" s="237"/>
      <c r="H103" s="240">
        <v>185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140</v>
      </c>
      <c r="AU103" s="246" t="s">
        <v>79</v>
      </c>
      <c r="AV103" s="14" t="s">
        <v>81</v>
      </c>
      <c r="AW103" s="14" t="s">
        <v>33</v>
      </c>
      <c r="AX103" s="14" t="s">
        <v>72</v>
      </c>
      <c r="AY103" s="246" t="s">
        <v>131</v>
      </c>
    </row>
    <row r="104" s="15" customFormat="1">
      <c r="A104" s="15"/>
      <c r="B104" s="247"/>
      <c r="C104" s="248"/>
      <c r="D104" s="227" t="s">
        <v>140</v>
      </c>
      <c r="E104" s="249" t="s">
        <v>19</v>
      </c>
      <c r="F104" s="250" t="s">
        <v>143</v>
      </c>
      <c r="G104" s="248"/>
      <c r="H104" s="251">
        <v>185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7" t="s">
        <v>140</v>
      </c>
      <c r="AU104" s="257" t="s">
        <v>79</v>
      </c>
      <c r="AV104" s="15" t="s">
        <v>138</v>
      </c>
      <c r="AW104" s="15" t="s">
        <v>33</v>
      </c>
      <c r="AX104" s="15" t="s">
        <v>79</v>
      </c>
      <c r="AY104" s="257" t="s">
        <v>131</v>
      </c>
    </row>
    <row r="105" s="2" customFormat="1" ht="90" customHeight="1">
      <c r="A105" s="39"/>
      <c r="B105" s="40"/>
      <c r="C105" s="258" t="s">
        <v>138</v>
      </c>
      <c r="D105" s="258" t="s">
        <v>144</v>
      </c>
      <c r="E105" s="259" t="s">
        <v>167</v>
      </c>
      <c r="F105" s="260" t="s">
        <v>168</v>
      </c>
      <c r="G105" s="261" t="s">
        <v>147</v>
      </c>
      <c r="H105" s="262">
        <v>6</v>
      </c>
      <c r="I105" s="263"/>
      <c r="J105" s="264">
        <f>ROUND(I105*H105,2)</f>
        <v>0</v>
      </c>
      <c r="K105" s="260" t="s">
        <v>136</v>
      </c>
      <c r="L105" s="45"/>
      <c r="M105" s="265" t="s">
        <v>19</v>
      </c>
      <c r="N105" s="266" t="s">
        <v>43</v>
      </c>
      <c r="O105" s="85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3" t="s">
        <v>148</v>
      </c>
      <c r="AT105" s="223" t="s">
        <v>144</v>
      </c>
      <c r="AU105" s="223" t="s">
        <v>79</v>
      </c>
      <c r="AY105" s="18" t="s">
        <v>131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79</v>
      </c>
      <c r="BK105" s="224">
        <f>ROUND(I105*H105,2)</f>
        <v>0</v>
      </c>
      <c r="BL105" s="18" t="s">
        <v>148</v>
      </c>
      <c r="BM105" s="223" t="s">
        <v>845</v>
      </c>
    </row>
    <row r="106" s="2" customFormat="1" ht="111.75" customHeight="1">
      <c r="A106" s="39"/>
      <c r="B106" s="40"/>
      <c r="C106" s="258" t="s">
        <v>160</v>
      </c>
      <c r="D106" s="258" t="s">
        <v>144</v>
      </c>
      <c r="E106" s="259" t="s">
        <v>174</v>
      </c>
      <c r="F106" s="260" t="s">
        <v>175</v>
      </c>
      <c r="G106" s="261" t="s">
        <v>135</v>
      </c>
      <c r="H106" s="262">
        <v>620</v>
      </c>
      <c r="I106" s="263"/>
      <c r="J106" s="264">
        <f>ROUND(I106*H106,2)</f>
        <v>0</v>
      </c>
      <c r="K106" s="260" t="s">
        <v>136</v>
      </c>
      <c r="L106" s="45"/>
      <c r="M106" s="265" t="s">
        <v>19</v>
      </c>
      <c r="N106" s="266" t="s">
        <v>43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148</v>
      </c>
      <c r="AT106" s="223" t="s">
        <v>144</v>
      </c>
      <c r="AU106" s="223" t="s">
        <v>79</v>
      </c>
      <c r="AY106" s="18" t="s">
        <v>131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79</v>
      </c>
      <c r="BK106" s="224">
        <f>ROUND(I106*H106,2)</f>
        <v>0</v>
      </c>
      <c r="BL106" s="18" t="s">
        <v>148</v>
      </c>
      <c r="BM106" s="223" t="s">
        <v>846</v>
      </c>
    </row>
    <row r="107" s="13" customFormat="1">
      <c r="A107" s="13"/>
      <c r="B107" s="225"/>
      <c r="C107" s="226"/>
      <c r="D107" s="227" t="s">
        <v>140</v>
      </c>
      <c r="E107" s="228" t="s">
        <v>19</v>
      </c>
      <c r="F107" s="229" t="s">
        <v>141</v>
      </c>
      <c r="G107" s="226"/>
      <c r="H107" s="228" t="s">
        <v>19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140</v>
      </c>
      <c r="AU107" s="235" t="s">
        <v>79</v>
      </c>
      <c r="AV107" s="13" t="s">
        <v>79</v>
      </c>
      <c r="AW107" s="13" t="s">
        <v>33</v>
      </c>
      <c r="AX107" s="13" t="s">
        <v>72</v>
      </c>
      <c r="AY107" s="235" t="s">
        <v>131</v>
      </c>
    </row>
    <row r="108" s="14" customFormat="1">
      <c r="A108" s="14"/>
      <c r="B108" s="236"/>
      <c r="C108" s="237"/>
      <c r="D108" s="227" t="s">
        <v>140</v>
      </c>
      <c r="E108" s="238" t="s">
        <v>19</v>
      </c>
      <c r="F108" s="239" t="s">
        <v>841</v>
      </c>
      <c r="G108" s="237"/>
      <c r="H108" s="240">
        <v>435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140</v>
      </c>
      <c r="AU108" s="246" t="s">
        <v>79</v>
      </c>
      <c r="AV108" s="14" t="s">
        <v>81</v>
      </c>
      <c r="AW108" s="14" t="s">
        <v>33</v>
      </c>
      <c r="AX108" s="14" t="s">
        <v>72</v>
      </c>
      <c r="AY108" s="246" t="s">
        <v>131</v>
      </c>
    </row>
    <row r="109" s="13" customFormat="1">
      <c r="A109" s="13"/>
      <c r="B109" s="225"/>
      <c r="C109" s="226"/>
      <c r="D109" s="227" t="s">
        <v>140</v>
      </c>
      <c r="E109" s="228" t="s">
        <v>19</v>
      </c>
      <c r="F109" s="229" t="s">
        <v>164</v>
      </c>
      <c r="G109" s="226"/>
      <c r="H109" s="228" t="s">
        <v>19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140</v>
      </c>
      <c r="AU109" s="235" t="s">
        <v>79</v>
      </c>
      <c r="AV109" s="13" t="s">
        <v>79</v>
      </c>
      <c r="AW109" s="13" t="s">
        <v>33</v>
      </c>
      <c r="AX109" s="13" t="s">
        <v>72</v>
      </c>
      <c r="AY109" s="235" t="s">
        <v>131</v>
      </c>
    </row>
    <row r="110" s="14" customFormat="1">
      <c r="A110" s="14"/>
      <c r="B110" s="236"/>
      <c r="C110" s="237"/>
      <c r="D110" s="227" t="s">
        <v>140</v>
      </c>
      <c r="E110" s="238" t="s">
        <v>19</v>
      </c>
      <c r="F110" s="239" t="s">
        <v>844</v>
      </c>
      <c r="G110" s="237"/>
      <c r="H110" s="240">
        <v>185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140</v>
      </c>
      <c r="AU110" s="246" t="s">
        <v>79</v>
      </c>
      <c r="AV110" s="14" t="s">
        <v>81</v>
      </c>
      <c r="AW110" s="14" t="s">
        <v>33</v>
      </c>
      <c r="AX110" s="14" t="s">
        <v>72</v>
      </c>
      <c r="AY110" s="246" t="s">
        <v>131</v>
      </c>
    </row>
    <row r="111" s="15" customFormat="1">
      <c r="A111" s="15"/>
      <c r="B111" s="247"/>
      <c r="C111" s="248"/>
      <c r="D111" s="227" t="s">
        <v>140</v>
      </c>
      <c r="E111" s="249" t="s">
        <v>19</v>
      </c>
      <c r="F111" s="250" t="s">
        <v>143</v>
      </c>
      <c r="G111" s="248"/>
      <c r="H111" s="251">
        <v>620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7" t="s">
        <v>140</v>
      </c>
      <c r="AU111" s="257" t="s">
        <v>79</v>
      </c>
      <c r="AV111" s="15" t="s">
        <v>138</v>
      </c>
      <c r="AW111" s="15" t="s">
        <v>33</v>
      </c>
      <c r="AX111" s="15" t="s">
        <v>79</v>
      </c>
      <c r="AY111" s="257" t="s">
        <v>131</v>
      </c>
    </row>
    <row r="112" s="2" customFormat="1" ht="33" customHeight="1">
      <c r="A112" s="39"/>
      <c r="B112" s="40"/>
      <c r="C112" s="211" t="s">
        <v>166</v>
      </c>
      <c r="D112" s="211" t="s">
        <v>132</v>
      </c>
      <c r="E112" s="212" t="s">
        <v>180</v>
      </c>
      <c r="F112" s="213" t="s">
        <v>181</v>
      </c>
      <c r="G112" s="214" t="s">
        <v>135</v>
      </c>
      <c r="H112" s="215">
        <v>60</v>
      </c>
      <c r="I112" s="216"/>
      <c r="J112" s="217">
        <f>ROUND(I112*H112,2)</f>
        <v>0</v>
      </c>
      <c r="K112" s="213" t="s">
        <v>136</v>
      </c>
      <c r="L112" s="218"/>
      <c r="M112" s="219" t="s">
        <v>19</v>
      </c>
      <c r="N112" s="220" t="s">
        <v>43</v>
      </c>
      <c r="O112" s="85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3" t="s">
        <v>137</v>
      </c>
      <c r="AT112" s="223" t="s">
        <v>132</v>
      </c>
      <c r="AU112" s="223" t="s">
        <v>79</v>
      </c>
      <c r="AY112" s="18" t="s">
        <v>131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79</v>
      </c>
      <c r="BK112" s="224">
        <f>ROUND(I112*H112,2)</f>
        <v>0</v>
      </c>
      <c r="BL112" s="18" t="s">
        <v>138</v>
      </c>
      <c r="BM112" s="223" t="s">
        <v>847</v>
      </c>
    </row>
    <row r="113" s="13" customFormat="1">
      <c r="A113" s="13"/>
      <c r="B113" s="225"/>
      <c r="C113" s="226"/>
      <c r="D113" s="227" t="s">
        <v>140</v>
      </c>
      <c r="E113" s="228" t="s">
        <v>19</v>
      </c>
      <c r="F113" s="229" t="s">
        <v>183</v>
      </c>
      <c r="G113" s="226"/>
      <c r="H113" s="228" t="s">
        <v>19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140</v>
      </c>
      <c r="AU113" s="235" t="s">
        <v>79</v>
      </c>
      <c r="AV113" s="13" t="s">
        <v>79</v>
      </c>
      <c r="AW113" s="13" t="s">
        <v>33</v>
      </c>
      <c r="AX113" s="13" t="s">
        <v>72</v>
      </c>
      <c r="AY113" s="235" t="s">
        <v>131</v>
      </c>
    </row>
    <row r="114" s="14" customFormat="1">
      <c r="A114" s="14"/>
      <c r="B114" s="236"/>
      <c r="C114" s="237"/>
      <c r="D114" s="227" t="s">
        <v>140</v>
      </c>
      <c r="E114" s="238" t="s">
        <v>19</v>
      </c>
      <c r="F114" s="239" t="s">
        <v>848</v>
      </c>
      <c r="G114" s="237"/>
      <c r="H114" s="240">
        <v>60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140</v>
      </c>
      <c r="AU114" s="246" t="s">
        <v>79</v>
      </c>
      <c r="AV114" s="14" t="s">
        <v>81</v>
      </c>
      <c r="AW114" s="14" t="s">
        <v>33</v>
      </c>
      <c r="AX114" s="14" t="s">
        <v>72</v>
      </c>
      <c r="AY114" s="246" t="s">
        <v>131</v>
      </c>
    </row>
    <row r="115" s="15" customFormat="1">
      <c r="A115" s="15"/>
      <c r="B115" s="247"/>
      <c r="C115" s="248"/>
      <c r="D115" s="227" t="s">
        <v>140</v>
      </c>
      <c r="E115" s="249" t="s">
        <v>19</v>
      </c>
      <c r="F115" s="250" t="s">
        <v>143</v>
      </c>
      <c r="G115" s="248"/>
      <c r="H115" s="251">
        <v>60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140</v>
      </c>
      <c r="AU115" s="257" t="s">
        <v>79</v>
      </c>
      <c r="AV115" s="15" t="s">
        <v>138</v>
      </c>
      <c r="AW115" s="15" t="s">
        <v>33</v>
      </c>
      <c r="AX115" s="15" t="s">
        <v>79</v>
      </c>
      <c r="AY115" s="257" t="s">
        <v>131</v>
      </c>
    </row>
    <row r="116" s="2" customFormat="1" ht="90" customHeight="1">
      <c r="A116" s="39"/>
      <c r="B116" s="40"/>
      <c r="C116" s="258" t="s">
        <v>170</v>
      </c>
      <c r="D116" s="258" t="s">
        <v>144</v>
      </c>
      <c r="E116" s="259" t="s">
        <v>186</v>
      </c>
      <c r="F116" s="260" t="s">
        <v>187</v>
      </c>
      <c r="G116" s="261" t="s">
        <v>147</v>
      </c>
      <c r="H116" s="262">
        <v>4</v>
      </c>
      <c r="I116" s="263"/>
      <c r="J116" s="264">
        <f>ROUND(I116*H116,2)</f>
        <v>0</v>
      </c>
      <c r="K116" s="260" t="s">
        <v>136</v>
      </c>
      <c r="L116" s="45"/>
      <c r="M116" s="265" t="s">
        <v>19</v>
      </c>
      <c r="N116" s="266" t="s">
        <v>43</v>
      </c>
      <c r="O116" s="85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3" t="s">
        <v>148</v>
      </c>
      <c r="AT116" s="223" t="s">
        <v>144</v>
      </c>
      <c r="AU116" s="223" t="s">
        <v>79</v>
      </c>
      <c r="AY116" s="18" t="s">
        <v>131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79</v>
      </c>
      <c r="BK116" s="224">
        <f>ROUND(I116*H116,2)</f>
        <v>0</v>
      </c>
      <c r="BL116" s="18" t="s">
        <v>148</v>
      </c>
      <c r="BM116" s="223" t="s">
        <v>849</v>
      </c>
    </row>
    <row r="117" s="2" customFormat="1" ht="111.75" customHeight="1">
      <c r="A117" s="39"/>
      <c r="B117" s="40"/>
      <c r="C117" s="258" t="s">
        <v>137</v>
      </c>
      <c r="D117" s="258" t="s">
        <v>144</v>
      </c>
      <c r="E117" s="259" t="s">
        <v>200</v>
      </c>
      <c r="F117" s="260" t="s">
        <v>201</v>
      </c>
      <c r="G117" s="261" t="s">
        <v>135</v>
      </c>
      <c r="H117" s="262">
        <v>60</v>
      </c>
      <c r="I117" s="263"/>
      <c r="J117" s="264">
        <f>ROUND(I117*H117,2)</f>
        <v>0</v>
      </c>
      <c r="K117" s="260" t="s">
        <v>136</v>
      </c>
      <c r="L117" s="45"/>
      <c r="M117" s="265" t="s">
        <v>19</v>
      </c>
      <c r="N117" s="266" t="s">
        <v>43</v>
      </c>
      <c r="O117" s="85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3" t="s">
        <v>148</v>
      </c>
      <c r="AT117" s="223" t="s">
        <v>144</v>
      </c>
      <c r="AU117" s="223" t="s">
        <v>79</v>
      </c>
      <c r="AY117" s="18" t="s">
        <v>131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79</v>
      </c>
      <c r="BK117" s="224">
        <f>ROUND(I117*H117,2)</f>
        <v>0</v>
      </c>
      <c r="BL117" s="18" t="s">
        <v>148</v>
      </c>
      <c r="BM117" s="223" t="s">
        <v>850</v>
      </c>
    </row>
    <row r="118" s="13" customFormat="1">
      <c r="A118" s="13"/>
      <c r="B118" s="225"/>
      <c r="C118" s="226"/>
      <c r="D118" s="227" t="s">
        <v>140</v>
      </c>
      <c r="E118" s="228" t="s">
        <v>19</v>
      </c>
      <c r="F118" s="229" t="s">
        <v>183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140</v>
      </c>
      <c r="AU118" s="235" t="s">
        <v>79</v>
      </c>
      <c r="AV118" s="13" t="s">
        <v>79</v>
      </c>
      <c r="AW118" s="13" t="s">
        <v>33</v>
      </c>
      <c r="AX118" s="13" t="s">
        <v>72</v>
      </c>
      <c r="AY118" s="235" t="s">
        <v>131</v>
      </c>
    </row>
    <row r="119" s="14" customFormat="1">
      <c r="A119" s="14"/>
      <c r="B119" s="236"/>
      <c r="C119" s="237"/>
      <c r="D119" s="227" t="s">
        <v>140</v>
      </c>
      <c r="E119" s="238" t="s">
        <v>19</v>
      </c>
      <c r="F119" s="239" t="s">
        <v>848</v>
      </c>
      <c r="G119" s="237"/>
      <c r="H119" s="240">
        <v>60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140</v>
      </c>
      <c r="AU119" s="246" t="s">
        <v>79</v>
      </c>
      <c r="AV119" s="14" t="s">
        <v>81</v>
      </c>
      <c r="AW119" s="14" t="s">
        <v>33</v>
      </c>
      <c r="AX119" s="14" t="s">
        <v>72</v>
      </c>
      <c r="AY119" s="246" t="s">
        <v>131</v>
      </c>
    </row>
    <row r="120" s="15" customFormat="1">
      <c r="A120" s="15"/>
      <c r="B120" s="247"/>
      <c r="C120" s="248"/>
      <c r="D120" s="227" t="s">
        <v>140</v>
      </c>
      <c r="E120" s="249" t="s">
        <v>19</v>
      </c>
      <c r="F120" s="250" t="s">
        <v>143</v>
      </c>
      <c r="G120" s="248"/>
      <c r="H120" s="251">
        <v>60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140</v>
      </c>
      <c r="AU120" s="257" t="s">
        <v>79</v>
      </c>
      <c r="AV120" s="15" t="s">
        <v>138</v>
      </c>
      <c r="AW120" s="15" t="s">
        <v>33</v>
      </c>
      <c r="AX120" s="15" t="s">
        <v>79</v>
      </c>
      <c r="AY120" s="257" t="s">
        <v>131</v>
      </c>
    </row>
    <row r="121" s="2" customFormat="1" ht="33" customHeight="1">
      <c r="A121" s="39"/>
      <c r="B121" s="40"/>
      <c r="C121" s="211" t="s">
        <v>179</v>
      </c>
      <c r="D121" s="211" t="s">
        <v>132</v>
      </c>
      <c r="E121" s="212" t="s">
        <v>204</v>
      </c>
      <c r="F121" s="213" t="s">
        <v>205</v>
      </c>
      <c r="G121" s="214" t="s">
        <v>135</v>
      </c>
      <c r="H121" s="215">
        <v>300</v>
      </c>
      <c r="I121" s="216"/>
      <c r="J121" s="217">
        <f>ROUND(I121*H121,2)</f>
        <v>0</v>
      </c>
      <c r="K121" s="213" t="s">
        <v>136</v>
      </c>
      <c r="L121" s="218"/>
      <c r="M121" s="219" t="s">
        <v>19</v>
      </c>
      <c r="N121" s="220" t="s">
        <v>43</v>
      </c>
      <c r="O121" s="85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3" t="s">
        <v>137</v>
      </c>
      <c r="AT121" s="223" t="s">
        <v>132</v>
      </c>
      <c r="AU121" s="223" t="s">
        <v>79</v>
      </c>
      <c r="AY121" s="18" t="s">
        <v>131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79</v>
      </c>
      <c r="BK121" s="224">
        <f>ROUND(I121*H121,2)</f>
        <v>0</v>
      </c>
      <c r="BL121" s="18" t="s">
        <v>138</v>
      </c>
      <c r="BM121" s="223" t="s">
        <v>851</v>
      </c>
    </row>
    <row r="122" s="13" customFormat="1">
      <c r="A122" s="13"/>
      <c r="B122" s="225"/>
      <c r="C122" s="226"/>
      <c r="D122" s="227" t="s">
        <v>140</v>
      </c>
      <c r="E122" s="228" t="s">
        <v>19</v>
      </c>
      <c r="F122" s="229" t="s">
        <v>207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140</v>
      </c>
      <c r="AU122" s="235" t="s">
        <v>79</v>
      </c>
      <c r="AV122" s="13" t="s">
        <v>79</v>
      </c>
      <c r="AW122" s="13" t="s">
        <v>33</v>
      </c>
      <c r="AX122" s="13" t="s">
        <v>72</v>
      </c>
      <c r="AY122" s="235" t="s">
        <v>131</v>
      </c>
    </row>
    <row r="123" s="14" customFormat="1">
      <c r="A123" s="14"/>
      <c r="B123" s="236"/>
      <c r="C123" s="237"/>
      <c r="D123" s="227" t="s">
        <v>140</v>
      </c>
      <c r="E123" s="238" t="s">
        <v>19</v>
      </c>
      <c r="F123" s="239" t="s">
        <v>852</v>
      </c>
      <c r="G123" s="237"/>
      <c r="H123" s="240">
        <v>300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140</v>
      </c>
      <c r="AU123" s="246" t="s">
        <v>79</v>
      </c>
      <c r="AV123" s="14" t="s">
        <v>81</v>
      </c>
      <c r="AW123" s="14" t="s">
        <v>33</v>
      </c>
      <c r="AX123" s="14" t="s">
        <v>72</v>
      </c>
      <c r="AY123" s="246" t="s">
        <v>131</v>
      </c>
    </row>
    <row r="124" s="15" customFormat="1">
      <c r="A124" s="15"/>
      <c r="B124" s="247"/>
      <c r="C124" s="248"/>
      <c r="D124" s="227" t="s">
        <v>140</v>
      </c>
      <c r="E124" s="249" t="s">
        <v>19</v>
      </c>
      <c r="F124" s="250" t="s">
        <v>143</v>
      </c>
      <c r="G124" s="248"/>
      <c r="H124" s="251">
        <v>300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140</v>
      </c>
      <c r="AU124" s="257" t="s">
        <v>79</v>
      </c>
      <c r="AV124" s="15" t="s">
        <v>138</v>
      </c>
      <c r="AW124" s="15" t="s">
        <v>33</v>
      </c>
      <c r="AX124" s="15" t="s">
        <v>79</v>
      </c>
      <c r="AY124" s="257" t="s">
        <v>131</v>
      </c>
    </row>
    <row r="125" s="2" customFormat="1" ht="24.15" customHeight="1">
      <c r="A125" s="39"/>
      <c r="B125" s="40"/>
      <c r="C125" s="211" t="s">
        <v>185</v>
      </c>
      <c r="D125" s="211" t="s">
        <v>132</v>
      </c>
      <c r="E125" s="212" t="s">
        <v>853</v>
      </c>
      <c r="F125" s="213" t="s">
        <v>854</v>
      </c>
      <c r="G125" s="214" t="s">
        <v>135</v>
      </c>
      <c r="H125" s="215">
        <v>800</v>
      </c>
      <c r="I125" s="216"/>
      <c r="J125" s="217">
        <f>ROUND(I125*H125,2)</f>
        <v>0</v>
      </c>
      <c r="K125" s="213" t="s">
        <v>136</v>
      </c>
      <c r="L125" s="218"/>
      <c r="M125" s="219" t="s">
        <v>19</v>
      </c>
      <c r="N125" s="220" t="s">
        <v>43</v>
      </c>
      <c r="O125" s="85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3" t="s">
        <v>137</v>
      </c>
      <c r="AT125" s="223" t="s">
        <v>132</v>
      </c>
      <c r="AU125" s="223" t="s">
        <v>79</v>
      </c>
      <c r="AY125" s="18" t="s">
        <v>131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79</v>
      </c>
      <c r="BK125" s="224">
        <f>ROUND(I125*H125,2)</f>
        <v>0</v>
      </c>
      <c r="BL125" s="18" t="s">
        <v>138</v>
      </c>
      <c r="BM125" s="223" t="s">
        <v>855</v>
      </c>
    </row>
    <row r="126" s="13" customFormat="1">
      <c r="A126" s="13"/>
      <c r="B126" s="225"/>
      <c r="C126" s="226"/>
      <c r="D126" s="227" t="s">
        <v>140</v>
      </c>
      <c r="E126" s="228" t="s">
        <v>19</v>
      </c>
      <c r="F126" s="229" t="s">
        <v>856</v>
      </c>
      <c r="G126" s="226"/>
      <c r="H126" s="228" t="s">
        <v>19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140</v>
      </c>
      <c r="AU126" s="235" t="s">
        <v>79</v>
      </c>
      <c r="AV126" s="13" t="s">
        <v>79</v>
      </c>
      <c r="AW126" s="13" t="s">
        <v>33</v>
      </c>
      <c r="AX126" s="13" t="s">
        <v>72</v>
      </c>
      <c r="AY126" s="235" t="s">
        <v>131</v>
      </c>
    </row>
    <row r="127" s="14" customFormat="1">
      <c r="A127" s="14"/>
      <c r="B127" s="236"/>
      <c r="C127" s="237"/>
      <c r="D127" s="227" t="s">
        <v>140</v>
      </c>
      <c r="E127" s="238" t="s">
        <v>19</v>
      </c>
      <c r="F127" s="239" t="s">
        <v>194</v>
      </c>
      <c r="G127" s="237"/>
      <c r="H127" s="240">
        <v>800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140</v>
      </c>
      <c r="AU127" s="246" t="s">
        <v>79</v>
      </c>
      <c r="AV127" s="14" t="s">
        <v>81</v>
      </c>
      <c r="AW127" s="14" t="s">
        <v>33</v>
      </c>
      <c r="AX127" s="14" t="s">
        <v>72</v>
      </c>
      <c r="AY127" s="246" t="s">
        <v>131</v>
      </c>
    </row>
    <row r="128" s="15" customFormat="1">
      <c r="A128" s="15"/>
      <c r="B128" s="247"/>
      <c r="C128" s="248"/>
      <c r="D128" s="227" t="s">
        <v>140</v>
      </c>
      <c r="E128" s="249" t="s">
        <v>19</v>
      </c>
      <c r="F128" s="250" t="s">
        <v>143</v>
      </c>
      <c r="G128" s="248"/>
      <c r="H128" s="251">
        <v>800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7" t="s">
        <v>140</v>
      </c>
      <c r="AU128" s="257" t="s">
        <v>79</v>
      </c>
      <c r="AV128" s="15" t="s">
        <v>138</v>
      </c>
      <c r="AW128" s="15" t="s">
        <v>33</v>
      </c>
      <c r="AX128" s="15" t="s">
        <v>79</v>
      </c>
      <c r="AY128" s="257" t="s">
        <v>131</v>
      </c>
    </row>
    <row r="129" s="2" customFormat="1" ht="90" customHeight="1">
      <c r="A129" s="39"/>
      <c r="B129" s="40"/>
      <c r="C129" s="258" t="s">
        <v>189</v>
      </c>
      <c r="D129" s="258" t="s">
        <v>144</v>
      </c>
      <c r="E129" s="259" t="s">
        <v>215</v>
      </c>
      <c r="F129" s="260" t="s">
        <v>216</v>
      </c>
      <c r="G129" s="261" t="s">
        <v>147</v>
      </c>
      <c r="H129" s="262">
        <v>4</v>
      </c>
      <c r="I129" s="263"/>
      <c r="J129" s="264">
        <f>ROUND(I129*H129,2)</f>
        <v>0</v>
      </c>
      <c r="K129" s="260" t="s">
        <v>136</v>
      </c>
      <c r="L129" s="45"/>
      <c r="M129" s="265" t="s">
        <v>19</v>
      </c>
      <c r="N129" s="266" t="s">
        <v>43</v>
      </c>
      <c r="O129" s="85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3" t="s">
        <v>148</v>
      </c>
      <c r="AT129" s="223" t="s">
        <v>144</v>
      </c>
      <c r="AU129" s="223" t="s">
        <v>79</v>
      </c>
      <c r="AY129" s="18" t="s">
        <v>131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79</v>
      </c>
      <c r="BK129" s="224">
        <f>ROUND(I129*H129,2)</f>
        <v>0</v>
      </c>
      <c r="BL129" s="18" t="s">
        <v>148</v>
      </c>
      <c r="BM129" s="223" t="s">
        <v>857</v>
      </c>
    </row>
    <row r="130" s="2" customFormat="1" ht="111.75" customHeight="1">
      <c r="A130" s="39"/>
      <c r="B130" s="40"/>
      <c r="C130" s="258" t="s">
        <v>195</v>
      </c>
      <c r="D130" s="258" t="s">
        <v>144</v>
      </c>
      <c r="E130" s="259" t="s">
        <v>229</v>
      </c>
      <c r="F130" s="260" t="s">
        <v>230</v>
      </c>
      <c r="G130" s="261" t="s">
        <v>135</v>
      </c>
      <c r="H130" s="262">
        <v>1100</v>
      </c>
      <c r="I130" s="263"/>
      <c r="J130" s="264">
        <f>ROUND(I130*H130,2)</f>
        <v>0</v>
      </c>
      <c r="K130" s="260" t="s">
        <v>136</v>
      </c>
      <c r="L130" s="45"/>
      <c r="M130" s="265" t="s">
        <v>19</v>
      </c>
      <c r="N130" s="266" t="s">
        <v>43</v>
      </c>
      <c r="O130" s="85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3" t="s">
        <v>148</v>
      </c>
      <c r="AT130" s="223" t="s">
        <v>144</v>
      </c>
      <c r="AU130" s="223" t="s">
        <v>79</v>
      </c>
      <c r="AY130" s="18" t="s">
        <v>131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8" t="s">
        <v>79</v>
      </c>
      <c r="BK130" s="224">
        <f>ROUND(I130*H130,2)</f>
        <v>0</v>
      </c>
      <c r="BL130" s="18" t="s">
        <v>148</v>
      </c>
      <c r="BM130" s="223" t="s">
        <v>858</v>
      </c>
    </row>
    <row r="131" s="13" customFormat="1">
      <c r="A131" s="13"/>
      <c r="B131" s="225"/>
      <c r="C131" s="226"/>
      <c r="D131" s="227" t="s">
        <v>140</v>
      </c>
      <c r="E131" s="228" t="s">
        <v>19</v>
      </c>
      <c r="F131" s="229" t="s">
        <v>207</v>
      </c>
      <c r="G131" s="226"/>
      <c r="H131" s="228" t="s">
        <v>19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140</v>
      </c>
      <c r="AU131" s="235" t="s">
        <v>79</v>
      </c>
      <c r="AV131" s="13" t="s">
        <v>79</v>
      </c>
      <c r="AW131" s="13" t="s">
        <v>33</v>
      </c>
      <c r="AX131" s="13" t="s">
        <v>72</v>
      </c>
      <c r="AY131" s="235" t="s">
        <v>131</v>
      </c>
    </row>
    <row r="132" s="14" customFormat="1">
      <c r="A132" s="14"/>
      <c r="B132" s="236"/>
      <c r="C132" s="237"/>
      <c r="D132" s="227" t="s">
        <v>140</v>
      </c>
      <c r="E132" s="238" t="s">
        <v>19</v>
      </c>
      <c r="F132" s="239" t="s">
        <v>852</v>
      </c>
      <c r="G132" s="237"/>
      <c r="H132" s="240">
        <v>300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140</v>
      </c>
      <c r="AU132" s="246" t="s">
        <v>79</v>
      </c>
      <c r="AV132" s="14" t="s">
        <v>81</v>
      </c>
      <c r="AW132" s="14" t="s">
        <v>33</v>
      </c>
      <c r="AX132" s="14" t="s">
        <v>72</v>
      </c>
      <c r="AY132" s="246" t="s">
        <v>131</v>
      </c>
    </row>
    <row r="133" s="13" customFormat="1">
      <c r="A133" s="13"/>
      <c r="B133" s="225"/>
      <c r="C133" s="226"/>
      <c r="D133" s="227" t="s">
        <v>140</v>
      </c>
      <c r="E133" s="228" t="s">
        <v>19</v>
      </c>
      <c r="F133" s="229" t="s">
        <v>859</v>
      </c>
      <c r="G133" s="226"/>
      <c r="H133" s="228" t="s">
        <v>19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140</v>
      </c>
      <c r="AU133" s="235" t="s">
        <v>79</v>
      </c>
      <c r="AV133" s="13" t="s">
        <v>79</v>
      </c>
      <c r="AW133" s="13" t="s">
        <v>33</v>
      </c>
      <c r="AX133" s="13" t="s">
        <v>72</v>
      </c>
      <c r="AY133" s="235" t="s">
        <v>131</v>
      </c>
    </row>
    <row r="134" s="14" customFormat="1">
      <c r="A134" s="14"/>
      <c r="B134" s="236"/>
      <c r="C134" s="237"/>
      <c r="D134" s="227" t="s">
        <v>140</v>
      </c>
      <c r="E134" s="238" t="s">
        <v>19</v>
      </c>
      <c r="F134" s="239" t="s">
        <v>194</v>
      </c>
      <c r="G134" s="237"/>
      <c r="H134" s="240">
        <v>800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140</v>
      </c>
      <c r="AU134" s="246" t="s">
        <v>79</v>
      </c>
      <c r="AV134" s="14" t="s">
        <v>81</v>
      </c>
      <c r="AW134" s="14" t="s">
        <v>33</v>
      </c>
      <c r="AX134" s="14" t="s">
        <v>72</v>
      </c>
      <c r="AY134" s="246" t="s">
        <v>131</v>
      </c>
    </row>
    <row r="135" s="15" customFormat="1">
      <c r="A135" s="15"/>
      <c r="B135" s="247"/>
      <c r="C135" s="248"/>
      <c r="D135" s="227" t="s">
        <v>140</v>
      </c>
      <c r="E135" s="249" t="s">
        <v>19</v>
      </c>
      <c r="F135" s="250" t="s">
        <v>143</v>
      </c>
      <c r="G135" s="248"/>
      <c r="H135" s="251">
        <v>1100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140</v>
      </c>
      <c r="AU135" s="257" t="s">
        <v>79</v>
      </c>
      <c r="AV135" s="15" t="s">
        <v>138</v>
      </c>
      <c r="AW135" s="15" t="s">
        <v>33</v>
      </c>
      <c r="AX135" s="15" t="s">
        <v>79</v>
      </c>
      <c r="AY135" s="257" t="s">
        <v>131</v>
      </c>
    </row>
    <row r="136" s="12" customFormat="1" ht="22.8" customHeight="1">
      <c r="A136" s="12"/>
      <c r="B136" s="197"/>
      <c r="C136" s="198"/>
      <c r="D136" s="199" t="s">
        <v>71</v>
      </c>
      <c r="E136" s="267" t="s">
        <v>259</v>
      </c>
      <c r="F136" s="267" t="s">
        <v>260</v>
      </c>
      <c r="G136" s="198"/>
      <c r="H136" s="198"/>
      <c r="I136" s="201"/>
      <c r="J136" s="268">
        <f>BK136</f>
        <v>0</v>
      </c>
      <c r="K136" s="198"/>
      <c r="L136" s="203"/>
      <c r="M136" s="204"/>
      <c r="N136" s="205"/>
      <c r="O136" s="205"/>
      <c r="P136" s="206">
        <f>SUM(P137:P153)</f>
        <v>0</v>
      </c>
      <c r="Q136" s="205"/>
      <c r="R136" s="206">
        <f>SUM(R137:R153)</f>
        <v>0</v>
      </c>
      <c r="S136" s="205"/>
      <c r="T136" s="207">
        <f>SUM(T137:T153)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79</v>
      </c>
      <c r="AT136" s="209" t="s">
        <v>71</v>
      </c>
      <c r="AU136" s="209" t="s">
        <v>79</v>
      </c>
      <c r="AY136" s="208" t="s">
        <v>131</v>
      </c>
      <c r="BK136" s="210">
        <f>SUM(BK137:BK153)</f>
        <v>0</v>
      </c>
    </row>
    <row r="137" s="2" customFormat="1" ht="24.15" customHeight="1">
      <c r="A137" s="39"/>
      <c r="B137" s="40"/>
      <c r="C137" s="211" t="s">
        <v>199</v>
      </c>
      <c r="D137" s="211" t="s">
        <v>132</v>
      </c>
      <c r="E137" s="212" t="s">
        <v>262</v>
      </c>
      <c r="F137" s="213" t="s">
        <v>263</v>
      </c>
      <c r="G137" s="214" t="s">
        <v>135</v>
      </c>
      <c r="H137" s="215">
        <v>850</v>
      </c>
      <c r="I137" s="216"/>
      <c r="J137" s="217">
        <f>ROUND(I137*H137,2)</f>
        <v>0</v>
      </c>
      <c r="K137" s="213" t="s">
        <v>136</v>
      </c>
      <c r="L137" s="218"/>
      <c r="M137" s="219" t="s">
        <v>19</v>
      </c>
      <c r="N137" s="220" t="s">
        <v>43</v>
      </c>
      <c r="O137" s="85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3" t="s">
        <v>137</v>
      </c>
      <c r="AT137" s="223" t="s">
        <v>132</v>
      </c>
      <c r="AU137" s="223" t="s">
        <v>81</v>
      </c>
      <c r="AY137" s="18" t="s">
        <v>131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79</v>
      </c>
      <c r="BK137" s="224">
        <f>ROUND(I137*H137,2)</f>
        <v>0</v>
      </c>
      <c r="BL137" s="18" t="s">
        <v>138</v>
      </c>
      <c r="BM137" s="223" t="s">
        <v>860</v>
      </c>
    </row>
    <row r="138" s="2" customFormat="1" ht="24.15" customHeight="1">
      <c r="A138" s="39"/>
      <c r="B138" s="40"/>
      <c r="C138" s="211" t="s">
        <v>203</v>
      </c>
      <c r="D138" s="211" t="s">
        <v>132</v>
      </c>
      <c r="E138" s="212" t="s">
        <v>266</v>
      </c>
      <c r="F138" s="213" t="s">
        <v>267</v>
      </c>
      <c r="G138" s="214" t="s">
        <v>147</v>
      </c>
      <c r="H138" s="215">
        <v>425</v>
      </c>
      <c r="I138" s="216"/>
      <c r="J138" s="217">
        <f>ROUND(I138*H138,2)</f>
        <v>0</v>
      </c>
      <c r="K138" s="213" t="s">
        <v>136</v>
      </c>
      <c r="L138" s="218"/>
      <c r="M138" s="219" t="s">
        <v>19</v>
      </c>
      <c r="N138" s="220" t="s">
        <v>43</v>
      </c>
      <c r="O138" s="85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3" t="s">
        <v>137</v>
      </c>
      <c r="AT138" s="223" t="s">
        <v>132</v>
      </c>
      <c r="AU138" s="223" t="s">
        <v>81</v>
      </c>
      <c r="AY138" s="18" t="s">
        <v>131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79</v>
      </c>
      <c r="BK138" s="224">
        <f>ROUND(I138*H138,2)</f>
        <v>0</v>
      </c>
      <c r="BL138" s="18" t="s">
        <v>138</v>
      </c>
      <c r="BM138" s="223" t="s">
        <v>861</v>
      </c>
    </row>
    <row r="139" s="2" customFormat="1" ht="33" customHeight="1">
      <c r="A139" s="39"/>
      <c r="B139" s="40"/>
      <c r="C139" s="211" t="s">
        <v>8</v>
      </c>
      <c r="D139" s="211" t="s">
        <v>132</v>
      </c>
      <c r="E139" s="212" t="s">
        <v>270</v>
      </c>
      <c r="F139" s="213" t="s">
        <v>271</v>
      </c>
      <c r="G139" s="214" t="s">
        <v>135</v>
      </c>
      <c r="H139" s="215">
        <v>1000</v>
      </c>
      <c r="I139" s="216"/>
      <c r="J139" s="217">
        <f>ROUND(I139*H139,2)</f>
        <v>0</v>
      </c>
      <c r="K139" s="213" t="s">
        <v>136</v>
      </c>
      <c r="L139" s="218"/>
      <c r="M139" s="219" t="s">
        <v>19</v>
      </c>
      <c r="N139" s="220" t="s">
        <v>43</v>
      </c>
      <c r="O139" s="85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3" t="s">
        <v>137</v>
      </c>
      <c r="AT139" s="223" t="s">
        <v>132</v>
      </c>
      <c r="AU139" s="223" t="s">
        <v>81</v>
      </c>
      <c r="AY139" s="18" t="s">
        <v>131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79</v>
      </c>
      <c r="BK139" s="224">
        <f>ROUND(I139*H139,2)</f>
        <v>0</v>
      </c>
      <c r="BL139" s="18" t="s">
        <v>138</v>
      </c>
      <c r="BM139" s="223" t="s">
        <v>862</v>
      </c>
    </row>
    <row r="140" s="2" customFormat="1" ht="16.5" customHeight="1">
      <c r="A140" s="39"/>
      <c r="B140" s="40"/>
      <c r="C140" s="258" t="s">
        <v>214</v>
      </c>
      <c r="D140" s="258" t="s">
        <v>144</v>
      </c>
      <c r="E140" s="259" t="s">
        <v>274</v>
      </c>
      <c r="F140" s="260" t="s">
        <v>275</v>
      </c>
      <c r="G140" s="261" t="s">
        <v>135</v>
      </c>
      <c r="H140" s="262">
        <v>1000</v>
      </c>
      <c r="I140" s="263"/>
      <c r="J140" s="264">
        <f>ROUND(I140*H140,2)</f>
        <v>0</v>
      </c>
      <c r="K140" s="260" t="s">
        <v>136</v>
      </c>
      <c r="L140" s="45"/>
      <c r="M140" s="265" t="s">
        <v>19</v>
      </c>
      <c r="N140" s="266" t="s">
        <v>43</v>
      </c>
      <c r="O140" s="85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3" t="s">
        <v>138</v>
      </c>
      <c r="AT140" s="223" t="s">
        <v>144</v>
      </c>
      <c r="AU140" s="223" t="s">
        <v>81</v>
      </c>
      <c r="AY140" s="18" t="s">
        <v>131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79</v>
      </c>
      <c r="BK140" s="224">
        <f>ROUND(I140*H140,2)</f>
        <v>0</v>
      </c>
      <c r="BL140" s="18" t="s">
        <v>138</v>
      </c>
      <c r="BM140" s="223" t="s">
        <v>863</v>
      </c>
    </row>
    <row r="141" s="2" customFormat="1" ht="24.15" customHeight="1">
      <c r="A141" s="39"/>
      <c r="B141" s="40"/>
      <c r="C141" s="211" t="s">
        <v>218</v>
      </c>
      <c r="D141" s="211" t="s">
        <v>132</v>
      </c>
      <c r="E141" s="212" t="s">
        <v>278</v>
      </c>
      <c r="F141" s="213" t="s">
        <v>279</v>
      </c>
      <c r="G141" s="214" t="s">
        <v>135</v>
      </c>
      <c r="H141" s="215">
        <v>20</v>
      </c>
      <c r="I141" s="216"/>
      <c r="J141" s="217">
        <f>ROUND(I141*H141,2)</f>
        <v>0</v>
      </c>
      <c r="K141" s="213" t="s">
        <v>136</v>
      </c>
      <c r="L141" s="218"/>
      <c r="M141" s="219" t="s">
        <v>19</v>
      </c>
      <c r="N141" s="220" t="s">
        <v>43</v>
      </c>
      <c r="O141" s="85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3" t="s">
        <v>137</v>
      </c>
      <c r="AT141" s="223" t="s">
        <v>132</v>
      </c>
      <c r="AU141" s="223" t="s">
        <v>81</v>
      </c>
      <c r="AY141" s="18" t="s">
        <v>131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79</v>
      </c>
      <c r="BK141" s="224">
        <f>ROUND(I141*H141,2)</f>
        <v>0</v>
      </c>
      <c r="BL141" s="18" t="s">
        <v>138</v>
      </c>
      <c r="BM141" s="223" t="s">
        <v>864</v>
      </c>
    </row>
    <row r="142" s="2" customFormat="1" ht="24.15" customHeight="1">
      <c r="A142" s="39"/>
      <c r="B142" s="40"/>
      <c r="C142" s="211" t="s">
        <v>224</v>
      </c>
      <c r="D142" s="211" t="s">
        <v>132</v>
      </c>
      <c r="E142" s="212" t="s">
        <v>282</v>
      </c>
      <c r="F142" s="213" t="s">
        <v>283</v>
      </c>
      <c r="G142" s="214" t="s">
        <v>135</v>
      </c>
      <c r="H142" s="215">
        <v>1600</v>
      </c>
      <c r="I142" s="216"/>
      <c r="J142" s="217">
        <f>ROUND(I142*H142,2)</f>
        <v>0</v>
      </c>
      <c r="K142" s="213" t="s">
        <v>136</v>
      </c>
      <c r="L142" s="218"/>
      <c r="M142" s="219" t="s">
        <v>19</v>
      </c>
      <c r="N142" s="220" t="s">
        <v>43</v>
      </c>
      <c r="O142" s="85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3" t="s">
        <v>137</v>
      </c>
      <c r="AT142" s="223" t="s">
        <v>132</v>
      </c>
      <c r="AU142" s="223" t="s">
        <v>81</v>
      </c>
      <c r="AY142" s="18" t="s">
        <v>131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79</v>
      </c>
      <c r="BK142" s="224">
        <f>ROUND(I142*H142,2)</f>
        <v>0</v>
      </c>
      <c r="BL142" s="18" t="s">
        <v>138</v>
      </c>
      <c r="BM142" s="223" t="s">
        <v>865</v>
      </c>
    </row>
    <row r="143" s="13" customFormat="1">
      <c r="A143" s="13"/>
      <c r="B143" s="225"/>
      <c r="C143" s="226"/>
      <c r="D143" s="227" t="s">
        <v>140</v>
      </c>
      <c r="E143" s="228" t="s">
        <v>19</v>
      </c>
      <c r="F143" s="229" t="s">
        <v>285</v>
      </c>
      <c r="G143" s="226"/>
      <c r="H143" s="228" t="s">
        <v>19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140</v>
      </c>
      <c r="AU143" s="235" t="s">
        <v>81</v>
      </c>
      <c r="AV143" s="13" t="s">
        <v>79</v>
      </c>
      <c r="AW143" s="13" t="s">
        <v>33</v>
      </c>
      <c r="AX143" s="13" t="s">
        <v>72</v>
      </c>
      <c r="AY143" s="235" t="s">
        <v>131</v>
      </c>
    </row>
    <row r="144" s="14" customFormat="1">
      <c r="A144" s="14"/>
      <c r="B144" s="236"/>
      <c r="C144" s="237"/>
      <c r="D144" s="227" t="s">
        <v>140</v>
      </c>
      <c r="E144" s="238" t="s">
        <v>19</v>
      </c>
      <c r="F144" s="239" t="s">
        <v>866</v>
      </c>
      <c r="G144" s="237"/>
      <c r="H144" s="240">
        <v>1600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140</v>
      </c>
      <c r="AU144" s="246" t="s">
        <v>81</v>
      </c>
      <c r="AV144" s="14" t="s">
        <v>81</v>
      </c>
      <c r="AW144" s="14" t="s">
        <v>33</v>
      </c>
      <c r="AX144" s="14" t="s">
        <v>72</v>
      </c>
      <c r="AY144" s="246" t="s">
        <v>131</v>
      </c>
    </row>
    <row r="145" s="15" customFormat="1">
      <c r="A145" s="15"/>
      <c r="B145" s="247"/>
      <c r="C145" s="248"/>
      <c r="D145" s="227" t="s">
        <v>140</v>
      </c>
      <c r="E145" s="249" t="s">
        <v>835</v>
      </c>
      <c r="F145" s="250" t="s">
        <v>143</v>
      </c>
      <c r="G145" s="248"/>
      <c r="H145" s="251">
        <v>1600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140</v>
      </c>
      <c r="AU145" s="257" t="s">
        <v>81</v>
      </c>
      <c r="AV145" s="15" t="s">
        <v>138</v>
      </c>
      <c r="AW145" s="15" t="s">
        <v>33</v>
      </c>
      <c r="AX145" s="15" t="s">
        <v>79</v>
      </c>
      <c r="AY145" s="257" t="s">
        <v>131</v>
      </c>
    </row>
    <row r="146" s="2" customFormat="1" ht="37.8" customHeight="1">
      <c r="A146" s="39"/>
      <c r="B146" s="40"/>
      <c r="C146" s="211" t="s">
        <v>228</v>
      </c>
      <c r="D146" s="211" t="s">
        <v>132</v>
      </c>
      <c r="E146" s="212" t="s">
        <v>292</v>
      </c>
      <c r="F146" s="213" t="s">
        <v>293</v>
      </c>
      <c r="G146" s="214" t="s">
        <v>147</v>
      </c>
      <c r="H146" s="215">
        <v>4</v>
      </c>
      <c r="I146" s="216"/>
      <c r="J146" s="217">
        <f>ROUND(I146*H146,2)</f>
        <v>0</v>
      </c>
      <c r="K146" s="213" t="s">
        <v>136</v>
      </c>
      <c r="L146" s="218"/>
      <c r="M146" s="219" t="s">
        <v>19</v>
      </c>
      <c r="N146" s="220" t="s">
        <v>43</v>
      </c>
      <c r="O146" s="85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3" t="s">
        <v>137</v>
      </c>
      <c r="AT146" s="223" t="s">
        <v>132</v>
      </c>
      <c r="AU146" s="223" t="s">
        <v>81</v>
      </c>
      <c r="AY146" s="18" t="s">
        <v>131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79</v>
      </c>
      <c r="BK146" s="224">
        <f>ROUND(I146*H146,2)</f>
        <v>0</v>
      </c>
      <c r="BL146" s="18" t="s">
        <v>138</v>
      </c>
      <c r="BM146" s="223" t="s">
        <v>867</v>
      </c>
    </row>
    <row r="147" s="2" customFormat="1" ht="24.15" customHeight="1">
      <c r="A147" s="39"/>
      <c r="B147" s="40"/>
      <c r="C147" s="258" t="s">
        <v>232</v>
      </c>
      <c r="D147" s="258" t="s">
        <v>144</v>
      </c>
      <c r="E147" s="259" t="s">
        <v>296</v>
      </c>
      <c r="F147" s="260" t="s">
        <v>297</v>
      </c>
      <c r="G147" s="261" t="s">
        <v>147</v>
      </c>
      <c r="H147" s="262">
        <v>4</v>
      </c>
      <c r="I147" s="263"/>
      <c r="J147" s="264">
        <f>ROUND(I147*H147,2)</f>
        <v>0</v>
      </c>
      <c r="K147" s="260" t="s">
        <v>136</v>
      </c>
      <c r="L147" s="45"/>
      <c r="M147" s="265" t="s">
        <v>19</v>
      </c>
      <c r="N147" s="266" t="s">
        <v>43</v>
      </c>
      <c r="O147" s="85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3" t="s">
        <v>138</v>
      </c>
      <c r="AT147" s="223" t="s">
        <v>144</v>
      </c>
      <c r="AU147" s="223" t="s">
        <v>81</v>
      </c>
      <c r="AY147" s="18" t="s">
        <v>131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79</v>
      </c>
      <c r="BK147" s="224">
        <f>ROUND(I147*H147,2)</f>
        <v>0</v>
      </c>
      <c r="BL147" s="18" t="s">
        <v>138</v>
      </c>
      <c r="BM147" s="223" t="s">
        <v>868</v>
      </c>
    </row>
    <row r="148" s="2" customFormat="1" ht="33" customHeight="1">
      <c r="A148" s="39"/>
      <c r="B148" s="40"/>
      <c r="C148" s="211" t="s">
        <v>7</v>
      </c>
      <c r="D148" s="211" t="s">
        <v>132</v>
      </c>
      <c r="E148" s="212" t="s">
        <v>300</v>
      </c>
      <c r="F148" s="213" t="s">
        <v>301</v>
      </c>
      <c r="G148" s="214" t="s">
        <v>147</v>
      </c>
      <c r="H148" s="215">
        <v>4</v>
      </c>
      <c r="I148" s="216"/>
      <c r="J148" s="217">
        <f>ROUND(I148*H148,2)</f>
        <v>0</v>
      </c>
      <c r="K148" s="213" t="s">
        <v>136</v>
      </c>
      <c r="L148" s="218"/>
      <c r="M148" s="219" t="s">
        <v>19</v>
      </c>
      <c r="N148" s="220" t="s">
        <v>43</v>
      </c>
      <c r="O148" s="85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3" t="s">
        <v>137</v>
      </c>
      <c r="AT148" s="223" t="s">
        <v>132</v>
      </c>
      <c r="AU148" s="223" t="s">
        <v>81</v>
      </c>
      <c r="AY148" s="18" t="s">
        <v>131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8" t="s">
        <v>79</v>
      </c>
      <c r="BK148" s="224">
        <f>ROUND(I148*H148,2)</f>
        <v>0</v>
      </c>
      <c r="BL148" s="18" t="s">
        <v>138</v>
      </c>
      <c r="BM148" s="223" t="s">
        <v>869</v>
      </c>
    </row>
    <row r="149" s="2" customFormat="1" ht="24.15" customHeight="1">
      <c r="A149" s="39"/>
      <c r="B149" s="40"/>
      <c r="C149" s="258" t="s">
        <v>246</v>
      </c>
      <c r="D149" s="258" t="s">
        <v>144</v>
      </c>
      <c r="E149" s="259" t="s">
        <v>304</v>
      </c>
      <c r="F149" s="260" t="s">
        <v>305</v>
      </c>
      <c r="G149" s="261" t="s">
        <v>147</v>
      </c>
      <c r="H149" s="262">
        <v>4</v>
      </c>
      <c r="I149" s="263"/>
      <c r="J149" s="264">
        <f>ROUND(I149*H149,2)</f>
        <v>0</v>
      </c>
      <c r="K149" s="260" t="s">
        <v>136</v>
      </c>
      <c r="L149" s="45"/>
      <c r="M149" s="265" t="s">
        <v>19</v>
      </c>
      <c r="N149" s="266" t="s">
        <v>43</v>
      </c>
      <c r="O149" s="85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3" t="s">
        <v>138</v>
      </c>
      <c r="AT149" s="223" t="s">
        <v>144</v>
      </c>
      <c r="AU149" s="223" t="s">
        <v>81</v>
      </c>
      <c r="AY149" s="18" t="s">
        <v>131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79</v>
      </c>
      <c r="BK149" s="224">
        <f>ROUND(I149*H149,2)</f>
        <v>0</v>
      </c>
      <c r="BL149" s="18" t="s">
        <v>138</v>
      </c>
      <c r="BM149" s="223" t="s">
        <v>870</v>
      </c>
    </row>
    <row r="150" s="2" customFormat="1" ht="24.15" customHeight="1">
      <c r="A150" s="39"/>
      <c r="B150" s="40"/>
      <c r="C150" s="258" t="s">
        <v>251</v>
      </c>
      <c r="D150" s="258" t="s">
        <v>144</v>
      </c>
      <c r="E150" s="259" t="s">
        <v>288</v>
      </c>
      <c r="F150" s="260" t="s">
        <v>289</v>
      </c>
      <c r="G150" s="261" t="s">
        <v>135</v>
      </c>
      <c r="H150" s="262">
        <v>1600</v>
      </c>
      <c r="I150" s="263"/>
      <c r="J150" s="264">
        <f>ROUND(I150*H150,2)</f>
        <v>0</v>
      </c>
      <c r="K150" s="260" t="s">
        <v>136</v>
      </c>
      <c r="L150" s="45"/>
      <c r="M150" s="265" t="s">
        <v>19</v>
      </c>
      <c r="N150" s="266" t="s">
        <v>43</v>
      </c>
      <c r="O150" s="85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3" t="s">
        <v>138</v>
      </c>
      <c r="AT150" s="223" t="s">
        <v>144</v>
      </c>
      <c r="AU150" s="223" t="s">
        <v>81</v>
      </c>
      <c r="AY150" s="18" t="s">
        <v>131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79</v>
      </c>
      <c r="BK150" s="224">
        <f>ROUND(I150*H150,2)</f>
        <v>0</v>
      </c>
      <c r="BL150" s="18" t="s">
        <v>138</v>
      </c>
      <c r="BM150" s="223" t="s">
        <v>871</v>
      </c>
    </row>
    <row r="151" s="14" customFormat="1">
      <c r="A151" s="14"/>
      <c r="B151" s="236"/>
      <c r="C151" s="237"/>
      <c r="D151" s="227" t="s">
        <v>140</v>
      </c>
      <c r="E151" s="238" t="s">
        <v>19</v>
      </c>
      <c r="F151" s="239" t="s">
        <v>835</v>
      </c>
      <c r="G151" s="237"/>
      <c r="H151" s="240">
        <v>1600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140</v>
      </c>
      <c r="AU151" s="246" t="s">
        <v>81</v>
      </c>
      <c r="AV151" s="14" t="s">
        <v>81</v>
      </c>
      <c r="AW151" s="14" t="s">
        <v>33</v>
      </c>
      <c r="AX151" s="14" t="s">
        <v>79</v>
      </c>
      <c r="AY151" s="246" t="s">
        <v>131</v>
      </c>
    </row>
    <row r="152" s="2" customFormat="1" ht="21.75" customHeight="1">
      <c r="A152" s="39"/>
      <c r="B152" s="40"/>
      <c r="C152" s="258" t="s">
        <v>255</v>
      </c>
      <c r="D152" s="258" t="s">
        <v>144</v>
      </c>
      <c r="E152" s="259" t="s">
        <v>308</v>
      </c>
      <c r="F152" s="260" t="s">
        <v>309</v>
      </c>
      <c r="G152" s="261" t="s">
        <v>147</v>
      </c>
      <c r="H152" s="262">
        <v>2</v>
      </c>
      <c r="I152" s="263"/>
      <c r="J152" s="264">
        <f>ROUND(I152*H152,2)</f>
        <v>0</v>
      </c>
      <c r="K152" s="260" t="s">
        <v>136</v>
      </c>
      <c r="L152" s="45"/>
      <c r="M152" s="265" t="s">
        <v>19</v>
      </c>
      <c r="N152" s="266" t="s">
        <v>43</v>
      </c>
      <c r="O152" s="85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3" t="s">
        <v>138</v>
      </c>
      <c r="AT152" s="223" t="s">
        <v>144</v>
      </c>
      <c r="AU152" s="223" t="s">
        <v>81</v>
      </c>
      <c r="AY152" s="18" t="s">
        <v>131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79</v>
      </c>
      <c r="BK152" s="224">
        <f>ROUND(I152*H152,2)</f>
        <v>0</v>
      </c>
      <c r="BL152" s="18" t="s">
        <v>138</v>
      </c>
      <c r="BM152" s="223" t="s">
        <v>872</v>
      </c>
    </row>
    <row r="153" s="2" customFormat="1" ht="16.5" customHeight="1">
      <c r="A153" s="39"/>
      <c r="B153" s="40"/>
      <c r="C153" s="258" t="s">
        <v>261</v>
      </c>
      <c r="D153" s="258" t="s">
        <v>144</v>
      </c>
      <c r="E153" s="259" t="s">
        <v>312</v>
      </c>
      <c r="F153" s="260" t="s">
        <v>313</v>
      </c>
      <c r="G153" s="261" t="s">
        <v>314</v>
      </c>
      <c r="H153" s="262">
        <v>1.6000000000000001</v>
      </c>
      <c r="I153" s="263"/>
      <c r="J153" s="264">
        <f>ROUND(I153*H153,2)</f>
        <v>0</v>
      </c>
      <c r="K153" s="260" t="s">
        <v>136</v>
      </c>
      <c r="L153" s="45"/>
      <c r="M153" s="265" t="s">
        <v>19</v>
      </c>
      <c r="N153" s="266" t="s">
        <v>43</v>
      </c>
      <c r="O153" s="85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3" t="s">
        <v>138</v>
      </c>
      <c r="AT153" s="223" t="s">
        <v>144</v>
      </c>
      <c r="AU153" s="223" t="s">
        <v>81</v>
      </c>
      <c r="AY153" s="18" t="s">
        <v>131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79</v>
      </c>
      <c r="BK153" s="224">
        <f>ROUND(I153*H153,2)</f>
        <v>0</v>
      </c>
      <c r="BL153" s="18" t="s">
        <v>138</v>
      </c>
      <c r="BM153" s="223" t="s">
        <v>873</v>
      </c>
    </row>
    <row r="154" s="12" customFormat="1" ht="25.92" customHeight="1">
      <c r="A154" s="12"/>
      <c r="B154" s="197"/>
      <c r="C154" s="198"/>
      <c r="D154" s="199" t="s">
        <v>71</v>
      </c>
      <c r="E154" s="200" t="s">
        <v>87</v>
      </c>
      <c r="F154" s="200" t="s">
        <v>334</v>
      </c>
      <c r="G154" s="198"/>
      <c r="H154" s="198"/>
      <c r="I154" s="201"/>
      <c r="J154" s="202">
        <f>BK154</f>
        <v>0</v>
      </c>
      <c r="K154" s="198"/>
      <c r="L154" s="203"/>
      <c r="M154" s="204"/>
      <c r="N154" s="205"/>
      <c r="O154" s="205"/>
      <c r="P154" s="206">
        <f>P155+SUM(P156:P158)+P164</f>
        <v>0</v>
      </c>
      <c r="Q154" s="205"/>
      <c r="R154" s="206">
        <f>R155+SUM(R156:R158)+R164</f>
        <v>0</v>
      </c>
      <c r="S154" s="205"/>
      <c r="T154" s="207">
        <f>T155+SUM(T156:T158)+T164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8" t="s">
        <v>79</v>
      </c>
      <c r="AT154" s="209" t="s">
        <v>71</v>
      </c>
      <c r="AU154" s="209" t="s">
        <v>72</v>
      </c>
      <c r="AY154" s="208" t="s">
        <v>131</v>
      </c>
      <c r="BK154" s="210">
        <f>BK155+SUM(BK156:BK158)+BK164</f>
        <v>0</v>
      </c>
    </row>
    <row r="155" s="2" customFormat="1" ht="44.25" customHeight="1">
      <c r="A155" s="39"/>
      <c r="B155" s="40"/>
      <c r="C155" s="258" t="s">
        <v>265</v>
      </c>
      <c r="D155" s="258" t="s">
        <v>144</v>
      </c>
      <c r="E155" s="259" t="s">
        <v>345</v>
      </c>
      <c r="F155" s="260" t="s">
        <v>346</v>
      </c>
      <c r="G155" s="261" t="s">
        <v>147</v>
      </c>
      <c r="H155" s="262">
        <v>1</v>
      </c>
      <c r="I155" s="263"/>
      <c r="J155" s="264">
        <f>ROUND(I155*H155,2)</f>
        <v>0</v>
      </c>
      <c r="K155" s="260" t="s">
        <v>136</v>
      </c>
      <c r="L155" s="45"/>
      <c r="M155" s="265" t="s">
        <v>19</v>
      </c>
      <c r="N155" s="266" t="s">
        <v>43</v>
      </c>
      <c r="O155" s="85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3" t="s">
        <v>148</v>
      </c>
      <c r="AT155" s="223" t="s">
        <v>144</v>
      </c>
      <c r="AU155" s="223" t="s">
        <v>79</v>
      </c>
      <c r="AY155" s="18" t="s">
        <v>131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79</v>
      </c>
      <c r="BK155" s="224">
        <f>ROUND(I155*H155,2)</f>
        <v>0</v>
      </c>
      <c r="BL155" s="18" t="s">
        <v>148</v>
      </c>
      <c r="BM155" s="223" t="s">
        <v>874</v>
      </c>
    </row>
    <row r="156" s="2" customFormat="1" ht="114.9" customHeight="1">
      <c r="A156" s="39"/>
      <c r="B156" s="40"/>
      <c r="C156" s="258" t="s">
        <v>269</v>
      </c>
      <c r="D156" s="258" t="s">
        <v>144</v>
      </c>
      <c r="E156" s="259" t="s">
        <v>353</v>
      </c>
      <c r="F156" s="260" t="s">
        <v>354</v>
      </c>
      <c r="G156" s="261" t="s">
        <v>147</v>
      </c>
      <c r="H156" s="262">
        <v>0.5</v>
      </c>
      <c r="I156" s="263"/>
      <c r="J156" s="264">
        <f>ROUND(I156*H156,2)</f>
        <v>0</v>
      </c>
      <c r="K156" s="260" t="s">
        <v>136</v>
      </c>
      <c r="L156" s="45"/>
      <c r="M156" s="265" t="s">
        <v>19</v>
      </c>
      <c r="N156" s="266" t="s">
        <v>43</v>
      </c>
      <c r="O156" s="85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3" t="s">
        <v>148</v>
      </c>
      <c r="AT156" s="223" t="s">
        <v>144</v>
      </c>
      <c r="AU156" s="223" t="s">
        <v>79</v>
      </c>
      <c r="AY156" s="18" t="s">
        <v>131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8" t="s">
        <v>79</v>
      </c>
      <c r="BK156" s="224">
        <f>ROUND(I156*H156,2)</f>
        <v>0</v>
      </c>
      <c r="BL156" s="18" t="s">
        <v>148</v>
      </c>
      <c r="BM156" s="223" t="s">
        <v>875</v>
      </c>
    </row>
    <row r="157" s="2" customFormat="1">
      <c r="A157" s="39"/>
      <c r="B157" s="40"/>
      <c r="C157" s="41"/>
      <c r="D157" s="227" t="s">
        <v>324</v>
      </c>
      <c r="E157" s="41"/>
      <c r="F157" s="269" t="s">
        <v>876</v>
      </c>
      <c r="G157" s="41"/>
      <c r="H157" s="41"/>
      <c r="I157" s="270"/>
      <c r="J157" s="41"/>
      <c r="K157" s="41"/>
      <c r="L157" s="45"/>
      <c r="M157" s="271"/>
      <c r="N157" s="27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324</v>
      </c>
      <c r="AU157" s="18" t="s">
        <v>79</v>
      </c>
    </row>
    <row r="158" s="12" customFormat="1" ht="22.8" customHeight="1">
      <c r="A158" s="12"/>
      <c r="B158" s="197"/>
      <c r="C158" s="198"/>
      <c r="D158" s="199" t="s">
        <v>71</v>
      </c>
      <c r="E158" s="267" t="s">
        <v>356</v>
      </c>
      <c r="F158" s="267" t="s">
        <v>357</v>
      </c>
      <c r="G158" s="198"/>
      <c r="H158" s="198"/>
      <c r="I158" s="201"/>
      <c r="J158" s="268">
        <f>BK158</f>
        <v>0</v>
      </c>
      <c r="K158" s="198"/>
      <c r="L158" s="203"/>
      <c r="M158" s="204"/>
      <c r="N158" s="205"/>
      <c r="O158" s="205"/>
      <c r="P158" s="206">
        <f>SUM(P159:P163)</f>
        <v>0</v>
      </c>
      <c r="Q158" s="205"/>
      <c r="R158" s="206">
        <f>SUM(R159:R163)</f>
        <v>0</v>
      </c>
      <c r="S158" s="205"/>
      <c r="T158" s="207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79</v>
      </c>
      <c r="AT158" s="209" t="s">
        <v>71</v>
      </c>
      <c r="AU158" s="209" t="s">
        <v>79</v>
      </c>
      <c r="AY158" s="208" t="s">
        <v>131</v>
      </c>
      <c r="BK158" s="210">
        <f>SUM(BK159:BK163)</f>
        <v>0</v>
      </c>
    </row>
    <row r="159" s="2" customFormat="1" ht="76.35" customHeight="1">
      <c r="A159" s="39"/>
      <c r="B159" s="40"/>
      <c r="C159" s="258" t="s">
        <v>273</v>
      </c>
      <c r="D159" s="258" t="s">
        <v>144</v>
      </c>
      <c r="E159" s="259" t="s">
        <v>359</v>
      </c>
      <c r="F159" s="260" t="s">
        <v>360</v>
      </c>
      <c r="G159" s="261" t="s">
        <v>147</v>
      </c>
      <c r="H159" s="262">
        <v>2</v>
      </c>
      <c r="I159" s="263"/>
      <c r="J159" s="264">
        <f>ROUND(I159*H159,2)</f>
        <v>0</v>
      </c>
      <c r="K159" s="260" t="s">
        <v>136</v>
      </c>
      <c r="L159" s="45"/>
      <c r="M159" s="265" t="s">
        <v>19</v>
      </c>
      <c r="N159" s="266" t="s">
        <v>43</v>
      </c>
      <c r="O159" s="85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3" t="s">
        <v>138</v>
      </c>
      <c r="AT159" s="223" t="s">
        <v>144</v>
      </c>
      <c r="AU159" s="223" t="s">
        <v>81</v>
      </c>
      <c r="AY159" s="18" t="s">
        <v>131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79</v>
      </c>
      <c r="BK159" s="224">
        <f>ROUND(I159*H159,2)</f>
        <v>0</v>
      </c>
      <c r="BL159" s="18" t="s">
        <v>138</v>
      </c>
      <c r="BM159" s="223" t="s">
        <v>877</v>
      </c>
    </row>
    <row r="160" s="2" customFormat="1" ht="16.5" customHeight="1">
      <c r="A160" s="39"/>
      <c r="B160" s="40"/>
      <c r="C160" s="258" t="s">
        <v>277</v>
      </c>
      <c r="D160" s="258" t="s">
        <v>144</v>
      </c>
      <c r="E160" s="259" t="s">
        <v>371</v>
      </c>
      <c r="F160" s="260" t="s">
        <v>372</v>
      </c>
      <c r="G160" s="261" t="s">
        <v>147</v>
      </c>
      <c r="H160" s="262">
        <v>2</v>
      </c>
      <c r="I160" s="263"/>
      <c r="J160" s="264">
        <f>ROUND(I160*H160,2)</f>
        <v>0</v>
      </c>
      <c r="K160" s="260" t="s">
        <v>136</v>
      </c>
      <c r="L160" s="45"/>
      <c r="M160" s="265" t="s">
        <v>19</v>
      </c>
      <c r="N160" s="266" t="s">
        <v>43</v>
      </c>
      <c r="O160" s="85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3" t="s">
        <v>138</v>
      </c>
      <c r="AT160" s="223" t="s">
        <v>144</v>
      </c>
      <c r="AU160" s="223" t="s">
        <v>81</v>
      </c>
      <c r="AY160" s="18" t="s">
        <v>131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8" t="s">
        <v>79</v>
      </c>
      <c r="BK160" s="224">
        <f>ROUND(I160*H160,2)</f>
        <v>0</v>
      </c>
      <c r="BL160" s="18" t="s">
        <v>138</v>
      </c>
      <c r="BM160" s="223" t="s">
        <v>878</v>
      </c>
    </row>
    <row r="161" s="2" customFormat="1" ht="78" customHeight="1">
      <c r="A161" s="39"/>
      <c r="B161" s="40"/>
      <c r="C161" s="258" t="s">
        <v>281</v>
      </c>
      <c r="D161" s="258" t="s">
        <v>144</v>
      </c>
      <c r="E161" s="259" t="s">
        <v>375</v>
      </c>
      <c r="F161" s="260" t="s">
        <v>376</v>
      </c>
      <c r="G161" s="261" t="s">
        <v>147</v>
      </c>
      <c r="H161" s="262">
        <v>1</v>
      </c>
      <c r="I161" s="263"/>
      <c r="J161" s="264">
        <f>ROUND(I161*H161,2)</f>
        <v>0</v>
      </c>
      <c r="K161" s="260" t="s">
        <v>136</v>
      </c>
      <c r="L161" s="45"/>
      <c r="M161" s="265" t="s">
        <v>19</v>
      </c>
      <c r="N161" s="266" t="s">
        <v>43</v>
      </c>
      <c r="O161" s="85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3" t="s">
        <v>148</v>
      </c>
      <c r="AT161" s="223" t="s">
        <v>144</v>
      </c>
      <c r="AU161" s="223" t="s">
        <v>81</v>
      </c>
      <c r="AY161" s="18" t="s">
        <v>131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79</v>
      </c>
      <c r="BK161" s="224">
        <f>ROUND(I161*H161,2)</f>
        <v>0</v>
      </c>
      <c r="BL161" s="18" t="s">
        <v>148</v>
      </c>
      <c r="BM161" s="223" t="s">
        <v>879</v>
      </c>
    </row>
    <row r="162" s="2" customFormat="1" ht="55.5" customHeight="1">
      <c r="A162" s="39"/>
      <c r="B162" s="40"/>
      <c r="C162" s="258" t="s">
        <v>287</v>
      </c>
      <c r="D162" s="258" t="s">
        <v>144</v>
      </c>
      <c r="E162" s="259" t="s">
        <v>379</v>
      </c>
      <c r="F162" s="260" t="s">
        <v>380</v>
      </c>
      <c r="G162" s="261" t="s">
        <v>147</v>
      </c>
      <c r="H162" s="262">
        <v>1</v>
      </c>
      <c r="I162" s="263"/>
      <c r="J162" s="264">
        <f>ROUND(I162*H162,2)</f>
        <v>0</v>
      </c>
      <c r="K162" s="260" t="s">
        <v>136</v>
      </c>
      <c r="L162" s="45"/>
      <c r="M162" s="265" t="s">
        <v>19</v>
      </c>
      <c r="N162" s="266" t="s">
        <v>43</v>
      </c>
      <c r="O162" s="85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3" t="s">
        <v>148</v>
      </c>
      <c r="AT162" s="223" t="s">
        <v>144</v>
      </c>
      <c r="AU162" s="223" t="s">
        <v>81</v>
      </c>
      <c r="AY162" s="18" t="s">
        <v>131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79</v>
      </c>
      <c r="BK162" s="224">
        <f>ROUND(I162*H162,2)</f>
        <v>0</v>
      </c>
      <c r="BL162" s="18" t="s">
        <v>148</v>
      </c>
      <c r="BM162" s="223" t="s">
        <v>880</v>
      </c>
    </row>
    <row r="163" s="2" customFormat="1" ht="55.5" customHeight="1">
      <c r="A163" s="39"/>
      <c r="B163" s="40"/>
      <c r="C163" s="258" t="s">
        <v>291</v>
      </c>
      <c r="D163" s="258" t="s">
        <v>144</v>
      </c>
      <c r="E163" s="259" t="s">
        <v>387</v>
      </c>
      <c r="F163" s="260" t="s">
        <v>388</v>
      </c>
      <c r="G163" s="261" t="s">
        <v>147</v>
      </c>
      <c r="H163" s="262">
        <v>1</v>
      </c>
      <c r="I163" s="263"/>
      <c r="J163" s="264">
        <f>ROUND(I163*H163,2)</f>
        <v>0</v>
      </c>
      <c r="K163" s="260" t="s">
        <v>136</v>
      </c>
      <c r="L163" s="45"/>
      <c r="M163" s="265" t="s">
        <v>19</v>
      </c>
      <c r="N163" s="266" t="s">
        <v>43</v>
      </c>
      <c r="O163" s="85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3" t="s">
        <v>148</v>
      </c>
      <c r="AT163" s="223" t="s">
        <v>144</v>
      </c>
      <c r="AU163" s="223" t="s">
        <v>81</v>
      </c>
      <c r="AY163" s="18" t="s">
        <v>131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79</v>
      </c>
      <c r="BK163" s="224">
        <f>ROUND(I163*H163,2)</f>
        <v>0</v>
      </c>
      <c r="BL163" s="18" t="s">
        <v>148</v>
      </c>
      <c r="BM163" s="223" t="s">
        <v>881</v>
      </c>
    </row>
    <row r="164" s="12" customFormat="1" ht="22.8" customHeight="1">
      <c r="A164" s="12"/>
      <c r="B164" s="197"/>
      <c r="C164" s="198"/>
      <c r="D164" s="199" t="s">
        <v>71</v>
      </c>
      <c r="E164" s="267" t="s">
        <v>394</v>
      </c>
      <c r="F164" s="267" t="s">
        <v>882</v>
      </c>
      <c r="G164" s="198"/>
      <c r="H164" s="198"/>
      <c r="I164" s="201"/>
      <c r="J164" s="268">
        <f>BK164</f>
        <v>0</v>
      </c>
      <c r="K164" s="198"/>
      <c r="L164" s="203"/>
      <c r="M164" s="204"/>
      <c r="N164" s="205"/>
      <c r="O164" s="205"/>
      <c r="P164" s="206">
        <f>SUM(P165:P177)</f>
        <v>0</v>
      </c>
      <c r="Q164" s="205"/>
      <c r="R164" s="206">
        <f>SUM(R165:R177)</f>
        <v>0</v>
      </c>
      <c r="S164" s="205"/>
      <c r="T164" s="207">
        <f>SUM(T165:T177)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79</v>
      </c>
      <c r="AT164" s="209" t="s">
        <v>71</v>
      </c>
      <c r="AU164" s="209" t="s">
        <v>79</v>
      </c>
      <c r="AY164" s="208" t="s">
        <v>131</v>
      </c>
      <c r="BK164" s="210">
        <f>SUM(BK165:BK177)</f>
        <v>0</v>
      </c>
    </row>
    <row r="165" s="2" customFormat="1" ht="24.15" customHeight="1">
      <c r="A165" s="39"/>
      <c r="B165" s="40"/>
      <c r="C165" s="211" t="s">
        <v>295</v>
      </c>
      <c r="D165" s="211" t="s">
        <v>132</v>
      </c>
      <c r="E165" s="212" t="s">
        <v>460</v>
      </c>
      <c r="F165" s="213" t="s">
        <v>461</v>
      </c>
      <c r="G165" s="214" t="s">
        <v>147</v>
      </c>
      <c r="H165" s="215">
        <v>6</v>
      </c>
      <c r="I165" s="216"/>
      <c r="J165" s="217">
        <f>ROUND(I165*H165,2)</f>
        <v>0</v>
      </c>
      <c r="K165" s="213" t="s">
        <v>136</v>
      </c>
      <c r="L165" s="218"/>
      <c r="M165" s="219" t="s">
        <v>19</v>
      </c>
      <c r="N165" s="220" t="s">
        <v>43</v>
      </c>
      <c r="O165" s="85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3" t="s">
        <v>137</v>
      </c>
      <c r="AT165" s="223" t="s">
        <v>132</v>
      </c>
      <c r="AU165" s="223" t="s">
        <v>81</v>
      </c>
      <c r="AY165" s="18" t="s">
        <v>131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79</v>
      </c>
      <c r="BK165" s="224">
        <f>ROUND(I165*H165,2)</f>
        <v>0</v>
      </c>
      <c r="BL165" s="18" t="s">
        <v>138</v>
      </c>
      <c r="BM165" s="223" t="s">
        <v>883</v>
      </c>
    </row>
    <row r="166" s="2" customFormat="1" ht="37.8" customHeight="1">
      <c r="A166" s="39"/>
      <c r="B166" s="40"/>
      <c r="C166" s="258" t="s">
        <v>299</v>
      </c>
      <c r="D166" s="258" t="s">
        <v>144</v>
      </c>
      <c r="E166" s="259" t="s">
        <v>456</v>
      </c>
      <c r="F166" s="260" t="s">
        <v>457</v>
      </c>
      <c r="G166" s="261" t="s">
        <v>147</v>
      </c>
      <c r="H166" s="262">
        <v>6</v>
      </c>
      <c r="I166" s="263"/>
      <c r="J166" s="264">
        <f>ROUND(I166*H166,2)</f>
        <v>0</v>
      </c>
      <c r="K166" s="260" t="s">
        <v>136</v>
      </c>
      <c r="L166" s="45"/>
      <c r="M166" s="265" t="s">
        <v>19</v>
      </c>
      <c r="N166" s="266" t="s">
        <v>43</v>
      </c>
      <c r="O166" s="85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3" t="s">
        <v>138</v>
      </c>
      <c r="AT166" s="223" t="s">
        <v>144</v>
      </c>
      <c r="AU166" s="223" t="s">
        <v>81</v>
      </c>
      <c r="AY166" s="18" t="s">
        <v>131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79</v>
      </c>
      <c r="BK166" s="224">
        <f>ROUND(I166*H166,2)</f>
        <v>0</v>
      </c>
      <c r="BL166" s="18" t="s">
        <v>138</v>
      </c>
      <c r="BM166" s="223" t="s">
        <v>884</v>
      </c>
    </row>
    <row r="167" s="2" customFormat="1" ht="24.15" customHeight="1">
      <c r="A167" s="39"/>
      <c r="B167" s="40"/>
      <c r="C167" s="211" t="s">
        <v>303</v>
      </c>
      <c r="D167" s="211" t="s">
        <v>132</v>
      </c>
      <c r="E167" s="212" t="s">
        <v>469</v>
      </c>
      <c r="F167" s="213" t="s">
        <v>470</v>
      </c>
      <c r="G167" s="214" t="s">
        <v>147</v>
      </c>
      <c r="H167" s="215">
        <v>6</v>
      </c>
      <c r="I167" s="216"/>
      <c r="J167" s="217">
        <f>ROUND(I167*H167,2)</f>
        <v>0</v>
      </c>
      <c r="K167" s="213" t="s">
        <v>136</v>
      </c>
      <c r="L167" s="218"/>
      <c r="M167" s="219" t="s">
        <v>19</v>
      </c>
      <c r="N167" s="220" t="s">
        <v>43</v>
      </c>
      <c r="O167" s="85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3" t="s">
        <v>235</v>
      </c>
      <c r="AT167" s="223" t="s">
        <v>132</v>
      </c>
      <c r="AU167" s="223" t="s">
        <v>81</v>
      </c>
      <c r="AY167" s="18" t="s">
        <v>131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79</v>
      </c>
      <c r="BK167" s="224">
        <f>ROUND(I167*H167,2)</f>
        <v>0</v>
      </c>
      <c r="BL167" s="18" t="s">
        <v>236</v>
      </c>
      <c r="BM167" s="223" t="s">
        <v>885</v>
      </c>
    </row>
    <row r="168" s="2" customFormat="1" ht="24.15" customHeight="1">
      <c r="A168" s="39"/>
      <c r="B168" s="40"/>
      <c r="C168" s="211" t="s">
        <v>307</v>
      </c>
      <c r="D168" s="211" t="s">
        <v>132</v>
      </c>
      <c r="E168" s="212" t="s">
        <v>473</v>
      </c>
      <c r="F168" s="213" t="s">
        <v>474</v>
      </c>
      <c r="G168" s="214" t="s">
        <v>147</v>
      </c>
      <c r="H168" s="215">
        <v>6</v>
      </c>
      <c r="I168" s="216"/>
      <c r="J168" s="217">
        <f>ROUND(I168*H168,2)</f>
        <v>0</v>
      </c>
      <c r="K168" s="213" t="s">
        <v>136</v>
      </c>
      <c r="L168" s="218"/>
      <c r="M168" s="219" t="s">
        <v>19</v>
      </c>
      <c r="N168" s="220" t="s">
        <v>43</v>
      </c>
      <c r="O168" s="85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3" t="s">
        <v>235</v>
      </c>
      <c r="AT168" s="223" t="s">
        <v>132</v>
      </c>
      <c r="AU168" s="223" t="s">
        <v>81</v>
      </c>
      <c r="AY168" s="18" t="s">
        <v>131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79</v>
      </c>
      <c r="BK168" s="224">
        <f>ROUND(I168*H168,2)</f>
        <v>0</v>
      </c>
      <c r="BL168" s="18" t="s">
        <v>236</v>
      </c>
      <c r="BM168" s="223" t="s">
        <v>886</v>
      </c>
    </row>
    <row r="169" s="2" customFormat="1" ht="33" customHeight="1">
      <c r="A169" s="39"/>
      <c r="B169" s="40"/>
      <c r="C169" s="258" t="s">
        <v>311</v>
      </c>
      <c r="D169" s="258" t="s">
        <v>144</v>
      </c>
      <c r="E169" s="259" t="s">
        <v>465</v>
      </c>
      <c r="F169" s="260" t="s">
        <v>466</v>
      </c>
      <c r="G169" s="261" t="s">
        <v>147</v>
      </c>
      <c r="H169" s="262">
        <v>6</v>
      </c>
      <c r="I169" s="263"/>
      <c r="J169" s="264">
        <f>ROUND(I169*H169,2)</f>
        <v>0</v>
      </c>
      <c r="K169" s="260" t="s">
        <v>136</v>
      </c>
      <c r="L169" s="45"/>
      <c r="M169" s="265" t="s">
        <v>19</v>
      </c>
      <c r="N169" s="266" t="s">
        <v>43</v>
      </c>
      <c r="O169" s="85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3" t="s">
        <v>138</v>
      </c>
      <c r="AT169" s="223" t="s">
        <v>144</v>
      </c>
      <c r="AU169" s="223" t="s">
        <v>81</v>
      </c>
      <c r="AY169" s="18" t="s">
        <v>131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79</v>
      </c>
      <c r="BK169" s="224">
        <f>ROUND(I169*H169,2)</f>
        <v>0</v>
      </c>
      <c r="BL169" s="18" t="s">
        <v>138</v>
      </c>
      <c r="BM169" s="223" t="s">
        <v>887</v>
      </c>
    </row>
    <row r="170" s="2" customFormat="1" ht="21.75" customHeight="1">
      <c r="A170" s="39"/>
      <c r="B170" s="40"/>
      <c r="C170" s="211" t="s">
        <v>316</v>
      </c>
      <c r="D170" s="211" t="s">
        <v>132</v>
      </c>
      <c r="E170" s="212" t="s">
        <v>485</v>
      </c>
      <c r="F170" s="213" t="s">
        <v>486</v>
      </c>
      <c r="G170" s="214" t="s">
        <v>147</v>
      </c>
      <c r="H170" s="215">
        <v>6</v>
      </c>
      <c r="I170" s="216"/>
      <c r="J170" s="217">
        <f>ROUND(I170*H170,2)</f>
        <v>0</v>
      </c>
      <c r="K170" s="213" t="s">
        <v>136</v>
      </c>
      <c r="L170" s="218"/>
      <c r="M170" s="219" t="s">
        <v>19</v>
      </c>
      <c r="N170" s="220" t="s">
        <v>43</v>
      </c>
      <c r="O170" s="85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3" t="s">
        <v>137</v>
      </c>
      <c r="AT170" s="223" t="s">
        <v>132</v>
      </c>
      <c r="AU170" s="223" t="s">
        <v>81</v>
      </c>
      <c r="AY170" s="18" t="s">
        <v>131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79</v>
      </c>
      <c r="BK170" s="224">
        <f>ROUND(I170*H170,2)</f>
        <v>0</v>
      </c>
      <c r="BL170" s="18" t="s">
        <v>138</v>
      </c>
      <c r="BM170" s="223" t="s">
        <v>888</v>
      </c>
    </row>
    <row r="171" s="2" customFormat="1" ht="62.7" customHeight="1">
      <c r="A171" s="39"/>
      <c r="B171" s="40"/>
      <c r="C171" s="258" t="s">
        <v>320</v>
      </c>
      <c r="D171" s="258" t="s">
        <v>144</v>
      </c>
      <c r="E171" s="259" t="s">
        <v>489</v>
      </c>
      <c r="F171" s="260" t="s">
        <v>490</v>
      </c>
      <c r="G171" s="261" t="s">
        <v>147</v>
      </c>
      <c r="H171" s="262">
        <v>6</v>
      </c>
      <c r="I171" s="263"/>
      <c r="J171" s="264">
        <f>ROUND(I171*H171,2)</f>
        <v>0</v>
      </c>
      <c r="K171" s="260" t="s">
        <v>136</v>
      </c>
      <c r="L171" s="45"/>
      <c r="M171" s="265" t="s">
        <v>19</v>
      </c>
      <c r="N171" s="266" t="s">
        <v>43</v>
      </c>
      <c r="O171" s="85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3" t="s">
        <v>138</v>
      </c>
      <c r="AT171" s="223" t="s">
        <v>144</v>
      </c>
      <c r="AU171" s="223" t="s">
        <v>81</v>
      </c>
      <c r="AY171" s="18" t="s">
        <v>131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79</v>
      </c>
      <c r="BK171" s="224">
        <f>ROUND(I171*H171,2)</f>
        <v>0</v>
      </c>
      <c r="BL171" s="18" t="s">
        <v>138</v>
      </c>
      <c r="BM171" s="223" t="s">
        <v>889</v>
      </c>
    </row>
    <row r="172" s="2" customFormat="1" ht="24.15" customHeight="1">
      <c r="A172" s="39"/>
      <c r="B172" s="40"/>
      <c r="C172" s="211" t="s">
        <v>326</v>
      </c>
      <c r="D172" s="211" t="s">
        <v>132</v>
      </c>
      <c r="E172" s="212" t="s">
        <v>481</v>
      </c>
      <c r="F172" s="213" t="s">
        <v>482</v>
      </c>
      <c r="G172" s="214" t="s">
        <v>147</v>
      </c>
      <c r="H172" s="215">
        <v>6</v>
      </c>
      <c r="I172" s="216"/>
      <c r="J172" s="217">
        <f>ROUND(I172*H172,2)</f>
        <v>0</v>
      </c>
      <c r="K172" s="213" t="s">
        <v>136</v>
      </c>
      <c r="L172" s="218"/>
      <c r="M172" s="219" t="s">
        <v>19</v>
      </c>
      <c r="N172" s="220" t="s">
        <v>43</v>
      </c>
      <c r="O172" s="85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3" t="s">
        <v>462</v>
      </c>
      <c r="AT172" s="223" t="s">
        <v>132</v>
      </c>
      <c r="AU172" s="223" t="s">
        <v>81</v>
      </c>
      <c r="AY172" s="18" t="s">
        <v>131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79</v>
      </c>
      <c r="BK172" s="224">
        <f>ROUND(I172*H172,2)</f>
        <v>0</v>
      </c>
      <c r="BL172" s="18" t="s">
        <v>462</v>
      </c>
      <c r="BM172" s="223" t="s">
        <v>890</v>
      </c>
    </row>
    <row r="173" s="2" customFormat="1" ht="24.15" customHeight="1">
      <c r="A173" s="39"/>
      <c r="B173" s="40"/>
      <c r="C173" s="211" t="s">
        <v>330</v>
      </c>
      <c r="D173" s="211" t="s">
        <v>132</v>
      </c>
      <c r="E173" s="212" t="s">
        <v>493</v>
      </c>
      <c r="F173" s="213" t="s">
        <v>494</v>
      </c>
      <c r="G173" s="214" t="s">
        <v>147</v>
      </c>
      <c r="H173" s="215">
        <v>1</v>
      </c>
      <c r="I173" s="216"/>
      <c r="J173" s="217">
        <f>ROUND(I173*H173,2)</f>
        <v>0</v>
      </c>
      <c r="K173" s="213" t="s">
        <v>136</v>
      </c>
      <c r="L173" s="218"/>
      <c r="M173" s="219" t="s">
        <v>19</v>
      </c>
      <c r="N173" s="220" t="s">
        <v>43</v>
      </c>
      <c r="O173" s="85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3" t="s">
        <v>235</v>
      </c>
      <c r="AT173" s="223" t="s">
        <v>132</v>
      </c>
      <c r="AU173" s="223" t="s">
        <v>81</v>
      </c>
      <c r="AY173" s="18" t="s">
        <v>131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79</v>
      </c>
      <c r="BK173" s="224">
        <f>ROUND(I173*H173,2)</f>
        <v>0</v>
      </c>
      <c r="BL173" s="18" t="s">
        <v>236</v>
      </c>
      <c r="BM173" s="223" t="s">
        <v>891</v>
      </c>
    </row>
    <row r="174" s="2" customFormat="1" ht="66.75" customHeight="1">
      <c r="A174" s="39"/>
      <c r="B174" s="40"/>
      <c r="C174" s="211" t="s">
        <v>335</v>
      </c>
      <c r="D174" s="211" t="s">
        <v>132</v>
      </c>
      <c r="E174" s="212" t="s">
        <v>735</v>
      </c>
      <c r="F174" s="213" t="s">
        <v>736</v>
      </c>
      <c r="G174" s="214" t="s">
        <v>147</v>
      </c>
      <c r="H174" s="215">
        <v>4</v>
      </c>
      <c r="I174" s="216"/>
      <c r="J174" s="217">
        <f>ROUND(I174*H174,2)</f>
        <v>0</v>
      </c>
      <c r="K174" s="213" t="s">
        <v>136</v>
      </c>
      <c r="L174" s="218"/>
      <c r="M174" s="219" t="s">
        <v>19</v>
      </c>
      <c r="N174" s="220" t="s">
        <v>43</v>
      </c>
      <c r="O174" s="85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3" t="s">
        <v>235</v>
      </c>
      <c r="AT174" s="223" t="s">
        <v>132</v>
      </c>
      <c r="AU174" s="223" t="s">
        <v>81</v>
      </c>
      <c r="AY174" s="18" t="s">
        <v>131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79</v>
      </c>
      <c r="BK174" s="224">
        <f>ROUND(I174*H174,2)</f>
        <v>0</v>
      </c>
      <c r="BL174" s="18" t="s">
        <v>236</v>
      </c>
      <c r="BM174" s="223" t="s">
        <v>892</v>
      </c>
    </row>
    <row r="175" s="2" customFormat="1" ht="37.8" customHeight="1">
      <c r="A175" s="39"/>
      <c r="B175" s="40"/>
      <c r="C175" s="258" t="s">
        <v>340</v>
      </c>
      <c r="D175" s="258" t="s">
        <v>144</v>
      </c>
      <c r="E175" s="259" t="s">
        <v>739</v>
      </c>
      <c r="F175" s="260" t="s">
        <v>740</v>
      </c>
      <c r="G175" s="261" t="s">
        <v>147</v>
      </c>
      <c r="H175" s="262">
        <v>4</v>
      </c>
      <c r="I175" s="263"/>
      <c r="J175" s="264">
        <f>ROUND(I175*H175,2)</f>
        <v>0</v>
      </c>
      <c r="K175" s="260" t="s">
        <v>136</v>
      </c>
      <c r="L175" s="45"/>
      <c r="M175" s="265" t="s">
        <v>19</v>
      </c>
      <c r="N175" s="266" t="s">
        <v>43</v>
      </c>
      <c r="O175" s="85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3" t="s">
        <v>148</v>
      </c>
      <c r="AT175" s="223" t="s">
        <v>144</v>
      </c>
      <c r="AU175" s="223" t="s">
        <v>81</v>
      </c>
      <c r="AY175" s="18" t="s">
        <v>131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79</v>
      </c>
      <c r="BK175" s="224">
        <f>ROUND(I175*H175,2)</f>
        <v>0</v>
      </c>
      <c r="BL175" s="18" t="s">
        <v>148</v>
      </c>
      <c r="BM175" s="223" t="s">
        <v>893</v>
      </c>
    </row>
    <row r="176" s="2" customFormat="1" ht="24.15" customHeight="1">
      <c r="A176" s="39"/>
      <c r="B176" s="40"/>
      <c r="C176" s="211" t="s">
        <v>344</v>
      </c>
      <c r="D176" s="211" t="s">
        <v>132</v>
      </c>
      <c r="E176" s="212" t="s">
        <v>327</v>
      </c>
      <c r="F176" s="213" t="s">
        <v>328</v>
      </c>
      <c r="G176" s="214" t="s">
        <v>135</v>
      </c>
      <c r="H176" s="215">
        <v>50</v>
      </c>
      <c r="I176" s="216"/>
      <c r="J176" s="217">
        <f>ROUND(I176*H176,2)</f>
        <v>0</v>
      </c>
      <c r="K176" s="213" t="s">
        <v>136</v>
      </c>
      <c r="L176" s="218"/>
      <c r="M176" s="219" t="s">
        <v>19</v>
      </c>
      <c r="N176" s="220" t="s">
        <v>43</v>
      </c>
      <c r="O176" s="85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3" t="s">
        <v>137</v>
      </c>
      <c r="AT176" s="223" t="s">
        <v>132</v>
      </c>
      <c r="AU176" s="223" t="s">
        <v>81</v>
      </c>
      <c r="AY176" s="18" t="s">
        <v>131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79</v>
      </c>
      <c r="BK176" s="224">
        <f>ROUND(I176*H176,2)</f>
        <v>0</v>
      </c>
      <c r="BL176" s="18" t="s">
        <v>138</v>
      </c>
      <c r="BM176" s="223" t="s">
        <v>894</v>
      </c>
    </row>
    <row r="177" s="2" customFormat="1" ht="78" customHeight="1">
      <c r="A177" s="39"/>
      <c r="B177" s="40"/>
      <c r="C177" s="258" t="s">
        <v>348</v>
      </c>
      <c r="D177" s="258" t="s">
        <v>144</v>
      </c>
      <c r="E177" s="259" t="s">
        <v>331</v>
      </c>
      <c r="F177" s="260" t="s">
        <v>332</v>
      </c>
      <c r="G177" s="261" t="s">
        <v>135</v>
      </c>
      <c r="H177" s="262">
        <v>50</v>
      </c>
      <c r="I177" s="263"/>
      <c r="J177" s="264">
        <f>ROUND(I177*H177,2)</f>
        <v>0</v>
      </c>
      <c r="K177" s="260" t="s">
        <v>136</v>
      </c>
      <c r="L177" s="45"/>
      <c r="M177" s="265" t="s">
        <v>19</v>
      </c>
      <c r="N177" s="266" t="s">
        <v>43</v>
      </c>
      <c r="O177" s="85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3" t="s">
        <v>138</v>
      </c>
      <c r="AT177" s="223" t="s">
        <v>144</v>
      </c>
      <c r="AU177" s="223" t="s">
        <v>81</v>
      </c>
      <c r="AY177" s="18" t="s">
        <v>131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79</v>
      </c>
      <c r="BK177" s="224">
        <f>ROUND(I177*H177,2)</f>
        <v>0</v>
      </c>
      <c r="BL177" s="18" t="s">
        <v>138</v>
      </c>
      <c r="BM177" s="223" t="s">
        <v>895</v>
      </c>
    </row>
    <row r="178" s="12" customFormat="1" ht="25.92" customHeight="1">
      <c r="A178" s="12"/>
      <c r="B178" s="197"/>
      <c r="C178" s="198"/>
      <c r="D178" s="199" t="s">
        <v>71</v>
      </c>
      <c r="E178" s="200" t="s">
        <v>496</v>
      </c>
      <c r="F178" s="200" t="s">
        <v>497</v>
      </c>
      <c r="G178" s="198"/>
      <c r="H178" s="198"/>
      <c r="I178" s="201"/>
      <c r="J178" s="202">
        <f>BK178</f>
        <v>0</v>
      </c>
      <c r="K178" s="198"/>
      <c r="L178" s="203"/>
      <c r="M178" s="204"/>
      <c r="N178" s="205"/>
      <c r="O178" s="205"/>
      <c r="P178" s="206">
        <f>SUM(P179:P193)</f>
        <v>0</v>
      </c>
      <c r="Q178" s="205"/>
      <c r="R178" s="206">
        <f>SUM(R179:R193)</f>
        <v>0</v>
      </c>
      <c r="S178" s="205"/>
      <c r="T178" s="207">
        <f>SUM(T179:T193)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8" t="s">
        <v>79</v>
      </c>
      <c r="AT178" s="209" t="s">
        <v>71</v>
      </c>
      <c r="AU178" s="209" t="s">
        <v>72</v>
      </c>
      <c r="AY178" s="208" t="s">
        <v>131</v>
      </c>
      <c r="BK178" s="210">
        <f>SUM(BK179:BK193)</f>
        <v>0</v>
      </c>
    </row>
    <row r="179" s="2" customFormat="1" ht="44.25" customHeight="1">
      <c r="A179" s="39"/>
      <c r="B179" s="40"/>
      <c r="C179" s="211" t="s">
        <v>352</v>
      </c>
      <c r="D179" s="211" t="s">
        <v>132</v>
      </c>
      <c r="E179" s="212" t="s">
        <v>523</v>
      </c>
      <c r="F179" s="213" t="s">
        <v>524</v>
      </c>
      <c r="G179" s="214" t="s">
        <v>525</v>
      </c>
      <c r="H179" s="215">
        <v>0.80000000000000004</v>
      </c>
      <c r="I179" s="216"/>
      <c r="J179" s="217">
        <f>ROUND(I179*H179,2)</f>
        <v>0</v>
      </c>
      <c r="K179" s="213" t="s">
        <v>136</v>
      </c>
      <c r="L179" s="218"/>
      <c r="M179" s="219" t="s">
        <v>19</v>
      </c>
      <c r="N179" s="220" t="s">
        <v>43</v>
      </c>
      <c r="O179" s="85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3" t="s">
        <v>235</v>
      </c>
      <c r="AT179" s="223" t="s">
        <v>132</v>
      </c>
      <c r="AU179" s="223" t="s">
        <v>79</v>
      </c>
      <c r="AY179" s="18" t="s">
        <v>131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79</v>
      </c>
      <c r="BK179" s="224">
        <f>ROUND(I179*H179,2)</f>
        <v>0</v>
      </c>
      <c r="BL179" s="18" t="s">
        <v>236</v>
      </c>
      <c r="BM179" s="223" t="s">
        <v>896</v>
      </c>
    </row>
    <row r="180" s="2" customFormat="1">
      <c r="A180" s="39"/>
      <c r="B180" s="40"/>
      <c r="C180" s="41"/>
      <c r="D180" s="227" t="s">
        <v>324</v>
      </c>
      <c r="E180" s="41"/>
      <c r="F180" s="269" t="s">
        <v>897</v>
      </c>
      <c r="G180" s="41"/>
      <c r="H180" s="41"/>
      <c r="I180" s="270"/>
      <c r="J180" s="41"/>
      <c r="K180" s="41"/>
      <c r="L180" s="45"/>
      <c r="M180" s="271"/>
      <c r="N180" s="27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324</v>
      </c>
      <c r="AU180" s="18" t="s">
        <v>79</v>
      </c>
    </row>
    <row r="181" s="2" customFormat="1" ht="16.5" customHeight="1">
      <c r="A181" s="39"/>
      <c r="B181" s="40"/>
      <c r="C181" s="258" t="s">
        <v>358</v>
      </c>
      <c r="D181" s="258" t="s">
        <v>144</v>
      </c>
      <c r="E181" s="259" t="s">
        <v>570</v>
      </c>
      <c r="F181" s="260" t="s">
        <v>571</v>
      </c>
      <c r="G181" s="261" t="s">
        <v>572</v>
      </c>
      <c r="H181" s="262">
        <v>70</v>
      </c>
      <c r="I181" s="263"/>
      <c r="J181" s="264">
        <f>ROUND(I181*H181,2)</f>
        <v>0</v>
      </c>
      <c r="K181" s="260" t="s">
        <v>136</v>
      </c>
      <c r="L181" s="45"/>
      <c r="M181" s="265" t="s">
        <v>19</v>
      </c>
      <c r="N181" s="266" t="s">
        <v>43</v>
      </c>
      <c r="O181" s="85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3" t="s">
        <v>148</v>
      </c>
      <c r="AT181" s="223" t="s">
        <v>144</v>
      </c>
      <c r="AU181" s="223" t="s">
        <v>79</v>
      </c>
      <c r="AY181" s="18" t="s">
        <v>131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79</v>
      </c>
      <c r="BK181" s="224">
        <f>ROUND(I181*H181,2)</f>
        <v>0</v>
      </c>
      <c r="BL181" s="18" t="s">
        <v>148</v>
      </c>
      <c r="BM181" s="223" t="s">
        <v>898</v>
      </c>
    </row>
    <row r="182" s="2" customFormat="1">
      <c r="A182" s="39"/>
      <c r="B182" s="40"/>
      <c r="C182" s="41"/>
      <c r="D182" s="227" t="s">
        <v>324</v>
      </c>
      <c r="E182" s="41"/>
      <c r="F182" s="269" t="s">
        <v>574</v>
      </c>
      <c r="G182" s="41"/>
      <c r="H182" s="41"/>
      <c r="I182" s="270"/>
      <c r="J182" s="41"/>
      <c r="K182" s="41"/>
      <c r="L182" s="45"/>
      <c r="M182" s="271"/>
      <c r="N182" s="27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324</v>
      </c>
      <c r="AU182" s="18" t="s">
        <v>79</v>
      </c>
    </row>
    <row r="183" s="2" customFormat="1" ht="16.5" customHeight="1">
      <c r="A183" s="39"/>
      <c r="B183" s="40"/>
      <c r="C183" s="258" t="s">
        <v>362</v>
      </c>
      <c r="D183" s="258" t="s">
        <v>144</v>
      </c>
      <c r="E183" s="259" t="s">
        <v>570</v>
      </c>
      <c r="F183" s="260" t="s">
        <v>571</v>
      </c>
      <c r="G183" s="261" t="s">
        <v>572</v>
      </c>
      <c r="H183" s="262">
        <v>15</v>
      </c>
      <c r="I183" s="263"/>
      <c r="J183" s="264">
        <f>ROUND(I183*H183,2)</f>
        <v>0</v>
      </c>
      <c r="K183" s="260" t="s">
        <v>136</v>
      </c>
      <c r="L183" s="45"/>
      <c r="M183" s="265" t="s">
        <v>19</v>
      </c>
      <c r="N183" s="266" t="s">
        <v>43</v>
      </c>
      <c r="O183" s="85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3" t="s">
        <v>148</v>
      </c>
      <c r="AT183" s="223" t="s">
        <v>144</v>
      </c>
      <c r="AU183" s="223" t="s">
        <v>79</v>
      </c>
      <c r="AY183" s="18" t="s">
        <v>131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79</v>
      </c>
      <c r="BK183" s="224">
        <f>ROUND(I183*H183,2)</f>
        <v>0</v>
      </c>
      <c r="BL183" s="18" t="s">
        <v>148</v>
      </c>
      <c r="BM183" s="223" t="s">
        <v>899</v>
      </c>
    </row>
    <row r="184" s="2" customFormat="1">
      <c r="A184" s="39"/>
      <c r="B184" s="40"/>
      <c r="C184" s="41"/>
      <c r="D184" s="227" t="s">
        <v>324</v>
      </c>
      <c r="E184" s="41"/>
      <c r="F184" s="269" t="s">
        <v>577</v>
      </c>
      <c r="G184" s="41"/>
      <c r="H184" s="41"/>
      <c r="I184" s="270"/>
      <c r="J184" s="41"/>
      <c r="K184" s="41"/>
      <c r="L184" s="45"/>
      <c r="M184" s="271"/>
      <c r="N184" s="27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324</v>
      </c>
      <c r="AU184" s="18" t="s">
        <v>79</v>
      </c>
    </row>
    <row r="185" s="2" customFormat="1" ht="49.05" customHeight="1">
      <c r="A185" s="39"/>
      <c r="B185" s="40"/>
      <c r="C185" s="258" t="s">
        <v>366</v>
      </c>
      <c r="D185" s="258" t="s">
        <v>144</v>
      </c>
      <c r="E185" s="259" t="s">
        <v>533</v>
      </c>
      <c r="F185" s="260" t="s">
        <v>534</v>
      </c>
      <c r="G185" s="261" t="s">
        <v>147</v>
      </c>
      <c r="H185" s="262">
        <v>1</v>
      </c>
      <c r="I185" s="263"/>
      <c r="J185" s="264">
        <f>ROUND(I185*H185,2)</f>
        <v>0</v>
      </c>
      <c r="K185" s="260" t="s">
        <v>136</v>
      </c>
      <c r="L185" s="45"/>
      <c r="M185" s="265" t="s">
        <v>19</v>
      </c>
      <c r="N185" s="266" t="s">
        <v>43</v>
      </c>
      <c r="O185" s="85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3" t="s">
        <v>148</v>
      </c>
      <c r="AT185" s="223" t="s">
        <v>144</v>
      </c>
      <c r="AU185" s="223" t="s">
        <v>79</v>
      </c>
      <c r="AY185" s="18" t="s">
        <v>131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79</v>
      </c>
      <c r="BK185" s="224">
        <f>ROUND(I185*H185,2)</f>
        <v>0</v>
      </c>
      <c r="BL185" s="18" t="s">
        <v>148</v>
      </c>
      <c r="BM185" s="223" t="s">
        <v>900</v>
      </c>
    </row>
    <row r="186" s="2" customFormat="1" ht="24.15" customHeight="1">
      <c r="A186" s="39"/>
      <c r="B186" s="40"/>
      <c r="C186" s="211" t="s">
        <v>370</v>
      </c>
      <c r="D186" s="211" t="s">
        <v>132</v>
      </c>
      <c r="E186" s="212" t="s">
        <v>538</v>
      </c>
      <c r="F186" s="213" t="s">
        <v>539</v>
      </c>
      <c r="G186" s="214" t="s">
        <v>147</v>
      </c>
      <c r="H186" s="215">
        <v>3</v>
      </c>
      <c r="I186" s="216"/>
      <c r="J186" s="217">
        <f>ROUND(I186*H186,2)</f>
        <v>0</v>
      </c>
      <c r="K186" s="213" t="s">
        <v>136</v>
      </c>
      <c r="L186" s="218"/>
      <c r="M186" s="219" t="s">
        <v>19</v>
      </c>
      <c r="N186" s="220" t="s">
        <v>43</v>
      </c>
      <c r="O186" s="85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3" t="s">
        <v>148</v>
      </c>
      <c r="AT186" s="223" t="s">
        <v>132</v>
      </c>
      <c r="AU186" s="223" t="s">
        <v>79</v>
      </c>
      <c r="AY186" s="18" t="s">
        <v>131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8" t="s">
        <v>79</v>
      </c>
      <c r="BK186" s="224">
        <f>ROUND(I186*H186,2)</f>
        <v>0</v>
      </c>
      <c r="BL186" s="18" t="s">
        <v>148</v>
      </c>
      <c r="BM186" s="223" t="s">
        <v>901</v>
      </c>
    </row>
    <row r="187" s="2" customFormat="1" ht="24.15" customHeight="1">
      <c r="A187" s="39"/>
      <c r="B187" s="40"/>
      <c r="C187" s="211" t="s">
        <v>374</v>
      </c>
      <c r="D187" s="211" t="s">
        <v>132</v>
      </c>
      <c r="E187" s="212" t="s">
        <v>542</v>
      </c>
      <c r="F187" s="213" t="s">
        <v>543</v>
      </c>
      <c r="G187" s="214" t="s">
        <v>147</v>
      </c>
      <c r="H187" s="215">
        <v>6</v>
      </c>
      <c r="I187" s="216"/>
      <c r="J187" s="217">
        <f>ROUND(I187*H187,2)</f>
        <v>0</v>
      </c>
      <c r="K187" s="213" t="s">
        <v>136</v>
      </c>
      <c r="L187" s="218"/>
      <c r="M187" s="219" t="s">
        <v>19</v>
      </c>
      <c r="N187" s="220" t="s">
        <v>43</v>
      </c>
      <c r="O187" s="85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3" t="s">
        <v>148</v>
      </c>
      <c r="AT187" s="223" t="s">
        <v>132</v>
      </c>
      <c r="AU187" s="223" t="s">
        <v>79</v>
      </c>
      <c r="AY187" s="18" t="s">
        <v>131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79</v>
      </c>
      <c r="BK187" s="224">
        <f>ROUND(I187*H187,2)</f>
        <v>0</v>
      </c>
      <c r="BL187" s="18" t="s">
        <v>148</v>
      </c>
      <c r="BM187" s="223" t="s">
        <v>902</v>
      </c>
    </row>
    <row r="188" s="2" customFormat="1" ht="24.15" customHeight="1">
      <c r="A188" s="39"/>
      <c r="B188" s="40"/>
      <c r="C188" s="211" t="s">
        <v>378</v>
      </c>
      <c r="D188" s="211" t="s">
        <v>132</v>
      </c>
      <c r="E188" s="212" t="s">
        <v>546</v>
      </c>
      <c r="F188" s="213" t="s">
        <v>547</v>
      </c>
      <c r="G188" s="214" t="s">
        <v>147</v>
      </c>
      <c r="H188" s="215">
        <v>3</v>
      </c>
      <c r="I188" s="216"/>
      <c r="J188" s="217">
        <f>ROUND(I188*H188,2)</f>
        <v>0</v>
      </c>
      <c r="K188" s="213" t="s">
        <v>136</v>
      </c>
      <c r="L188" s="218"/>
      <c r="M188" s="219" t="s">
        <v>19</v>
      </c>
      <c r="N188" s="220" t="s">
        <v>43</v>
      </c>
      <c r="O188" s="85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148</v>
      </c>
      <c r="AT188" s="223" t="s">
        <v>132</v>
      </c>
      <c r="AU188" s="223" t="s">
        <v>79</v>
      </c>
      <c r="AY188" s="18" t="s">
        <v>131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79</v>
      </c>
      <c r="BK188" s="224">
        <f>ROUND(I188*H188,2)</f>
        <v>0</v>
      </c>
      <c r="BL188" s="18" t="s">
        <v>148</v>
      </c>
      <c r="BM188" s="223" t="s">
        <v>903</v>
      </c>
    </row>
    <row r="189" s="2" customFormat="1" ht="24.15" customHeight="1">
      <c r="A189" s="39"/>
      <c r="B189" s="40"/>
      <c r="C189" s="211" t="s">
        <v>382</v>
      </c>
      <c r="D189" s="211" t="s">
        <v>132</v>
      </c>
      <c r="E189" s="212" t="s">
        <v>550</v>
      </c>
      <c r="F189" s="213" t="s">
        <v>551</v>
      </c>
      <c r="G189" s="214" t="s">
        <v>147</v>
      </c>
      <c r="H189" s="215">
        <v>3</v>
      </c>
      <c r="I189" s="216"/>
      <c r="J189" s="217">
        <f>ROUND(I189*H189,2)</f>
        <v>0</v>
      </c>
      <c r="K189" s="213" t="s">
        <v>136</v>
      </c>
      <c r="L189" s="218"/>
      <c r="M189" s="219" t="s">
        <v>19</v>
      </c>
      <c r="N189" s="220" t="s">
        <v>43</v>
      </c>
      <c r="O189" s="85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3" t="s">
        <v>148</v>
      </c>
      <c r="AT189" s="223" t="s">
        <v>132</v>
      </c>
      <c r="AU189" s="223" t="s">
        <v>79</v>
      </c>
      <c r="AY189" s="18" t="s">
        <v>131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79</v>
      </c>
      <c r="BK189" s="224">
        <f>ROUND(I189*H189,2)</f>
        <v>0</v>
      </c>
      <c r="BL189" s="18" t="s">
        <v>148</v>
      </c>
      <c r="BM189" s="223" t="s">
        <v>904</v>
      </c>
    </row>
    <row r="190" s="2" customFormat="1" ht="24.15" customHeight="1">
      <c r="A190" s="39"/>
      <c r="B190" s="40"/>
      <c r="C190" s="211" t="s">
        <v>386</v>
      </c>
      <c r="D190" s="211" t="s">
        <v>132</v>
      </c>
      <c r="E190" s="212" t="s">
        <v>558</v>
      </c>
      <c r="F190" s="213" t="s">
        <v>559</v>
      </c>
      <c r="G190" s="214" t="s">
        <v>147</v>
      </c>
      <c r="H190" s="215">
        <v>1</v>
      </c>
      <c r="I190" s="216"/>
      <c r="J190" s="217">
        <f>ROUND(I190*H190,2)</f>
        <v>0</v>
      </c>
      <c r="K190" s="213" t="s">
        <v>136</v>
      </c>
      <c r="L190" s="218"/>
      <c r="M190" s="219" t="s">
        <v>19</v>
      </c>
      <c r="N190" s="220" t="s">
        <v>43</v>
      </c>
      <c r="O190" s="85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3" t="s">
        <v>148</v>
      </c>
      <c r="AT190" s="223" t="s">
        <v>132</v>
      </c>
      <c r="AU190" s="223" t="s">
        <v>79</v>
      </c>
      <c r="AY190" s="18" t="s">
        <v>131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79</v>
      </c>
      <c r="BK190" s="224">
        <f>ROUND(I190*H190,2)</f>
        <v>0</v>
      </c>
      <c r="BL190" s="18" t="s">
        <v>148</v>
      </c>
      <c r="BM190" s="223" t="s">
        <v>905</v>
      </c>
    </row>
    <row r="191" s="2" customFormat="1" ht="24.15" customHeight="1">
      <c r="A191" s="39"/>
      <c r="B191" s="40"/>
      <c r="C191" s="258" t="s">
        <v>390</v>
      </c>
      <c r="D191" s="258" t="s">
        <v>144</v>
      </c>
      <c r="E191" s="259" t="s">
        <v>566</v>
      </c>
      <c r="F191" s="260" t="s">
        <v>567</v>
      </c>
      <c r="G191" s="261" t="s">
        <v>147</v>
      </c>
      <c r="H191" s="262">
        <v>1</v>
      </c>
      <c r="I191" s="263"/>
      <c r="J191" s="264">
        <f>ROUND(I191*H191,2)</f>
        <v>0</v>
      </c>
      <c r="K191" s="260" t="s">
        <v>136</v>
      </c>
      <c r="L191" s="45"/>
      <c r="M191" s="265" t="s">
        <v>19</v>
      </c>
      <c r="N191" s="266" t="s">
        <v>43</v>
      </c>
      <c r="O191" s="85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3" t="s">
        <v>148</v>
      </c>
      <c r="AT191" s="223" t="s">
        <v>144</v>
      </c>
      <c r="AU191" s="223" t="s">
        <v>79</v>
      </c>
      <c r="AY191" s="18" t="s">
        <v>131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79</v>
      </c>
      <c r="BK191" s="224">
        <f>ROUND(I191*H191,2)</f>
        <v>0</v>
      </c>
      <c r="BL191" s="18" t="s">
        <v>148</v>
      </c>
      <c r="BM191" s="223" t="s">
        <v>906</v>
      </c>
    </row>
    <row r="192" s="2" customFormat="1" ht="21.75" customHeight="1">
      <c r="A192" s="39"/>
      <c r="B192" s="40"/>
      <c r="C192" s="258" t="s">
        <v>396</v>
      </c>
      <c r="D192" s="258" t="s">
        <v>144</v>
      </c>
      <c r="E192" s="259" t="s">
        <v>562</v>
      </c>
      <c r="F192" s="260" t="s">
        <v>563</v>
      </c>
      <c r="G192" s="261" t="s">
        <v>147</v>
      </c>
      <c r="H192" s="262">
        <v>3</v>
      </c>
      <c r="I192" s="263"/>
      <c r="J192" s="264">
        <f>ROUND(I192*H192,2)</f>
        <v>0</v>
      </c>
      <c r="K192" s="260" t="s">
        <v>136</v>
      </c>
      <c r="L192" s="45"/>
      <c r="M192" s="265" t="s">
        <v>19</v>
      </c>
      <c r="N192" s="266" t="s">
        <v>43</v>
      </c>
      <c r="O192" s="85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3" t="s">
        <v>148</v>
      </c>
      <c r="AT192" s="223" t="s">
        <v>144</v>
      </c>
      <c r="AU192" s="223" t="s">
        <v>79</v>
      </c>
      <c r="AY192" s="18" t="s">
        <v>131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79</v>
      </c>
      <c r="BK192" s="224">
        <f>ROUND(I192*H192,2)</f>
        <v>0</v>
      </c>
      <c r="BL192" s="18" t="s">
        <v>148</v>
      </c>
      <c r="BM192" s="223" t="s">
        <v>907</v>
      </c>
    </row>
    <row r="193" s="2" customFormat="1" ht="37.8" customHeight="1">
      <c r="A193" s="39"/>
      <c r="B193" s="40"/>
      <c r="C193" s="211" t="s">
        <v>400</v>
      </c>
      <c r="D193" s="211" t="s">
        <v>132</v>
      </c>
      <c r="E193" s="212" t="s">
        <v>554</v>
      </c>
      <c r="F193" s="213" t="s">
        <v>555</v>
      </c>
      <c r="G193" s="214" t="s">
        <v>147</v>
      </c>
      <c r="H193" s="215">
        <v>6</v>
      </c>
      <c r="I193" s="216"/>
      <c r="J193" s="217">
        <f>ROUND(I193*H193,2)</f>
        <v>0</v>
      </c>
      <c r="K193" s="213" t="s">
        <v>136</v>
      </c>
      <c r="L193" s="218"/>
      <c r="M193" s="219" t="s">
        <v>19</v>
      </c>
      <c r="N193" s="220" t="s">
        <v>43</v>
      </c>
      <c r="O193" s="85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3" t="s">
        <v>148</v>
      </c>
      <c r="AT193" s="223" t="s">
        <v>132</v>
      </c>
      <c r="AU193" s="223" t="s">
        <v>79</v>
      </c>
      <c r="AY193" s="18" t="s">
        <v>131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79</v>
      </c>
      <c r="BK193" s="224">
        <f>ROUND(I193*H193,2)</f>
        <v>0</v>
      </c>
      <c r="BL193" s="18" t="s">
        <v>148</v>
      </c>
      <c r="BM193" s="223" t="s">
        <v>908</v>
      </c>
    </row>
    <row r="194" s="12" customFormat="1" ht="25.92" customHeight="1">
      <c r="A194" s="12"/>
      <c r="B194" s="197"/>
      <c r="C194" s="198"/>
      <c r="D194" s="199" t="s">
        <v>71</v>
      </c>
      <c r="E194" s="200" t="s">
        <v>642</v>
      </c>
      <c r="F194" s="200" t="s">
        <v>643</v>
      </c>
      <c r="G194" s="198"/>
      <c r="H194" s="198"/>
      <c r="I194" s="201"/>
      <c r="J194" s="202">
        <f>BK194</f>
        <v>0</v>
      </c>
      <c r="K194" s="198"/>
      <c r="L194" s="203"/>
      <c r="M194" s="204"/>
      <c r="N194" s="205"/>
      <c r="O194" s="205"/>
      <c r="P194" s="206">
        <f>SUM(P195:P200)</f>
        <v>0</v>
      </c>
      <c r="Q194" s="205"/>
      <c r="R194" s="206">
        <f>SUM(R195:R200)</f>
        <v>0</v>
      </c>
      <c r="S194" s="205"/>
      <c r="T194" s="207">
        <f>SUM(T195:T200)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8" t="s">
        <v>79</v>
      </c>
      <c r="AT194" s="209" t="s">
        <v>71</v>
      </c>
      <c r="AU194" s="209" t="s">
        <v>72</v>
      </c>
      <c r="AY194" s="208" t="s">
        <v>131</v>
      </c>
      <c r="BK194" s="210">
        <f>SUM(BK195:BK200)</f>
        <v>0</v>
      </c>
    </row>
    <row r="195" s="2" customFormat="1" ht="16.5" customHeight="1">
      <c r="A195" s="39"/>
      <c r="B195" s="40"/>
      <c r="C195" s="258" t="s">
        <v>404</v>
      </c>
      <c r="D195" s="258" t="s">
        <v>144</v>
      </c>
      <c r="E195" s="259" t="s">
        <v>681</v>
      </c>
      <c r="F195" s="260" t="s">
        <v>682</v>
      </c>
      <c r="G195" s="261" t="s">
        <v>147</v>
      </c>
      <c r="H195" s="262">
        <v>2</v>
      </c>
      <c r="I195" s="263"/>
      <c r="J195" s="264">
        <f>ROUND(I195*H195,2)</f>
        <v>0</v>
      </c>
      <c r="K195" s="260" t="s">
        <v>136</v>
      </c>
      <c r="L195" s="45"/>
      <c r="M195" s="265" t="s">
        <v>19</v>
      </c>
      <c r="N195" s="266" t="s">
        <v>43</v>
      </c>
      <c r="O195" s="85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3" t="s">
        <v>148</v>
      </c>
      <c r="AT195" s="223" t="s">
        <v>144</v>
      </c>
      <c r="AU195" s="223" t="s">
        <v>79</v>
      </c>
      <c r="AY195" s="18" t="s">
        <v>131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79</v>
      </c>
      <c r="BK195" s="224">
        <f>ROUND(I195*H195,2)</f>
        <v>0</v>
      </c>
      <c r="BL195" s="18" t="s">
        <v>148</v>
      </c>
      <c r="BM195" s="223" t="s">
        <v>909</v>
      </c>
    </row>
    <row r="196" s="2" customFormat="1">
      <c r="A196" s="39"/>
      <c r="B196" s="40"/>
      <c r="C196" s="41"/>
      <c r="D196" s="227" t="s">
        <v>324</v>
      </c>
      <c r="E196" s="41"/>
      <c r="F196" s="269" t="s">
        <v>684</v>
      </c>
      <c r="G196" s="41"/>
      <c r="H196" s="41"/>
      <c r="I196" s="270"/>
      <c r="J196" s="41"/>
      <c r="K196" s="41"/>
      <c r="L196" s="45"/>
      <c r="M196" s="271"/>
      <c r="N196" s="27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324</v>
      </c>
      <c r="AU196" s="18" t="s">
        <v>79</v>
      </c>
    </row>
    <row r="197" s="2" customFormat="1" ht="16.5" customHeight="1">
      <c r="A197" s="39"/>
      <c r="B197" s="40"/>
      <c r="C197" s="258" t="s">
        <v>408</v>
      </c>
      <c r="D197" s="258" t="s">
        <v>144</v>
      </c>
      <c r="E197" s="259" t="s">
        <v>686</v>
      </c>
      <c r="F197" s="260" t="s">
        <v>687</v>
      </c>
      <c r="G197" s="261" t="s">
        <v>147</v>
      </c>
      <c r="H197" s="262">
        <v>2</v>
      </c>
      <c r="I197" s="263"/>
      <c r="J197" s="264">
        <f>ROUND(I197*H197,2)</f>
        <v>0</v>
      </c>
      <c r="K197" s="260" t="s">
        <v>136</v>
      </c>
      <c r="L197" s="45"/>
      <c r="M197" s="265" t="s">
        <v>19</v>
      </c>
      <c r="N197" s="266" t="s">
        <v>43</v>
      </c>
      <c r="O197" s="85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3" t="s">
        <v>148</v>
      </c>
      <c r="AT197" s="223" t="s">
        <v>144</v>
      </c>
      <c r="AU197" s="223" t="s">
        <v>79</v>
      </c>
      <c r="AY197" s="18" t="s">
        <v>131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79</v>
      </c>
      <c r="BK197" s="224">
        <f>ROUND(I197*H197,2)</f>
        <v>0</v>
      </c>
      <c r="BL197" s="18" t="s">
        <v>148</v>
      </c>
      <c r="BM197" s="223" t="s">
        <v>910</v>
      </c>
    </row>
    <row r="198" s="2" customFormat="1">
      <c r="A198" s="39"/>
      <c r="B198" s="40"/>
      <c r="C198" s="41"/>
      <c r="D198" s="227" t="s">
        <v>324</v>
      </c>
      <c r="E198" s="41"/>
      <c r="F198" s="269" t="s">
        <v>911</v>
      </c>
      <c r="G198" s="41"/>
      <c r="H198" s="41"/>
      <c r="I198" s="270"/>
      <c r="J198" s="41"/>
      <c r="K198" s="41"/>
      <c r="L198" s="45"/>
      <c r="M198" s="271"/>
      <c r="N198" s="27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324</v>
      </c>
      <c r="AU198" s="18" t="s">
        <v>79</v>
      </c>
    </row>
    <row r="199" s="2" customFormat="1" ht="24.15" customHeight="1">
      <c r="A199" s="39"/>
      <c r="B199" s="40"/>
      <c r="C199" s="258" t="s">
        <v>208</v>
      </c>
      <c r="D199" s="258" t="s">
        <v>144</v>
      </c>
      <c r="E199" s="259" t="s">
        <v>690</v>
      </c>
      <c r="F199" s="260" t="s">
        <v>691</v>
      </c>
      <c r="G199" s="261" t="s">
        <v>147</v>
      </c>
      <c r="H199" s="262">
        <v>1</v>
      </c>
      <c r="I199" s="263"/>
      <c r="J199" s="264">
        <f>ROUND(I199*H199,2)</f>
        <v>0</v>
      </c>
      <c r="K199" s="260" t="s">
        <v>136</v>
      </c>
      <c r="L199" s="45"/>
      <c r="M199" s="265" t="s">
        <v>19</v>
      </c>
      <c r="N199" s="266" t="s">
        <v>43</v>
      </c>
      <c r="O199" s="85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3" t="s">
        <v>148</v>
      </c>
      <c r="AT199" s="223" t="s">
        <v>144</v>
      </c>
      <c r="AU199" s="223" t="s">
        <v>79</v>
      </c>
      <c r="AY199" s="18" t="s">
        <v>131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79</v>
      </c>
      <c r="BK199" s="224">
        <f>ROUND(I199*H199,2)</f>
        <v>0</v>
      </c>
      <c r="BL199" s="18" t="s">
        <v>148</v>
      </c>
      <c r="BM199" s="223" t="s">
        <v>912</v>
      </c>
    </row>
    <row r="200" s="2" customFormat="1" ht="16.5" customHeight="1">
      <c r="A200" s="39"/>
      <c r="B200" s="40"/>
      <c r="C200" s="258" t="s">
        <v>415</v>
      </c>
      <c r="D200" s="258" t="s">
        <v>144</v>
      </c>
      <c r="E200" s="259" t="s">
        <v>913</v>
      </c>
      <c r="F200" s="260" t="s">
        <v>914</v>
      </c>
      <c r="G200" s="261" t="s">
        <v>147</v>
      </c>
      <c r="H200" s="262">
        <v>4</v>
      </c>
      <c r="I200" s="263"/>
      <c r="J200" s="264">
        <f>ROUND(I200*H200,2)</f>
        <v>0</v>
      </c>
      <c r="K200" s="260" t="s">
        <v>136</v>
      </c>
      <c r="L200" s="45"/>
      <c r="M200" s="265" t="s">
        <v>19</v>
      </c>
      <c r="N200" s="266" t="s">
        <v>43</v>
      </c>
      <c r="O200" s="85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3" t="s">
        <v>148</v>
      </c>
      <c r="AT200" s="223" t="s">
        <v>144</v>
      </c>
      <c r="AU200" s="223" t="s">
        <v>79</v>
      </c>
      <c r="AY200" s="18" t="s">
        <v>131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79</v>
      </c>
      <c r="BK200" s="224">
        <f>ROUND(I200*H200,2)</f>
        <v>0</v>
      </c>
      <c r="BL200" s="18" t="s">
        <v>148</v>
      </c>
      <c r="BM200" s="223" t="s">
        <v>915</v>
      </c>
    </row>
    <row r="201" s="12" customFormat="1" ht="25.92" customHeight="1">
      <c r="A201" s="12"/>
      <c r="B201" s="197"/>
      <c r="C201" s="198"/>
      <c r="D201" s="199" t="s">
        <v>71</v>
      </c>
      <c r="E201" s="200" t="s">
        <v>698</v>
      </c>
      <c r="F201" s="200" t="s">
        <v>699</v>
      </c>
      <c r="G201" s="198"/>
      <c r="H201" s="198"/>
      <c r="I201" s="201"/>
      <c r="J201" s="202">
        <f>BK201</f>
        <v>0</v>
      </c>
      <c r="K201" s="198"/>
      <c r="L201" s="203"/>
      <c r="M201" s="204"/>
      <c r="N201" s="205"/>
      <c r="O201" s="205"/>
      <c r="P201" s="206">
        <f>SUM(P202:P208)</f>
        <v>0</v>
      </c>
      <c r="Q201" s="205"/>
      <c r="R201" s="206">
        <f>SUM(R202:R208)</f>
        <v>0</v>
      </c>
      <c r="S201" s="205"/>
      <c r="T201" s="207">
        <f>SUM(T202:T208)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79</v>
      </c>
      <c r="AT201" s="209" t="s">
        <v>71</v>
      </c>
      <c r="AU201" s="209" t="s">
        <v>72</v>
      </c>
      <c r="AY201" s="208" t="s">
        <v>131</v>
      </c>
      <c r="BK201" s="210">
        <f>SUM(BK202:BK208)</f>
        <v>0</v>
      </c>
    </row>
    <row r="202" s="2" customFormat="1" ht="49.05" customHeight="1">
      <c r="A202" s="39"/>
      <c r="B202" s="40"/>
      <c r="C202" s="258" t="s">
        <v>419</v>
      </c>
      <c r="D202" s="258" t="s">
        <v>144</v>
      </c>
      <c r="E202" s="259" t="s">
        <v>704</v>
      </c>
      <c r="F202" s="260" t="s">
        <v>705</v>
      </c>
      <c r="G202" s="261" t="s">
        <v>147</v>
      </c>
      <c r="H202" s="262">
        <v>6</v>
      </c>
      <c r="I202" s="263"/>
      <c r="J202" s="264">
        <f>ROUND(I202*H202,2)</f>
        <v>0</v>
      </c>
      <c r="K202" s="260" t="s">
        <v>136</v>
      </c>
      <c r="L202" s="45"/>
      <c r="M202" s="265" t="s">
        <v>19</v>
      </c>
      <c r="N202" s="266" t="s">
        <v>43</v>
      </c>
      <c r="O202" s="85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3" t="s">
        <v>148</v>
      </c>
      <c r="AT202" s="223" t="s">
        <v>144</v>
      </c>
      <c r="AU202" s="223" t="s">
        <v>79</v>
      </c>
      <c r="AY202" s="18" t="s">
        <v>131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79</v>
      </c>
      <c r="BK202" s="224">
        <f>ROUND(I202*H202,2)</f>
        <v>0</v>
      </c>
      <c r="BL202" s="18" t="s">
        <v>148</v>
      </c>
      <c r="BM202" s="223" t="s">
        <v>916</v>
      </c>
    </row>
    <row r="203" s="2" customFormat="1" ht="49.05" customHeight="1">
      <c r="A203" s="39"/>
      <c r="B203" s="40"/>
      <c r="C203" s="258" t="s">
        <v>423</v>
      </c>
      <c r="D203" s="258" t="s">
        <v>144</v>
      </c>
      <c r="E203" s="259" t="s">
        <v>708</v>
      </c>
      <c r="F203" s="260" t="s">
        <v>709</v>
      </c>
      <c r="G203" s="261" t="s">
        <v>147</v>
      </c>
      <c r="H203" s="262">
        <v>3</v>
      </c>
      <c r="I203" s="263"/>
      <c r="J203" s="264">
        <f>ROUND(I203*H203,2)</f>
        <v>0</v>
      </c>
      <c r="K203" s="260" t="s">
        <v>136</v>
      </c>
      <c r="L203" s="45"/>
      <c r="M203" s="265" t="s">
        <v>19</v>
      </c>
      <c r="N203" s="266" t="s">
        <v>43</v>
      </c>
      <c r="O203" s="85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148</v>
      </c>
      <c r="AT203" s="223" t="s">
        <v>144</v>
      </c>
      <c r="AU203" s="223" t="s">
        <v>79</v>
      </c>
      <c r="AY203" s="18" t="s">
        <v>131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79</v>
      </c>
      <c r="BK203" s="224">
        <f>ROUND(I203*H203,2)</f>
        <v>0</v>
      </c>
      <c r="BL203" s="18" t="s">
        <v>148</v>
      </c>
      <c r="BM203" s="223" t="s">
        <v>917</v>
      </c>
    </row>
    <row r="204" s="2" customFormat="1" ht="78" customHeight="1">
      <c r="A204" s="39"/>
      <c r="B204" s="40"/>
      <c r="C204" s="258" t="s">
        <v>236</v>
      </c>
      <c r="D204" s="258" t="s">
        <v>144</v>
      </c>
      <c r="E204" s="259" t="s">
        <v>712</v>
      </c>
      <c r="F204" s="260" t="s">
        <v>713</v>
      </c>
      <c r="G204" s="261" t="s">
        <v>147</v>
      </c>
      <c r="H204" s="262">
        <v>1</v>
      </c>
      <c r="I204" s="263"/>
      <c r="J204" s="264">
        <f>ROUND(I204*H204,2)</f>
        <v>0</v>
      </c>
      <c r="K204" s="260" t="s">
        <v>136</v>
      </c>
      <c r="L204" s="45"/>
      <c r="M204" s="265" t="s">
        <v>19</v>
      </c>
      <c r="N204" s="266" t="s">
        <v>43</v>
      </c>
      <c r="O204" s="85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3" t="s">
        <v>148</v>
      </c>
      <c r="AT204" s="223" t="s">
        <v>144</v>
      </c>
      <c r="AU204" s="223" t="s">
        <v>79</v>
      </c>
      <c r="AY204" s="18" t="s">
        <v>131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79</v>
      </c>
      <c r="BK204" s="224">
        <f>ROUND(I204*H204,2)</f>
        <v>0</v>
      </c>
      <c r="BL204" s="18" t="s">
        <v>148</v>
      </c>
      <c r="BM204" s="223" t="s">
        <v>918</v>
      </c>
    </row>
    <row r="205" s="2" customFormat="1" ht="55.5" customHeight="1">
      <c r="A205" s="39"/>
      <c r="B205" s="40"/>
      <c r="C205" s="258" t="s">
        <v>433</v>
      </c>
      <c r="D205" s="258" t="s">
        <v>144</v>
      </c>
      <c r="E205" s="259" t="s">
        <v>716</v>
      </c>
      <c r="F205" s="260" t="s">
        <v>717</v>
      </c>
      <c r="G205" s="261" t="s">
        <v>147</v>
      </c>
      <c r="H205" s="262">
        <v>1</v>
      </c>
      <c r="I205" s="263"/>
      <c r="J205" s="264">
        <f>ROUND(I205*H205,2)</f>
        <v>0</v>
      </c>
      <c r="K205" s="260" t="s">
        <v>136</v>
      </c>
      <c r="L205" s="45"/>
      <c r="M205" s="265" t="s">
        <v>19</v>
      </c>
      <c r="N205" s="266" t="s">
        <v>43</v>
      </c>
      <c r="O205" s="85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3" t="s">
        <v>148</v>
      </c>
      <c r="AT205" s="223" t="s">
        <v>144</v>
      </c>
      <c r="AU205" s="223" t="s">
        <v>79</v>
      </c>
      <c r="AY205" s="18" t="s">
        <v>131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79</v>
      </c>
      <c r="BK205" s="224">
        <f>ROUND(I205*H205,2)</f>
        <v>0</v>
      </c>
      <c r="BL205" s="18" t="s">
        <v>148</v>
      </c>
      <c r="BM205" s="223" t="s">
        <v>919</v>
      </c>
    </row>
    <row r="206" s="2" customFormat="1" ht="142.2" customHeight="1">
      <c r="A206" s="39"/>
      <c r="B206" s="40"/>
      <c r="C206" s="258" t="s">
        <v>437</v>
      </c>
      <c r="D206" s="258" t="s">
        <v>144</v>
      </c>
      <c r="E206" s="259" t="s">
        <v>720</v>
      </c>
      <c r="F206" s="260" t="s">
        <v>721</v>
      </c>
      <c r="G206" s="261" t="s">
        <v>147</v>
      </c>
      <c r="H206" s="262">
        <v>1</v>
      </c>
      <c r="I206" s="263"/>
      <c r="J206" s="264">
        <f>ROUND(I206*H206,2)</f>
        <v>0</v>
      </c>
      <c r="K206" s="260" t="s">
        <v>136</v>
      </c>
      <c r="L206" s="45"/>
      <c r="M206" s="265" t="s">
        <v>19</v>
      </c>
      <c r="N206" s="266" t="s">
        <v>43</v>
      </c>
      <c r="O206" s="85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3" t="s">
        <v>148</v>
      </c>
      <c r="AT206" s="223" t="s">
        <v>144</v>
      </c>
      <c r="AU206" s="223" t="s">
        <v>79</v>
      </c>
      <c r="AY206" s="18" t="s">
        <v>131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79</v>
      </c>
      <c r="BK206" s="224">
        <f>ROUND(I206*H206,2)</f>
        <v>0</v>
      </c>
      <c r="BL206" s="18" t="s">
        <v>148</v>
      </c>
      <c r="BM206" s="223" t="s">
        <v>920</v>
      </c>
    </row>
    <row r="207" s="2" customFormat="1" ht="44.25" customHeight="1">
      <c r="A207" s="39"/>
      <c r="B207" s="40"/>
      <c r="C207" s="258" t="s">
        <v>441</v>
      </c>
      <c r="D207" s="258" t="s">
        <v>144</v>
      </c>
      <c r="E207" s="259" t="s">
        <v>724</v>
      </c>
      <c r="F207" s="260" t="s">
        <v>725</v>
      </c>
      <c r="G207" s="261" t="s">
        <v>147</v>
      </c>
      <c r="H207" s="262">
        <v>1</v>
      </c>
      <c r="I207" s="263"/>
      <c r="J207" s="264">
        <f>ROUND(I207*H207,2)</f>
        <v>0</v>
      </c>
      <c r="K207" s="260" t="s">
        <v>136</v>
      </c>
      <c r="L207" s="45"/>
      <c r="M207" s="265" t="s">
        <v>19</v>
      </c>
      <c r="N207" s="266" t="s">
        <v>43</v>
      </c>
      <c r="O207" s="85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3" t="s">
        <v>148</v>
      </c>
      <c r="AT207" s="223" t="s">
        <v>144</v>
      </c>
      <c r="AU207" s="223" t="s">
        <v>79</v>
      </c>
      <c r="AY207" s="18" t="s">
        <v>131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79</v>
      </c>
      <c r="BK207" s="224">
        <f>ROUND(I207*H207,2)</f>
        <v>0</v>
      </c>
      <c r="BL207" s="18" t="s">
        <v>148</v>
      </c>
      <c r="BM207" s="223" t="s">
        <v>921</v>
      </c>
    </row>
    <row r="208" s="2" customFormat="1" ht="49.05" customHeight="1">
      <c r="A208" s="39"/>
      <c r="B208" s="40"/>
      <c r="C208" s="258" t="s">
        <v>445</v>
      </c>
      <c r="D208" s="258" t="s">
        <v>144</v>
      </c>
      <c r="E208" s="259" t="s">
        <v>729</v>
      </c>
      <c r="F208" s="260" t="s">
        <v>730</v>
      </c>
      <c r="G208" s="261" t="s">
        <v>147</v>
      </c>
      <c r="H208" s="262">
        <v>1</v>
      </c>
      <c r="I208" s="263"/>
      <c r="J208" s="264">
        <f>ROUND(I208*H208,2)</f>
        <v>0</v>
      </c>
      <c r="K208" s="260" t="s">
        <v>136</v>
      </c>
      <c r="L208" s="45"/>
      <c r="M208" s="265" t="s">
        <v>19</v>
      </c>
      <c r="N208" s="266" t="s">
        <v>43</v>
      </c>
      <c r="O208" s="85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3" t="s">
        <v>148</v>
      </c>
      <c r="AT208" s="223" t="s">
        <v>144</v>
      </c>
      <c r="AU208" s="223" t="s">
        <v>79</v>
      </c>
      <c r="AY208" s="18" t="s">
        <v>131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79</v>
      </c>
      <c r="BK208" s="224">
        <f>ROUND(I208*H208,2)</f>
        <v>0</v>
      </c>
      <c r="BL208" s="18" t="s">
        <v>148</v>
      </c>
      <c r="BM208" s="223" t="s">
        <v>922</v>
      </c>
    </row>
    <row r="209" s="12" customFormat="1" ht="25.92" customHeight="1">
      <c r="A209" s="12"/>
      <c r="B209" s="197"/>
      <c r="C209" s="198"/>
      <c r="D209" s="199" t="s">
        <v>71</v>
      </c>
      <c r="E209" s="200" t="s">
        <v>732</v>
      </c>
      <c r="F209" s="200" t="s">
        <v>733</v>
      </c>
      <c r="G209" s="198"/>
      <c r="H209" s="198"/>
      <c r="I209" s="201"/>
      <c r="J209" s="202">
        <f>BK209</f>
        <v>0</v>
      </c>
      <c r="K209" s="198"/>
      <c r="L209" s="203"/>
      <c r="M209" s="204"/>
      <c r="N209" s="205"/>
      <c r="O209" s="205"/>
      <c r="P209" s="206">
        <f>SUM(P210:P224)</f>
        <v>0</v>
      </c>
      <c r="Q209" s="205"/>
      <c r="R209" s="206">
        <f>SUM(R210:R224)</f>
        <v>0</v>
      </c>
      <c r="S209" s="205"/>
      <c r="T209" s="207">
        <f>SUM(T210:T224)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8" t="s">
        <v>138</v>
      </c>
      <c r="AT209" s="209" t="s">
        <v>71</v>
      </c>
      <c r="AU209" s="209" t="s">
        <v>72</v>
      </c>
      <c r="AY209" s="208" t="s">
        <v>131</v>
      </c>
      <c r="BK209" s="210">
        <f>SUM(BK210:BK224)</f>
        <v>0</v>
      </c>
    </row>
    <row r="210" s="2" customFormat="1" ht="62.7" customHeight="1">
      <c r="A210" s="39"/>
      <c r="B210" s="40"/>
      <c r="C210" s="211" t="s">
        <v>449</v>
      </c>
      <c r="D210" s="211" t="s">
        <v>132</v>
      </c>
      <c r="E210" s="212" t="s">
        <v>499</v>
      </c>
      <c r="F210" s="213" t="s">
        <v>500</v>
      </c>
      <c r="G210" s="214" t="s">
        <v>147</v>
      </c>
      <c r="H210" s="215">
        <v>1</v>
      </c>
      <c r="I210" s="216"/>
      <c r="J210" s="217">
        <f>ROUND(I210*H210,2)</f>
        <v>0</v>
      </c>
      <c r="K210" s="213" t="s">
        <v>136</v>
      </c>
      <c r="L210" s="218"/>
      <c r="M210" s="219" t="s">
        <v>19</v>
      </c>
      <c r="N210" s="220" t="s">
        <v>43</v>
      </c>
      <c r="O210" s="85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3" t="s">
        <v>81</v>
      </c>
      <c r="AT210" s="223" t="s">
        <v>132</v>
      </c>
      <c r="AU210" s="223" t="s">
        <v>79</v>
      </c>
      <c r="AY210" s="18" t="s">
        <v>131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79</v>
      </c>
      <c r="BK210" s="224">
        <f>ROUND(I210*H210,2)</f>
        <v>0</v>
      </c>
      <c r="BL210" s="18" t="s">
        <v>79</v>
      </c>
      <c r="BM210" s="223" t="s">
        <v>923</v>
      </c>
    </row>
    <row r="211" s="2" customFormat="1" ht="37.8" customHeight="1">
      <c r="A211" s="39"/>
      <c r="B211" s="40"/>
      <c r="C211" s="258" t="s">
        <v>455</v>
      </c>
      <c r="D211" s="258" t="s">
        <v>144</v>
      </c>
      <c r="E211" s="259" t="s">
        <v>503</v>
      </c>
      <c r="F211" s="260" t="s">
        <v>504</v>
      </c>
      <c r="G211" s="261" t="s">
        <v>147</v>
      </c>
      <c r="H211" s="262">
        <v>1</v>
      </c>
      <c r="I211" s="263"/>
      <c r="J211" s="264">
        <f>ROUND(I211*H211,2)</f>
        <v>0</v>
      </c>
      <c r="K211" s="260" t="s">
        <v>136</v>
      </c>
      <c r="L211" s="45"/>
      <c r="M211" s="265" t="s">
        <v>19</v>
      </c>
      <c r="N211" s="266" t="s">
        <v>43</v>
      </c>
      <c r="O211" s="85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3" t="s">
        <v>138</v>
      </c>
      <c r="AT211" s="223" t="s">
        <v>144</v>
      </c>
      <c r="AU211" s="223" t="s">
        <v>79</v>
      </c>
      <c r="AY211" s="18" t="s">
        <v>131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79</v>
      </c>
      <c r="BK211" s="224">
        <f>ROUND(I211*H211,2)</f>
        <v>0</v>
      </c>
      <c r="BL211" s="18" t="s">
        <v>138</v>
      </c>
      <c r="BM211" s="223" t="s">
        <v>924</v>
      </c>
    </row>
    <row r="212" s="2" customFormat="1" ht="44.25" customHeight="1">
      <c r="A212" s="39"/>
      <c r="B212" s="40"/>
      <c r="C212" s="211" t="s">
        <v>459</v>
      </c>
      <c r="D212" s="211" t="s">
        <v>132</v>
      </c>
      <c r="E212" s="212" t="s">
        <v>925</v>
      </c>
      <c r="F212" s="213" t="s">
        <v>926</v>
      </c>
      <c r="G212" s="214" t="s">
        <v>147</v>
      </c>
      <c r="H212" s="215">
        <v>20</v>
      </c>
      <c r="I212" s="216"/>
      <c r="J212" s="217">
        <f>ROUND(I212*H212,2)</f>
        <v>0</v>
      </c>
      <c r="K212" s="213" t="s">
        <v>136</v>
      </c>
      <c r="L212" s="218"/>
      <c r="M212" s="219" t="s">
        <v>19</v>
      </c>
      <c r="N212" s="220" t="s">
        <v>43</v>
      </c>
      <c r="O212" s="85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3" t="s">
        <v>81</v>
      </c>
      <c r="AT212" s="223" t="s">
        <v>132</v>
      </c>
      <c r="AU212" s="223" t="s">
        <v>79</v>
      </c>
      <c r="AY212" s="18" t="s">
        <v>131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79</v>
      </c>
      <c r="BK212" s="224">
        <f>ROUND(I212*H212,2)</f>
        <v>0</v>
      </c>
      <c r="BL212" s="18" t="s">
        <v>79</v>
      </c>
      <c r="BM212" s="223" t="s">
        <v>927</v>
      </c>
    </row>
    <row r="213" s="2" customFormat="1" ht="55.5" customHeight="1">
      <c r="A213" s="39"/>
      <c r="B213" s="40"/>
      <c r="C213" s="258" t="s">
        <v>464</v>
      </c>
      <c r="D213" s="258" t="s">
        <v>144</v>
      </c>
      <c r="E213" s="259" t="s">
        <v>511</v>
      </c>
      <c r="F213" s="260" t="s">
        <v>512</v>
      </c>
      <c r="G213" s="261" t="s">
        <v>147</v>
      </c>
      <c r="H213" s="262">
        <v>4</v>
      </c>
      <c r="I213" s="263"/>
      <c r="J213" s="264">
        <f>ROUND(I213*H213,2)</f>
        <v>0</v>
      </c>
      <c r="K213" s="260" t="s">
        <v>136</v>
      </c>
      <c r="L213" s="45"/>
      <c r="M213" s="265" t="s">
        <v>19</v>
      </c>
      <c r="N213" s="266" t="s">
        <v>43</v>
      </c>
      <c r="O213" s="85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3" t="s">
        <v>138</v>
      </c>
      <c r="AT213" s="223" t="s">
        <v>144</v>
      </c>
      <c r="AU213" s="223" t="s">
        <v>79</v>
      </c>
      <c r="AY213" s="18" t="s">
        <v>131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79</v>
      </c>
      <c r="BK213" s="224">
        <f>ROUND(I213*H213,2)</f>
        <v>0</v>
      </c>
      <c r="BL213" s="18" t="s">
        <v>138</v>
      </c>
      <c r="BM213" s="223" t="s">
        <v>928</v>
      </c>
    </row>
    <row r="214" s="2" customFormat="1" ht="33" customHeight="1">
      <c r="A214" s="39"/>
      <c r="B214" s="40"/>
      <c r="C214" s="211" t="s">
        <v>468</v>
      </c>
      <c r="D214" s="211" t="s">
        <v>132</v>
      </c>
      <c r="E214" s="212" t="s">
        <v>743</v>
      </c>
      <c r="F214" s="213" t="s">
        <v>744</v>
      </c>
      <c r="G214" s="214" t="s">
        <v>147</v>
      </c>
      <c r="H214" s="215">
        <v>1</v>
      </c>
      <c r="I214" s="216"/>
      <c r="J214" s="217">
        <f>ROUND(I214*H214,2)</f>
        <v>0</v>
      </c>
      <c r="K214" s="213" t="s">
        <v>136</v>
      </c>
      <c r="L214" s="218"/>
      <c r="M214" s="219" t="s">
        <v>19</v>
      </c>
      <c r="N214" s="220" t="s">
        <v>43</v>
      </c>
      <c r="O214" s="85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3" t="s">
        <v>81</v>
      </c>
      <c r="AT214" s="223" t="s">
        <v>132</v>
      </c>
      <c r="AU214" s="223" t="s">
        <v>79</v>
      </c>
      <c r="AY214" s="18" t="s">
        <v>131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8" t="s">
        <v>79</v>
      </c>
      <c r="BK214" s="224">
        <f>ROUND(I214*H214,2)</f>
        <v>0</v>
      </c>
      <c r="BL214" s="18" t="s">
        <v>79</v>
      </c>
      <c r="BM214" s="223" t="s">
        <v>929</v>
      </c>
    </row>
    <row r="215" s="2" customFormat="1">
      <c r="A215" s="39"/>
      <c r="B215" s="40"/>
      <c r="C215" s="41"/>
      <c r="D215" s="227" t="s">
        <v>324</v>
      </c>
      <c r="E215" s="41"/>
      <c r="F215" s="269" t="s">
        <v>746</v>
      </c>
      <c r="G215" s="41"/>
      <c r="H215" s="41"/>
      <c r="I215" s="270"/>
      <c r="J215" s="41"/>
      <c r="K215" s="41"/>
      <c r="L215" s="45"/>
      <c r="M215" s="271"/>
      <c r="N215" s="27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324</v>
      </c>
      <c r="AU215" s="18" t="s">
        <v>79</v>
      </c>
    </row>
    <row r="216" s="2" customFormat="1" ht="24.15" customHeight="1">
      <c r="A216" s="39"/>
      <c r="B216" s="40"/>
      <c r="C216" s="258" t="s">
        <v>472</v>
      </c>
      <c r="D216" s="258" t="s">
        <v>144</v>
      </c>
      <c r="E216" s="259" t="s">
        <v>748</v>
      </c>
      <c r="F216" s="260" t="s">
        <v>749</v>
      </c>
      <c r="G216" s="261" t="s">
        <v>147</v>
      </c>
      <c r="H216" s="262">
        <v>1</v>
      </c>
      <c r="I216" s="263"/>
      <c r="J216" s="264">
        <f>ROUND(I216*H216,2)</f>
        <v>0</v>
      </c>
      <c r="K216" s="260" t="s">
        <v>136</v>
      </c>
      <c r="L216" s="45"/>
      <c r="M216" s="265" t="s">
        <v>19</v>
      </c>
      <c r="N216" s="266" t="s">
        <v>43</v>
      </c>
      <c r="O216" s="85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3" t="s">
        <v>637</v>
      </c>
      <c r="AT216" s="223" t="s">
        <v>144</v>
      </c>
      <c r="AU216" s="223" t="s">
        <v>79</v>
      </c>
      <c r="AY216" s="18" t="s">
        <v>131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79</v>
      </c>
      <c r="BK216" s="224">
        <f>ROUND(I216*H216,2)</f>
        <v>0</v>
      </c>
      <c r="BL216" s="18" t="s">
        <v>637</v>
      </c>
      <c r="BM216" s="223" t="s">
        <v>930</v>
      </c>
    </row>
    <row r="217" s="2" customFormat="1" ht="16.5" customHeight="1">
      <c r="A217" s="39"/>
      <c r="B217" s="40"/>
      <c r="C217" s="211" t="s">
        <v>476</v>
      </c>
      <c r="D217" s="211" t="s">
        <v>132</v>
      </c>
      <c r="E217" s="212" t="s">
        <v>753</v>
      </c>
      <c r="F217" s="213" t="s">
        <v>754</v>
      </c>
      <c r="G217" s="214" t="s">
        <v>147</v>
      </c>
      <c r="H217" s="215">
        <v>1</v>
      </c>
      <c r="I217" s="216"/>
      <c r="J217" s="217">
        <f>ROUND(I217*H217,2)</f>
        <v>0</v>
      </c>
      <c r="K217" s="213" t="s">
        <v>136</v>
      </c>
      <c r="L217" s="218"/>
      <c r="M217" s="219" t="s">
        <v>19</v>
      </c>
      <c r="N217" s="220" t="s">
        <v>43</v>
      </c>
      <c r="O217" s="85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3" t="s">
        <v>637</v>
      </c>
      <c r="AT217" s="223" t="s">
        <v>132</v>
      </c>
      <c r="AU217" s="223" t="s">
        <v>79</v>
      </c>
      <c r="AY217" s="18" t="s">
        <v>131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79</v>
      </c>
      <c r="BK217" s="224">
        <f>ROUND(I217*H217,2)</f>
        <v>0</v>
      </c>
      <c r="BL217" s="18" t="s">
        <v>637</v>
      </c>
      <c r="BM217" s="223" t="s">
        <v>931</v>
      </c>
    </row>
    <row r="218" s="2" customFormat="1" ht="44.25" customHeight="1">
      <c r="A218" s="39"/>
      <c r="B218" s="40"/>
      <c r="C218" s="258" t="s">
        <v>480</v>
      </c>
      <c r="D218" s="258" t="s">
        <v>144</v>
      </c>
      <c r="E218" s="259" t="s">
        <v>757</v>
      </c>
      <c r="F218" s="260" t="s">
        <v>758</v>
      </c>
      <c r="G218" s="261" t="s">
        <v>147</v>
      </c>
      <c r="H218" s="262">
        <v>2</v>
      </c>
      <c r="I218" s="263"/>
      <c r="J218" s="264">
        <f>ROUND(I218*H218,2)</f>
        <v>0</v>
      </c>
      <c r="K218" s="260" t="s">
        <v>136</v>
      </c>
      <c r="L218" s="45"/>
      <c r="M218" s="265" t="s">
        <v>19</v>
      </c>
      <c r="N218" s="266" t="s">
        <v>43</v>
      </c>
      <c r="O218" s="85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3" t="s">
        <v>79</v>
      </c>
      <c r="AT218" s="223" t="s">
        <v>144</v>
      </c>
      <c r="AU218" s="223" t="s">
        <v>79</v>
      </c>
      <c r="AY218" s="18" t="s">
        <v>131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79</v>
      </c>
      <c r="BK218" s="224">
        <f>ROUND(I218*H218,2)</f>
        <v>0</v>
      </c>
      <c r="BL218" s="18" t="s">
        <v>79</v>
      </c>
      <c r="BM218" s="223" t="s">
        <v>932</v>
      </c>
    </row>
    <row r="219" s="2" customFormat="1">
      <c r="A219" s="39"/>
      <c r="B219" s="40"/>
      <c r="C219" s="41"/>
      <c r="D219" s="227" t="s">
        <v>324</v>
      </c>
      <c r="E219" s="41"/>
      <c r="F219" s="269" t="s">
        <v>933</v>
      </c>
      <c r="G219" s="41"/>
      <c r="H219" s="41"/>
      <c r="I219" s="270"/>
      <c r="J219" s="41"/>
      <c r="K219" s="41"/>
      <c r="L219" s="45"/>
      <c r="M219" s="271"/>
      <c r="N219" s="27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324</v>
      </c>
      <c r="AU219" s="18" t="s">
        <v>79</v>
      </c>
    </row>
    <row r="220" s="2" customFormat="1" ht="37.8" customHeight="1">
      <c r="A220" s="39"/>
      <c r="B220" s="40"/>
      <c r="C220" s="211" t="s">
        <v>484</v>
      </c>
      <c r="D220" s="211" t="s">
        <v>132</v>
      </c>
      <c r="E220" s="212" t="s">
        <v>762</v>
      </c>
      <c r="F220" s="213" t="s">
        <v>763</v>
      </c>
      <c r="G220" s="214" t="s">
        <v>147</v>
      </c>
      <c r="H220" s="215">
        <v>1</v>
      </c>
      <c r="I220" s="216"/>
      <c r="J220" s="217">
        <f>ROUND(I220*H220,2)</f>
        <v>0</v>
      </c>
      <c r="K220" s="213" t="s">
        <v>136</v>
      </c>
      <c r="L220" s="218"/>
      <c r="M220" s="219" t="s">
        <v>19</v>
      </c>
      <c r="N220" s="220" t="s">
        <v>43</v>
      </c>
      <c r="O220" s="85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3" t="s">
        <v>81</v>
      </c>
      <c r="AT220" s="223" t="s">
        <v>132</v>
      </c>
      <c r="AU220" s="223" t="s">
        <v>79</v>
      </c>
      <c r="AY220" s="18" t="s">
        <v>131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79</v>
      </c>
      <c r="BK220" s="224">
        <f>ROUND(I220*H220,2)</f>
        <v>0</v>
      </c>
      <c r="BL220" s="18" t="s">
        <v>79</v>
      </c>
      <c r="BM220" s="223" t="s">
        <v>934</v>
      </c>
    </row>
    <row r="221" s="2" customFormat="1" ht="37.8" customHeight="1">
      <c r="A221" s="39"/>
      <c r="B221" s="40"/>
      <c r="C221" s="211" t="s">
        <v>498</v>
      </c>
      <c r="D221" s="211" t="s">
        <v>132</v>
      </c>
      <c r="E221" s="212" t="s">
        <v>766</v>
      </c>
      <c r="F221" s="213" t="s">
        <v>767</v>
      </c>
      <c r="G221" s="214" t="s">
        <v>147</v>
      </c>
      <c r="H221" s="215">
        <v>1</v>
      </c>
      <c r="I221" s="216"/>
      <c r="J221" s="217">
        <f>ROUND(I221*H221,2)</f>
        <v>0</v>
      </c>
      <c r="K221" s="213" t="s">
        <v>136</v>
      </c>
      <c r="L221" s="218"/>
      <c r="M221" s="219" t="s">
        <v>19</v>
      </c>
      <c r="N221" s="220" t="s">
        <v>43</v>
      </c>
      <c r="O221" s="85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3" t="s">
        <v>81</v>
      </c>
      <c r="AT221" s="223" t="s">
        <v>132</v>
      </c>
      <c r="AU221" s="223" t="s">
        <v>79</v>
      </c>
      <c r="AY221" s="18" t="s">
        <v>131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8" t="s">
        <v>79</v>
      </c>
      <c r="BK221" s="224">
        <f>ROUND(I221*H221,2)</f>
        <v>0</v>
      </c>
      <c r="BL221" s="18" t="s">
        <v>79</v>
      </c>
      <c r="BM221" s="223" t="s">
        <v>935</v>
      </c>
    </row>
    <row r="222" s="2" customFormat="1" ht="21.75" customHeight="1">
      <c r="A222" s="39"/>
      <c r="B222" s="40"/>
      <c r="C222" s="258" t="s">
        <v>488</v>
      </c>
      <c r="D222" s="258" t="s">
        <v>144</v>
      </c>
      <c r="E222" s="259" t="s">
        <v>770</v>
      </c>
      <c r="F222" s="260" t="s">
        <v>771</v>
      </c>
      <c r="G222" s="261" t="s">
        <v>147</v>
      </c>
      <c r="H222" s="262">
        <v>2</v>
      </c>
      <c r="I222" s="263"/>
      <c r="J222" s="264">
        <f>ROUND(I222*H222,2)</f>
        <v>0</v>
      </c>
      <c r="K222" s="260" t="s">
        <v>136</v>
      </c>
      <c r="L222" s="45"/>
      <c r="M222" s="265" t="s">
        <v>19</v>
      </c>
      <c r="N222" s="266" t="s">
        <v>43</v>
      </c>
      <c r="O222" s="85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3" t="s">
        <v>79</v>
      </c>
      <c r="AT222" s="223" t="s">
        <v>144</v>
      </c>
      <c r="AU222" s="223" t="s">
        <v>79</v>
      </c>
      <c r="AY222" s="18" t="s">
        <v>131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79</v>
      </c>
      <c r="BK222" s="224">
        <f>ROUND(I222*H222,2)</f>
        <v>0</v>
      </c>
      <c r="BL222" s="18" t="s">
        <v>79</v>
      </c>
      <c r="BM222" s="223" t="s">
        <v>936</v>
      </c>
    </row>
    <row r="223" s="2" customFormat="1" ht="49.05" customHeight="1">
      <c r="A223" s="39"/>
      <c r="B223" s="40"/>
      <c r="C223" s="258" t="s">
        <v>492</v>
      </c>
      <c r="D223" s="258" t="s">
        <v>144</v>
      </c>
      <c r="E223" s="259" t="s">
        <v>694</v>
      </c>
      <c r="F223" s="260" t="s">
        <v>695</v>
      </c>
      <c r="G223" s="261" t="s">
        <v>572</v>
      </c>
      <c r="H223" s="262">
        <v>35</v>
      </c>
      <c r="I223" s="263"/>
      <c r="J223" s="264">
        <f>ROUND(I223*H223,2)</f>
        <v>0</v>
      </c>
      <c r="K223" s="260" t="s">
        <v>136</v>
      </c>
      <c r="L223" s="45"/>
      <c r="M223" s="265" t="s">
        <v>19</v>
      </c>
      <c r="N223" s="266" t="s">
        <v>43</v>
      </c>
      <c r="O223" s="85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3" t="s">
        <v>148</v>
      </c>
      <c r="AT223" s="223" t="s">
        <v>144</v>
      </c>
      <c r="AU223" s="223" t="s">
        <v>79</v>
      </c>
      <c r="AY223" s="18" t="s">
        <v>131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79</v>
      </c>
      <c r="BK223" s="224">
        <f>ROUND(I223*H223,2)</f>
        <v>0</v>
      </c>
      <c r="BL223" s="18" t="s">
        <v>148</v>
      </c>
      <c r="BM223" s="223" t="s">
        <v>937</v>
      </c>
    </row>
    <row r="224" s="2" customFormat="1">
      <c r="A224" s="39"/>
      <c r="B224" s="40"/>
      <c r="C224" s="41"/>
      <c r="D224" s="227" t="s">
        <v>324</v>
      </c>
      <c r="E224" s="41"/>
      <c r="F224" s="269" t="s">
        <v>938</v>
      </c>
      <c r="G224" s="41"/>
      <c r="H224" s="41"/>
      <c r="I224" s="270"/>
      <c r="J224" s="41"/>
      <c r="K224" s="41"/>
      <c r="L224" s="45"/>
      <c r="M224" s="281"/>
      <c r="N224" s="282"/>
      <c r="O224" s="275"/>
      <c r="P224" s="275"/>
      <c r="Q224" s="275"/>
      <c r="R224" s="275"/>
      <c r="S224" s="275"/>
      <c r="T224" s="28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324</v>
      </c>
      <c r="AU224" s="18" t="s">
        <v>79</v>
      </c>
    </row>
    <row r="225" s="2" customFormat="1" ht="6.96" customHeight="1">
      <c r="A225" s="39"/>
      <c r="B225" s="60"/>
      <c r="C225" s="61"/>
      <c r="D225" s="61"/>
      <c r="E225" s="61"/>
      <c r="F225" s="61"/>
      <c r="G225" s="61"/>
      <c r="H225" s="61"/>
      <c r="I225" s="61"/>
      <c r="J225" s="61"/>
      <c r="K225" s="61"/>
      <c r="L225" s="45"/>
      <c r="M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</row>
  </sheetData>
  <sheetProtection sheet="1" autoFilter="0" formatColumns="0" formatRows="0" objects="1" scenarios="1" spinCount="100000" saltValue="tJ4HG9feE5QxSJRYi3ysrf/eVX0C5+2T+raZrWrnB+vXCf/WzBry/XSVe6TbmxQQYNDZ2Eyzx1yqCUp2l8GecQ==" hashValue="OFa32I9ZbtHE78QG3Nm2H46hyy7GwQmvts5o29agvO5BbXYWQiBMWNu7FVz/Gr02PRKBif2Y8mHInRoS326Ltw==" algorithmName="SHA-512" password="CC35"/>
  <autoFilter ref="C93:K2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PZS typu VÚD v obvodu SSZT Brno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838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775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1. 3. 2023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ROUND((SUM(BE87:BE110)),  2)</f>
        <v>0</v>
      </c>
      <c r="G35" s="39"/>
      <c r="H35" s="39"/>
      <c r="I35" s="158">
        <v>0.20999999999999999</v>
      </c>
      <c r="J35" s="157">
        <f>ROUND(((SUM(BE87:BE110))*I35),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ROUND((SUM(BF87:BF110)),  2)</f>
        <v>0</v>
      </c>
      <c r="G36" s="39"/>
      <c r="H36" s="39"/>
      <c r="I36" s="158">
        <v>0.14999999999999999</v>
      </c>
      <c r="J36" s="157">
        <f>ROUND(((SUM(BF87:BF110))*I36),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ROUND((SUM(BG87:BG110)),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ROUND((SUM(BH87:BH110)),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ROUND((SUM(BI87:BI110)),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PZS typu VÚD v obvodu SSZT Brno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838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Stavební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1. 3. 2023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776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777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117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Oprava PZS typu VÚD v obvodu SSZT Brno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98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838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02 - Stavební část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1. 3. 2023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 xml:space="preserve"> </v>
      </c>
      <c r="G83" s="41"/>
      <c r="H83" s="41"/>
      <c r="I83" s="33" t="s">
        <v>30</v>
      </c>
      <c r="J83" s="37" t="str">
        <f>E23</f>
        <v>Signal Projekt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Štěpán Mikš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118</v>
      </c>
      <c r="D86" s="189" t="s">
        <v>57</v>
      </c>
      <c r="E86" s="189" t="s">
        <v>53</v>
      </c>
      <c r="F86" s="189" t="s">
        <v>54</v>
      </c>
      <c r="G86" s="189" t="s">
        <v>119</v>
      </c>
      <c r="H86" s="189" t="s">
        <v>120</v>
      </c>
      <c r="I86" s="189" t="s">
        <v>121</v>
      </c>
      <c r="J86" s="189" t="s">
        <v>104</v>
      </c>
      <c r="K86" s="190" t="s">
        <v>122</v>
      </c>
      <c r="L86" s="191"/>
      <c r="M86" s="93" t="s">
        <v>19</v>
      </c>
      <c r="N86" s="94" t="s">
        <v>42</v>
      </c>
      <c r="O86" s="94" t="s">
        <v>123</v>
      </c>
      <c r="P86" s="94" t="s">
        <v>124</v>
      </c>
      <c r="Q86" s="94" t="s">
        <v>125</v>
      </c>
      <c r="R86" s="94" t="s">
        <v>126</v>
      </c>
      <c r="S86" s="94" t="s">
        <v>127</v>
      </c>
      <c r="T86" s="95" t="s">
        <v>128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129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0.31287999999999999</v>
      </c>
      <c r="S87" s="97"/>
      <c r="T87" s="195">
        <f>T88</f>
        <v>3.6750000000000003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105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71</v>
      </c>
      <c r="E88" s="200" t="s">
        <v>132</v>
      </c>
      <c r="F88" s="200" t="s">
        <v>778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0.31287999999999999</v>
      </c>
      <c r="S88" s="205"/>
      <c r="T88" s="207">
        <f>T89</f>
        <v>3.6750000000000003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150</v>
      </c>
      <c r="AT88" s="209" t="s">
        <v>71</v>
      </c>
      <c r="AU88" s="209" t="s">
        <v>72</v>
      </c>
      <c r="AY88" s="208" t="s">
        <v>131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71</v>
      </c>
      <c r="E89" s="267" t="s">
        <v>779</v>
      </c>
      <c r="F89" s="267" t="s">
        <v>780</v>
      </c>
      <c r="G89" s="198"/>
      <c r="H89" s="198"/>
      <c r="I89" s="201"/>
      <c r="J89" s="268">
        <f>BK89</f>
        <v>0</v>
      </c>
      <c r="K89" s="198"/>
      <c r="L89" s="203"/>
      <c r="M89" s="204"/>
      <c r="N89" s="205"/>
      <c r="O89" s="205"/>
      <c r="P89" s="206">
        <f>SUM(P90:P110)</f>
        <v>0</v>
      </c>
      <c r="Q89" s="205"/>
      <c r="R89" s="206">
        <f>SUM(R90:R110)</f>
        <v>0.31287999999999999</v>
      </c>
      <c r="S89" s="205"/>
      <c r="T89" s="207">
        <f>SUM(T90:T110)</f>
        <v>3.6750000000000003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150</v>
      </c>
      <c r="AT89" s="209" t="s">
        <v>71</v>
      </c>
      <c r="AU89" s="209" t="s">
        <v>79</v>
      </c>
      <c r="AY89" s="208" t="s">
        <v>131</v>
      </c>
      <c r="BK89" s="210">
        <f>SUM(BK90:BK110)</f>
        <v>0</v>
      </c>
    </row>
    <row r="90" s="2" customFormat="1" ht="66.75" customHeight="1">
      <c r="A90" s="39"/>
      <c r="B90" s="40"/>
      <c r="C90" s="258" t="s">
        <v>79</v>
      </c>
      <c r="D90" s="258" t="s">
        <v>144</v>
      </c>
      <c r="E90" s="259" t="s">
        <v>798</v>
      </c>
      <c r="F90" s="260" t="s">
        <v>799</v>
      </c>
      <c r="G90" s="261" t="s">
        <v>135</v>
      </c>
      <c r="H90" s="262">
        <v>950</v>
      </c>
      <c r="I90" s="263"/>
      <c r="J90" s="264">
        <f>ROUND(I90*H90,2)</f>
        <v>0</v>
      </c>
      <c r="K90" s="260" t="s">
        <v>784</v>
      </c>
      <c r="L90" s="45"/>
      <c r="M90" s="265" t="s">
        <v>19</v>
      </c>
      <c r="N90" s="266" t="s">
        <v>43</v>
      </c>
      <c r="O90" s="85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3" t="s">
        <v>236</v>
      </c>
      <c r="AT90" s="223" t="s">
        <v>144</v>
      </c>
      <c r="AU90" s="223" t="s">
        <v>81</v>
      </c>
      <c r="AY90" s="18" t="s">
        <v>131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79</v>
      </c>
      <c r="BK90" s="224">
        <f>ROUND(I90*H90,2)</f>
        <v>0</v>
      </c>
      <c r="BL90" s="18" t="s">
        <v>236</v>
      </c>
      <c r="BM90" s="223" t="s">
        <v>939</v>
      </c>
    </row>
    <row r="91" s="2" customFormat="1">
      <c r="A91" s="39"/>
      <c r="B91" s="40"/>
      <c r="C91" s="41"/>
      <c r="D91" s="279" t="s">
        <v>786</v>
      </c>
      <c r="E91" s="41"/>
      <c r="F91" s="280" t="s">
        <v>801</v>
      </c>
      <c r="G91" s="41"/>
      <c r="H91" s="41"/>
      <c r="I91" s="270"/>
      <c r="J91" s="41"/>
      <c r="K91" s="41"/>
      <c r="L91" s="45"/>
      <c r="M91" s="271"/>
      <c r="N91" s="27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786</v>
      </c>
      <c r="AU91" s="18" t="s">
        <v>81</v>
      </c>
    </row>
    <row r="92" s="2" customFormat="1" ht="55.5" customHeight="1">
      <c r="A92" s="39"/>
      <c r="B92" s="40"/>
      <c r="C92" s="258" t="s">
        <v>81</v>
      </c>
      <c r="D92" s="258" t="s">
        <v>144</v>
      </c>
      <c r="E92" s="259" t="s">
        <v>802</v>
      </c>
      <c r="F92" s="260" t="s">
        <v>803</v>
      </c>
      <c r="G92" s="261" t="s">
        <v>135</v>
      </c>
      <c r="H92" s="262">
        <v>950</v>
      </c>
      <c r="I92" s="263"/>
      <c r="J92" s="264">
        <f>ROUND(I92*H92,2)</f>
        <v>0</v>
      </c>
      <c r="K92" s="260" t="s">
        <v>784</v>
      </c>
      <c r="L92" s="45"/>
      <c r="M92" s="265" t="s">
        <v>19</v>
      </c>
      <c r="N92" s="266" t="s">
        <v>43</v>
      </c>
      <c r="O92" s="85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3" t="s">
        <v>236</v>
      </c>
      <c r="AT92" s="223" t="s">
        <v>144</v>
      </c>
      <c r="AU92" s="223" t="s">
        <v>81</v>
      </c>
      <c r="AY92" s="18" t="s">
        <v>131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79</v>
      </c>
      <c r="BK92" s="224">
        <f>ROUND(I92*H92,2)</f>
        <v>0</v>
      </c>
      <c r="BL92" s="18" t="s">
        <v>236</v>
      </c>
      <c r="BM92" s="223" t="s">
        <v>940</v>
      </c>
    </row>
    <row r="93" s="2" customFormat="1">
      <c r="A93" s="39"/>
      <c r="B93" s="40"/>
      <c r="C93" s="41"/>
      <c r="D93" s="279" t="s">
        <v>786</v>
      </c>
      <c r="E93" s="41"/>
      <c r="F93" s="280" t="s">
        <v>805</v>
      </c>
      <c r="G93" s="41"/>
      <c r="H93" s="41"/>
      <c r="I93" s="270"/>
      <c r="J93" s="41"/>
      <c r="K93" s="41"/>
      <c r="L93" s="45"/>
      <c r="M93" s="271"/>
      <c r="N93" s="27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786</v>
      </c>
      <c r="AU93" s="18" t="s">
        <v>81</v>
      </c>
    </row>
    <row r="94" s="2" customFormat="1" ht="49.05" customHeight="1">
      <c r="A94" s="39"/>
      <c r="B94" s="40"/>
      <c r="C94" s="258" t="s">
        <v>150</v>
      </c>
      <c r="D94" s="258" t="s">
        <v>144</v>
      </c>
      <c r="E94" s="259" t="s">
        <v>806</v>
      </c>
      <c r="F94" s="260" t="s">
        <v>807</v>
      </c>
      <c r="G94" s="261" t="s">
        <v>135</v>
      </c>
      <c r="H94" s="262">
        <v>20</v>
      </c>
      <c r="I94" s="263"/>
      <c r="J94" s="264">
        <f>ROUND(I94*H94,2)</f>
        <v>0</v>
      </c>
      <c r="K94" s="260" t="s">
        <v>784</v>
      </c>
      <c r="L94" s="45"/>
      <c r="M94" s="265" t="s">
        <v>19</v>
      </c>
      <c r="N94" s="266" t="s">
        <v>43</v>
      </c>
      <c r="O94" s="85"/>
      <c r="P94" s="221">
        <f>O94*H94</f>
        <v>0</v>
      </c>
      <c r="Q94" s="221">
        <v>0.0036600000000000001</v>
      </c>
      <c r="R94" s="221">
        <f>Q94*H94</f>
        <v>0.073200000000000001</v>
      </c>
      <c r="S94" s="221">
        <v>0</v>
      </c>
      <c r="T94" s="22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3" t="s">
        <v>236</v>
      </c>
      <c r="AT94" s="223" t="s">
        <v>144</v>
      </c>
      <c r="AU94" s="223" t="s">
        <v>81</v>
      </c>
      <c r="AY94" s="18" t="s">
        <v>131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79</v>
      </c>
      <c r="BK94" s="224">
        <f>ROUND(I94*H94,2)</f>
        <v>0</v>
      </c>
      <c r="BL94" s="18" t="s">
        <v>236</v>
      </c>
      <c r="BM94" s="223" t="s">
        <v>941</v>
      </c>
    </row>
    <row r="95" s="2" customFormat="1">
      <c r="A95" s="39"/>
      <c r="B95" s="40"/>
      <c r="C95" s="41"/>
      <c r="D95" s="279" t="s">
        <v>786</v>
      </c>
      <c r="E95" s="41"/>
      <c r="F95" s="280" t="s">
        <v>809</v>
      </c>
      <c r="G95" s="41"/>
      <c r="H95" s="41"/>
      <c r="I95" s="270"/>
      <c r="J95" s="41"/>
      <c r="K95" s="41"/>
      <c r="L95" s="45"/>
      <c r="M95" s="271"/>
      <c r="N95" s="27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786</v>
      </c>
      <c r="AU95" s="18" t="s">
        <v>81</v>
      </c>
    </row>
    <row r="96" s="2" customFormat="1" ht="37.8" customHeight="1">
      <c r="A96" s="39"/>
      <c r="B96" s="40"/>
      <c r="C96" s="258" t="s">
        <v>138</v>
      </c>
      <c r="D96" s="258" t="s">
        <v>144</v>
      </c>
      <c r="E96" s="259" t="s">
        <v>810</v>
      </c>
      <c r="F96" s="260" t="s">
        <v>811</v>
      </c>
      <c r="G96" s="261" t="s">
        <v>147</v>
      </c>
      <c r="H96" s="262">
        <v>2</v>
      </c>
      <c r="I96" s="263"/>
      <c r="J96" s="264">
        <f>ROUND(I96*H96,2)</f>
        <v>0</v>
      </c>
      <c r="K96" s="260" t="s">
        <v>784</v>
      </c>
      <c r="L96" s="45"/>
      <c r="M96" s="265" t="s">
        <v>19</v>
      </c>
      <c r="N96" s="266" t="s">
        <v>43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236</v>
      </c>
      <c r="AT96" s="223" t="s">
        <v>144</v>
      </c>
      <c r="AU96" s="223" t="s">
        <v>81</v>
      </c>
      <c r="AY96" s="18" t="s">
        <v>131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79</v>
      </c>
      <c r="BK96" s="224">
        <f>ROUND(I96*H96,2)</f>
        <v>0</v>
      </c>
      <c r="BL96" s="18" t="s">
        <v>236</v>
      </c>
      <c r="BM96" s="223" t="s">
        <v>942</v>
      </c>
    </row>
    <row r="97" s="2" customFormat="1">
      <c r="A97" s="39"/>
      <c r="B97" s="40"/>
      <c r="C97" s="41"/>
      <c r="D97" s="279" t="s">
        <v>786</v>
      </c>
      <c r="E97" s="41"/>
      <c r="F97" s="280" t="s">
        <v>813</v>
      </c>
      <c r="G97" s="41"/>
      <c r="H97" s="41"/>
      <c r="I97" s="270"/>
      <c r="J97" s="41"/>
      <c r="K97" s="41"/>
      <c r="L97" s="45"/>
      <c r="M97" s="271"/>
      <c r="N97" s="27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786</v>
      </c>
      <c r="AU97" s="18" t="s">
        <v>81</v>
      </c>
    </row>
    <row r="98" s="2" customFormat="1" ht="16.5" customHeight="1">
      <c r="A98" s="39"/>
      <c r="B98" s="40"/>
      <c r="C98" s="258" t="s">
        <v>160</v>
      </c>
      <c r="D98" s="258" t="s">
        <v>144</v>
      </c>
      <c r="E98" s="259" t="s">
        <v>814</v>
      </c>
      <c r="F98" s="260" t="s">
        <v>815</v>
      </c>
      <c r="G98" s="261" t="s">
        <v>783</v>
      </c>
      <c r="H98" s="262">
        <v>1.5</v>
      </c>
      <c r="I98" s="263"/>
      <c r="J98" s="264">
        <f>ROUND(I98*H98,2)</f>
        <v>0</v>
      </c>
      <c r="K98" s="260" t="s">
        <v>784</v>
      </c>
      <c r="L98" s="45"/>
      <c r="M98" s="265" t="s">
        <v>19</v>
      </c>
      <c r="N98" s="266" t="s">
        <v>43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2.4500000000000002</v>
      </c>
      <c r="T98" s="222">
        <f>S98*H98</f>
        <v>3.6750000000000003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236</v>
      </c>
      <c r="AT98" s="223" t="s">
        <v>144</v>
      </c>
      <c r="AU98" s="223" t="s">
        <v>81</v>
      </c>
      <c r="AY98" s="18" t="s">
        <v>131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79</v>
      </c>
      <c r="BK98" s="224">
        <f>ROUND(I98*H98,2)</f>
        <v>0</v>
      </c>
      <c r="BL98" s="18" t="s">
        <v>236</v>
      </c>
      <c r="BM98" s="223" t="s">
        <v>943</v>
      </c>
    </row>
    <row r="99" s="2" customFormat="1">
      <c r="A99" s="39"/>
      <c r="B99" s="40"/>
      <c r="C99" s="41"/>
      <c r="D99" s="279" t="s">
        <v>786</v>
      </c>
      <c r="E99" s="41"/>
      <c r="F99" s="280" t="s">
        <v>817</v>
      </c>
      <c r="G99" s="41"/>
      <c r="H99" s="41"/>
      <c r="I99" s="270"/>
      <c r="J99" s="41"/>
      <c r="K99" s="41"/>
      <c r="L99" s="45"/>
      <c r="M99" s="271"/>
      <c r="N99" s="27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786</v>
      </c>
      <c r="AU99" s="18" t="s">
        <v>81</v>
      </c>
    </row>
    <row r="100" s="13" customFormat="1">
      <c r="A100" s="13"/>
      <c r="B100" s="225"/>
      <c r="C100" s="226"/>
      <c r="D100" s="227" t="s">
        <v>140</v>
      </c>
      <c r="E100" s="228" t="s">
        <v>19</v>
      </c>
      <c r="F100" s="229" t="s">
        <v>944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140</v>
      </c>
      <c r="AU100" s="235" t="s">
        <v>81</v>
      </c>
      <c r="AV100" s="13" t="s">
        <v>79</v>
      </c>
      <c r="AW100" s="13" t="s">
        <v>33</v>
      </c>
      <c r="AX100" s="13" t="s">
        <v>72</v>
      </c>
      <c r="AY100" s="235" t="s">
        <v>131</v>
      </c>
    </row>
    <row r="101" s="14" customFormat="1">
      <c r="A101" s="14"/>
      <c r="B101" s="236"/>
      <c r="C101" s="237"/>
      <c r="D101" s="227" t="s">
        <v>140</v>
      </c>
      <c r="E101" s="238" t="s">
        <v>19</v>
      </c>
      <c r="F101" s="239" t="s">
        <v>945</v>
      </c>
      <c r="G101" s="237"/>
      <c r="H101" s="240">
        <v>1.5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140</v>
      </c>
      <c r="AU101" s="246" t="s">
        <v>81</v>
      </c>
      <c r="AV101" s="14" t="s">
        <v>81</v>
      </c>
      <c r="AW101" s="14" t="s">
        <v>33</v>
      </c>
      <c r="AX101" s="14" t="s">
        <v>72</v>
      </c>
      <c r="AY101" s="246" t="s">
        <v>131</v>
      </c>
    </row>
    <row r="102" s="15" customFormat="1">
      <c r="A102" s="15"/>
      <c r="B102" s="247"/>
      <c r="C102" s="248"/>
      <c r="D102" s="227" t="s">
        <v>140</v>
      </c>
      <c r="E102" s="249" t="s">
        <v>19</v>
      </c>
      <c r="F102" s="250" t="s">
        <v>143</v>
      </c>
      <c r="G102" s="248"/>
      <c r="H102" s="251">
        <v>1.5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140</v>
      </c>
      <c r="AU102" s="257" t="s">
        <v>81</v>
      </c>
      <c r="AV102" s="15" t="s">
        <v>138</v>
      </c>
      <c r="AW102" s="15" t="s">
        <v>33</v>
      </c>
      <c r="AX102" s="15" t="s">
        <v>79</v>
      </c>
      <c r="AY102" s="257" t="s">
        <v>131</v>
      </c>
    </row>
    <row r="103" s="2" customFormat="1" ht="24.15" customHeight="1">
      <c r="A103" s="39"/>
      <c r="B103" s="40"/>
      <c r="C103" s="258" t="s">
        <v>166</v>
      </c>
      <c r="D103" s="258" t="s">
        <v>144</v>
      </c>
      <c r="E103" s="259" t="s">
        <v>821</v>
      </c>
      <c r="F103" s="260" t="s">
        <v>822</v>
      </c>
      <c r="G103" s="261" t="s">
        <v>147</v>
      </c>
      <c r="H103" s="262">
        <v>2</v>
      </c>
      <c r="I103" s="263"/>
      <c r="J103" s="264">
        <f>ROUND(I103*H103,2)</f>
        <v>0</v>
      </c>
      <c r="K103" s="260" t="s">
        <v>784</v>
      </c>
      <c r="L103" s="45"/>
      <c r="M103" s="265" t="s">
        <v>19</v>
      </c>
      <c r="N103" s="266" t="s">
        <v>43</v>
      </c>
      <c r="O103" s="85"/>
      <c r="P103" s="221">
        <f>O103*H103</f>
        <v>0</v>
      </c>
      <c r="Q103" s="221">
        <v>0.11984</v>
      </c>
      <c r="R103" s="221">
        <f>Q103*H103</f>
        <v>0.23968</v>
      </c>
      <c r="S103" s="221">
        <v>0</v>
      </c>
      <c r="T103" s="22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3" t="s">
        <v>79</v>
      </c>
      <c r="AT103" s="223" t="s">
        <v>144</v>
      </c>
      <c r="AU103" s="223" t="s">
        <v>81</v>
      </c>
      <c r="AY103" s="18" t="s">
        <v>131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79</v>
      </c>
      <c r="BK103" s="224">
        <f>ROUND(I103*H103,2)</f>
        <v>0</v>
      </c>
      <c r="BL103" s="18" t="s">
        <v>79</v>
      </c>
      <c r="BM103" s="223" t="s">
        <v>946</v>
      </c>
    </row>
    <row r="104" s="2" customFormat="1">
      <c r="A104" s="39"/>
      <c r="B104" s="40"/>
      <c r="C104" s="41"/>
      <c r="D104" s="279" t="s">
        <v>786</v>
      </c>
      <c r="E104" s="41"/>
      <c r="F104" s="280" t="s">
        <v>824</v>
      </c>
      <c r="G104" s="41"/>
      <c r="H104" s="41"/>
      <c r="I104" s="270"/>
      <c r="J104" s="41"/>
      <c r="K104" s="41"/>
      <c r="L104" s="45"/>
      <c r="M104" s="271"/>
      <c r="N104" s="27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786</v>
      </c>
      <c r="AU104" s="18" t="s">
        <v>81</v>
      </c>
    </row>
    <row r="105" s="2" customFormat="1" ht="24.15" customHeight="1">
      <c r="A105" s="39"/>
      <c r="B105" s="40"/>
      <c r="C105" s="258" t="s">
        <v>170</v>
      </c>
      <c r="D105" s="258" t="s">
        <v>144</v>
      </c>
      <c r="E105" s="259" t="s">
        <v>825</v>
      </c>
      <c r="F105" s="260" t="s">
        <v>826</v>
      </c>
      <c r="G105" s="261" t="s">
        <v>572</v>
      </c>
      <c r="H105" s="262">
        <v>15</v>
      </c>
      <c r="I105" s="263"/>
      <c r="J105" s="264">
        <f>ROUND(I105*H105,2)</f>
        <v>0</v>
      </c>
      <c r="K105" s="260" t="s">
        <v>784</v>
      </c>
      <c r="L105" s="45"/>
      <c r="M105" s="265" t="s">
        <v>19</v>
      </c>
      <c r="N105" s="266" t="s">
        <v>43</v>
      </c>
      <c r="O105" s="85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3" t="s">
        <v>236</v>
      </c>
      <c r="AT105" s="223" t="s">
        <v>144</v>
      </c>
      <c r="AU105" s="223" t="s">
        <v>81</v>
      </c>
      <c r="AY105" s="18" t="s">
        <v>131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79</v>
      </c>
      <c r="BK105" s="224">
        <f>ROUND(I105*H105,2)</f>
        <v>0</v>
      </c>
      <c r="BL105" s="18" t="s">
        <v>236</v>
      </c>
      <c r="BM105" s="223" t="s">
        <v>947</v>
      </c>
    </row>
    <row r="106" s="2" customFormat="1">
      <c r="A106" s="39"/>
      <c r="B106" s="40"/>
      <c r="C106" s="41"/>
      <c r="D106" s="279" t="s">
        <v>786</v>
      </c>
      <c r="E106" s="41"/>
      <c r="F106" s="280" t="s">
        <v>828</v>
      </c>
      <c r="G106" s="41"/>
      <c r="H106" s="41"/>
      <c r="I106" s="270"/>
      <c r="J106" s="41"/>
      <c r="K106" s="41"/>
      <c r="L106" s="45"/>
      <c r="M106" s="271"/>
      <c r="N106" s="27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786</v>
      </c>
      <c r="AU106" s="18" t="s">
        <v>81</v>
      </c>
    </row>
    <row r="107" s="2" customFormat="1">
      <c r="A107" s="39"/>
      <c r="B107" s="40"/>
      <c r="C107" s="41"/>
      <c r="D107" s="227" t="s">
        <v>324</v>
      </c>
      <c r="E107" s="41"/>
      <c r="F107" s="269" t="s">
        <v>829</v>
      </c>
      <c r="G107" s="41"/>
      <c r="H107" s="41"/>
      <c r="I107" s="270"/>
      <c r="J107" s="41"/>
      <c r="K107" s="41"/>
      <c r="L107" s="45"/>
      <c r="M107" s="271"/>
      <c r="N107" s="27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324</v>
      </c>
      <c r="AU107" s="18" t="s">
        <v>81</v>
      </c>
    </row>
    <row r="108" s="2" customFormat="1" ht="24.15" customHeight="1">
      <c r="A108" s="39"/>
      <c r="B108" s="40"/>
      <c r="C108" s="258" t="s">
        <v>137</v>
      </c>
      <c r="D108" s="258" t="s">
        <v>144</v>
      </c>
      <c r="E108" s="259" t="s">
        <v>830</v>
      </c>
      <c r="F108" s="260" t="s">
        <v>831</v>
      </c>
      <c r="G108" s="261" t="s">
        <v>572</v>
      </c>
      <c r="H108" s="262">
        <v>70</v>
      </c>
      <c r="I108" s="263"/>
      <c r="J108" s="264">
        <f>ROUND(I108*H108,2)</f>
        <v>0</v>
      </c>
      <c r="K108" s="260" t="s">
        <v>784</v>
      </c>
      <c r="L108" s="45"/>
      <c r="M108" s="265" t="s">
        <v>19</v>
      </c>
      <c r="N108" s="266" t="s">
        <v>43</v>
      </c>
      <c r="O108" s="85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3" t="s">
        <v>236</v>
      </c>
      <c r="AT108" s="223" t="s">
        <v>144</v>
      </c>
      <c r="AU108" s="223" t="s">
        <v>81</v>
      </c>
      <c r="AY108" s="18" t="s">
        <v>131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79</v>
      </c>
      <c r="BK108" s="224">
        <f>ROUND(I108*H108,2)</f>
        <v>0</v>
      </c>
      <c r="BL108" s="18" t="s">
        <v>236</v>
      </c>
      <c r="BM108" s="223" t="s">
        <v>948</v>
      </c>
    </row>
    <row r="109" s="2" customFormat="1">
      <c r="A109" s="39"/>
      <c r="B109" s="40"/>
      <c r="C109" s="41"/>
      <c r="D109" s="279" t="s">
        <v>786</v>
      </c>
      <c r="E109" s="41"/>
      <c r="F109" s="280" t="s">
        <v>833</v>
      </c>
      <c r="G109" s="41"/>
      <c r="H109" s="41"/>
      <c r="I109" s="270"/>
      <c r="J109" s="41"/>
      <c r="K109" s="41"/>
      <c r="L109" s="45"/>
      <c r="M109" s="271"/>
      <c r="N109" s="27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786</v>
      </c>
      <c r="AU109" s="18" t="s">
        <v>81</v>
      </c>
    </row>
    <row r="110" s="2" customFormat="1">
      <c r="A110" s="39"/>
      <c r="B110" s="40"/>
      <c r="C110" s="41"/>
      <c r="D110" s="227" t="s">
        <v>324</v>
      </c>
      <c r="E110" s="41"/>
      <c r="F110" s="269" t="s">
        <v>834</v>
      </c>
      <c r="G110" s="41"/>
      <c r="H110" s="41"/>
      <c r="I110" s="270"/>
      <c r="J110" s="41"/>
      <c r="K110" s="41"/>
      <c r="L110" s="45"/>
      <c r="M110" s="281"/>
      <c r="N110" s="282"/>
      <c r="O110" s="275"/>
      <c r="P110" s="275"/>
      <c r="Q110" s="275"/>
      <c r="R110" s="275"/>
      <c r="S110" s="275"/>
      <c r="T110" s="283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324</v>
      </c>
      <c r="AU110" s="18" t="s">
        <v>81</v>
      </c>
    </row>
    <row r="111" s="2" customFormat="1" ht="6.96" customHeight="1">
      <c r="A111" s="39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45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sheetProtection sheet="1" autoFilter="0" formatColumns="0" formatRows="0" objects="1" scenarios="1" spinCount="100000" saltValue="2ZsgZFjMYEQFXTUiwZ2nyKO70mogXS7CfGnLjjwC4YeGK6Puf8rZ4YucQ2JtcrWgjcBL5AL0c/xo1EUXhZFecQ==" hashValue="nOt87QV41ewp81CPexI5JLaCKB3yhcJ+dYlgGmzeutyUHGMFjxKklOqTJdG0OvKUuKR6duTzXYF3JT0v5FNGGw==" algorithmName="SHA-512" password="CC35"/>
  <autoFilter ref="C86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3_01/460161183"/>
    <hyperlink ref="F93" r:id="rId2" display="https://podminky.urs.cz/item/CS_URS_2023_01/460431193"/>
    <hyperlink ref="F95" r:id="rId3" display="https://podminky.urs.cz/item/CS_URS_2023_01/460631214"/>
    <hyperlink ref="F97" r:id="rId4" display="https://podminky.urs.cz/item/CS_URS_2023_01/460632114"/>
    <hyperlink ref="F99" r:id="rId5" display="https://podminky.urs.cz/item/CS_URS_2023_01/468051131"/>
    <hyperlink ref="F104" r:id="rId6" display="https://podminky.urs.cz/item/CS_URS_2023_01/275123901"/>
    <hyperlink ref="F106" r:id="rId7" display="https://podminky.urs.cz/item/CS_URS_2023_01/HZS1311"/>
    <hyperlink ref="F109" r:id="rId8" display="https://podminky.urs.cz/item/CS_URS_2023_01/HZS42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PZS typu VÚD v obvodu SSZT Brno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98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949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1. 3. 2023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">
        <v>31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27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27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ROUND((SUM(BE81:BE96)),  2)</f>
        <v>0</v>
      </c>
      <c r="G33" s="39"/>
      <c r="H33" s="39"/>
      <c r="I33" s="158">
        <v>0.20999999999999999</v>
      </c>
      <c r="J33" s="157">
        <f>ROUND(((SUM(BE81:BE96))*I33),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ROUND((SUM(BF81:BF96)),  2)</f>
        <v>0</v>
      </c>
      <c r="G34" s="39"/>
      <c r="H34" s="39"/>
      <c r="I34" s="158">
        <v>0.14999999999999999</v>
      </c>
      <c r="J34" s="157">
        <f>ROUND(((SUM(BF81:BF96))*I34),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ROUND((SUM(BG81:BG96)),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ROUND((SUM(BH81:BH96)),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ROUND((SUM(BI81:BI96)),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Oprava PZS typu VÚD v obvodu SSZT Brno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1. 3. 2023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Signal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Štěpán Mikš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103</v>
      </c>
      <c r="D57" s="172"/>
      <c r="E57" s="172"/>
      <c r="F57" s="172"/>
      <c r="G57" s="172"/>
      <c r="H57" s="172"/>
      <c r="I57" s="172"/>
      <c r="J57" s="173" t="s">
        <v>104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75"/>
      <c r="C60" s="176"/>
      <c r="D60" s="177" t="s">
        <v>116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950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117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0" t="str">
        <f>E7</f>
        <v>Oprava PZS typu VÚD v obvodu SSZT Brno</v>
      </c>
      <c r="F71" s="33"/>
      <c r="G71" s="33"/>
      <c r="H71" s="33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98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VON</v>
      </c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1. 3. 2023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30</v>
      </c>
      <c r="J77" s="37" t="str">
        <f>E21</f>
        <v>Signal Projekt s.r.o.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28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Štěpán Mikš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86"/>
      <c r="B80" s="187"/>
      <c r="C80" s="188" t="s">
        <v>118</v>
      </c>
      <c r="D80" s="189" t="s">
        <v>57</v>
      </c>
      <c r="E80" s="189" t="s">
        <v>53</v>
      </c>
      <c r="F80" s="189" t="s">
        <v>54</v>
      </c>
      <c r="G80" s="189" t="s">
        <v>119</v>
      </c>
      <c r="H80" s="189" t="s">
        <v>120</v>
      </c>
      <c r="I80" s="189" t="s">
        <v>121</v>
      </c>
      <c r="J80" s="189" t="s">
        <v>104</v>
      </c>
      <c r="K80" s="190" t="s">
        <v>122</v>
      </c>
      <c r="L80" s="191"/>
      <c r="M80" s="93" t="s">
        <v>19</v>
      </c>
      <c r="N80" s="94" t="s">
        <v>42</v>
      </c>
      <c r="O80" s="94" t="s">
        <v>123</v>
      </c>
      <c r="P80" s="94" t="s">
        <v>124</v>
      </c>
      <c r="Q80" s="94" t="s">
        <v>125</v>
      </c>
      <c r="R80" s="94" t="s">
        <v>126</v>
      </c>
      <c r="S80" s="94" t="s">
        <v>127</v>
      </c>
      <c r="T80" s="95" t="s">
        <v>128</v>
      </c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</row>
    <row r="81" s="2" customFormat="1" ht="22.8" customHeight="1">
      <c r="A81" s="39"/>
      <c r="B81" s="40"/>
      <c r="C81" s="100" t="s">
        <v>129</v>
      </c>
      <c r="D81" s="41"/>
      <c r="E81" s="41"/>
      <c r="F81" s="41"/>
      <c r="G81" s="41"/>
      <c r="H81" s="41"/>
      <c r="I81" s="41"/>
      <c r="J81" s="192">
        <f>BK81</f>
        <v>0</v>
      </c>
      <c r="K81" s="41"/>
      <c r="L81" s="45"/>
      <c r="M81" s="96"/>
      <c r="N81" s="193"/>
      <c r="O81" s="97"/>
      <c r="P81" s="194">
        <f>P82+P86</f>
        <v>0</v>
      </c>
      <c r="Q81" s="97"/>
      <c r="R81" s="194">
        <f>R82+R86</f>
        <v>0</v>
      </c>
      <c r="S81" s="97"/>
      <c r="T81" s="195">
        <f>T82+T86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71</v>
      </c>
      <c r="AU81" s="18" t="s">
        <v>105</v>
      </c>
      <c r="BK81" s="196">
        <f>BK82+BK86</f>
        <v>0</v>
      </c>
    </row>
    <row r="82" s="12" customFormat="1" ht="25.92" customHeight="1">
      <c r="A82" s="12"/>
      <c r="B82" s="197"/>
      <c r="C82" s="198"/>
      <c r="D82" s="199" t="s">
        <v>71</v>
      </c>
      <c r="E82" s="200" t="s">
        <v>732</v>
      </c>
      <c r="F82" s="200" t="s">
        <v>733</v>
      </c>
      <c r="G82" s="198"/>
      <c r="H82" s="198"/>
      <c r="I82" s="201"/>
      <c r="J82" s="202">
        <f>BK82</f>
        <v>0</v>
      </c>
      <c r="K82" s="198"/>
      <c r="L82" s="203"/>
      <c r="M82" s="204"/>
      <c r="N82" s="205"/>
      <c r="O82" s="205"/>
      <c r="P82" s="206">
        <f>SUM(P83:P85)</f>
        <v>0</v>
      </c>
      <c r="Q82" s="205"/>
      <c r="R82" s="206">
        <f>SUM(R83:R85)</f>
        <v>0</v>
      </c>
      <c r="S82" s="205"/>
      <c r="T82" s="207">
        <f>SUM(T83:T85)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8" t="s">
        <v>138</v>
      </c>
      <c r="AT82" s="209" t="s">
        <v>71</v>
      </c>
      <c r="AU82" s="209" t="s">
        <v>72</v>
      </c>
      <c r="AY82" s="208" t="s">
        <v>131</v>
      </c>
      <c r="BK82" s="210">
        <f>SUM(BK83:BK85)</f>
        <v>0</v>
      </c>
    </row>
    <row r="83" s="2" customFormat="1" ht="114.9" customHeight="1">
      <c r="A83" s="39"/>
      <c r="B83" s="40"/>
      <c r="C83" s="258" t="s">
        <v>79</v>
      </c>
      <c r="D83" s="258" t="s">
        <v>144</v>
      </c>
      <c r="E83" s="259" t="s">
        <v>951</v>
      </c>
      <c r="F83" s="260" t="s">
        <v>952</v>
      </c>
      <c r="G83" s="261" t="s">
        <v>953</v>
      </c>
      <c r="H83" s="262">
        <v>9</v>
      </c>
      <c r="I83" s="263"/>
      <c r="J83" s="264">
        <f>ROUND(I83*H83,2)</f>
        <v>0</v>
      </c>
      <c r="K83" s="260" t="s">
        <v>153</v>
      </c>
      <c r="L83" s="45"/>
      <c r="M83" s="265" t="s">
        <v>19</v>
      </c>
      <c r="N83" s="266" t="s">
        <v>43</v>
      </c>
      <c r="O83" s="85"/>
      <c r="P83" s="221">
        <f>O83*H83</f>
        <v>0</v>
      </c>
      <c r="Q83" s="221">
        <v>0</v>
      </c>
      <c r="R83" s="221">
        <f>Q83*H83</f>
        <v>0</v>
      </c>
      <c r="S83" s="221">
        <v>0</v>
      </c>
      <c r="T83" s="222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23" t="s">
        <v>148</v>
      </c>
      <c r="AT83" s="223" t="s">
        <v>144</v>
      </c>
      <c r="AU83" s="223" t="s">
        <v>79</v>
      </c>
      <c r="AY83" s="18" t="s">
        <v>131</v>
      </c>
      <c r="BE83" s="224">
        <f>IF(N83="základní",J83,0)</f>
        <v>0</v>
      </c>
      <c r="BF83" s="224">
        <f>IF(N83="snížená",J83,0)</f>
        <v>0</v>
      </c>
      <c r="BG83" s="224">
        <f>IF(N83="zákl. přenesená",J83,0)</f>
        <v>0</v>
      </c>
      <c r="BH83" s="224">
        <f>IF(N83="sníž. přenesená",J83,0)</f>
        <v>0</v>
      </c>
      <c r="BI83" s="224">
        <f>IF(N83="nulová",J83,0)</f>
        <v>0</v>
      </c>
      <c r="BJ83" s="18" t="s">
        <v>79</v>
      </c>
      <c r="BK83" s="224">
        <f>ROUND(I83*H83,2)</f>
        <v>0</v>
      </c>
      <c r="BL83" s="18" t="s">
        <v>148</v>
      </c>
      <c r="BM83" s="223" t="s">
        <v>954</v>
      </c>
    </row>
    <row r="84" s="2" customFormat="1" ht="90" customHeight="1">
      <c r="A84" s="39"/>
      <c r="B84" s="40"/>
      <c r="C84" s="258" t="s">
        <v>81</v>
      </c>
      <c r="D84" s="258" t="s">
        <v>144</v>
      </c>
      <c r="E84" s="259" t="s">
        <v>955</v>
      </c>
      <c r="F84" s="260" t="s">
        <v>956</v>
      </c>
      <c r="G84" s="261" t="s">
        <v>953</v>
      </c>
      <c r="H84" s="262">
        <v>9</v>
      </c>
      <c r="I84" s="263"/>
      <c r="J84" s="264">
        <f>ROUND(I84*H84,2)</f>
        <v>0</v>
      </c>
      <c r="K84" s="260" t="s">
        <v>153</v>
      </c>
      <c r="L84" s="45"/>
      <c r="M84" s="265" t="s">
        <v>19</v>
      </c>
      <c r="N84" s="266" t="s">
        <v>43</v>
      </c>
      <c r="O84" s="85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3" t="s">
        <v>148</v>
      </c>
      <c r="AT84" s="223" t="s">
        <v>144</v>
      </c>
      <c r="AU84" s="223" t="s">
        <v>79</v>
      </c>
      <c r="AY84" s="18" t="s">
        <v>131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8" t="s">
        <v>79</v>
      </c>
      <c r="BK84" s="224">
        <f>ROUND(I84*H84,2)</f>
        <v>0</v>
      </c>
      <c r="BL84" s="18" t="s">
        <v>148</v>
      </c>
      <c r="BM84" s="223" t="s">
        <v>957</v>
      </c>
    </row>
    <row r="85" s="2" customFormat="1" ht="44.25" customHeight="1">
      <c r="A85" s="39"/>
      <c r="B85" s="40"/>
      <c r="C85" s="258" t="s">
        <v>150</v>
      </c>
      <c r="D85" s="258" t="s">
        <v>144</v>
      </c>
      <c r="E85" s="259" t="s">
        <v>958</v>
      </c>
      <c r="F85" s="260" t="s">
        <v>959</v>
      </c>
      <c r="G85" s="261" t="s">
        <v>953</v>
      </c>
      <c r="H85" s="262">
        <v>9</v>
      </c>
      <c r="I85" s="263"/>
      <c r="J85" s="264">
        <f>ROUND(I85*H85,2)</f>
        <v>0</v>
      </c>
      <c r="K85" s="260" t="s">
        <v>153</v>
      </c>
      <c r="L85" s="45"/>
      <c r="M85" s="265" t="s">
        <v>19</v>
      </c>
      <c r="N85" s="266" t="s">
        <v>43</v>
      </c>
      <c r="O85" s="85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3" t="s">
        <v>148</v>
      </c>
      <c r="AT85" s="223" t="s">
        <v>144</v>
      </c>
      <c r="AU85" s="223" t="s">
        <v>79</v>
      </c>
      <c r="AY85" s="18" t="s">
        <v>131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8" t="s">
        <v>79</v>
      </c>
      <c r="BK85" s="224">
        <f>ROUND(I85*H85,2)</f>
        <v>0</v>
      </c>
      <c r="BL85" s="18" t="s">
        <v>148</v>
      </c>
      <c r="BM85" s="223" t="s">
        <v>960</v>
      </c>
    </row>
    <row r="86" s="12" customFormat="1" ht="25.92" customHeight="1">
      <c r="A86" s="12"/>
      <c r="B86" s="197"/>
      <c r="C86" s="198"/>
      <c r="D86" s="199" t="s">
        <v>71</v>
      </c>
      <c r="E86" s="200" t="s">
        <v>961</v>
      </c>
      <c r="F86" s="200" t="s">
        <v>962</v>
      </c>
      <c r="G86" s="198"/>
      <c r="H86" s="198"/>
      <c r="I86" s="201"/>
      <c r="J86" s="202">
        <f>BK86</f>
        <v>0</v>
      </c>
      <c r="K86" s="198"/>
      <c r="L86" s="203"/>
      <c r="M86" s="204"/>
      <c r="N86" s="205"/>
      <c r="O86" s="205"/>
      <c r="P86" s="206">
        <f>SUM(P87:P96)</f>
        <v>0</v>
      </c>
      <c r="Q86" s="205"/>
      <c r="R86" s="206">
        <f>SUM(R87:R96)</f>
        <v>0</v>
      </c>
      <c r="S86" s="205"/>
      <c r="T86" s="207">
        <f>SUM(T87:T96)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160</v>
      </c>
      <c r="AT86" s="209" t="s">
        <v>71</v>
      </c>
      <c r="AU86" s="209" t="s">
        <v>72</v>
      </c>
      <c r="AY86" s="208" t="s">
        <v>131</v>
      </c>
      <c r="BK86" s="210">
        <f>SUM(BK87:BK96)</f>
        <v>0</v>
      </c>
    </row>
    <row r="87" s="2" customFormat="1" ht="78" customHeight="1">
      <c r="A87" s="39"/>
      <c r="B87" s="40"/>
      <c r="C87" s="258" t="s">
        <v>138</v>
      </c>
      <c r="D87" s="258" t="s">
        <v>144</v>
      </c>
      <c r="E87" s="259" t="s">
        <v>963</v>
      </c>
      <c r="F87" s="260" t="s">
        <v>964</v>
      </c>
      <c r="G87" s="261" t="s">
        <v>965</v>
      </c>
      <c r="H87" s="284"/>
      <c r="I87" s="263"/>
      <c r="J87" s="264">
        <f>ROUND(I87*H87,2)</f>
        <v>0</v>
      </c>
      <c r="K87" s="260" t="s">
        <v>136</v>
      </c>
      <c r="L87" s="45"/>
      <c r="M87" s="265" t="s">
        <v>19</v>
      </c>
      <c r="N87" s="266" t="s">
        <v>43</v>
      </c>
      <c r="O87" s="85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3" t="s">
        <v>79</v>
      </c>
      <c r="AT87" s="223" t="s">
        <v>144</v>
      </c>
      <c r="AU87" s="223" t="s">
        <v>79</v>
      </c>
      <c r="AY87" s="18" t="s">
        <v>131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8" t="s">
        <v>79</v>
      </c>
      <c r="BK87" s="224">
        <f>ROUND(I87*H87,2)</f>
        <v>0</v>
      </c>
      <c r="BL87" s="18" t="s">
        <v>79</v>
      </c>
      <c r="BM87" s="223" t="s">
        <v>966</v>
      </c>
    </row>
    <row r="88" s="2" customFormat="1">
      <c r="A88" s="39"/>
      <c r="B88" s="40"/>
      <c r="C88" s="41"/>
      <c r="D88" s="227" t="s">
        <v>324</v>
      </c>
      <c r="E88" s="41"/>
      <c r="F88" s="269" t="s">
        <v>967</v>
      </c>
      <c r="G88" s="41"/>
      <c r="H88" s="41"/>
      <c r="I88" s="270"/>
      <c r="J88" s="41"/>
      <c r="K88" s="41"/>
      <c r="L88" s="45"/>
      <c r="M88" s="271"/>
      <c r="N88" s="27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324</v>
      </c>
      <c r="AU88" s="18" t="s">
        <v>79</v>
      </c>
    </row>
    <row r="89" s="2" customFormat="1" ht="78" customHeight="1">
      <c r="A89" s="39"/>
      <c r="B89" s="40"/>
      <c r="C89" s="258" t="s">
        <v>160</v>
      </c>
      <c r="D89" s="258" t="s">
        <v>144</v>
      </c>
      <c r="E89" s="259" t="s">
        <v>968</v>
      </c>
      <c r="F89" s="260" t="s">
        <v>969</v>
      </c>
      <c r="G89" s="261" t="s">
        <v>965</v>
      </c>
      <c r="H89" s="284"/>
      <c r="I89" s="263"/>
      <c r="J89" s="264">
        <f>ROUND(I89*H89,2)</f>
        <v>0</v>
      </c>
      <c r="K89" s="260" t="s">
        <v>153</v>
      </c>
      <c r="L89" s="45"/>
      <c r="M89" s="265" t="s">
        <v>19</v>
      </c>
      <c r="N89" s="266" t="s">
        <v>43</v>
      </c>
      <c r="O89" s="85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3" t="s">
        <v>79</v>
      </c>
      <c r="AT89" s="223" t="s">
        <v>144</v>
      </c>
      <c r="AU89" s="223" t="s">
        <v>79</v>
      </c>
      <c r="AY89" s="18" t="s">
        <v>131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8" t="s">
        <v>79</v>
      </c>
      <c r="BK89" s="224">
        <f>ROUND(I89*H89,2)</f>
        <v>0</v>
      </c>
      <c r="BL89" s="18" t="s">
        <v>79</v>
      </c>
      <c r="BM89" s="223" t="s">
        <v>970</v>
      </c>
    </row>
    <row r="90" s="2" customFormat="1">
      <c r="A90" s="39"/>
      <c r="B90" s="40"/>
      <c r="C90" s="41"/>
      <c r="D90" s="227" t="s">
        <v>324</v>
      </c>
      <c r="E90" s="41"/>
      <c r="F90" s="269" t="s">
        <v>971</v>
      </c>
      <c r="G90" s="41"/>
      <c r="H90" s="41"/>
      <c r="I90" s="270"/>
      <c r="J90" s="41"/>
      <c r="K90" s="41"/>
      <c r="L90" s="45"/>
      <c r="M90" s="271"/>
      <c r="N90" s="27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324</v>
      </c>
      <c r="AU90" s="18" t="s">
        <v>79</v>
      </c>
    </row>
    <row r="91" s="2" customFormat="1" ht="90" customHeight="1">
      <c r="A91" s="39"/>
      <c r="B91" s="40"/>
      <c r="C91" s="258" t="s">
        <v>166</v>
      </c>
      <c r="D91" s="258" t="s">
        <v>144</v>
      </c>
      <c r="E91" s="259" t="s">
        <v>972</v>
      </c>
      <c r="F91" s="260" t="s">
        <v>973</v>
      </c>
      <c r="G91" s="261" t="s">
        <v>965</v>
      </c>
      <c r="H91" s="284"/>
      <c r="I91" s="263"/>
      <c r="J91" s="264">
        <f>ROUND(I91*H91,2)</f>
        <v>0</v>
      </c>
      <c r="K91" s="260" t="s">
        <v>153</v>
      </c>
      <c r="L91" s="45"/>
      <c r="M91" s="265" t="s">
        <v>19</v>
      </c>
      <c r="N91" s="266" t="s">
        <v>43</v>
      </c>
      <c r="O91" s="85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3" t="s">
        <v>79</v>
      </c>
      <c r="AT91" s="223" t="s">
        <v>144</v>
      </c>
      <c r="AU91" s="223" t="s">
        <v>79</v>
      </c>
      <c r="AY91" s="18" t="s">
        <v>131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8" t="s">
        <v>79</v>
      </c>
      <c r="BK91" s="224">
        <f>ROUND(I91*H91,2)</f>
        <v>0</v>
      </c>
      <c r="BL91" s="18" t="s">
        <v>79</v>
      </c>
      <c r="BM91" s="223" t="s">
        <v>974</v>
      </c>
    </row>
    <row r="92" s="2" customFormat="1">
      <c r="A92" s="39"/>
      <c r="B92" s="40"/>
      <c r="C92" s="41"/>
      <c r="D92" s="227" t="s">
        <v>324</v>
      </c>
      <c r="E92" s="41"/>
      <c r="F92" s="269" t="s">
        <v>975</v>
      </c>
      <c r="G92" s="41"/>
      <c r="H92" s="41"/>
      <c r="I92" s="270"/>
      <c r="J92" s="41"/>
      <c r="K92" s="41"/>
      <c r="L92" s="45"/>
      <c r="M92" s="271"/>
      <c r="N92" s="27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324</v>
      </c>
      <c r="AU92" s="18" t="s">
        <v>79</v>
      </c>
    </row>
    <row r="93" s="2" customFormat="1" ht="16.5" customHeight="1">
      <c r="A93" s="39"/>
      <c r="B93" s="40"/>
      <c r="C93" s="258" t="s">
        <v>170</v>
      </c>
      <c r="D93" s="258" t="s">
        <v>144</v>
      </c>
      <c r="E93" s="259" t="s">
        <v>976</v>
      </c>
      <c r="F93" s="260" t="s">
        <v>977</v>
      </c>
      <c r="G93" s="261" t="s">
        <v>147</v>
      </c>
      <c r="H93" s="262">
        <v>2</v>
      </c>
      <c r="I93" s="263"/>
      <c r="J93" s="264">
        <f>ROUND(I93*H93,2)</f>
        <v>0</v>
      </c>
      <c r="K93" s="260" t="s">
        <v>19</v>
      </c>
      <c r="L93" s="45"/>
      <c r="M93" s="265" t="s">
        <v>19</v>
      </c>
      <c r="N93" s="266" t="s">
        <v>43</v>
      </c>
      <c r="O93" s="85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3" t="s">
        <v>978</v>
      </c>
      <c r="AT93" s="223" t="s">
        <v>144</v>
      </c>
      <c r="AU93" s="223" t="s">
        <v>79</v>
      </c>
      <c r="AY93" s="18" t="s">
        <v>131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79</v>
      </c>
      <c r="BK93" s="224">
        <f>ROUND(I93*H93,2)</f>
        <v>0</v>
      </c>
      <c r="BL93" s="18" t="s">
        <v>978</v>
      </c>
      <c r="BM93" s="223" t="s">
        <v>979</v>
      </c>
    </row>
    <row r="94" s="2" customFormat="1">
      <c r="A94" s="39"/>
      <c r="B94" s="40"/>
      <c r="C94" s="41"/>
      <c r="D94" s="227" t="s">
        <v>324</v>
      </c>
      <c r="E94" s="41"/>
      <c r="F94" s="269" t="s">
        <v>980</v>
      </c>
      <c r="G94" s="41"/>
      <c r="H94" s="41"/>
      <c r="I94" s="270"/>
      <c r="J94" s="41"/>
      <c r="K94" s="41"/>
      <c r="L94" s="45"/>
      <c r="M94" s="271"/>
      <c r="N94" s="27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324</v>
      </c>
      <c r="AU94" s="18" t="s">
        <v>79</v>
      </c>
    </row>
    <row r="95" s="2" customFormat="1" ht="16.5" customHeight="1">
      <c r="A95" s="39"/>
      <c r="B95" s="40"/>
      <c r="C95" s="258" t="s">
        <v>137</v>
      </c>
      <c r="D95" s="258" t="s">
        <v>144</v>
      </c>
      <c r="E95" s="259" t="s">
        <v>981</v>
      </c>
      <c r="F95" s="260" t="s">
        <v>977</v>
      </c>
      <c r="G95" s="261" t="s">
        <v>147</v>
      </c>
      <c r="H95" s="262">
        <v>2</v>
      </c>
      <c r="I95" s="263"/>
      <c r="J95" s="264">
        <f>ROUND(I95*H95,2)</f>
        <v>0</v>
      </c>
      <c r="K95" s="260" t="s">
        <v>19</v>
      </c>
      <c r="L95" s="45"/>
      <c r="M95" s="265" t="s">
        <v>19</v>
      </c>
      <c r="N95" s="266" t="s">
        <v>43</v>
      </c>
      <c r="O95" s="85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3" t="s">
        <v>978</v>
      </c>
      <c r="AT95" s="223" t="s">
        <v>144</v>
      </c>
      <c r="AU95" s="223" t="s">
        <v>79</v>
      </c>
      <c r="AY95" s="18" t="s">
        <v>131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79</v>
      </c>
      <c r="BK95" s="224">
        <f>ROUND(I95*H95,2)</f>
        <v>0</v>
      </c>
      <c r="BL95" s="18" t="s">
        <v>978</v>
      </c>
      <c r="BM95" s="223" t="s">
        <v>982</v>
      </c>
    </row>
    <row r="96" s="2" customFormat="1">
      <c r="A96" s="39"/>
      <c r="B96" s="40"/>
      <c r="C96" s="41"/>
      <c r="D96" s="227" t="s">
        <v>324</v>
      </c>
      <c r="E96" s="41"/>
      <c r="F96" s="269" t="s">
        <v>983</v>
      </c>
      <c r="G96" s="41"/>
      <c r="H96" s="41"/>
      <c r="I96" s="270"/>
      <c r="J96" s="41"/>
      <c r="K96" s="41"/>
      <c r="L96" s="45"/>
      <c r="M96" s="281"/>
      <c r="N96" s="282"/>
      <c r="O96" s="275"/>
      <c r="P96" s="275"/>
      <c r="Q96" s="275"/>
      <c r="R96" s="275"/>
      <c r="S96" s="275"/>
      <c r="T96" s="283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324</v>
      </c>
      <c r="AU96" s="18" t="s">
        <v>79</v>
      </c>
    </row>
    <row r="97" s="2" customFormat="1" ht="6.96" customHeight="1">
      <c r="A97" s="39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45"/>
      <c r="M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</sheetData>
  <sheetProtection sheet="1" autoFilter="0" formatColumns="0" formatRows="0" objects="1" scenarios="1" spinCount="100000" saltValue="+IDRQfUoatkBxvzk71TPJ62M6rErJfSBGlZGwj4kikw2+KrfYuTHYq+eRrhet5fRILXZlOAai5Fknt+avLAXgQ==" hashValue="IeNnXlrj6TEqq1LKf41//oTyLoHfum/jiT1S1XEUc9Ls4f0nFyoyHhDPv7CX98NEIlvEgfJLD6Ra6AaDWN2GLA==" algorithmName="SHA-512" password="CC35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1"/>
    </row>
    <row r="4" s="1" customFormat="1" ht="24.96" customHeight="1">
      <c r="B4" s="21"/>
      <c r="C4" s="141" t="s">
        <v>984</v>
      </c>
      <c r="H4" s="21"/>
    </row>
    <row r="5" s="1" customFormat="1" ht="12" customHeight="1">
      <c r="B5" s="21"/>
      <c r="C5" s="285" t="s">
        <v>13</v>
      </c>
      <c r="D5" s="150" t="s">
        <v>14</v>
      </c>
      <c r="E5" s="1"/>
      <c r="F5" s="1"/>
      <c r="H5" s="21"/>
    </row>
    <row r="6" s="1" customFormat="1" ht="36.96" customHeight="1">
      <c r="B6" s="21"/>
      <c r="C6" s="286" t="s">
        <v>16</v>
      </c>
      <c r="D6" s="287" t="s">
        <v>17</v>
      </c>
      <c r="E6" s="1"/>
      <c r="F6" s="1"/>
      <c r="H6" s="21"/>
    </row>
    <row r="7" s="1" customFormat="1" ht="16.5" customHeight="1">
      <c r="B7" s="21"/>
      <c r="C7" s="143" t="s">
        <v>23</v>
      </c>
      <c r="D7" s="147" t="str">
        <f>'Rekapitulace stavby'!AN8</f>
        <v>1. 3. 2023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6"/>
      <c r="B9" s="288"/>
      <c r="C9" s="289" t="s">
        <v>53</v>
      </c>
      <c r="D9" s="290" t="s">
        <v>54</v>
      </c>
      <c r="E9" s="290" t="s">
        <v>119</v>
      </c>
      <c r="F9" s="291" t="s">
        <v>985</v>
      </c>
      <c r="G9" s="186"/>
      <c r="H9" s="288"/>
    </row>
    <row r="10" s="2" customFormat="1" ht="26.4" customHeight="1">
      <c r="A10" s="39"/>
      <c r="B10" s="45"/>
      <c r="C10" s="292" t="s">
        <v>986</v>
      </c>
      <c r="D10" s="292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293" t="s">
        <v>773</v>
      </c>
      <c r="D11" s="294" t="s">
        <v>774</v>
      </c>
      <c r="E11" s="295" t="s">
        <v>19</v>
      </c>
      <c r="F11" s="296">
        <v>13</v>
      </c>
      <c r="G11" s="39"/>
      <c r="H11" s="45"/>
    </row>
    <row r="12" s="2" customFormat="1" ht="16.8" customHeight="1">
      <c r="A12" s="39"/>
      <c r="B12" s="45"/>
      <c r="C12" s="297" t="s">
        <v>19</v>
      </c>
      <c r="D12" s="297" t="s">
        <v>788</v>
      </c>
      <c r="E12" s="18" t="s">
        <v>19</v>
      </c>
      <c r="F12" s="298">
        <v>0</v>
      </c>
      <c r="G12" s="39"/>
      <c r="H12" s="45"/>
    </row>
    <row r="13" s="2" customFormat="1" ht="16.8" customHeight="1">
      <c r="A13" s="39"/>
      <c r="B13" s="45"/>
      <c r="C13" s="297" t="s">
        <v>19</v>
      </c>
      <c r="D13" s="297" t="s">
        <v>789</v>
      </c>
      <c r="E13" s="18" t="s">
        <v>19</v>
      </c>
      <c r="F13" s="298">
        <v>6</v>
      </c>
      <c r="G13" s="39"/>
      <c r="H13" s="45"/>
    </row>
    <row r="14" s="2" customFormat="1" ht="16.8" customHeight="1">
      <c r="A14" s="39"/>
      <c r="B14" s="45"/>
      <c r="C14" s="297" t="s">
        <v>19</v>
      </c>
      <c r="D14" s="297" t="s">
        <v>790</v>
      </c>
      <c r="E14" s="18" t="s">
        <v>19</v>
      </c>
      <c r="F14" s="298">
        <v>0</v>
      </c>
      <c r="G14" s="39"/>
      <c r="H14" s="45"/>
    </row>
    <row r="15" s="2" customFormat="1" ht="16.8" customHeight="1">
      <c r="A15" s="39"/>
      <c r="B15" s="45"/>
      <c r="C15" s="297" t="s">
        <v>19</v>
      </c>
      <c r="D15" s="297" t="s">
        <v>791</v>
      </c>
      <c r="E15" s="18" t="s">
        <v>19</v>
      </c>
      <c r="F15" s="298">
        <v>6</v>
      </c>
      <c r="G15" s="39"/>
      <c r="H15" s="45"/>
    </row>
    <row r="16" s="2" customFormat="1" ht="16.8" customHeight="1">
      <c r="A16" s="39"/>
      <c r="B16" s="45"/>
      <c r="C16" s="297" t="s">
        <v>19</v>
      </c>
      <c r="D16" s="297" t="s">
        <v>792</v>
      </c>
      <c r="E16" s="18" t="s">
        <v>19</v>
      </c>
      <c r="F16" s="298">
        <v>0</v>
      </c>
      <c r="G16" s="39"/>
      <c r="H16" s="45"/>
    </row>
    <row r="17" s="2" customFormat="1" ht="16.8" customHeight="1">
      <c r="A17" s="39"/>
      <c r="B17" s="45"/>
      <c r="C17" s="297" t="s">
        <v>19</v>
      </c>
      <c r="D17" s="297" t="s">
        <v>793</v>
      </c>
      <c r="E17" s="18" t="s">
        <v>19</v>
      </c>
      <c r="F17" s="298">
        <v>1</v>
      </c>
      <c r="G17" s="39"/>
      <c r="H17" s="45"/>
    </row>
    <row r="18" s="2" customFormat="1" ht="16.8" customHeight="1">
      <c r="A18" s="39"/>
      <c r="B18" s="45"/>
      <c r="C18" s="297" t="s">
        <v>773</v>
      </c>
      <c r="D18" s="297" t="s">
        <v>143</v>
      </c>
      <c r="E18" s="18" t="s">
        <v>19</v>
      </c>
      <c r="F18" s="298">
        <v>13</v>
      </c>
      <c r="G18" s="39"/>
      <c r="H18" s="45"/>
    </row>
    <row r="19" s="2" customFormat="1" ht="16.8" customHeight="1">
      <c r="A19" s="39"/>
      <c r="B19" s="45"/>
      <c r="C19" s="299" t="s">
        <v>987</v>
      </c>
      <c r="D19" s="39"/>
      <c r="E19" s="39"/>
      <c r="F19" s="39"/>
      <c r="G19" s="39"/>
      <c r="H19" s="45"/>
    </row>
    <row r="20" s="2" customFormat="1" ht="16.8" customHeight="1">
      <c r="A20" s="39"/>
      <c r="B20" s="45"/>
      <c r="C20" s="297" t="s">
        <v>781</v>
      </c>
      <c r="D20" s="297" t="s">
        <v>988</v>
      </c>
      <c r="E20" s="18" t="s">
        <v>783</v>
      </c>
      <c r="F20" s="298">
        <v>13</v>
      </c>
      <c r="G20" s="39"/>
      <c r="H20" s="45"/>
    </row>
    <row r="21" s="2" customFormat="1" ht="16.8" customHeight="1">
      <c r="A21" s="39"/>
      <c r="B21" s="45"/>
      <c r="C21" s="297" t="s">
        <v>794</v>
      </c>
      <c r="D21" s="297" t="s">
        <v>989</v>
      </c>
      <c r="E21" s="18" t="s">
        <v>783</v>
      </c>
      <c r="F21" s="298">
        <v>13</v>
      </c>
      <c r="G21" s="39"/>
      <c r="H21" s="45"/>
    </row>
    <row r="22" s="2" customFormat="1" ht="26.4" customHeight="1">
      <c r="A22" s="39"/>
      <c r="B22" s="45"/>
      <c r="C22" s="292" t="s">
        <v>990</v>
      </c>
      <c r="D22" s="292" t="s">
        <v>84</v>
      </c>
      <c r="E22" s="39"/>
      <c r="F22" s="39"/>
      <c r="G22" s="39"/>
      <c r="H22" s="45"/>
    </row>
    <row r="23" s="2" customFormat="1" ht="16.8" customHeight="1">
      <c r="A23" s="39"/>
      <c r="B23" s="45"/>
      <c r="C23" s="293" t="s">
        <v>835</v>
      </c>
      <c r="D23" s="294" t="s">
        <v>836</v>
      </c>
      <c r="E23" s="295" t="s">
        <v>19</v>
      </c>
      <c r="F23" s="296">
        <v>1600</v>
      </c>
      <c r="G23" s="39"/>
      <c r="H23" s="45"/>
    </row>
    <row r="24" s="2" customFormat="1" ht="16.8" customHeight="1">
      <c r="A24" s="39"/>
      <c r="B24" s="45"/>
      <c r="C24" s="297" t="s">
        <v>19</v>
      </c>
      <c r="D24" s="297" t="s">
        <v>285</v>
      </c>
      <c r="E24" s="18" t="s">
        <v>19</v>
      </c>
      <c r="F24" s="298">
        <v>0</v>
      </c>
      <c r="G24" s="39"/>
      <c r="H24" s="45"/>
    </row>
    <row r="25" s="2" customFormat="1" ht="16.8" customHeight="1">
      <c r="A25" s="39"/>
      <c r="B25" s="45"/>
      <c r="C25" s="297" t="s">
        <v>19</v>
      </c>
      <c r="D25" s="297" t="s">
        <v>866</v>
      </c>
      <c r="E25" s="18" t="s">
        <v>19</v>
      </c>
      <c r="F25" s="298">
        <v>1600</v>
      </c>
      <c r="G25" s="39"/>
      <c r="H25" s="45"/>
    </row>
    <row r="26" s="2" customFormat="1" ht="16.8" customHeight="1">
      <c r="A26" s="39"/>
      <c r="B26" s="45"/>
      <c r="C26" s="297" t="s">
        <v>835</v>
      </c>
      <c r="D26" s="297" t="s">
        <v>143</v>
      </c>
      <c r="E26" s="18" t="s">
        <v>19</v>
      </c>
      <c r="F26" s="298">
        <v>1600</v>
      </c>
      <c r="G26" s="39"/>
      <c r="H26" s="45"/>
    </row>
    <row r="27" s="2" customFormat="1" ht="16.8" customHeight="1">
      <c r="A27" s="39"/>
      <c r="B27" s="45"/>
      <c r="C27" s="299" t="s">
        <v>987</v>
      </c>
      <c r="D27" s="39"/>
      <c r="E27" s="39"/>
      <c r="F27" s="39"/>
      <c r="G27" s="39"/>
      <c r="H27" s="45"/>
    </row>
    <row r="28" s="2" customFormat="1" ht="16.8" customHeight="1">
      <c r="A28" s="39"/>
      <c r="B28" s="45"/>
      <c r="C28" s="297" t="s">
        <v>282</v>
      </c>
      <c r="D28" s="297" t="s">
        <v>283</v>
      </c>
      <c r="E28" s="18" t="s">
        <v>135</v>
      </c>
      <c r="F28" s="298">
        <v>1600</v>
      </c>
      <c r="G28" s="39"/>
      <c r="H28" s="45"/>
    </row>
    <row r="29" s="2" customFormat="1" ht="16.8" customHeight="1">
      <c r="A29" s="39"/>
      <c r="B29" s="45"/>
      <c r="C29" s="297" t="s">
        <v>288</v>
      </c>
      <c r="D29" s="297" t="s">
        <v>289</v>
      </c>
      <c r="E29" s="18" t="s">
        <v>135</v>
      </c>
      <c r="F29" s="298">
        <v>1600</v>
      </c>
      <c r="G29" s="39"/>
      <c r="H29" s="45"/>
    </row>
    <row r="30" s="2" customFormat="1" ht="26.4" customHeight="1">
      <c r="A30" s="39"/>
      <c r="B30" s="45"/>
      <c r="C30" s="292" t="s">
        <v>991</v>
      </c>
      <c r="D30" s="292" t="s">
        <v>88</v>
      </c>
      <c r="E30" s="39"/>
      <c r="F30" s="39"/>
      <c r="G30" s="39"/>
      <c r="H30" s="45"/>
    </row>
    <row r="31" s="2" customFormat="1" ht="16.8" customHeight="1">
      <c r="A31" s="39"/>
      <c r="B31" s="45"/>
      <c r="C31" s="293" t="s">
        <v>773</v>
      </c>
      <c r="D31" s="294" t="s">
        <v>774</v>
      </c>
      <c r="E31" s="295" t="s">
        <v>19</v>
      </c>
      <c r="F31" s="296">
        <v>0</v>
      </c>
      <c r="G31" s="39"/>
      <c r="H31" s="45"/>
    </row>
    <row r="32" s="2" customFormat="1" ht="7.44" customHeight="1">
      <c r="A32" s="39"/>
      <c r="B32" s="166"/>
      <c r="C32" s="167"/>
      <c r="D32" s="167"/>
      <c r="E32" s="167"/>
      <c r="F32" s="167"/>
      <c r="G32" s="167"/>
      <c r="H32" s="45"/>
    </row>
    <row r="33" s="2" customFormat="1">
      <c r="A33" s="39"/>
      <c r="B33" s="39"/>
      <c r="C33" s="39"/>
      <c r="D33" s="39"/>
      <c r="E33" s="39"/>
      <c r="F33" s="39"/>
      <c r="G33" s="39"/>
      <c r="H33" s="39"/>
    </row>
  </sheetData>
  <sheetProtection sheet="1" formatColumns="0" formatRows="0" objects="1" scenarios="1" spinCount="100000" saltValue="vYr9ZgKQcVmj8n9UoPRCQgEbiGByzRLKTDnZpbfAdfZc7bPgLG2+xGseeeMqY9NbrifYm25f6BIg/yuyLlQ+YQ==" hashValue="BHbBVK1EpUEuqX0cxMk6wa1KXIgIw7Sxf9MD6MvuaNHDedbA9jF/oYcyOSt0nX95sHg8qehSbTwwObD+iSgUN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6" customFormat="1" ht="45" customHeight="1">
      <c r="B3" s="304"/>
      <c r="C3" s="305" t="s">
        <v>992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993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994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995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996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997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998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999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1000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1001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1002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1003</v>
      </c>
      <c r="F18" s="311" t="s">
        <v>1004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1005</v>
      </c>
      <c r="F19" s="311" t="s">
        <v>1006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78</v>
      </c>
      <c r="F20" s="311" t="s">
        <v>1007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95</v>
      </c>
      <c r="F21" s="311" t="s">
        <v>1008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732</v>
      </c>
      <c r="F22" s="311" t="s">
        <v>733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85</v>
      </c>
      <c r="F23" s="311" t="s">
        <v>1009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1010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1011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1012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1013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1014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1015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1016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1017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1018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118</v>
      </c>
      <c r="F36" s="311"/>
      <c r="G36" s="311" t="s">
        <v>1019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1020</v>
      </c>
      <c r="F37" s="311"/>
      <c r="G37" s="311" t="s">
        <v>1021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53</v>
      </c>
      <c r="F38" s="311"/>
      <c r="G38" s="311" t="s">
        <v>1022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54</v>
      </c>
      <c r="F39" s="311"/>
      <c r="G39" s="311" t="s">
        <v>1023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119</v>
      </c>
      <c r="F40" s="311"/>
      <c r="G40" s="311" t="s">
        <v>1024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120</v>
      </c>
      <c r="F41" s="311"/>
      <c r="G41" s="311" t="s">
        <v>1025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1026</v>
      </c>
      <c r="F42" s="311"/>
      <c r="G42" s="311" t="s">
        <v>1027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1028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1029</v>
      </c>
      <c r="F44" s="311"/>
      <c r="G44" s="311" t="s">
        <v>1030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122</v>
      </c>
      <c r="F45" s="311"/>
      <c r="G45" s="311" t="s">
        <v>1031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1032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1033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1034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1035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1036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1037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1038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1039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1040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1041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1042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1043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1044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1045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1046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1047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1048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1049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1050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1051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1052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1053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1054</v>
      </c>
      <c r="D76" s="329"/>
      <c r="E76" s="329"/>
      <c r="F76" s="329" t="s">
        <v>1055</v>
      </c>
      <c r="G76" s="330"/>
      <c r="H76" s="329" t="s">
        <v>54</v>
      </c>
      <c r="I76" s="329" t="s">
        <v>57</v>
      </c>
      <c r="J76" s="329" t="s">
        <v>1056</v>
      </c>
      <c r="K76" s="328"/>
    </row>
    <row r="77" s="1" customFormat="1" ht="17.25" customHeight="1">
      <c r="B77" s="326"/>
      <c r="C77" s="331" t="s">
        <v>1057</v>
      </c>
      <c r="D77" s="331"/>
      <c r="E77" s="331"/>
      <c r="F77" s="332" t="s">
        <v>1058</v>
      </c>
      <c r="G77" s="333"/>
      <c r="H77" s="331"/>
      <c r="I77" s="331"/>
      <c r="J77" s="331" t="s">
        <v>1059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53</v>
      </c>
      <c r="D79" s="336"/>
      <c r="E79" s="336"/>
      <c r="F79" s="337" t="s">
        <v>1060</v>
      </c>
      <c r="G79" s="338"/>
      <c r="H79" s="314" t="s">
        <v>1061</v>
      </c>
      <c r="I79" s="314" t="s">
        <v>1062</v>
      </c>
      <c r="J79" s="314">
        <v>20</v>
      </c>
      <c r="K79" s="328"/>
    </row>
    <row r="80" s="1" customFormat="1" ht="15" customHeight="1">
      <c r="B80" s="326"/>
      <c r="C80" s="314" t="s">
        <v>1063</v>
      </c>
      <c r="D80" s="314"/>
      <c r="E80" s="314"/>
      <c r="F80" s="337" t="s">
        <v>1060</v>
      </c>
      <c r="G80" s="338"/>
      <c r="H80" s="314" t="s">
        <v>1064</v>
      </c>
      <c r="I80" s="314" t="s">
        <v>1062</v>
      </c>
      <c r="J80" s="314">
        <v>120</v>
      </c>
      <c r="K80" s="328"/>
    </row>
    <row r="81" s="1" customFormat="1" ht="15" customHeight="1">
      <c r="B81" s="339"/>
      <c r="C81" s="314" t="s">
        <v>1065</v>
      </c>
      <c r="D81" s="314"/>
      <c r="E81" s="314"/>
      <c r="F81" s="337" t="s">
        <v>1066</v>
      </c>
      <c r="G81" s="338"/>
      <c r="H81" s="314" t="s">
        <v>1067</v>
      </c>
      <c r="I81" s="314" t="s">
        <v>1062</v>
      </c>
      <c r="J81" s="314">
        <v>50</v>
      </c>
      <c r="K81" s="328"/>
    </row>
    <row r="82" s="1" customFormat="1" ht="15" customHeight="1">
      <c r="B82" s="339"/>
      <c r="C82" s="314" t="s">
        <v>1068</v>
      </c>
      <c r="D82" s="314"/>
      <c r="E82" s="314"/>
      <c r="F82" s="337" t="s">
        <v>1060</v>
      </c>
      <c r="G82" s="338"/>
      <c r="H82" s="314" t="s">
        <v>1069</v>
      </c>
      <c r="I82" s="314" t="s">
        <v>1070</v>
      </c>
      <c r="J82" s="314"/>
      <c r="K82" s="328"/>
    </row>
    <row r="83" s="1" customFormat="1" ht="15" customHeight="1">
      <c r="B83" s="339"/>
      <c r="C83" s="340" t="s">
        <v>1071</v>
      </c>
      <c r="D83" s="340"/>
      <c r="E83" s="340"/>
      <c r="F83" s="341" t="s">
        <v>1066</v>
      </c>
      <c r="G83" s="340"/>
      <c r="H83" s="340" t="s">
        <v>1072</v>
      </c>
      <c r="I83" s="340" t="s">
        <v>1062</v>
      </c>
      <c r="J83" s="340">
        <v>15</v>
      </c>
      <c r="K83" s="328"/>
    </row>
    <row r="84" s="1" customFormat="1" ht="15" customHeight="1">
      <c r="B84" s="339"/>
      <c r="C84" s="340" t="s">
        <v>1073</v>
      </c>
      <c r="D84" s="340"/>
      <c r="E84" s="340"/>
      <c r="F84" s="341" t="s">
        <v>1066</v>
      </c>
      <c r="G84" s="340"/>
      <c r="H84" s="340" t="s">
        <v>1074</v>
      </c>
      <c r="I84" s="340" t="s">
        <v>1062</v>
      </c>
      <c r="J84" s="340">
        <v>15</v>
      </c>
      <c r="K84" s="328"/>
    </row>
    <row r="85" s="1" customFormat="1" ht="15" customHeight="1">
      <c r="B85" s="339"/>
      <c r="C85" s="340" t="s">
        <v>1075</v>
      </c>
      <c r="D85" s="340"/>
      <c r="E85" s="340"/>
      <c r="F85" s="341" t="s">
        <v>1066</v>
      </c>
      <c r="G85" s="340"/>
      <c r="H85" s="340" t="s">
        <v>1076</v>
      </c>
      <c r="I85" s="340" t="s">
        <v>1062</v>
      </c>
      <c r="J85" s="340">
        <v>20</v>
      </c>
      <c r="K85" s="328"/>
    </row>
    <row r="86" s="1" customFormat="1" ht="15" customHeight="1">
      <c r="B86" s="339"/>
      <c r="C86" s="340" t="s">
        <v>1077</v>
      </c>
      <c r="D86" s="340"/>
      <c r="E86" s="340"/>
      <c r="F86" s="341" t="s">
        <v>1066</v>
      </c>
      <c r="G86" s="340"/>
      <c r="H86" s="340" t="s">
        <v>1078</v>
      </c>
      <c r="I86" s="340" t="s">
        <v>1062</v>
      </c>
      <c r="J86" s="340">
        <v>20</v>
      </c>
      <c r="K86" s="328"/>
    </row>
    <row r="87" s="1" customFormat="1" ht="15" customHeight="1">
      <c r="B87" s="339"/>
      <c r="C87" s="314" t="s">
        <v>1079</v>
      </c>
      <c r="D87" s="314"/>
      <c r="E87" s="314"/>
      <c r="F87" s="337" t="s">
        <v>1066</v>
      </c>
      <c r="G87" s="338"/>
      <c r="H87" s="314" t="s">
        <v>1080</v>
      </c>
      <c r="I87" s="314" t="s">
        <v>1062</v>
      </c>
      <c r="J87" s="314">
        <v>50</v>
      </c>
      <c r="K87" s="328"/>
    </row>
    <row r="88" s="1" customFormat="1" ht="15" customHeight="1">
      <c r="B88" s="339"/>
      <c r="C88" s="314" t="s">
        <v>1081</v>
      </c>
      <c r="D88" s="314"/>
      <c r="E88" s="314"/>
      <c r="F88" s="337" t="s">
        <v>1066</v>
      </c>
      <c r="G88" s="338"/>
      <c r="H88" s="314" t="s">
        <v>1082</v>
      </c>
      <c r="I88" s="314" t="s">
        <v>1062</v>
      </c>
      <c r="J88" s="314">
        <v>20</v>
      </c>
      <c r="K88" s="328"/>
    </row>
    <row r="89" s="1" customFormat="1" ht="15" customHeight="1">
      <c r="B89" s="339"/>
      <c r="C89" s="314" t="s">
        <v>1083</v>
      </c>
      <c r="D89" s="314"/>
      <c r="E89" s="314"/>
      <c r="F89" s="337" t="s">
        <v>1066</v>
      </c>
      <c r="G89" s="338"/>
      <c r="H89" s="314" t="s">
        <v>1084</v>
      </c>
      <c r="I89" s="314" t="s">
        <v>1062</v>
      </c>
      <c r="J89" s="314">
        <v>20</v>
      </c>
      <c r="K89" s="328"/>
    </row>
    <row r="90" s="1" customFormat="1" ht="15" customHeight="1">
      <c r="B90" s="339"/>
      <c r="C90" s="314" t="s">
        <v>1085</v>
      </c>
      <c r="D90" s="314"/>
      <c r="E90" s="314"/>
      <c r="F90" s="337" t="s">
        <v>1066</v>
      </c>
      <c r="G90" s="338"/>
      <c r="H90" s="314" t="s">
        <v>1086</v>
      </c>
      <c r="I90" s="314" t="s">
        <v>1062</v>
      </c>
      <c r="J90" s="314">
        <v>50</v>
      </c>
      <c r="K90" s="328"/>
    </row>
    <row r="91" s="1" customFormat="1" ht="15" customHeight="1">
      <c r="B91" s="339"/>
      <c r="C91" s="314" t="s">
        <v>1087</v>
      </c>
      <c r="D91" s="314"/>
      <c r="E91" s="314"/>
      <c r="F91" s="337" t="s">
        <v>1066</v>
      </c>
      <c r="G91" s="338"/>
      <c r="H91" s="314" t="s">
        <v>1087</v>
      </c>
      <c r="I91" s="314" t="s">
        <v>1062</v>
      </c>
      <c r="J91" s="314">
        <v>50</v>
      </c>
      <c r="K91" s="328"/>
    </row>
    <row r="92" s="1" customFormat="1" ht="15" customHeight="1">
      <c r="B92" s="339"/>
      <c r="C92" s="314" t="s">
        <v>1088</v>
      </c>
      <c r="D92" s="314"/>
      <c r="E92" s="314"/>
      <c r="F92" s="337" t="s">
        <v>1066</v>
      </c>
      <c r="G92" s="338"/>
      <c r="H92" s="314" t="s">
        <v>1089</v>
      </c>
      <c r="I92" s="314" t="s">
        <v>1062</v>
      </c>
      <c r="J92" s="314">
        <v>255</v>
      </c>
      <c r="K92" s="328"/>
    </row>
    <row r="93" s="1" customFormat="1" ht="15" customHeight="1">
      <c r="B93" s="339"/>
      <c r="C93" s="314" t="s">
        <v>1090</v>
      </c>
      <c r="D93" s="314"/>
      <c r="E93" s="314"/>
      <c r="F93" s="337" t="s">
        <v>1060</v>
      </c>
      <c r="G93" s="338"/>
      <c r="H93" s="314" t="s">
        <v>1091</v>
      </c>
      <c r="I93" s="314" t="s">
        <v>1092</v>
      </c>
      <c r="J93" s="314"/>
      <c r="K93" s="328"/>
    </row>
    <row r="94" s="1" customFormat="1" ht="15" customHeight="1">
      <c r="B94" s="339"/>
      <c r="C94" s="314" t="s">
        <v>1093</v>
      </c>
      <c r="D94" s="314"/>
      <c r="E94" s="314"/>
      <c r="F94" s="337" t="s">
        <v>1060</v>
      </c>
      <c r="G94" s="338"/>
      <c r="H94" s="314" t="s">
        <v>1094</v>
      </c>
      <c r="I94" s="314" t="s">
        <v>1095</v>
      </c>
      <c r="J94" s="314"/>
      <c r="K94" s="328"/>
    </row>
    <row r="95" s="1" customFormat="1" ht="15" customHeight="1">
      <c r="B95" s="339"/>
      <c r="C95" s="314" t="s">
        <v>1096</v>
      </c>
      <c r="D95" s="314"/>
      <c r="E95" s="314"/>
      <c r="F95" s="337" t="s">
        <v>1060</v>
      </c>
      <c r="G95" s="338"/>
      <c r="H95" s="314" t="s">
        <v>1096</v>
      </c>
      <c r="I95" s="314" t="s">
        <v>1095</v>
      </c>
      <c r="J95" s="314"/>
      <c r="K95" s="328"/>
    </row>
    <row r="96" s="1" customFormat="1" ht="15" customHeight="1">
      <c r="B96" s="339"/>
      <c r="C96" s="314" t="s">
        <v>38</v>
      </c>
      <c r="D96" s="314"/>
      <c r="E96" s="314"/>
      <c r="F96" s="337" t="s">
        <v>1060</v>
      </c>
      <c r="G96" s="338"/>
      <c r="H96" s="314" t="s">
        <v>1097</v>
      </c>
      <c r="I96" s="314" t="s">
        <v>1095</v>
      </c>
      <c r="J96" s="314"/>
      <c r="K96" s="328"/>
    </row>
    <row r="97" s="1" customFormat="1" ht="15" customHeight="1">
      <c r="B97" s="339"/>
      <c r="C97" s="314" t="s">
        <v>48</v>
      </c>
      <c r="D97" s="314"/>
      <c r="E97" s="314"/>
      <c r="F97" s="337" t="s">
        <v>1060</v>
      </c>
      <c r="G97" s="338"/>
      <c r="H97" s="314" t="s">
        <v>1098</v>
      </c>
      <c r="I97" s="314" t="s">
        <v>1095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1099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1054</v>
      </c>
      <c r="D103" s="329"/>
      <c r="E103" s="329"/>
      <c r="F103" s="329" t="s">
        <v>1055</v>
      </c>
      <c r="G103" s="330"/>
      <c r="H103" s="329" t="s">
        <v>54</v>
      </c>
      <c r="I103" s="329" t="s">
        <v>57</v>
      </c>
      <c r="J103" s="329" t="s">
        <v>1056</v>
      </c>
      <c r="K103" s="328"/>
    </row>
    <row r="104" s="1" customFormat="1" ht="17.25" customHeight="1">
      <c r="B104" s="326"/>
      <c r="C104" s="331" t="s">
        <v>1057</v>
      </c>
      <c r="D104" s="331"/>
      <c r="E104" s="331"/>
      <c r="F104" s="332" t="s">
        <v>1058</v>
      </c>
      <c r="G104" s="333"/>
      <c r="H104" s="331"/>
      <c r="I104" s="331"/>
      <c r="J104" s="331" t="s">
        <v>1059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53</v>
      </c>
      <c r="D106" s="336"/>
      <c r="E106" s="336"/>
      <c r="F106" s="337" t="s">
        <v>1060</v>
      </c>
      <c r="G106" s="314"/>
      <c r="H106" s="314" t="s">
        <v>1100</v>
      </c>
      <c r="I106" s="314" t="s">
        <v>1062</v>
      </c>
      <c r="J106" s="314">
        <v>20</v>
      </c>
      <c r="K106" s="328"/>
    </row>
    <row r="107" s="1" customFormat="1" ht="15" customHeight="1">
      <c r="B107" s="326"/>
      <c r="C107" s="314" t="s">
        <v>1063</v>
      </c>
      <c r="D107" s="314"/>
      <c r="E107" s="314"/>
      <c r="F107" s="337" t="s">
        <v>1060</v>
      </c>
      <c r="G107" s="314"/>
      <c r="H107" s="314" t="s">
        <v>1100</v>
      </c>
      <c r="I107" s="314" t="s">
        <v>1062</v>
      </c>
      <c r="J107" s="314">
        <v>120</v>
      </c>
      <c r="K107" s="328"/>
    </row>
    <row r="108" s="1" customFormat="1" ht="15" customHeight="1">
      <c r="B108" s="339"/>
      <c r="C108" s="314" t="s">
        <v>1065</v>
      </c>
      <c r="D108" s="314"/>
      <c r="E108" s="314"/>
      <c r="F108" s="337" t="s">
        <v>1066</v>
      </c>
      <c r="G108" s="314"/>
      <c r="H108" s="314" t="s">
        <v>1100</v>
      </c>
      <c r="I108" s="314" t="s">
        <v>1062</v>
      </c>
      <c r="J108" s="314">
        <v>50</v>
      </c>
      <c r="K108" s="328"/>
    </row>
    <row r="109" s="1" customFormat="1" ht="15" customHeight="1">
      <c r="B109" s="339"/>
      <c r="C109" s="314" t="s">
        <v>1068</v>
      </c>
      <c r="D109" s="314"/>
      <c r="E109" s="314"/>
      <c r="F109" s="337" t="s">
        <v>1060</v>
      </c>
      <c r="G109" s="314"/>
      <c r="H109" s="314" t="s">
        <v>1100</v>
      </c>
      <c r="I109" s="314" t="s">
        <v>1070</v>
      </c>
      <c r="J109" s="314"/>
      <c r="K109" s="328"/>
    </row>
    <row r="110" s="1" customFormat="1" ht="15" customHeight="1">
      <c r="B110" s="339"/>
      <c r="C110" s="314" t="s">
        <v>1079</v>
      </c>
      <c r="D110" s="314"/>
      <c r="E110" s="314"/>
      <c r="F110" s="337" t="s">
        <v>1066</v>
      </c>
      <c r="G110" s="314"/>
      <c r="H110" s="314" t="s">
        <v>1100</v>
      </c>
      <c r="I110" s="314" t="s">
        <v>1062</v>
      </c>
      <c r="J110" s="314">
        <v>50</v>
      </c>
      <c r="K110" s="328"/>
    </row>
    <row r="111" s="1" customFormat="1" ht="15" customHeight="1">
      <c r="B111" s="339"/>
      <c r="C111" s="314" t="s">
        <v>1087</v>
      </c>
      <c r="D111" s="314"/>
      <c r="E111" s="314"/>
      <c r="F111" s="337" t="s">
        <v>1066</v>
      </c>
      <c r="G111" s="314"/>
      <c r="H111" s="314" t="s">
        <v>1100</v>
      </c>
      <c r="I111" s="314" t="s">
        <v>1062</v>
      </c>
      <c r="J111" s="314">
        <v>50</v>
      </c>
      <c r="K111" s="328"/>
    </row>
    <row r="112" s="1" customFormat="1" ht="15" customHeight="1">
      <c r="B112" s="339"/>
      <c r="C112" s="314" t="s">
        <v>1085</v>
      </c>
      <c r="D112" s="314"/>
      <c r="E112" s="314"/>
      <c r="F112" s="337" t="s">
        <v>1066</v>
      </c>
      <c r="G112" s="314"/>
      <c r="H112" s="314" t="s">
        <v>1100</v>
      </c>
      <c r="I112" s="314" t="s">
        <v>1062</v>
      </c>
      <c r="J112" s="314">
        <v>50</v>
      </c>
      <c r="K112" s="328"/>
    </row>
    <row r="113" s="1" customFormat="1" ht="15" customHeight="1">
      <c r="B113" s="339"/>
      <c r="C113" s="314" t="s">
        <v>53</v>
      </c>
      <c r="D113" s="314"/>
      <c r="E113" s="314"/>
      <c r="F113" s="337" t="s">
        <v>1060</v>
      </c>
      <c r="G113" s="314"/>
      <c r="H113" s="314" t="s">
        <v>1101</v>
      </c>
      <c r="I113" s="314" t="s">
        <v>1062</v>
      </c>
      <c r="J113" s="314">
        <v>20</v>
      </c>
      <c r="K113" s="328"/>
    </row>
    <row r="114" s="1" customFormat="1" ht="15" customHeight="1">
      <c r="B114" s="339"/>
      <c r="C114" s="314" t="s">
        <v>1102</v>
      </c>
      <c r="D114" s="314"/>
      <c r="E114" s="314"/>
      <c r="F114" s="337" t="s">
        <v>1060</v>
      </c>
      <c r="G114" s="314"/>
      <c r="H114" s="314" t="s">
        <v>1103</v>
      </c>
      <c r="I114" s="314" t="s">
        <v>1062</v>
      </c>
      <c r="J114" s="314">
        <v>120</v>
      </c>
      <c r="K114" s="328"/>
    </row>
    <row r="115" s="1" customFormat="1" ht="15" customHeight="1">
      <c r="B115" s="339"/>
      <c r="C115" s="314" t="s">
        <v>38</v>
      </c>
      <c r="D115" s="314"/>
      <c r="E115" s="314"/>
      <c r="F115" s="337" t="s">
        <v>1060</v>
      </c>
      <c r="G115" s="314"/>
      <c r="H115" s="314" t="s">
        <v>1104</v>
      </c>
      <c r="I115" s="314" t="s">
        <v>1095</v>
      </c>
      <c r="J115" s="314"/>
      <c r="K115" s="328"/>
    </row>
    <row r="116" s="1" customFormat="1" ht="15" customHeight="1">
      <c r="B116" s="339"/>
      <c r="C116" s="314" t="s">
        <v>48</v>
      </c>
      <c r="D116" s="314"/>
      <c r="E116" s="314"/>
      <c r="F116" s="337" t="s">
        <v>1060</v>
      </c>
      <c r="G116" s="314"/>
      <c r="H116" s="314" t="s">
        <v>1105</v>
      </c>
      <c r="I116" s="314" t="s">
        <v>1095</v>
      </c>
      <c r="J116" s="314"/>
      <c r="K116" s="328"/>
    </row>
    <row r="117" s="1" customFormat="1" ht="15" customHeight="1">
      <c r="B117" s="339"/>
      <c r="C117" s="314" t="s">
        <v>57</v>
      </c>
      <c r="D117" s="314"/>
      <c r="E117" s="314"/>
      <c r="F117" s="337" t="s">
        <v>1060</v>
      </c>
      <c r="G117" s="314"/>
      <c r="H117" s="314" t="s">
        <v>1106</v>
      </c>
      <c r="I117" s="314" t="s">
        <v>1107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1108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1054</v>
      </c>
      <c r="D123" s="329"/>
      <c r="E123" s="329"/>
      <c r="F123" s="329" t="s">
        <v>1055</v>
      </c>
      <c r="G123" s="330"/>
      <c r="H123" s="329" t="s">
        <v>54</v>
      </c>
      <c r="I123" s="329" t="s">
        <v>57</v>
      </c>
      <c r="J123" s="329" t="s">
        <v>1056</v>
      </c>
      <c r="K123" s="358"/>
    </row>
    <row r="124" s="1" customFormat="1" ht="17.25" customHeight="1">
      <c r="B124" s="357"/>
      <c r="C124" s="331" t="s">
        <v>1057</v>
      </c>
      <c r="D124" s="331"/>
      <c r="E124" s="331"/>
      <c r="F124" s="332" t="s">
        <v>1058</v>
      </c>
      <c r="G124" s="333"/>
      <c r="H124" s="331"/>
      <c r="I124" s="331"/>
      <c r="J124" s="331" t="s">
        <v>1059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1063</v>
      </c>
      <c r="D126" s="336"/>
      <c r="E126" s="336"/>
      <c r="F126" s="337" t="s">
        <v>1060</v>
      </c>
      <c r="G126" s="314"/>
      <c r="H126" s="314" t="s">
        <v>1100</v>
      </c>
      <c r="I126" s="314" t="s">
        <v>1062</v>
      </c>
      <c r="J126" s="314">
        <v>120</v>
      </c>
      <c r="K126" s="362"/>
    </row>
    <row r="127" s="1" customFormat="1" ht="15" customHeight="1">
      <c r="B127" s="359"/>
      <c r="C127" s="314" t="s">
        <v>1109</v>
      </c>
      <c r="D127" s="314"/>
      <c r="E127" s="314"/>
      <c r="F127" s="337" t="s">
        <v>1060</v>
      </c>
      <c r="G127" s="314"/>
      <c r="H127" s="314" t="s">
        <v>1110</v>
      </c>
      <c r="I127" s="314" t="s">
        <v>1062</v>
      </c>
      <c r="J127" s="314" t="s">
        <v>1111</v>
      </c>
      <c r="K127" s="362"/>
    </row>
    <row r="128" s="1" customFormat="1" ht="15" customHeight="1">
      <c r="B128" s="359"/>
      <c r="C128" s="314" t="s">
        <v>85</v>
      </c>
      <c r="D128" s="314"/>
      <c r="E128" s="314"/>
      <c r="F128" s="337" t="s">
        <v>1060</v>
      </c>
      <c r="G128" s="314"/>
      <c r="H128" s="314" t="s">
        <v>1112</v>
      </c>
      <c r="I128" s="314" t="s">
        <v>1062</v>
      </c>
      <c r="J128" s="314" t="s">
        <v>1111</v>
      </c>
      <c r="K128" s="362"/>
    </row>
    <row r="129" s="1" customFormat="1" ht="15" customHeight="1">
      <c r="B129" s="359"/>
      <c r="C129" s="314" t="s">
        <v>1071</v>
      </c>
      <c r="D129" s="314"/>
      <c r="E129" s="314"/>
      <c r="F129" s="337" t="s">
        <v>1066</v>
      </c>
      <c r="G129" s="314"/>
      <c r="H129" s="314" t="s">
        <v>1072</v>
      </c>
      <c r="I129" s="314" t="s">
        <v>1062</v>
      </c>
      <c r="J129" s="314">
        <v>15</v>
      </c>
      <c r="K129" s="362"/>
    </row>
    <row r="130" s="1" customFormat="1" ht="15" customHeight="1">
      <c r="B130" s="359"/>
      <c r="C130" s="340" t="s">
        <v>1073</v>
      </c>
      <c r="D130" s="340"/>
      <c r="E130" s="340"/>
      <c r="F130" s="341" t="s">
        <v>1066</v>
      </c>
      <c r="G130" s="340"/>
      <c r="H130" s="340" t="s">
        <v>1074</v>
      </c>
      <c r="I130" s="340" t="s">
        <v>1062</v>
      </c>
      <c r="J130" s="340">
        <v>15</v>
      </c>
      <c r="K130" s="362"/>
    </row>
    <row r="131" s="1" customFormat="1" ht="15" customHeight="1">
      <c r="B131" s="359"/>
      <c r="C131" s="340" t="s">
        <v>1075</v>
      </c>
      <c r="D131" s="340"/>
      <c r="E131" s="340"/>
      <c r="F131" s="341" t="s">
        <v>1066</v>
      </c>
      <c r="G131" s="340"/>
      <c r="H131" s="340" t="s">
        <v>1076</v>
      </c>
      <c r="I131" s="340" t="s">
        <v>1062</v>
      </c>
      <c r="J131" s="340">
        <v>20</v>
      </c>
      <c r="K131" s="362"/>
    </row>
    <row r="132" s="1" customFormat="1" ht="15" customHeight="1">
      <c r="B132" s="359"/>
      <c r="C132" s="340" t="s">
        <v>1077</v>
      </c>
      <c r="D132" s="340"/>
      <c r="E132" s="340"/>
      <c r="F132" s="341" t="s">
        <v>1066</v>
      </c>
      <c r="G132" s="340"/>
      <c r="H132" s="340" t="s">
        <v>1078</v>
      </c>
      <c r="I132" s="340" t="s">
        <v>1062</v>
      </c>
      <c r="J132" s="340">
        <v>20</v>
      </c>
      <c r="K132" s="362"/>
    </row>
    <row r="133" s="1" customFormat="1" ht="15" customHeight="1">
      <c r="B133" s="359"/>
      <c r="C133" s="314" t="s">
        <v>1065</v>
      </c>
      <c r="D133" s="314"/>
      <c r="E133" s="314"/>
      <c r="F133" s="337" t="s">
        <v>1066</v>
      </c>
      <c r="G133" s="314"/>
      <c r="H133" s="314" t="s">
        <v>1100</v>
      </c>
      <c r="I133" s="314" t="s">
        <v>1062</v>
      </c>
      <c r="J133" s="314">
        <v>50</v>
      </c>
      <c r="K133" s="362"/>
    </row>
    <row r="134" s="1" customFormat="1" ht="15" customHeight="1">
      <c r="B134" s="359"/>
      <c r="C134" s="314" t="s">
        <v>1079</v>
      </c>
      <c r="D134" s="314"/>
      <c r="E134" s="314"/>
      <c r="F134" s="337" t="s">
        <v>1066</v>
      </c>
      <c r="G134" s="314"/>
      <c r="H134" s="314" t="s">
        <v>1100</v>
      </c>
      <c r="I134" s="314" t="s">
        <v>1062</v>
      </c>
      <c r="J134" s="314">
        <v>50</v>
      </c>
      <c r="K134" s="362"/>
    </row>
    <row r="135" s="1" customFormat="1" ht="15" customHeight="1">
      <c r="B135" s="359"/>
      <c r="C135" s="314" t="s">
        <v>1085</v>
      </c>
      <c r="D135" s="314"/>
      <c r="E135" s="314"/>
      <c r="F135" s="337" t="s">
        <v>1066</v>
      </c>
      <c r="G135" s="314"/>
      <c r="H135" s="314" t="s">
        <v>1100</v>
      </c>
      <c r="I135" s="314" t="s">
        <v>1062</v>
      </c>
      <c r="J135" s="314">
        <v>50</v>
      </c>
      <c r="K135" s="362"/>
    </row>
    <row r="136" s="1" customFormat="1" ht="15" customHeight="1">
      <c r="B136" s="359"/>
      <c r="C136" s="314" t="s">
        <v>1087</v>
      </c>
      <c r="D136" s="314"/>
      <c r="E136" s="314"/>
      <c r="F136" s="337" t="s">
        <v>1066</v>
      </c>
      <c r="G136" s="314"/>
      <c r="H136" s="314" t="s">
        <v>1100</v>
      </c>
      <c r="I136" s="314" t="s">
        <v>1062</v>
      </c>
      <c r="J136" s="314">
        <v>50</v>
      </c>
      <c r="K136" s="362"/>
    </row>
    <row r="137" s="1" customFormat="1" ht="15" customHeight="1">
      <c r="B137" s="359"/>
      <c r="C137" s="314" t="s">
        <v>1088</v>
      </c>
      <c r="D137" s="314"/>
      <c r="E137" s="314"/>
      <c r="F137" s="337" t="s">
        <v>1066</v>
      </c>
      <c r="G137" s="314"/>
      <c r="H137" s="314" t="s">
        <v>1113</v>
      </c>
      <c r="I137" s="314" t="s">
        <v>1062</v>
      </c>
      <c r="J137" s="314">
        <v>255</v>
      </c>
      <c r="K137" s="362"/>
    </row>
    <row r="138" s="1" customFormat="1" ht="15" customHeight="1">
      <c r="B138" s="359"/>
      <c r="C138" s="314" t="s">
        <v>1090</v>
      </c>
      <c r="D138" s="314"/>
      <c r="E138" s="314"/>
      <c r="F138" s="337" t="s">
        <v>1060</v>
      </c>
      <c r="G138" s="314"/>
      <c r="H138" s="314" t="s">
        <v>1114</v>
      </c>
      <c r="I138" s="314" t="s">
        <v>1092</v>
      </c>
      <c r="J138" s="314"/>
      <c r="K138" s="362"/>
    </row>
    <row r="139" s="1" customFormat="1" ht="15" customHeight="1">
      <c r="B139" s="359"/>
      <c r="C139" s="314" t="s">
        <v>1093</v>
      </c>
      <c r="D139" s="314"/>
      <c r="E139" s="314"/>
      <c r="F139" s="337" t="s">
        <v>1060</v>
      </c>
      <c r="G139" s="314"/>
      <c r="H139" s="314" t="s">
        <v>1115</v>
      </c>
      <c r="I139" s="314" t="s">
        <v>1095</v>
      </c>
      <c r="J139" s="314"/>
      <c r="K139" s="362"/>
    </row>
    <row r="140" s="1" customFormat="1" ht="15" customHeight="1">
      <c r="B140" s="359"/>
      <c r="C140" s="314" t="s">
        <v>1096</v>
      </c>
      <c r="D140" s="314"/>
      <c r="E140" s="314"/>
      <c r="F140" s="337" t="s">
        <v>1060</v>
      </c>
      <c r="G140" s="314"/>
      <c r="H140" s="314" t="s">
        <v>1096</v>
      </c>
      <c r="I140" s="314" t="s">
        <v>1095</v>
      </c>
      <c r="J140" s="314"/>
      <c r="K140" s="362"/>
    </row>
    <row r="141" s="1" customFormat="1" ht="15" customHeight="1">
      <c r="B141" s="359"/>
      <c r="C141" s="314" t="s">
        <v>38</v>
      </c>
      <c r="D141" s="314"/>
      <c r="E141" s="314"/>
      <c r="F141" s="337" t="s">
        <v>1060</v>
      </c>
      <c r="G141" s="314"/>
      <c r="H141" s="314" t="s">
        <v>1116</v>
      </c>
      <c r="I141" s="314" t="s">
        <v>1095</v>
      </c>
      <c r="J141" s="314"/>
      <c r="K141" s="362"/>
    </row>
    <row r="142" s="1" customFormat="1" ht="15" customHeight="1">
      <c r="B142" s="359"/>
      <c r="C142" s="314" t="s">
        <v>1117</v>
      </c>
      <c r="D142" s="314"/>
      <c r="E142" s="314"/>
      <c r="F142" s="337" t="s">
        <v>1060</v>
      </c>
      <c r="G142" s="314"/>
      <c r="H142" s="314" t="s">
        <v>1118</v>
      </c>
      <c r="I142" s="314" t="s">
        <v>1095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1119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1054</v>
      </c>
      <c r="D148" s="329"/>
      <c r="E148" s="329"/>
      <c r="F148" s="329" t="s">
        <v>1055</v>
      </c>
      <c r="G148" s="330"/>
      <c r="H148" s="329" t="s">
        <v>54</v>
      </c>
      <c r="I148" s="329" t="s">
        <v>57</v>
      </c>
      <c r="J148" s="329" t="s">
        <v>1056</v>
      </c>
      <c r="K148" s="328"/>
    </row>
    <row r="149" s="1" customFormat="1" ht="17.25" customHeight="1">
      <c r="B149" s="326"/>
      <c r="C149" s="331" t="s">
        <v>1057</v>
      </c>
      <c r="D149" s="331"/>
      <c r="E149" s="331"/>
      <c r="F149" s="332" t="s">
        <v>1058</v>
      </c>
      <c r="G149" s="333"/>
      <c r="H149" s="331"/>
      <c r="I149" s="331"/>
      <c r="J149" s="331" t="s">
        <v>1059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1063</v>
      </c>
      <c r="D151" s="314"/>
      <c r="E151" s="314"/>
      <c r="F151" s="367" t="s">
        <v>1060</v>
      </c>
      <c r="G151" s="314"/>
      <c r="H151" s="366" t="s">
        <v>1100</v>
      </c>
      <c r="I151" s="366" t="s">
        <v>1062</v>
      </c>
      <c r="J151" s="366">
        <v>120</v>
      </c>
      <c r="K151" s="362"/>
    </row>
    <row r="152" s="1" customFormat="1" ht="15" customHeight="1">
      <c r="B152" s="339"/>
      <c r="C152" s="366" t="s">
        <v>1109</v>
      </c>
      <c r="D152" s="314"/>
      <c r="E152" s="314"/>
      <c r="F152" s="367" t="s">
        <v>1060</v>
      </c>
      <c r="G152" s="314"/>
      <c r="H152" s="366" t="s">
        <v>1120</v>
      </c>
      <c r="I152" s="366" t="s">
        <v>1062</v>
      </c>
      <c r="J152" s="366" t="s">
        <v>1111</v>
      </c>
      <c r="K152" s="362"/>
    </row>
    <row r="153" s="1" customFormat="1" ht="15" customHeight="1">
      <c r="B153" s="339"/>
      <c r="C153" s="366" t="s">
        <v>85</v>
      </c>
      <c r="D153" s="314"/>
      <c r="E153" s="314"/>
      <c r="F153" s="367" t="s">
        <v>1060</v>
      </c>
      <c r="G153" s="314"/>
      <c r="H153" s="366" t="s">
        <v>1121</v>
      </c>
      <c r="I153" s="366" t="s">
        <v>1062</v>
      </c>
      <c r="J153" s="366" t="s">
        <v>1111</v>
      </c>
      <c r="K153" s="362"/>
    </row>
    <row r="154" s="1" customFormat="1" ht="15" customHeight="1">
      <c r="B154" s="339"/>
      <c r="C154" s="366" t="s">
        <v>1065</v>
      </c>
      <c r="D154" s="314"/>
      <c r="E154" s="314"/>
      <c r="F154" s="367" t="s">
        <v>1066</v>
      </c>
      <c r="G154" s="314"/>
      <c r="H154" s="366" t="s">
        <v>1100</v>
      </c>
      <c r="I154" s="366" t="s">
        <v>1062</v>
      </c>
      <c r="J154" s="366">
        <v>50</v>
      </c>
      <c r="K154" s="362"/>
    </row>
    <row r="155" s="1" customFormat="1" ht="15" customHeight="1">
      <c r="B155" s="339"/>
      <c r="C155" s="366" t="s">
        <v>1068</v>
      </c>
      <c r="D155" s="314"/>
      <c r="E155" s="314"/>
      <c r="F155" s="367" t="s">
        <v>1060</v>
      </c>
      <c r="G155" s="314"/>
      <c r="H155" s="366" t="s">
        <v>1100</v>
      </c>
      <c r="I155" s="366" t="s">
        <v>1070</v>
      </c>
      <c r="J155" s="366"/>
      <c r="K155" s="362"/>
    </row>
    <row r="156" s="1" customFormat="1" ht="15" customHeight="1">
      <c r="B156" s="339"/>
      <c r="C156" s="366" t="s">
        <v>1079</v>
      </c>
      <c r="D156" s="314"/>
      <c r="E156" s="314"/>
      <c r="F156" s="367" t="s">
        <v>1066</v>
      </c>
      <c r="G156" s="314"/>
      <c r="H156" s="366" t="s">
        <v>1100</v>
      </c>
      <c r="I156" s="366" t="s">
        <v>1062</v>
      </c>
      <c r="J156" s="366">
        <v>50</v>
      </c>
      <c r="K156" s="362"/>
    </row>
    <row r="157" s="1" customFormat="1" ht="15" customHeight="1">
      <c r="B157" s="339"/>
      <c r="C157" s="366" t="s">
        <v>1087</v>
      </c>
      <c r="D157" s="314"/>
      <c r="E157" s="314"/>
      <c r="F157" s="367" t="s">
        <v>1066</v>
      </c>
      <c r="G157" s="314"/>
      <c r="H157" s="366" t="s">
        <v>1100</v>
      </c>
      <c r="I157" s="366" t="s">
        <v>1062</v>
      </c>
      <c r="J157" s="366">
        <v>50</v>
      </c>
      <c r="K157" s="362"/>
    </row>
    <row r="158" s="1" customFormat="1" ht="15" customHeight="1">
      <c r="B158" s="339"/>
      <c r="C158" s="366" t="s">
        <v>1085</v>
      </c>
      <c r="D158" s="314"/>
      <c r="E158" s="314"/>
      <c r="F158" s="367" t="s">
        <v>1066</v>
      </c>
      <c r="G158" s="314"/>
      <c r="H158" s="366" t="s">
        <v>1100</v>
      </c>
      <c r="I158" s="366" t="s">
        <v>1062</v>
      </c>
      <c r="J158" s="366">
        <v>50</v>
      </c>
      <c r="K158" s="362"/>
    </row>
    <row r="159" s="1" customFormat="1" ht="15" customHeight="1">
      <c r="B159" s="339"/>
      <c r="C159" s="366" t="s">
        <v>103</v>
      </c>
      <c r="D159" s="314"/>
      <c r="E159" s="314"/>
      <c r="F159" s="367" t="s">
        <v>1060</v>
      </c>
      <c r="G159" s="314"/>
      <c r="H159" s="366" t="s">
        <v>1122</v>
      </c>
      <c r="I159" s="366" t="s">
        <v>1062</v>
      </c>
      <c r="J159" s="366" t="s">
        <v>1123</v>
      </c>
      <c r="K159" s="362"/>
    </row>
    <row r="160" s="1" customFormat="1" ht="15" customHeight="1">
      <c r="B160" s="339"/>
      <c r="C160" s="366" t="s">
        <v>1124</v>
      </c>
      <c r="D160" s="314"/>
      <c r="E160" s="314"/>
      <c r="F160" s="367" t="s">
        <v>1060</v>
      </c>
      <c r="G160" s="314"/>
      <c r="H160" s="366" t="s">
        <v>1125</v>
      </c>
      <c r="I160" s="366" t="s">
        <v>1095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1126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1054</v>
      </c>
      <c r="D166" s="329"/>
      <c r="E166" s="329"/>
      <c r="F166" s="329" t="s">
        <v>1055</v>
      </c>
      <c r="G166" s="371"/>
      <c r="H166" s="372" t="s">
        <v>54</v>
      </c>
      <c r="I166" s="372" t="s">
        <v>57</v>
      </c>
      <c r="J166" s="329" t="s">
        <v>1056</v>
      </c>
      <c r="K166" s="306"/>
    </row>
    <row r="167" s="1" customFormat="1" ht="17.25" customHeight="1">
      <c r="B167" s="307"/>
      <c r="C167" s="331" t="s">
        <v>1057</v>
      </c>
      <c r="D167" s="331"/>
      <c r="E167" s="331"/>
      <c r="F167" s="332" t="s">
        <v>1058</v>
      </c>
      <c r="G167" s="373"/>
      <c r="H167" s="374"/>
      <c r="I167" s="374"/>
      <c r="J167" s="331" t="s">
        <v>1059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1063</v>
      </c>
      <c r="D169" s="314"/>
      <c r="E169" s="314"/>
      <c r="F169" s="337" t="s">
        <v>1060</v>
      </c>
      <c r="G169" s="314"/>
      <c r="H169" s="314" t="s">
        <v>1100</v>
      </c>
      <c r="I169" s="314" t="s">
        <v>1062</v>
      </c>
      <c r="J169" s="314">
        <v>120</v>
      </c>
      <c r="K169" s="362"/>
    </row>
    <row r="170" s="1" customFormat="1" ht="15" customHeight="1">
      <c r="B170" s="339"/>
      <c r="C170" s="314" t="s">
        <v>1109</v>
      </c>
      <c r="D170" s="314"/>
      <c r="E170" s="314"/>
      <c r="F170" s="337" t="s">
        <v>1060</v>
      </c>
      <c r="G170" s="314"/>
      <c r="H170" s="314" t="s">
        <v>1110</v>
      </c>
      <c r="I170" s="314" t="s">
        <v>1062</v>
      </c>
      <c r="J170" s="314" t="s">
        <v>1111</v>
      </c>
      <c r="K170" s="362"/>
    </row>
    <row r="171" s="1" customFormat="1" ht="15" customHeight="1">
      <c r="B171" s="339"/>
      <c r="C171" s="314" t="s">
        <v>85</v>
      </c>
      <c r="D171" s="314"/>
      <c r="E171" s="314"/>
      <c r="F171" s="337" t="s">
        <v>1060</v>
      </c>
      <c r="G171" s="314"/>
      <c r="H171" s="314" t="s">
        <v>1127</v>
      </c>
      <c r="I171" s="314" t="s">
        <v>1062</v>
      </c>
      <c r="J171" s="314" t="s">
        <v>1111</v>
      </c>
      <c r="K171" s="362"/>
    </row>
    <row r="172" s="1" customFormat="1" ht="15" customHeight="1">
      <c r="B172" s="339"/>
      <c r="C172" s="314" t="s">
        <v>1065</v>
      </c>
      <c r="D172" s="314"/>
      <c r="E172" s="314"/>
      <c r="F172" s="337" t="s">
        <v>1066</v>
      </c>
      <c r="G172" s="314"/>
      <c r="H172" s="314" t="s">
        <v>1127</v>
      </c>
      <c r="I172" s="314" t="s">
        <v>1062</v>
      </c>
      <c r="J172" s="314">
        <v>50</v>
      </c>
      <c r="K172" s="362"/>
    </row>
    <row r="173" s="1" customFormat="1" ht="15" customHeight="1">
      <c r="B173" s="339"/>
      <c r="C173" s="314" t="s">
        <v>1068</v>
      </c>
      <c r="D173" s="314"/>
      <c r="E173" s="314"/>
      <c r="F173" s="337" t="s">
        <v>1060</v>
      </c>
      <c r="G173" s="314"/>
      <c r="H173" s="314" t="s">
        <v>1127</v>
      </c>
      <c r="I173" s="314" t="s">
        <v>1070</v>
      </c>
      <c r="J173" s="314"/>
      <c r="K173" s="362"/>
    </row>
    <row r="174" s="1" customFormat="1" ht="15" customHeight="1">
      <c r="B174" s="339"/>
      <c r="C174" s="314" t="s">
        <v>1079</v>
      </c>
      <c r="D174" s="314"/>
      <c r="E174" s="314"/>
      <c r="F174" s="337" t="s">
        <v>1066</v>
      </c>
      <c r="G174" s="314"/>
      <c r="H174" s="314" t="s">
        <v>1127</v>
      </c>
      <c r="I174" s="314" t="s">
        <v>1062</v>
      </c>
      <c r="J174" s="314">
        <v>50</v>
      </c>
      <c r="K174" s="362"/>
    </row>
    <row r="175" s="1" customFormat="1" ht="15" customHeight="1">
      <c r="B175" s="339"/>
      <c r="C175" s="314" t="s">
        <v>1087</v>
      </c>
      <c r="D175" s="314"/>
      <c r="E175" s="314"/>
      <c r="F175" s="337" t="s">
        <v>1066</v>
      </c>
      <c r="G175" s="314"/>
      <c r="H175" s="314" t="s">
        <v>1127</v>
      </c>
      <c r="I175" s="314" t="s">
        <v>1062</v>
      </c>
      <c r="J175" s="314">
        <v>50</v>
      </c>
      <c r="K175" s="362"/>
    </row>
    <row r="176" s="1" customFormat="1" ht="15" customHeight="1">
      <c r="B176" s="339"/>
      <c r="C176" s="314" t="s">
        <v>1085</v>
      </c>
      <c r="D176" s="314"/>
      <c r="E176" s="314"/>
      <c r="F176" s="337" t="s">
        <v>1066</v>
      </c>
      <c r="G176" s="314"/>
      <c r="H176" s="314" t="s">
        <v>1127</v>
      </c>
      <c r="I176" s="314" t="s">
        <v>1062</v>
      </c>
      <c r="J176" s="314">
        <v>50</v>
      </c>
      <c r="K176" s="362"/>
    </row>
    <row r="177" s="1" customFormat="1" ht="15" customHeight="1">
      <c r="B177" s="339"/>
      <c r="C177" s="314" t="s">
        <v>118</v>
      </c>
      <c r="D177" s="314"/>
      <c r="E177" s="314"/>
      <c r="F177" s="337" t="s">
        <v>1060</v>
      </c>
      <c r="G177" s="314"/>
      <c r="H177" s="314" t="s">
        <v>1128</v>
      </c>
      <c r="I177" s="314" t="s">
        <v>1129</v>
      </c>
      <c r="J177" s="314"/>
      <c r="K177" s="362"/>
    </row>
    <row r="178" s="1" customFormat="1" ht="15" customHeight="1">
      <c r="B178" s="339"/>
      <c r="C178" s="314" t="s">
        <v>57</v>
      </c>
      <c r="D178" s="314"/>
      <c r="E178" s="314"/>
      <c r="F178" s="337" t="s">
        <v>1060</v>
      </c>
      <c r="G178" s="314"/>
      <c r="H178" s="314" t="s">
        <v>1130</v>
      </c>
      <c r="I178" s="314" t="s">
        <v>1131</v>
      </c>
      <c r="J178" s="314">
        <v>1</v>
      </c>
      <c r="K178" s="362"/>
    </row>
    <row r="179" s="1" customFormat="1" ht="15" customHeight="1">
      <c r="B179" s="339"/>
      <c r="C179" s="314" t="s">
        <v>53</v>
      </c>
      <c r="D179" s="314"/>
      <c r="E179" s="314"/>
      <c r="F179" s="337" t="s">
        <v>1060</v>
      </c>
      <c r="G179" s="314"/>
      <c r="H179" s="314" t="s">
        <v>1132</v>
      </c>
      <c r="I179" s="314" t="s">
        <v>1062</v>
      </c>
      <c r="J179" s="314">
        <v>20</v>
      </c>
      <c r="K179" s="362"/>
    </row>
    <row r="180" s="1" customFormat="1" ht="15" customHeight="1">
      <c r="B180" s="339"/>
      <c r="C180" s="314" t="s">
        <v>54</v>
      </c>
      <c r="D180" s="314"/>
      <c r="E180" s="314"/>
      <c r="F180" s="337" t="s">
        <v>1060</v>
      </c>
      <c r="G180" s="314"/>
      <c r="H180" s="314" t="s">
        <v>1133</v>
      </c>
      <c r="I180" s="314" t="s">
        <v>1062</v>
      </c>
      <c r="J180" s="314">
        <v>255</v>
      </c>
      <c r="K180" s="362"/>
    </row>
    <row r="181" s="1" customFormat="1" ht="15" customHeight="1">
      <c r="B181" s="339"/>
      <c r="C181" s="314" t="s">
        <v>119</v>
      </c>
      <c r="D181" s="314"/>
      <c r="E181" s="314"/>
      <c r="F181" s="337" t="s">
        <v>1060</v>
      </c>
      <c r="G181" s="314"/>
      <c r="H181" s="314" t="s">
        <v>1024</v>
      </c>
      <c r="I181" s="314" t="s">
        <v>1062</v>
      </c>
      <c r="J181" s="314">
        <v>10</v>
      </c>
      <c r="K181" s="362"/>
    </row>
    <row r="182" s="1" customFormat="1" ht="15" customHeight="1">
      <c r="B182" s="339"/>
      <c r="C182" s="314" t="s">
        <v>120</v>
      </c>
      <c r="D182" s="314"/>
      <c r="E182" s="314"/>
      <c r="F182" s="337" t="s">
        <v>1060</v>
      </c>
      <c r="G182" s="314"/>
      <c r="H182" s="314" t="s">
        <v>1134</v>
      </c>
      <c r="I182" s="314" t="s">
        <v>1095</v>
      </c>
      <c r="J182" s="314"/>
      <c r="K182" s="362"/>
    </row>
    <row r="183" s="1" customFormat="1" ht="15" customHeight="1">
      <c r="B183" s="339"/>
      <c r="C183" s="314" t="s">
        <v>1135</v>
      </c>
      <c r="D183" s="314"/>
      <c r="E183" s="314"/>
      <c r="F183" s="337" t="s">
        <v>1060</v>
      </c>
      <c r="G183" s="314"/>
      <c r="H183" s="314" t="s">
        <v>1136</v>
      </c>
      <c r="I183" s="314" t="s">
        <v>1095</v>
      </c>
      <c r="J183" s="314"/>
      <c r="K183" s="362"/>
    </row>
    <row r="184" s="1" customFormat="1" ht="15" customHeight="1">
      <c r="B184" s="339"/>
      <c r="C184" s="314" t="s">
        <v>1124</v>
      </c>
      <c r="D184" s="314"/>
      <c r="E184" s="314"/>
      <c r="F184" s="337" t="s">
        <v>1060</v>
      </c>
      <c r="G184" s="314"/>
      <c r="H184" s="314" t="s">
        <v>1137</v>
      </c>
      <c r="I184" s="314" t="s">
        <v>1095</v>
      </c>
      <c r="J184" s="314"/>
      <c r="K184" s="362"/>
    </row>
    <row r="185" s="1" customFormat="1" ht="15" customHeight="1">
      <c r="B185" s="339"/>
      <c r="C185" s="314" t="s">
        <v>122</v>
      </c>
      <c r="D185" s="314"/>
      <c r="E185" s="314"/>
      <c r="F185" s="337" t="s">
        <v>1066</v>
      </c>
      <c r="G185" s="314"/>
      <c r="H185" s="314" t="s">
        <v>1138</v>
      </c>
      <c r="I185" s="314" t="s">
        <v>1062</v>
      </c>
      <c r="J185" s="314">
        <v>50</v>
      </c>
      <c r="K185" s="362"/>
    </row>
    <row r="186" s="1" customFormat="1" ht="15" customHeight="1">
      <c r="B186" s="339"/>
      <c r="C186" s="314" t="s">
        <v>1139</v>
      </c>
      <c r="D186" s="314"/>
      <c r="E186" s="314"/>
      <c r="F186" s="337" t="s">
        <v>1066</v>
      </c>
      <c r="G186" s="314"/>
      <c r="H186" s="314" t="s">
        <v>1140</v>
      </c>
      <c r="I186" s="314" t="s">
        <v>1141</v>
      </c>
      <c r="J186" s="314"/>
      <c r="K186" s="362"/>
    </row>
    <row r="187" s="1" customFormat="1" ht="15" customHeight="1">
      <c r="B187" s="339"/>
      <c r="C187" s="314" t="s">
        <v>1142</v>
      </c>
      <c r="D187" s="314"/>
      <c r="E187" s="314"/>
      <c r="F187" s="337" t="s">
        <v>1066</v>
      </c>
      <c r="G187" s="314"/>
      <c r="H187" s="314" t="s">
        <v>1143</v>
      </c>
      <c r="I187" s="314" t="s">
        <v>1141</v>
      </c>
      <c r="J187" s="314"/>
      <c r="K187" s="362"/>
    </row>
    <row r="188" s="1" customFormat="1" ht="15" customHeight="1">
      <c r="B188" s="339"/>
      <c r="C188" s="314" t="s">
        <v>1144</v>
      </c>
      <c r="D188" s="314"/>
      <c r="E188" s="314"/>
      <c r="F188" s="337" t="s">
        <v>1066</v>
      </c>
      <c r="G188" s="314"/>
      <c r="H188" s="314" t="s">
        <v>1145</v>
      </c>
      <c r="I188" s="314" t="s">
        <v>1141</v>
      </c>
      <c r="J188" s="314"/>
      <c r="K188" s="362"/>
    </row>
    <row r="189" s="1" customFormat="1" ht="15" customHeight="1">
      <c r="B189" s="339"/>
      <c r="C189" s="375" t="s">
        <v>1146</v>
      </c>
      <c r="D189" s="314"/>
      <c r="E189" s="314"/>
      <c r="F189" s="337" t="s">
        <v>1066</v>
      </c>
      <c r="G189" s="314"/>
      <c r="H189" s="314" t="s">
        <v>1147</v>
      </c>
      <c r="I189" s="314" t="s">
        <v>1148</v>
      </c>
      <c r="J189" s="376" t="s">
        <v>1149</v>
      </c>
      <c r="K189" s="362"/>
    </row>
    <row r="190" s="1" customFormat="1" ht="15" customHeight="1">
      <c r="B190" s="339"/>
      <c r="C190" s="375" t="s">
        <v>42</v>
      </c>
      <c r="D190" s="314"/>
      <c r="E190" s="314"/>
      <c r="F190" s="337" t="s">
        <v>1060</v>
      </c>
      <c r="G190" s="314"/>
      <c r="H190" s="311" t="s">
        <v>1150</v>
      </c>
      <c r="I190" s="314" t="s">
        <v>1151</v>
      </c>
      <c r="J190" s="314"/>
      <c r="K190" s="362"/>
    </row>
    <row r="191" s="1" customFormat="1" ht="15" customHeight="1">
      <c r="B191" s="339"/>
      <c r="C191" s="375" t="s">
        <v>1152</v>
      </c>
      <c r="D191" s="314"/>
      <c r="E191" s="314"/>
      <c r="F191" s="337" t="s">
        <v>1060</v>
      </c>
      <c r="G191" s="314"/>
      <c r="H191" s="314" t="s">
        <v>1153</v>
      </c>
      <c r="I191" s="314" t="s">
        <v>1095</v>
      </c>
      <c r="J191" s="314"/>
      <c r="K191" s="362"/>
    </row>
    <row r="192" s="1" customFormat="1" ht="15" customHeight="1">
      <c r="B192" s="339"/>
      <c r="C192" s="375" t="s">
        <v>1154</v>
      </c>
      <c r="D192" s="314"/>
      <c r="E192" s="314"/>
      <c r="F192" s="337" t="s">
        <v>1060</v>
      </c>
      <c r="G192" s="314"/>
      <c r="H192" s="314" t="s">
        <v>1155</v>
      </c>
      <c r="I192" s="314" t="s">
        <v>1095</v>
      </c>
      <c r="J192" s="314"/>
      <c r="K192" s="362"/>
    </row>
    <row r="193" s="1" customFormat="1" ht="15" customHeight="1">
      <c r="B193" s="339"/>
      <c r="C193" s="375" t="s">
        <v>1156</v>
      </c>
      <c r="D193" s="314"/>
      <c r="E193" s="314"/>
      <c r="F193" s="337" t="s">
        <v>1066</v>
      </c>
      <c r="G193" s="314"/>
      <c r="H193" s="314" t="s">
        <v>1157</v>
      </c>
      <c r="I193" s="314" t="s">
        <v>1095</v>
      </c>
      <c r="J193" s="314"/>
      <c r="K193" s="362"/>
    </row>
    <row r="194" s="1" customFormat="1" ht="15" customHeight="1">
      <c r="B194" s="368"/>
      <c r="C194" s="377"/>
      <c r="D194" s="348"/>
      <c r="E194" s="348"/>
      <c r="F194" s="348"/>
      <c r="G194" s="348"/>
      <c r="H194" s="348"/>
      <c r="I194" s="348"/>
      <c r="J194" s="348"/>
      <c r="K194" s="369"/>
    </row>
    <row r="195" s="1" customFormat="1" ht="18.75" customHeight="1">
      <c r="B195" s="350"/>
      <c r="C195" s="360"/>
      <c r="D195" s="360"/>
      <c r="E195" s="360"/>
      <c r="F195" s="370"/>
      <c r="G195" s="360"/>
      <c r="H195" s="360"/>
      <c r="I195" s="360"/>
      <c r="J195" s="360"/>
      <c r="K195" s="350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22"/>
      <c r="C197" s="322"/>
      <c r="D197" s="322"/>
      <c r="E197" s="322"/>
      <c r="F197" s="322"/>
      <c r="G197" s="322"/>
      <c r="H197" s="322"/>
      <c r="I197" s="322"/>
      <c r="J197" s="322"/>
      <c r="K197" s="322"/>
    </row>
    <row r="198" s="1" customFormat="1" ht="13.5">
      <c r="B198" s="301"/>
      <c r="C198" s="302"/>
      <c r="D198" s="302"/>
      <c r="E198" s="302"/>
      <c r="F198" s="302"/>
      <c r="G198" s="302"/>
      <c r="H198" s="302"/>
      <c r="I198" s="302"/>
      <c r="J198" s="302"/>
      <c r="K198" s="303"/>
    </row>
    <row r="199" s="1" customFormat="1" ht="21">
      <c r="B199" s="304"/>
      <c r="C199" s="305" t="s">
        <v>1158</v>
      </c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5.5" customHeight="1">
      <c r="B200" s="304"/>
      <c r="C200" s="378" t="s">
        <v>1159</v>
      </c>
      <c r="D200" s="378"/>
      <c r="E200" s="378"/>
      <c r="F200" s="378" t="s">
        <v>1160</v>
      </c>
      <c r="G200" s="379"/>
      <c r="H200" s="378" t="s">
        <v>1161</v>
      </c>
      <c r="I200" s="378"/>
      <c r="J200" s="378"/>
      <c r="K200" s="306"/>
    </row>
    <row r="201" s="1" customFormat="1" ht="5.25" customHeight="1">
      <c r="B201" s="339"/>
      <c r="C201" s="334"/>
      <c r="D201" s="334"/>
      <c r="E201" s="334"/>
      <c r="F201" s="334"/>
      <c r="G201" s="360"/>
      <c r="H201" s="334"/>
      <c r="I201" s="334"/>
      <c r="J201" s="334"/>
      <c r="K201" s="362"/>
    </row>
    <row r="202" s="1" customFormat="1" ht="15" customHeight="1">
      <c r="B202" s="339"/>
      <c r="C202" s="314" t="s">
        <v>1151</v>
      </c>
      <c r="D202" s="314"/>
      <c r="E202" s="314"/>
      <c r="F202" s="337" t="s">
        <v>43</v>
      </c>
      <c r="G202" s="314"/>
      <c r="H202" s="314" t="s">
        <v>1162</v>
      </c>
      <c r="I202" s="314"/>
      <c r="J202" s="314"/>
      <c r="K202" s="362"/>
    </row>
    <row r="203" s="1" customFormat="1" ht="15" customHeight="1">
      <c r="B203" s="339"/>
      <c r="C203" s="314"/>
      <c r="D203" s="314"/>
      <c r="E203" s="314"/>
      <c r="F203" s="337" t="s">
        <v>44</v>
      </c>
      <c r="G203" s="314"/>
      <c r="H203" s="314" t="s">
        <v>1163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47</v>
      </c>
      <c r="G204" s="314"/>
      <c r="H204" s="314" t="s">
        <v>1164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45</v>
      </c>
      <c r="G205" s="314"/>
      <c r="H205" s="314" t="s">
        <v>1165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46</v>
      </c>
      <c r="G206" s="314"/>
      <c r="H206" s="314" t="s">
        <v>1166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/>
      <c r="G207" s="314"/>
      <c r="H207" s="314"/>
      <c r="I207" s="314"/>
      <c r="J207" s="314"/>
      <c r="K207" s="362"/>
    </row>
    <row r="208" s="1" customFormat="1" ht="15" customHeight="1">
      <c r="B208" s="339"/>
      <c r="C208" s="314" t="s">
        <v>1107</v>
      </c>
      <c r="D208" s="314"/>
      <c r="E208" s="314"/>
      <c r="F208" s="337" t="s">
        <v>1003</v>
      </c>
      <c r="G208" s="314"/>
      <c r="H208" s="314" t="s">
        <v>1167</v>
      </c>
      <c r="I208" s="314"/>
      <c r="J208" s="314"/>
      <c r="K208" s="362"/>
    </row>
    <row r="209" s="1" customFormat="1" ht="15" customHeight="1">
      <c r="B209" s="339"/>
      <c r="C209" s="314"/>
      <c r="D209" s="314"/>
      <c r="E209" s="314"/>
      <c r="F209" s="337" t="s">
        <v>78</v>
      </c>
      <c r="G209" s="314"/>
      <c r="H209" s="314" t="s">
        <v>1007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1005</v>
      </c>
      <c r="G210" s="314"/>
      <c r="H210" s="314" t="s">
        <v>1168</v>
      </c>
      <c r="I210" s="314"/>
      <c r="J210" s="314"/>
      <c r="K210" s="362"/>
    </row>
    <row r="211" s="1" customFormat="1" ht="15" customHeight="1">
      <c r="B211" s="380"/>
      <c r="C211" s="314"/>
      <c r="D211" s="314"/>
      <c r="E211" s="314"/>
      <c r="F211" s="337" t="s">
        <v>95</v>
      </c>
      <c r="G211" s="375"/>
      <c r="H211" s="366" t="s">
        <v>1008</v>
      </c>
      <c r="I211" s="366"/>
      <c r="J211" s="366"/>
      <c r="K211" s="381"/>
    </row>
    <row r="212" s="1" customFormat="1" ht="15" customHeight="1">
      <c r="B212" s="380"/>
      <c r="C212" s="314"/>
      <c r="D212" s="314"/>
      <c r="E212" s="314"/>
      <c r="F212" s="337" t="s">
        <v>732</v>
      </c>
      <c r="G212" s="375"/>
      <c r="H212" s="366" t="s">
        <v>1169</v>
      </c>
      <c r="I212" s="366"/>
      <c r="J212" s="366"/>
      <c r="K212" s="381"/>
    </row>
    <row r="213" s="1" customFormat="1" ht="15" customHeight="1">
      <c r="B213" s="380"/>
      <c r="C213" s="314"/>
      <c r="D213" s="314"/>
      <c r="E213" s="314"/>
      <c r="F213" s="337"/>
      <c r="G213" s="375"/>
      <c r="H213" s="366"/>
      <c r="I213" s="366"/>
      <c r="J213" s="366"/>
      <c r="K213" s="381"/>
    </row>
    <row r="214" s="1" customFormat="1" ht="15" customHeight="1">
      <c r="B214" s="380"/>
      <c r="C214" s="314" t="s">
        <v>1131</v>
      </c>
      <c r="D214" s="314"/>
      <c r="E214" s="314"/>
      <c r="F214" s="337">
        <v>1</v>
      </c>
      <c r="G214" s="375"/>
      <c r="H214" s="366" t="s">
        <v>1170</v>
      </c>
      <c r="I214" s="366"/>
      <c r="J214" s="366"/>
      <c r="K214" s="381"/>
    </row>
    <row r="215" s="1" customFormat="1" ht="15" customHeight="1">
      <c r="B215" s="380"/>
      <c r="C215" s="314"/>
      <c r="D215" s="314"/>
      <c r="E215" s="314"/>
      <c r="F215" s="337">
        <v>2</v>
      </c>
      <c r="G215" s="375"/>
      <c r="H215" s="366" t="s">
        <v>1171</v>
      </c>
      <c r="I215" s="366"/>
      <c r="J215" s="366"/>
      <c r="K215" s="381"/>
    </row>
    <row r="216" s="1" customFormat="1" ht="15" customHeight="1">
      <c r="B216" s="380"/>
      <c r="C216" s="314"/>
      <c r="D216" s="314"/>
      <c r="E216" s="314"/>
      <c r="F216" s="337">
        <v>3</v>
      </c>
      <c r="G216" s="375"/>
      <c r="H216" s="366" t="s">
        <v>1172</v>
      </c>
      <c r="I216" s="366"/>
      <c r="J216" s="366"/>
      <c r="K216" s="381"/>
    </row>
    <row r="217" s="1" customFormat="1" ht="15" customHeight="1">
      <c r="B217" s="380"/>
      <c r="C217" s="314"/>
      <c r="D217" s="314"/>
      <c r="E217" s="314"/>
      <c r="F217" s="337">
        <v>4</v>
      </c>
      <c r="G217" s="375"/>
      <c r="H217" s="366" t="s">
        <v>1173</v>
      </c>
      <c r="I217" s="366"/>
      <c r="J217" s="366"/>
      <c r="K217" s="381"/>
    </row>
    <row r="218" s="1" customFormat="1" ht="12.75" customHeight="1">
      <c r="B218" s="382"/>
      <c r="C218" s="383"/>
      <c r="D218" s="383"/>
      <c r="E218" s="383"/>
      <c r="F218" s="383"/>
      <c r="G218" s="383"/>
      <c r="H218" s="383"/>
      <c r="I218" s="383"/>
      <c r="J218" s="383"/>
      <c r="K218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2023-03-07T07:41:16Z</dcterms:created>
  <dcterms:modified xsi:type="dcterms:W3CDTF">2023-03-07T07:41:20Z</dcterms:modified>
</cp:coreProperties>
</file>