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8500" windowHeight="12270" activeTab="0"/>
  </bookViews>
  <sheets>
    <sheet name="Rekapitulace stavby" sheetId="1" r:id="rId1"/>
    <sheet name="SO 01 - Stavební část" sheetId="2" r:id="rId2"/>
    <sheet name="SO 02 - Zdravotechnika" sheetId="3" r:id="rId3"/>
    <sheet name="SO 03 - Ústřední vytápění" sheetId="4" r:id="rId4"/>
    <sheet name="SO 04 - Vzduchotechnika" sheetId="5" r:id="rId5"/>
    <sheet name="SO 05 - Elektroinstalace" sheetId="6" r:id="rId6"/>
    <sheet name="SO 98-98 - Všeobecný objekt" sheetId="7" r:id="rId7"/>
    <sheet name="Pokyny pro vyplnění" sheetId="8" r:id="rId8"/>
  </sheets>
  <definedNames>
    <definedName name="_xlnm._FilterDatabase" localSheetId="1" hidden="1">'SO 01 - Stavební část'!$C$105:$K$670</definedName>
    <definedName name="_xlnm._FilterDatabase" localSheetId="2" hidden="1">'SO 02 - Zdravotechnika'!$C$98:$K$284</definedName>
    <definedName name="_xlnm._FilterDatabase" localSheetId="3" hidden="1">'SO 03 - Ústřední vytápění'!$C$90:$K$181</definedName>
    <definedName name="_xlnm._FilterDatabase" localSheetId="4" hidden="1">'SO 04 - Vzduchotechnika'!$C$87:$K$114</definedName>
    <definedName name="_xlnm._FilterDatabase" localSheetId="5" hidden="1">'SO 05 - Elektroinstalace'!$C$91:$K$176</definedName>
    <definedName name="_xlnm._FilterDatabase" localSheetId="6" hidden="1">'SO 98-98 - Všeobecný objekt'!$C$86:$K$99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 01 - Stavební část'!$C$4:$J$41,'SO 01 - Stavební část'!$C$47:$J$85,'SO 01 - Stavební část'!$C$91:$K$670</definedName>
    <definedName name="_xlnm.Print_Area" localSheetId="2">'SO 02 - Zdravotechnika'!$C$4:$J$41,'SO 02 - Zdravotechnika'!$C$47:$J$78,'SO 02 - Zdravotechnika'!$C$84:$K$284</definedName>
    <definedName name="_xlnm.Print_Area" localSheetId="3">'SO 03 - Ústřední vytápění'!$C$4:$J$41,'SO 03 - Ústřední vytápění'!$C$47:$J$70,'SO 03 - Ústřední vytápění'!$C$76:$K$181</definedName>
    <definedName name="_xlnm.Print_Area" localSheetId="4">'SO 04 - Vzduchotechnika'!$C$4:$J$41,'SO 04 - Vzduchotechnika'!$C$47:$J$67,'SO 04 - Vzduchotechnika'!$C$73:$K$114</definedName>
    <definedName name="_xlnm.Print_Area" localSheetId="5">'SO 05 - Elektroinstalace'!$C$4:$J$41,'SO 05 - Elektroinstalace'!$C$47:$J$71,'SO 05 - Elektroinstalace'!$C$77:$K$176</definedName>
    <definedName name="_xlnm.Print_Area" localSheetId="6">'SO 98-98 - Všeobecný objekt'!$C$4:$J$41,'SO 98-98 - Všeobecný objekt'!$C$47:$J$66,'SO 98-98 - Všeobecný objekt'!$C$72:$K$99</definedName>
    <definedName name="_xlnm.Print_Titles" localSheetId="0">'Rekapitulace stavby'!$52:$52</definedName>
    <definedName name="_xlnm.Print_Titles" localSheetId="1">'SO 01 - Stavební část'!$105:$105</definedName>
    <definedName name="_xlnm.Print_Titles" localSheetId="2">'SO 02 - Zdravotechnika'!$98:$98</definedName>
    <definedName name="_xlnm.Print_Titles" localSheetId="3">'SO 03 - Ústřední vytápění'!$90:$90</definedName>
    <definedName name="_xlnm.Print_Titles" localSheetId="4">'SO 04 - Vzduchotechnika'!$87:$87</definedName>
    <definedName name="_xlnm.Print_Titles" localSheetId="5">'SO 05 - Elektroinstalace'!$91:$91</definedName>
    <definedName name="_xlnm.Print_Titles" localSheetId="6">'SO 98-98 - Všeobecný objekt'!$86:$86</definedName>
  </definedNames>
  <calcPr calcId="191029"/>
</workbook>
</file>

<file path=xl/sharedStrings.xml><?xml version="1.0" encoding="utf-8"?>
<sst xmlns="http://schemas.openxmlformats.org/spreadsheetml/2006/main" count="10644" uniqueCount="1900">
  <si>
    <t>Export Komplet</t>
  </si>
  <si>
    <t>VZ</t>
  </si>
  <si>
    <t>2.0</t>
  </si>
  <si>
    <t>ZAMOK</t>
  </si>
  <si>
    <t>False</t>
  </si>
  <si>
    <t>{752a2e65-7142-498e-88c1-bfafe67676fd}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</si>
  <si>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</si>
  <si>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</si>
  <si>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</si>
  <si>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</si>
  <si>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</si>
  <si>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</si>
  <si>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</si>
  <si>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</si>
  <si>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2020/119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</si>
  <si>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</si>
  <si>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</si>
  <si>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Opravy bytových jednotek OŘ Brno - VB ŽST Rousínov č.p.788</t>
  </si>
  <si>
    <t>KSO:</t>
  </si>
  <si>
    <t/>
  </si>
  <si>
    <t>CC-CZ:</t>
  </si>
  <si>
    <t>Místo:</t>
  </si>
  <si>
    <t xml:space="preserve"> Rousínov</t>
  </si>
  <si>
    <t>Datum:</t>
  </si>
  <si>
    <t>24. 8. 2020</t>
  </si>
  <si>
    <t>Zadavatel:</t>
  </si>
  <si>
    <t>IČ:</t>
  </si>
  <si>
    <t>70994234</t>
  </si>
  <si>
    <t>Správa železniční dopravní cesty</t>
  </si>
  <si>
    <t>DIČ:</t>
  </si>
  <si>
    <t>CZ70994234</t>
  </si>
  <si>
    <t>Uchazeč:</t>
  </si>
  <si>
    <t>Vyplň údaj</t>
  </si>
  <si>
    <t>Projektant:</t>
  </si>
  <si>
    <t>27245918</t>
  </si>
  <si>
    <t>APREA s.r.o.</t>
  </si>
  <si>
    <t>CZ27245918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</si>
  <si>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</si>
  <si>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</si>
  <si>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</si>
  <si>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</si>
  <si>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</si>
  <si>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</si>
  <si>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</si>
  <si>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</si>
  <si>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</si>
  <si>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</si>
  <si>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</si>
  <si>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</si>
  <si>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</si>
  <si>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</si>
  <si>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</si>
  <si>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</si>
  <si>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</si>
  <si>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</si>
  <si>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</si>
  <si>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</si>
  <si>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</si>
  <si>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</si>
  <si>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</si>
  <si>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</si>
  <si>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</si>
  <si>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</si>
  <si>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</si>
  <si>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</si>
  <si>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</si>
  <si>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</si>
  <si>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</si>
  <si>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</si>
  <si>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</si>
  <si>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</si>
  <si>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</si>
  <si>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</si>
  <si>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</si>
  <si>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</si>
  <si>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</si>
  <si>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</si>
  <si>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</si>
  <si>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</si>
  <si>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</si>
  <si>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E.2</t>
  </si>
  <si>
    <t>Pozemní a stavební objekty</t>
  </si>
  <si>
    <t>STA</t>
  </si>
  <si>
    <t>1</t>
  </si>
  <si>
    <t>{92774054-bef4-42b4-9cc3-cfed849f7ae4}</t>
  </si>
  <si>
    <t>/</t>
  </si>
  <si>
    <t>SO 01</t>
  </si>
  <si>
    <t>Stavební část</t>
  </si>
  <si>
    <t>Soupis</t>
  </si>
  <si>
    <t>2</t>
  </si>
  <si>
    <t>{baf353a4-0bad-47f4-8095-937fbfc3d72c}</t>
  </si>
  <si>
    <t>SO 02</t>
  </si>
  <si>
    <t>Zdravotechnika</t>
  </si>
  <si>
    <t>{cb4c193c-83f1-4a64-8978-ccd2a30e9919}</t>
  </si>
  <si>
    <t>SO 03</t>
  </si>
  <si>
    <t>Ústřední vytápění</t>
  </si>
  <si>
    <t>{0e845053-8896-4e14-b0c5-77f6d39cf1d8}</t>
  </si>
  <si>
    <t>SO 04</t>
  </si>
  <si>
    <t>Vzduchotechnika</t>
  </si>
  <si>
    <t>{4984aa92-ebd5-4ab1-a410-d1e1901a8559}</t>
  </si>
  <si>
    <t>SO 05</t>
  </si>
  <si>
    <t>Elektroinstalace</t>
  </si>
  <si>
    <t>{04c77b53-8d6e-415d-ada3-7f209adaa493}</t>
  </si>
  <si>
    <t>SO 98-98</t>
  </si>
  <si>
    <t>Všeobecný objekt</t>
  </si>
  <si>
    <t>{043aeea0-9950-4c1c-9bdc-9232304c262c}</t>
  </si>
  <si>
    <t>KRYCÍ LIST SOUPISU PRACÍ</t>
  </si>
  <si>
    <t>Objekt:</t>
  </si>
  <si>
    <t>E.2 - Pozemní a stavební objekty</t>
  </si>
  <si>
    <t>Soupis: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</si>
  <si>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</si>
  <si>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</si>
  <si>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</si>
  <si>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</si>
  <si>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</si>
  <si>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</si>
  <si>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</si>
  <si>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</si>
  <si>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</si>
  <si>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</si>
  <si>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</si>
  <si>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</si>
  <si>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</si>
  <si>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</si>
  <si>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</si>
  <si>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</si>
  <si>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</si>
  <si>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</si>
  <si>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</si>
  <si>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</si>
  <si>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</si>
  <si>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</si>
  <si>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</si>
  <si>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</si>
  <si>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</si>
  <si>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790 -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</si>
  <si>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</si>
  <si>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</si>
  <si>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</si>
  <si>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</si>
  <si>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</si>
  <si>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</si>
  <si>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</si>
  <si>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</si>
  <si>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</si>
  <si>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</si>
  <si>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</si>
  <si>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</si>
  <si>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</si>
  <si>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</si>
  <si>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</si>
  <si>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</si>
  <si>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</si>
  <si>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</si>
  <si>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</si>
  <si>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612131101</t>
  </si>
  <si>
    <t>Podkladní a spojovací vrstva vnitřních omítaných ploch cementový postřik nanášený ručně celoplošně stěn</t>
  </si>
  <si>
    <t>m2</t>
  </si>
  <si>
    <t>CS ÚRS 2023 01</t>
  </si>
  <si>
    <t>4</t>
  </si>
  <si>
    <t>174987410</t>
  </si>
  <si>
    <t>Online PSC</t>
  </si>
  <si>
    <t>https://podminky.urs.cz/item/CS_URS_2023_01/612131101</t>
  </si>
  <si>
    <t>VV</t>
  </si>
  <si>
    <t>14,885+253,933</t>
  </si>
  <si>
    <t>612311111</t>
  </si>
  <si>
    <t>Omítka vápenná vnitřních ploch nanášená ručně jednovrstvá hrubá, tloušťky do 10 mm zatřená svislých konstrukcí stěn</t>
  </si>
  <si>
    <t>-954079158</t>
  </si>
  <si>
    <t>https://podminky.urs.cz/item/CS_URS_2023_01/612311111</t>
  </si>
  <si>
    <t>pod obklad</t>
  </si>
  <si>
    <t>"1P12"(8,05-1,445-0,395-0,355)*2,00</t>
  </si>
  <si>
    <t>"1P16" (0,67+1,68)*0,50</t>
  </si>
  <si>
    <t>"1P10" (2,00+2,00)*0,50</t>
  </si>
  <si>
    <t>Součet</t>
  </si>
  <si>
    <t>3</t>
  </si>
  <si>
    <t>612311141</t>
  </si>
  <si>
    <t>Omítka vápenná vnitřních ploch nanášená ručně dvouvrstvá štuková, tloušťky jádrové omítky do 10 mm a tloušťky štuku do 3 mm svislých konstrukcí stěn</t>
  </si>
  <si>
    <t>620494458</t>
  </si>
  <si>
    <t>https://podminky.urs.cz/item/CS_URS_2023_01/612311141</t>
  </si>
  <si>
    <t>"1P10" 25,08*3,20</t>
  </si>
  <si>
    <t>-1,20*2,07*2</t>
  </si>
  <si>
    <t>"ostění" 2*(1,20+(2,07+0,92))*0,15</t>
  </si>
  <si>
    <t>-2*0,90*2,05</t>
  </si>
  <si>
    <t>"ostění" (0,90+2*2,05)*0,50</t>
  </si>
  <si>
    <t>"obklad" -(2,00+2,00)*0,50</t>
  </si>
  <si>
    <t>"1P11" 22,42*3,20</t>
  </si>
  <si>
    <t>-0,90*2,05</t>
  </si>
  <si>
    <t>-2*1,20*2,065</t>
  </si>
  <si>
    <t>"ostění" 2*(1,20+2*2,065)*0,15</t>
  </si>
  <si>
    <t>-1,39*1,735</t>
  </si>
  <si>
    <t>"ostění" (1,39+2*(1,735+0,82))*0,20</t>
  </si>
  <si>
    <t>"1P12" (1,15+0,395+1,445+1,0225*2)*(2,40-2,00)</t>
  </si>
  <si>
    <t>"1P13" 17,58*3,20</t>
  </si>
  <si>
    <t>-1,21*2,07</t>
  </si>
  <si>
    <t>"ostění" (1,21+2*2,07+0,92)*0,15</t>
  </si>
  <si>
    <t>"1P14" 21,49*2,40</t>
  </si>
  <si>
    <t>-(1,455+1,49+1,025+2,48)*2,40-0,80*2,05*3</t>
  </si>
  <si>
    <t>-0,90*2,05*3</t>
  </si>
  <si>
    <t>"ostění" (1,20+2*2,10)*0,325</t>
  </si>
  <si>
    <t>"1P15" 13,55*2,80</t>
  </si>
  <si>
    <t>-(2,48*2,80-0,70*2,05)</t>
  </si>
  <si>
    <t>"ostění"2*2,10*0,325</t>
  </si>
  <si>
    <t>"1P16" (0,67+1,68)*(2,40-2,00)</t>
  </si>
  <si>
    <t>619995001</t>
  </si>
  <si>
    <t>Začištění omítek (s dodáním hmot) kolem oken, dveří, podlah, obkladů apod.</t>
  </si>
  <si>
    <t>m</t>
  </si>
  <si>
    <t>-1715182409</t>
  </si>
  <si>
    <t>https://podminky.urs.cz/item/CS_URS_2023_01/619995001</t>
  </si>
  <si>
    <t>"O 01" (1,21+2,07)*2</t>
  </si>
  <si>
    <t>" 01P"0,90+2*2,05</t>
  </si>
  <si>
    <t>64</t>
  </si>
  <si>
    <t>Osazování výplní otvorů</t>
  </si>
  <si>
    <t>5</t>
  </si>
  <si>
    <t>642942611</t>
  </si>
  <si>
    <t>Osazování zárubní nebo rámů kovových dveřních lisovaných nebo z úhelníků bez dveřních křídel na montážní pěnu, plochy otvoru do 2,5 m2</t>
  </si>
  <si>
    <t>kus</t>
  </si>
  <si>
    <t>414772115</t>
  </si>
  <si>
    <t>https://podminky.urs.cz/item/CS_URS_2023_01/642942611</t>
  </si>
  <si>
    <t>6</t>
  </si>
  <si>
    <t>M</t>
  </si>
  <si>
    <t>R-55331384</t>
  </si>
  <si>
    <t>zárubeň ocelová pro běžné zdění a pórobeton 150 levá/pravá 800</t>
  </si>
  <si>
    <t>R-položka</t>
  </si>
  <si>
    <t>8</t>
  </si>
  <si>
    <t>698886934</t>
  </si>
  <si>
    <t>"03P"2</t>
  </si>
  <si>
    <t>7</t>
  </si>
  <si>
    <t>R-55331531</t>
  </si>
  <si>
    <t>zárubeň ocelová pro sádrokarton 125 levá/pravá 700</t>
  </si>
  <si>
    <t>953352705</t>
  </si>
  <si>
    <t>"02P" 1</t>
  </si>
  <si>
    <t>"02L" 2</t>
  </si>
  <si>
    <t>642945111</t>
  </si>
  <si>
    <t>Osazování ocelových zárubní protipožárních nebo protiplynových dveří do vynechaného otvoru, s obetonováním, dveří jednokřídlových do 2,5 m2</t>
  </si>
  <si>
    <t>256804359</t>
  </si>
  <si>
    <t>https://podminky.urs.cz/item/CS_URS_2023_01/642945111</t>
  </si>
  <si>
    <t>9</t>
  </si>
  <si>
    <t>R-553314</t>
  </si>
  <si>
    <t>zárubeň ocelová pro cilelné zdivo  levá/pravá 800 - EI, EW 30</t>
  </si>
  <si>
    <t>-1015451198</t>
  </si>
  <si>
    <t>"01P" 1</t>
  </si>
  <si>
    <t>94</t>
  </si>
  <si>
    <t>Lešení a stavební výtahy</t>
  </si>
  <si>
    <t>10</t>
  </si>
  <si>
    <t>949101111</t>
  </si>
  <si>
    <t>Lešení pomocné pracovní pro objekty pozemních staveb pro zatížení do 150 kg/m2, o výšce lešeňové podlahy do 1,9 m</t>
  </si>
  <si>
    <t>1759926201</t>
  </si>
  <si>
    <t>https://podminky.urs.cz/item/CS_URS_2023_01/949101111</t>
  </si>
  <si>
    <t>"dle PD" 114,02</t>
  </si>
  <si>
    <t>95</t>
  </si>
  <si>
    <t>Různé dokončovací konstrukce a práce pozemních staveb</t>
  </si>
  <si>
    <t>11</t>
  </si>
  <si>
    <t>952901111</t>
  </si>
  <si>
    <t>Vyčištění budov nebo objektů před předáním do užívání budov bytové nebo občanské výstavby, světlé výšky podlaží do 4 m</t>
  </si>
  <si>
    <t>-559779693</t>
  </si>
  <si>
    <t>https://podminky.urs.cz/item/CS_URS_2023_01/952901111</t>
  </si>
  <si>
    <t>"Dle PD" 159,00</t>
  </si>
  <si>
    <t>96</t>
  </si>
  <si>
    <t>Bourání konstrukcí</t>
  </si>
  <si>
    <t>12</t>
  </si>
  <si>
    <t>962032431</t>
  </si>
  <si>
    <t>Bourání zdiva nadzákladového z cihel nebo tvárnic z dutých cihel nebo tvárnic pálených nebo nepálených, na maltu vápennou nebo vápenocementovou, objemu do 1 m3</t>
  </si>
  <si>
    <t>m3</t>
  </si>
  <si>
    <t>1799827059</t>
  </si>
  <si>
    <t>https://podminky.urs.cz/item/CS_URS_2023_01/962032431</t>
  </si>
  <si>
    <t>"1P12" (0,90+0,87)*3,60*0,20-0,94*2,05*0,20</t>
  </si>
  <si>
    <t>13</t>
  </si>
  <si>
    <t>965082923</t>
  </si>
  <si>
    <t>Odstranění násypu pod podlahami nebo ochranného násypu na střechách tl. do 100 mm, plochy přes 2 m2</t>
  </si>
  <si>
    <t>-1557687873</t>
  </si>
  <si>
    <t>https://podminky.urs.cz/item/CS_URS_2023_01/965082923</t>
  </si>
  <si>
    <t>"1P10" 36,70+2*1,20*0,15+0,90*0,20+0,90*0,175</t>
  </si>
  <si>
    <t>"1P11" 31,39+2*1,20*0,15</t>
  </si>
  <si>
    <t>"1P12" 2,84+(0,94+0,87)*0,20</t>
  </si>
  <si>
    <t>"1P13" 15,99+1,21*0,225+0,90*0,32</t>
  </si>
  <si>
    <t>"1P14" 12,74+0,90*0,50+0,90*0,32</t>
  </si>
  <si>
    <t>"1P15" 14,54+(1,20+2,165)*0,325+1,05*0,375</t>
  </si>
  <si>
    <t>Mezisoučet</t>
  </si>
  <si>
    <t>118,405*0,09</t>
  </si>
  <si>
    <t>14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</si>
  <si>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</si>
  <si>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</si>
  <si>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907290081</t>
  </si>
  <si>
    <t>https://podminky.urs.cz/item/CS_URS_2023_01/967031732</t>
  </si>
  <si>
    <t>"1P15" 2*0,15*2,05</t>
  </si>
  <si>
    <t>968062246</t>
  </si>
  <si>
    <t>Vybourání dřevěných rámů oken s křídly, dveřních zárubní, vrat, stěn, ostění nebo obkladů rámů oken s křídly jednoduchých, plochy do 4 m2</t>
  </si>
  <si>
    <t>916521672</t>
  </si>
  <si>
    <t>https://podminky.urs.cz/item/CS_URS_2023_01/968062246</t>
  </si>
  <si>
    <t>1,21*2,09</t>
  </si>
  <si>
    <t>16</t>
  </si>
  <si>
    <t>968072455</t>
  </si>
  <si>
    <t>Vybourání kovových rámů oken s křídly, dveřních zárubní, vrat, stěn, ostění nebo obkladů dveřních zárubní, plochy do 2 m2</t>
  </si>
  <si>
    <t>1747148630</t>
  </si>
  <si>
    <t>https://podminky.urs.cz/item/CS_URS_2023_01/968072455</t>
  </si>
  <si>
    <t>0,80*1,97*4</t>
  </si>
  <si>
    <t>17</t>
  </si>
  <si>
    <t>971033641</t>
  </si>
  <si>
    <t>Vybourání otvorů ve zdivu základovém nebo nadzákladovém z cihel, tvárnic, příčkovek z cihel pálených na maltu vápennou nebo vápenocementovou plochy do 4 m2, tl. do 300 mm</t>
  </si>
  <si>
    <t>1564272579</t>
  </si>
  <si>
    <t>https://podminky.urs.cz/item/CS_URS_2023_01/971033641</t>
  </si>
  <si>
    <t>"1P15" 0,90*2,05 *0,175</t>
  </si>
  <si>
    <t>18</t>
  </si>
  <si>
    <t>978012191</t>
  </si>
  <si>
    <t>Otlučení vápenných nebo vápenocementových omítek vnitřních ploch stropů rákosovaných, v rozsahu přes 50 do 100 %</t>
  </si>
  <si>
    <t>2126755647</t>
  </si>
  <si>
    <t>https://podminky.urs.cz/item/CS_URS_2023_01/978012191</t>
  </si>
  <si>
    <t>"dle PD" 114,20</t>
  </si>
  <si>
    <t>19</t>
  </si>
  <si>
    <t>978013191</t>
  </si>
  <si>
    <t>Otlučení vápenných nebo vápenocementových omítek vnitřních ploch stěn s vyškrabáním spar, s očištěním zdiva, v rozsahu přes 50 do 100 %</t>
  </si>
  <si>
    <t>-904928250</t>
  </si>
  <si>
    <t>https://podminky.urs.cz/item/CS_URS_2023_01/978013191</t>
  </si>
  <si>
    <t>"1P10" 25,08*3,60</t>
  </si>
  <si>
    <t>"ostění" 2*(1,20+2*(2,07+0,92))*0,15</t>
  </si>
  <si>
    <t>-0,90*2,05*2</t>
  </si>
  <si>
    <t>"1P11" 22,42*3,57</t>
  </si>
  <si>
    <t>-1,20*2,065*2</t>
  </si>
  <si>
    <t>"ostění"2* (1,20+2*(2,065+0,90))*0,14</t>
  </si>
  <si>
    <t>"1P12" (7,24-1,81)*3,60</t>
  </si>
  <si>
    <t>"1P14" (15,27-1,81)*3,60</t>
  </si>
  <si>
    <t>-0,80*0,80</t>
  </si>
  <si>
    <t>"ostění" (0,90+2*2,05)*0,35</t>
  </si>
  <si>
    <t>-1,05*2,05</t>
  </si>
  <si>
    <t>"1P13" 17,58*3,60</t>
  </si>
  <si>
    <t>-0,80*2,05</t>
  </si>
  <si>
    <t>-1,20*2,09</t>
  </si>
  <si>
    <t>"ostění" (1,20+2*(2,09+0,92))*0,20</t>
  </si>
  <si>
    <t>"1P15" 17,10*3,59</t>
  </si>
  <si>
    <t>"ostění" (1,20+2*2,37)*0,325</t>
  </si>
  <si>
    <t>"ostění" (2,165+2*3,14)*0,325</t>
  </si>
  <si>
    <t>20</t>
  </si>
  <si>
    <t>978059541</t>
  </si>
  <si>
    <t>Odsekání obkladů stěn včetně otlučení podkladní omítky až na zdivo z obkládaček vnitřních, z jakýchkoliv materiálů, plochy přes 1 m2</t>
  </si>
  <si>
    <t>744603094</t>
  </si>
  <si>
    <t>https://podminky.urs.cz/item/CS_URS_2023_01/978059541</t>
  </si>
  <si>
    <t>"1P12"</t>
  </si>
  <si>
    <t>(2*1,15+2,47+0,97)*1,30</t>
  </si>
  <si>
    <t>997</t>
  </si>
  <si>
    <t>Přesun sutě</t>
  </si>
  <si>
    <t>997013213</t>
  </si>
  <si>
    <t>Vnitrostaveništní doprava suti a vybouraných hmot vodorovně do 50 m svisle ručně pro budovy a haly výšky přes 9 do 12 m</t>
  </si>
  <si>
    <t>t</t>
  </si>
  <si>
    <t>-1313401680</t>
  </si>
  <si>
    <t>https://podminky.urs.cz/item/CS_URS_2023_01/997013213</t>
  </si>
  <si>
    <t>22</t>
  </si>
  <si>
    <t>997013501</t>
  </si>
  <si>
    <t>Odvoz suti a vybouraných hmot na skládku nebo meziskládku se složením, na vzdálenost do 1 km</t>
  </si>
  <si>
    <t>1587945121</t>
  </si>
  <si>
    <t>https://podminky.urs.cz/item/CS_URS_2023_01/997013501</t>
  </si>
  <si>
    <t>23</t>
  </si>
  <si>
    <t>997013509</t>
  </si>
  <si>
    <t>Odvoz suti a vybouraných hmot na skládku nebo meziskládku se složením, na vzdálenost Příplatek k ceně za každý další i započatý 1 km přes 1 km</t>
  </si>
  <si>
    <t>1961941210</t>
  </si>
  <si>
    <t>https://podminky.urs.cz/item/CS_URS_2023_01/997013509</t>
  </si>
  <si>
    <t>43,556*9 "Přepočtené koeficientem množství</t>
  </si>
  <si>
    <t>24</t>
  </si>
  <si>
    <t>997013631</t>
  </si>
  <si>
    <t>Poplatek za uložení stavebního odpadu na skládce (skládkovné) směsného stavebního a demoličního zatříděného do Katalogu odpadů pod kódem 17 09 04</t>
  </si>
  <si>
    <t>485269601</t>
  </si>
  <si>
    <t>https://podminky.urs.cz/item/CS_URS_2023_01/997013631</t>
  </si>
  <si>
    <t>998</t>
  </si>
  <si>
    <t>Přesun hmot</t>
  </si>
  <si>
    <t>25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</si>
  <si>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</si>
  <si>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</si>
  <si>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2088581065</t>
  </si>
  <si>
    <t>https://podminky.urs.cz/item/CS_URS_2023_01/998017002</t>
  </si>
  <si>
    <t>PSV</t>
  </si>
  <si>
    <t>Práce a dodávky PSV</t>
  </si>
  <si>
    <t>713</t>
  </si>
  <si>
    <t>Izolace tepelné</t>
  </si>
  <si>
    <t>26</t>
  </si>
  <si>
    <t>713111121</t>
  </si>
  <si>
    <t>Montáž tepelné izolace stropů rohožemi, pásy, dílci, deskami, bloky (izolační materiál ve specifikaci) rovných spodem s uchycením (drátem, páskou apod.)</t>
  </si>
  <si>
    <t>-125598839</t>
  </si>
  <si>
    <t>https://podminky.urs.cz/item/CS_URS_2023_01/713111121</t>
  </si>
  <si>
    <t>C.01</t>
  </si>
  <si>
    <t>"1P14 - část"2,48*1,325</t>
  </si>
  <si>
    <t>"1P16" 1,51</t>
  </si>
  <si>
    <t>C.02</t>
  </si>
  <si>
    <t>"1P13" 15,99</t>
  </si>
  <si>
    <t>"1P14 - část" 14,45-3,286</t>
  </si>
  <si>
    <t>"1P15" 10,55</t>
  </si>
  <si>
    <t>C.05</t>
  </si>
  <si>
    <t>"1P10" 36,70</t>
  </si>
  <si>
    <t>"1P11"  31,39</t>
  </si>
  <si>
    <t>C.08</t>
  </si>
  <si>
    <t>"1P14" 3,42</t>
  </si>
  <si>
    <t>27</t>
  </si>
  <si>
    <t>63148151</t>
  </si>
  <si>
    <t>deska tepelně izolační minerální univerzální λ=0,033-0,035 tl 50mm</t>
  </si>
  <si>
    <t>32</t>
  </si>
  <si>
    <t>-303970531</t>
  </si>
  <si>
    <t>114,01*1,02 "Přepočtené koeficientem množství</t>
  </si>
  <si>
    <t>28</t>
  </si>
  <si>
    <t>713121111</t>
  </si>
  <si>
    <t>Montáž tepelné izolace podlah rohožemi, pásy, deskami, dílci, bloky (izolační materiál ve specifikaci) kladenými volně jednovrstvá</t>
  </si>
  <si>
    <t>1423418569</t>
  </si>
  <si>
    <t>https://podminky.urs.cz/item/CS_URS_2023_01/713121111</t>
  </si>
  <si>
    <t>P01</t>
  </si>
  <si>
    <t>"1P10" 36,70+2*1,20*0,15</t>
  </si>
  <si>
    <t>"1P11" 31,39+2*1,20*0,15+0,80*0,15</t>
  </si>
  <si>
    <t>"1P13" 15,99+1,21*0,15+0,80*0,15</t>
  </si>
  <si>
    <t>P02a</t>
  </si>
  <si>
    <t>"1P14" 14,45+0,90*0,50+0,90*0,17+0,90*0,32+0,70*0,125+1,20*0,325</t>
  </si>
  <si>
    <t>P02b</t>
  </si>
  <si>
    <t>"1P12" 3,42</t>
  </si>
  <si>
    <t>29</t>
  </si>
  <si>
    <t>28376554</t>
  </si>
  <si>
    <t>deska polystyrénová pro snížení kročejového hluku (max. zatížení 4 kN/m2) tl 40mm</t>
  </si>
  <si>
    <t>626559083</t>
  </si>
  <si>
    <t>85,222*1,02 "Přepočtené koeficientem množství</t>
  </si>
  <si>
    <t>30</t>
  </si>
  <si>
    <t>28376639</t>
  </si>
  <si>
    <t>deska polystyrénová pro snížení kročejového hluku (max. zatížení 3,5 kN/m2)</t>
  </si>
  <si>
    <t>-153450136</t>
  </si>
  <si>
    <t>" tl.60mm"  31,299*0,06</t>
  </si>
  <si>
    <t>31</t>
  </si>
  <si>
    <t>R-7131211</t>
  </si>
  <si>
    <t>Montáž izolace tepelné podlah lepená deskami 1 vrstva</t>
  </si>
  <si>
    <t>-383148520</t>
  </si>
  <si>
    <t>R-27342002</t>
  </si>
  <si>
    <t>deska pryžová mikroporézní tl 3mm</t>
  </si>
  <si>
    <t>-163769514</t>
  </si>
  <si>
    <t>116,521*1,02 "Přepočtené koeficientem množství</t>
  </si>
  <si>
    <t>33</t>
  </si>
  <si>
    <t>713191132</t>
  </si>
  <si>
    <t>Montáž tepelné izolace stavebních konstrukcí - doplňky a konstrukční součásti podlah, stropů vrchem nebo střech překrytím fólií separační z PE</t>
  </si>
  <si>
    <t>-1327728299</t>
  </si>
  <si>
    <t>https://podminky.urs.cz/item/CS_URS_2023_01/713191132</t>
  </si>
  <si>
    <t>34</t>
  </si>
  <si>
    <t>28323100</t>
  </si>
  <si>
    <t>fólie LDPE (750 kg/m3) proti zemní vlhkosti nad úrovní terénu tl 0,8mm</t>
  </si>
  <si>
    <t>-1620765695</t>
  </si>
  <si>
    <t>116,521*1,1 "Přepočtené koeficientem množství</t>
  </si>
  <si>
    <t>35</t>
  </si>
  <si>
    <t>998713102</t>
  </si>
  <si>
    <t>Přesun hmot pro izolace tepelné stanovený z hmotnosti přesunovaného materiálu vodorovná dopravní vzdálenost do 50 m v objektech výšky přes 6 m do 12 m</t>
  </si>
  <si>
    <t>-1571045547</t>
  </si>
  <si>
    <t>https://podminky.urs.cz/item/CS_URS_2023_01/998713102</t>
  </si>
  <si>
    <t>36</t>
  </si>
  <si>
    <t>998713181</t>
  </si>
  <si>
    <t>Přesun hmot pro izolace tepelné stanovený z hmotnosti přesunovaného materiálu Příplatek k cenám za přesun prováděný bez použití mechanizace pro jakoukoliv výšku objektu</t>
  </si>
  <si>
    <t>-320290129</t>
  </si>
  <si>
    <t>https://podminky.urs.cz/item/CS_URS_2023_01/998713181</t>
  </si>
  <si>
    <t>762</t>
  </si>
  <si>
    <t>Konstrukce tesařské</t>
  </si>
  <si>
    <t>37</t>
  </si>
  <si>
    <t>762511241</t>
  </si>
  <si>
    <t>Podlahové konstrukce podkladové z dřevoštěpkových desek OSB jednovrstvých šroubovaných na sraz, tloušťky desky 10 mm</t>
  </si>
  <si>
    <t>1106247416</t>
  </si>
  <si>
    <t>https://podminky.urs.cz/item/CS_URS_2023_01/762511241</t>
  </si>
  <si>
    <t>38</t>
  </si>
  <si>
    <t>762522812</t>
  </si>
  <si>
    <t>Demontáž podlah s polštáři z prken nebo fošen tl. přes 32 mm</t>
  </si>
  <si>
    <t>1436330038</t>
  </si>
  <si>
    <t>https://podminky.urs.cz/item/CS_URS_2023_01/762522812</t>
  </si>
  <si>
    <t>39</t>
  </si>
  <si>
    <t>998762102</t>
  </si>
  <si>
    <t>Přesun hmot pro konstrukce tesařské stanovený z hmotnosti přesunovaného materiálu vodorovná dopravní vzdálenost do 50 m v objektech výšky přes 6 do 12 m</t>
  </si>
  <si>
    <t>-1803207093</t>
  </si>
  <si>
    <t>https://podminky.urs.cz/item/CS_URS_2023_01/998762102</t>
  </si>
  <si>
    <t>40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</si>
  <si>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</si>
  <si>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</si>
  <si>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-1324601517</t>
  </si>
  <si>
    <t>https://podminky.urs.cz/item/CS_URS_2023_01/998762181</t>
  </si>
  <si>
    <t>763</t>
  </si>
  <si>
    <t>Konstrukce suché výstavby</t>
  </si>
  <si>
    <t>41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</si>
  <si>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</si>
  <si>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</si>
  <si>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-1428671731</t>
  </si>
  <si>
    <t>https://podminky.urs.cz/item/CS_URS_2023_01/763111316</t>
  </si>
  <si>
    <t>"1P15"  2,48*3,00</t>
  </si>
  <si>
    <t>42</t>
  </si>
  <si>
    <t>R-763111316</t>
  </si>
  <si>
    <t>Příčka ze sádrokartonových desek s nosnou konstrukcí z jednoduchých ocelových profilů UW, CW jednoduše opláštěná deskou standardní A tl. 12,5 mm, příčka tl. 150 mm, profil 100, s izolací, EI 30, Rw do 48 dB</t>
  </si>
  <si>
    <t>119323556</t>
  </si>
  <si>
    <t>"1P11" 0,90*2,02</t>
  </si>
  <si>
    <t>43</t>
  </si>
  <si>
    <t>763111336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</si>
  <si>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</si>
  <si>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-855321477</t>
  </si>
  <si>
    <t>https://podminky.urs.cz/item/CS_URS_2023_01/763111336</t>
  </si>
  <si>
    <t>1P12 + 1P16</t>
  </si>
  <si>
    <t>(1,68+1,025+1,458)*2,60</t>
  </si>
  <si>
    <t>-0,80*2,05*2</t>
  </si>
  <si>
    <t>44</t>
  </si>
  <si>
    <t>R-763111336</t>
  </si>
  <si>
    <t>Příčka ze sádrokartonových desek s nosnou konstrukcí z jednoduchých ocelových profilů UW, CW jednoduše opláštěná deskou impregnovanou H2 tl. 12,5 mm, příčka tl. 150 mm, profil 100, s izolací, EI 30, Rw do 48 dB</t>
  </si>
  <si>
    <t>-142436455</t>
  </si>
  <si>
    <t>"1P12" 0,40*2,60</t>
  </si>
  <si>
    <t>45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</si>
  <si>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</si>
  <si>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</si>
  <si>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-1988078810</t>
  </si>
  <si>
    <t>https://podminky.urs.cz/item/CS_URS_2023_01/763113341</t>
  </si>
  <si>
    <t>"1P16" 0,90*1,10</t>
  </si>
  <si>
    <t>46</t>
  </si>
  <si>
    <t>763131411</t>
  </si>
  <si>
    <t>Podhled ze sádrokartonových desek dvouvrstvá zavěšená spodní konstrukce z ocelových profilů CD, UD jednoduše opláštěná deskou standardní A, tl. 12,5 mm, bez izolace</t>
  </si>
  <si>
    <t>-434775115</t>
  </si>
  <si>
    <t>https://podminky.urs.cz/item/CS_URS_2023_01/763131411</t>
  </si>
  <si>
    <t>47</t>
  </si>
  <si>
    <t>1893349715</t>
  </si>
  <si>
    <t>48</t>
  </si>
  <si>
    <t>763131411.1</t>
  </si>
  <si>
    <t>-1296452318</t>
  </si>
  <si>
    <t>https://podminky.urs.cz/item/CS_URS_2023_01/763131411.1</t>
  </si>
  <si>
    <t>49</t>
  </si>
  <si>
    <t>763131451</t>
  </si>
  <si>
    <t>Podhled ze sádrokartonových desek dvouvrstvá zavěšená spodní konstrukce z ocelových profilů CD, UD jednoduše opláštěná deskou impregnovanou H2, tl. 12,5 mm, bez izolace</t>
  </si>
  <si>
    <t>682608128</t>
  </si>
  <si>
    <t>https://podminky.urs.cz/item/CS_URS_2023_01/763131451</t>
  </si>
  <si>
    <t>50</t>
  </si>
  <si>
    <t>763153401</t>
  </si>
  <si>
    <t>Podlaha ze sádrokartonových desek ze dvou desek sponkovaných (šroubovaných) a slepených tmelem tl. 2x12,5 mm podlaha tl. 25 mm</t>
  </si>
  <si>
    <t>314502637</t>
  </si>
  <si>
    <t>https://podminky.urs.cz/item/CS_URS_2023_01/763153401</t>
  </si>
  <si>
    <t>51</t>
  </si>
  <si>
    <t>R-7631</t>
  </si>
  <si>
    <t xml:space="preserve">SDK podlaha z desek tl 1x10 mm </t>
  </si>
  <si>
    <t>507903754</t>
  </si>
  <si>
    <t>52</t>
  </si>
  <si>
    <t>763251231</t>
  </si>
  <si>
    <t>Podlaha ze sádrovláknitých desek na pero a drážku podlahové desky tl. 2 x 12,5 mm podlaha tl. 45 mm s podsypem tl. 20 mm</t>
  </si>
  <si>
    <t>-1922875349</t>
  </si>
  <si>
    <t>https://podminky.urs.cz/item/CS_URS_2023_01/763251231</t>
  </si>
  <si>
    <t>53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</si>
  <si>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</si>
  <si>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</si>
  <si>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-189790558</t>
  </si>
  <si>
    <t>https://podminky.urs.cz/item/CS_URS_2023_01/998763302</t>
  </si>
  <si>
    <t>54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</si>
  <si>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</si>
  <si>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</si>
  <si>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310522750</t>
  </si>
  <si>
    <t>https://podminky.urs.cz/item/CS_URS_2023_01/998763381</t>
  </si>
  <si>
    <t>764</t>
  </si>
  <si>
    <t>Konstrukce klempířské</t>
  </si>
  <si>
    <t>55</t>
  </si>
  <si>
    <t>764002851</t>
  </si>
  <si>
    <t>Demontáž klempířských konstrukcí oplechování parapetů do suti</t>
  </si>
  <si>
    <t>1479103501</t>
  </si>
  <si>
    <t>https://podminky.urs.cz/item/CS_URS_2023_01/764002851</t>
  </si>
  <si>
    <t>56</t>
  </si>
  <si>
    <t>764216604</t>
  </si>
  <si>
    <t>Oplechování parapetů z pozinkovaného plechu s povrchovou úpravou rovných mechanicky kotvené, bez rohů rš 330 mm</t>
  </si>
  <si>
    <t>530911280</t>
  </si>
  <si>
    <t>https://podminky.urs.cz/item/CS_URS_2023_01/764216604</t>
  </si>
  <si>
    <t>"O 01" 1,25</t>
  </si>
  <si>
    <t>57</t>
  </si>
  <si>
    <t>998764102</t>
  </si>
  <si>
    <t>Přesun hmot pro konstrukce klempířské stanovený z hmotnosti přesunovaného materiálu vodorovná dopravní vzdálenost do 50 m v objektech výšky přes 6 do 12 m</t>
  </si>
  <si>
    <t>1927949318</t>
  </si>
  <si>
    <t>https://podminky.urs.cz/item/CS_URS_2023_01/998764102</t>
  </si>
  <si>
    <t>58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</si>
  <si>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</si>
  <si>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</si>
  <si>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-1943949660</t>
  </si>
  <si>
    <t>https://podminky.urs.cz/item/CS_URS_2023_01/998764181</t>
  </si>
  <si>
    <t>766</t>
  </si>
  <si>
    <t>Konstrukce truhlářské</t>
  </si>
  <si>
    <t>59</t>
  </si>
  <si>
    <t>766441822</t>
  </si>
  <si>
    <t>Demontáž parapetních desek dřevěných nebo plastových šířky přes 300 mm, délky přes 1000 do 2000 mm</t>
  </si>
  <si>
    <t>1949384038</t>
  </si>
  <si>
    <t>https://podminky.urs.cz/item/CS_URS_2023_01/766441822</t>
  </si>
  <si>
    <t>118</t>
  </si>
  <si>
    <t>766622132</t>
  </si>
  <si>
    <t>Montáž oken plastových včetně montáže rámu plochy přes 1 m2 otevíravých do zdiva, výšky přes 1,5 do 2,5 m</t>
  </si>
  <si>
    <t>454521846</t>
  </si>
  <si>
    <t>https://podminky.urs.cz/item/CS_URS_2023_01/766622132</t>
  </si>
  <si>
    <t xml:space="preserve">"okno O01"  1,21*2,07 </t>
  </si>
  <si>
    <t>119</t>
  </si>
  <si>
    <t>61140056</t>
  </si>
  <si>
    <t>okno plastové otevíravé/sklopné trojsklo přes plochu 1m2 přes v 2,5m</t>
  </si>
  <si>
    <t>-308353235</t>
  </si>
  <si>
    <t>"okno O01 1210 x  2070 mmPlastové okno dvoukřídlové, otevíravé a sklápěcí, zasklení trojsklo, vzhed podobný jako vybourané okno stávající"</t>
  </si>
  <si>
    <t>"barva bílám 43 dB, součinitel prostupu tepla min. 0,8 W/m2K"     1,21*2,07</t>
  </si>
  <si>
    <t>60</t>
  </si>
  <si>
    <t>766660001</t>
  </si>
  <si>
    <t>Montáž dveřních křídel dřevěných nebo plastových otevíravých do ocelové zárubně povrchově upravených jednokřídlových, šířky do 800 mm</t>
  </si>
  <si>
    <t>-118985192</t>
  </si>
  <si>
    <t>https://podminky.urs.cz/item/CS_URS_2023_01/766660001</t>
  </si>
  <si>
    <t>61162086</t>
  </si>
  <si>
    <t>dveře jednokřídlé dřevotřískové povrch laminátový plné 800x1970-2100mm</t>
  </si>
  <si>
    <t>-802085976</t>
  </si>
  <si>
    <t>"03L"2</t>
  </si>
  <si>
    <t>62</t>
  </si>
  <si>
    <t>61162085</t>
  </si>
  <si>
    <t>dveře jednokřídlé dřevotřískové povrch laminátový plné 700x1970-2100mm</t>
  </si>
  <si>
    <t>2052983031</t>
  </si>
  <si>
    <t>63</t>
  </si>
  <si>
    <t>766660041</t>
  </si>
  <si>
    <t>Montáž dveřních křídel dřevěných nebo plastových otevíravých do ocelové zárubně protipožárních s olověnou vložkou jednokřídlových, šířky do 800 mm</t>
  </si>
  <si>
    <t>549657990</t>
  </si>
  <si>
    <t>https://podminky.urs.cz/item/CS_URS_2023_01/766660041</t>
  </si>
  <si>
    <t>R-553412</t>
  </si>
  <si>
    <t>dveře bezpečnostní protipožární EW 30 D3 800x1970 mm</t>
  </si>
  <si>
    <t>1225538807</t>
  </si>
  <si>
    <t>65</t>
  </si>
  <si>
    <t>766660729</t>
  </si>
  <si>
    <t>Montáž dveřních doplňků dveřního kování interiérového štítku s klikou</t>
  </si>
  <si>
    <t>-1559667620</t>
  </si>
  <si>
    <t>https://podminky.urs.cz/item/CS_URS_2023_01/766660729</t>
  </si>
  <si>
    <t>"03L" 2</t>
  </si>
  <si>
    <t>"0POS4" 1</t>
  </si>
  <si>
    <t>66</t>
  </si>
  <si>
    <t>R-549146</t>
  </si>
  <si>
    <t xml:space="preserve">kování dveřní  </t>
  </si>
  <si>
    <t>-1417166857</t>
  </si>
  <si>
    <t>67</t>
  </si>
  <si>
    <t>766660735</t>
  </si>
  <si>
    <t>Montáž dveřních doplňků dveřního kování bezpečnostního rozvorového zámku tříbodového</t>
  </si>
  <si>
    <t>175964701</t>
  </si>
  <si>
    <t>https://podminky.urs.cz/item/CS_URS_2023_01/766660735</t>
  </si>
  <si>
    <t>68</t>
  </si>
  <si>
    <t>R-549141</t>
  </si>
  <si>
    <t xml:space="preserve">kování bezpečnostní </t>
  </si>
  <si>
    <t>-754154024</t>
  </si>
  <si>
    <t>69</t>
  </si>
  <si>
    <t>766694112</t>
  </si>
  <si>
    <t>Montáž ostatních truhlářských konstrukcí parapetních desek dřevěných nebo plastových šířky do 300 mm, délky přes 1000 do 1600 mm</t>
  </si>
  <si>
    <t>1594840940</t>
  </si>
  <si>
    <t>https://podminky.urs.cz/item/CS_URS_2023_01/766694112</t>
  </si>
  <si>
    <t>"O 01" 1</t>
  </si>
  <si>
    <t>70</t>
  </si>
  <si>
    <t>61144400</t>
  </si>
  <si>
    <t>parapet plastový vnitřní komůrkový tl 20mm š 180mm</t>
  </si>
  <si>
    <t>336699701</t>
  </si>
  <si>
    <t>71</t>
  </si>
  <si>
    <t>61144019</t>
  </si>
  <si>
    <t>koncovka k parapetu plastovému vnitřnímu 1 pár</t>
  </si>
  <si>
    <t>sada</t>
  </si>
  <si>
    <t>-419228462</t>
  </si>
  <si>
    <t>72</t>
  </si>
  <si>
    <t>766695213</t>
  </si>
  <si>
    <t>Montáž ostatních truhlářských konstrukcí prahů dveří jednokřídlových, šířky přes 100 mm</t>
  </si>
  <si>
    <t>660335029</t>
  </si>
  <si>
    <t>https://podminky.urs.cz/item/CS_URS_2023_01/766695213</t>
  </si>
  <si>
    <t>73</t>
  </si>
  <si>
    <t>61187161</t>
  </si>
  <si>
    <t>práh dveřní dřevěný dubový tl 20mm dl 820mm š 150mm</t>
  </si>
  <si>
    <t>-529526398</t>
  </si>
  <si>
    <t>74</t>
  </si>
  <si>
    <t>998766102</t>
  </si>
  <si>
    <t>Přesun hmot pro konstrukce truhlářské stanovený z hmotnosti přesunovaného materiálu vodorovná dopravní vzdálenost do 50 m v objektech výšky přes 6 do 12 m</t>
  </si>
  <si>
    <t>302977475</t>
  </si>
  <si>
    <t>https://podminky.urs.cz/item/CS_URS_2023_01/998766102</t>
  </si>
  <si>
    <t>75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</si>
  <si>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</si>
  <si>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</si>
  <si>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224121662</t>
  </si>
  <si>
    <t>https://podminky.urs.cz/item/CS_URS_2023_01/998766181</t>
  </si>
  <si>
    <t>767</t>
  </si>
  <si>
    <t>Konstrukce zámečnické</t>
  </si>
  <si>
    <t>76</t>
  </si>
  <si>
    <t>767821112</t>
  </si>
  <si>
    <t>Montáž poštovních schránek samostatných zavěšených</t>
  </si>
  <si>
    <t>-275560168</t>
  </si>
  <si>
    <t>https://podminky.urs.cz/item/CS_URS_2023_01/767821112</t>
  </si>
  <si>
    <t>77</t>
  </si>
  <si>
    <t>55348112</t>
  </si>
  <si>
    <t>schránka listová se sklapkou Pz 370x330x100mm</t>
  </si>
  <si>
    <t>1451073142</t>
  </si>
  <si>
    <t>78</t>
  </si>
  <si>
    <t>998767102</t>
  </si>
  <si>
    <t>Přesun hmot pro zámečnické konstrukce stanovený z hmotnosti přesunovaného materiálu vodorovná dopravní vzdálenost do 50 m v objektech výšky přes 6 do 12 m</t>
  </si>
  <si>
    <t>-1950896886</t>
  </si>
  <si>
    <t>https://podminky.urs.cz/item/CS_URS_2023_01/998767102</t>
  </si>
  <si>
    <t>79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</si>
  <si>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</si>
  <si>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</si>
  <si>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1596421359</t>
  </si>
  <si>
    <t>https://podminky.urs.cz/item/CS_URS_2023_01/998767181</t>
  </si>
  <si>
    <t>771</t>
  </si>
  <si>
    <t>Podlahy z dlaždic</t>
  </si>
  <si>
    <t>80</t>
  </si>
  <si>
    <t>771111011</t>
  </si>
  <si>
    <t>Příprava podkladu před provedením dlažby vysátí podlah</t>
  </si>
  <si>
    <t>-838943420</t>
  </si>
  <si>
    <t>https://podminky.urs.cz/item/CS_URS_2023_01/771111011</t>
  </si>
  <si>
    <t>81</t>
  </si>
  <si>
    <t>771121011</t>
  </si>
  <si>
    <t>Příprava podkladu před provedením dlažby nátěr penetrační na podlahu</t>
  </si>
  <si>
    <t>1932338267</t>
  </si>
  <si>
    <t>https://podminky.urs.cz/item/CS_URS_2023_01/771121011</t>
  </si>
  <si>
    <t>82</t>
  </si>
  <si>
    <t>771473112</t>
  </si>
  <si>
    <t>Montáž soklů z dlaždic keramických lepených standardním lepidlem rovných, výšky přes 65 do 90 mm</t>
  </si>
  <si>
    <t>1782439235</t>
  </si>
  <si>
    <t>https://podminky.urs.cz/item/CS_URS_2023_01/771473112</t>
  </si>
  <si>
    <t>"1P14" 21,49-2*0,90-0,80-0,70+2*0,50+2*0,17</t>
  </si>
  <si>
    <t>"1P15" 13,55-0,70</t>
  </si>
  <si>
    <t>83</t>
  </si>
  <si>
    <t>771571810</t>
  </si>
  <si>
    <t>Demontáž podlah z dlaždic keramických kladených do malty</t>
  </si>
  <si>
    <t>-1791708947</t>
  </si>
  <si>
    <t>https://podminky.urs.cz/item/CS_URS_2023_01/771571810</t>
  </si>
  <si>
    <t>"1P12" 2,84</t>
  </si>
  <si>
    <t>84</t>
  </si>
  <si>
    <t>771574112</t>
  </si>
  <si>
    <t>Montáž podlah z dlaždic keramických lepených flexibilním lepidlem maloformátových hladkých přes 9 do 12 ks/m2</t>
  </si>
  <si>
    <t>-638675306</t>
  </si>
  <si>
    <t>https://podminky.urs.cz/item/CS_URS_2023_01/771574112</t>
  </si>
  <si>
    <t>85</t>
  </si>
  <si>
    <t>59761434</t>
  </si>
  <si>
    <t>dlažba keramická slinutá hladká do interiéru i exteriéru pro vysoké mechanické namáhání přes 9 do 12ks/m2</t>
  </si>
  <si>
    <t>148520955</t>
  </si>
  <si>
    <t>"dlažba"31,299</t>
  </si>
  <si>
    <t>"sokl"32,38*0,08</t>
  </si>
  <si>
    <t>33,889*1,1 "Přepočtené koeficientem množství</t>
  </si>
  <si>
    <t>86</t>
  </si>
  <si>
    <t>771591112</t>
  </si>
  <si>
    <t>Izolace podlahy pod dlažbu nátěrem nebo stěrkou ve dvou vrstvách</t>
  </si>
  <si>
    <t>-734591901</t>
  </si>
  <si>
    <t>https://podminky.urs.cz/item/CS_URS_2023_01/771591112</t>
  </si>
  <si>
    <t>87</t>
  </si>
  <si>
    <t>R-771591185</t>
  </si>
  <si>
    <t>Podlahy - dokončovací práce pracnější řezání dlaždic keramických rovné</t>
  </si>
  <si>
    <t>845012137</t>
  </si>
  <si>
    <t>https://podminky.urs.cz/item/CS_URS_2023_01/R-771591185</t>
  </si>
  <si>
    <t>řezání dlažba na sokl</t>
  </si>
  <si>
    <t>32,38/0,30</t>
  </si>
  <si>
    <t>88</t>
  </si>
  <si>
    <t>771591241</t>
  </si>
  <si>
    <t>Izolace podlahy pod dlažbu těsnícími izolačními pásy vnitřní kout</t>
  </si>
  <si>
    <t>1861185985</t>
  </si>
  <si>
    <t>https://podminky.urs.cz/item/CS_URS_2023_01/771591241</t>
  </si>
  <si>
    <t>"1P12 " 4</t>
  </si>
  <si>
    <t>"1P16" 4</t>
  </si>
  <si>
    <t>89</t>
  </si>
  <si>
    <t>771591242</t>
  </si>
  <si>
    <t>Izolace podlahy pod dlažbu těsnícími izolačními pásy vnější roh</t>
  </si>
  <si>
    <t>-2025359784</t>
  </si>
  <si>
    <t>https://podminky.urs.cz/item/CS_URS_2023_01/771591242</t>
  </si>
  <si>
    <t>"1P12 " 3</t>
  </si>
  <si>
    <t>"1P12" 2</t>
  </si>
  <si>
    <t>90</t>
  </si>
  <si>
    <t>771591264</t>
  </si>
  <si>
    <t>Izolace podlahy pod dlažbu těsnícími izolačními pásy mezi podlahou a stěnu</t>
  </si>
  <si>
    <t>1490970189</t>
  </si>
  <si>
    <t>https://podminky.urs.cz/item/CS_URS_2023_01/771591264</t>
  </si>
  <si>
    <t>"1P12 " 8,05-0,70</t>
  </si>
  <si>
    <t>"1P16" 5,17-0,70</t>
  </si>
  <si>
    <t>91</t>
  </si>
  <si>
    <t>998771102</t>
  </si>
  <si>
    <t>Přesun hmot pro podlahy z dlaždic stanovený z hmotnosti přesunovaného materiálu vodorovná dopravní vzdálenost do 50 m v objektech výšky přes 6 do 12 m</t>
  </si>
  <si>
    <t>-1831834463</t>
  </si>
  <si>
    <t>https://podminky.urs.cz/item/CS_URS_2023_01/998771102</t>
  </si>
  <si>
    <t>92</t>
  </si>
  <si>
    <t>998771181</t>
  </si>
  <si>
    <t>Přesun hmot pro podlahy z dlaždic stanovený z hmotnosti přesunovaného materiálu Příplatek k ceně za přesun prováděný bez použití mechanizace pro jakoukoliv výšku objektu</t>
  </si>
  <si>
    <t>579609329</t>
  </si>
  <si>
    <t>https://podminky.urs.cz/item/CS_URS_2023_01/998771181</t>
  </si>
  <si>
    <t>776</t>
  </si>
  <si>
    <t>Podlahy povlakové</t>
  </si>
  <si>
    <t>93</t>
  </si>
  <si>
    <t>776111311</t>
  </si>
  <si>
    <t>Příprava podkladu vysátí podlah</t>
  </si>
  <si>
    <t>-575333296</t>
  </si>
  <si>
    <t>https://podminky.urs.cz/item/CS_URS_2023_01/776111311</t>
  </si>
  <si>
    <t>776121111</t>
  </si>
  <si>
    <t>Příprava podkladu penetrace vodou ředitelná podlah</t>
  </si>
  <si>
    <t>-1629040636</t>
  </si>
  <si>
    <t>https://podminky.urs.cz/item/CS_URS_2023_01/776121111</t>
  </si>
  <si>
    <t>776241111</t>
  </si>
  <si>
    <t>Montáž podlahovin ze sametového vinylu lepením pásů hladkých (bez vzoru)</t>
  </si>
  <si>
    <t>455878951</t>
  </si>
  <si>
    <t>https://podminky.urs.cz/item/CS_URS_2023_01/776241111</t>
  </si>
  <si>
    <t>28411012</t>
  </si>
  <si>
    <t>PVC vinyl heterogenní protiskluzná tl 2,00mm, nášlapná vrstva 0,70mm, třída zátěže 34/43, otlak do 0,05mm, R10, hořlavost Bfl S1</t>
  </si>
  <si>
    <t>-1447024181</t>
  </si>
  <si>
    <t>85,222*1,1 "Přepočtené koeficientem množství</t>
  </si>
  <si>
    <t>97</t>
  </si>
  <si>
    <t>776421111</t>
  </si>
  <si>
    <t>Montáž lišt obvodových lepených</t>
  </si>
  <si>
    <t>-915979496</t>
  </si>
  <si>
    <t>https://podminky.urs.cz/item/CS_URS_2023_01/776421111</t>
  </si>
  <si>
    <t>"1P10" 25,08+2*2*0,15</t>
  </si>
  <si>
    <t>"1P11"22,42-0,80+2*2*0,15</t>
  </si>
  <si>
    <t>"1P13" 17,58-0,90+2*0,15</t>
  </si>
  <si>
    <t>98</t>
  </si>
  <si>
    <t>28411009</t>
  </si>
  <si>
    <t>lišta soklová PVC 18x80mm</t>
  </si>
  <si>
    <t>-959061209</t>
  </si>
  <si>
    <t>64,88*1,02 "Přepočtené koeficientem množství</t>
  </si>
  <si>
    <t>99</t>
  </si>
  <si>
    <t>998776102</t>
  </si>
  <si>
    <t>Přesun hmot pro podlahy povlakové stanovený z hmotnosti přesunovaného materiálu vodorovná dopravní vzdálenost do 50 m v objektech výšky přes 6 do 12 m</t>
  </si>
  <si>
    <t>-1115671701</t>
  </si>
  <si>
    <t>https://podminky.urs.cz/item/CS_URS_2023_01/998776102</t>
  </si>
  <si>
    <t>100</t>
  </si>
  <si>
    <t>998776181</t>
  </si>
  <si>
    <t>Přesun hmot pro podlahy povlakové stanovený z hmotnosti přesunovaného materiálu Příplatek k cenám za přesun prováděný bez použití mechanizace pro jakoukoliv výšku objektu</t>
  </si>
  <si>
    <t>754608749</t>
  </si>
  <si>
    <t>https://podminky.urs.cz/item/CS_URS_2023_01/998776181</t>
  </si>
  <si>
    <t>781</t>
  </si>
  <si>
    <t>Dokončovací práce - obklady</t>
  </si>
  <si>
    <t>101</t>
  </si>
  <si>
    <t>781111011</t>
  </si>
  <si>
    <t>Příprava podkladu před provedením obkladu oprášení (ometení) stěny</t>
  </si>
  <si>
    <t>-828433941</t>
  </si>
  <si>
    <t>https://podminky.urs.cz/item/CS_URS_2023_01/781111011</t>
  </si>
  <si>
    <t>"1P10" (2,05+2,00)*0,50</t>
  </si>
  <si>
    <t>"1P12" (8,05-0,70)*2,00</t>
  </si>
  <si>
    <t>"1P16"  (5,17-0,70)*2,00</t>
  </si>
  <si>
    <t>102</t>
  </si>
  <si>
    <t>781121011</t>
  </si>
  <si>
    <t>Příprava podkladu před provedením obkladu nátěr penetrační na stěnu</t>
  </si>
  <si>
    <t>577854292</t>
  </si>
  <si>
    <t>https://podminky.urs.cz/item/CS_URS_2023_01/781121011</t>
  </si>
  <si>
    <t>103</t>
  </si>
  <si>
    <t>781131112</t>
  </si>
  <si>
    <t>Izolace stěny pod obklad izolace nátěrem nebo stěrkou ve dvou vrstvách</t>
  </si>
  <si>
    <t>-1841786750</t>
  </si>
  <si>
    <t>https://podminky.urs.cz/item/CS_URS_2023_01/781131112</t>
  </si>
  <si>
    <t xml:space="preserve">stěny </t>
  </si>
  <si>
    <t>"1P12 " (8,05-0,70)*0,25+(0,90*2+1,15)*(2,00-0,25)</t>
  </si>
  <si>
    <t>"1P16"(5,17-0,70)*0,25</t>
  </si>
  <si>
    <t>104</t>
  </si>
  <si>
    <t>781131232</t>
  </si>
  <si>
    <t>Izolace stěny pod obklad izolace těsnícími izolačními pásy pro styčné nebo dilatační spáry</t>
  </si>
  <si>
    <t>-1490629836</t>
  </si>
  <si>
    <t>https://podminky.urs.cz/item/CS_URS_2023_01/781131232</t>
  </si>
  <si>
    <t>"1P12 "6*0,25+2*2,00</t>
  </si>
  <si>
    <t>"1P16" 6*0,25</t>
  </si>
  <si>
    <t>105</t>
  </si>
  <si>
    <t>781474112</t>
  </si>
  <si>
    <t>Montáž obkladů vnitřních stěn z dlaždic keramických lepených flexibilním lepidlem maloformátových hladkých přes 9 do 12 ks/m2</t>
  </si>
  <si>
    <t>-2034069886</t>
  </si>
  <si>
    <t>https://podminky.urs.cz/item/CS_URS_2023_01/781474112</t>
  </si>
  <si>
    <t>106</t>
  </si>
  <si>
    <t>59761026</t>
  </si>
  <si>
    <t>obklad keramický hladký do 12ks/m2</t>
  </si>
  <si>
    <t>348145534</t>
  </si>
  <si>
    <t>25,665*1,1 "Přepočtené koeficientem množství</t>
  </si>
  <si>
    <t>107</t>
  </si>
  <si>
    <t>998781102</t>
  </si>
  <si>
    <t>Přesun hmot pro obklady keramické stanovený z hmotnosti přesunovaného materiálu vodorovná dopravní vzdálenost do 50 m v objektech výšky přes 6 do 12 m</t>
  </si>
  <si>
    <t>2126769777</t>
  </si>
  <si>
    <t>https://podminky.urs.cz/item/CS_URS_2023_01/998781102</t>
  </si>
  <si>
    <t>108</t>
  </si>
  <si>
    <t>998781181</t>
  </si>
  <si>
    <t>Přesun hmot pro obklady keramické stanovený z hmotnosti přesunovaného materiálu Příplatek k cenám za přesun prováděný bez použití mechanizace pro jakoukoliv výšku objektu</t>
  </si>
  <si>
    <t>1072957553</t>
  </si>
  <si>
    <t>https://podminky.urs.cz/item/CS_URS_2023_01/998781181</t>
  </si>
  <si>
    <t>783</t>
  </si>
  <si>
    <t>Dokončovací práce - nátěry</t>
  </si>
  <si>
    <t>109</t>
  </si>
  <si>
    <t>783301311</t>
  </si>
  <si>
    <t>Příprava podkladu zámečnických konstrukcí před provedením nátěru odmaštění odmašťovačem vodou ředitelným</t>
  </si>
  <si>
    <t>1706991419</t>
  </si>
  <si>
    <t>https://podminky.urs.cz/item/CS_URS_2023_01/783301311</t>
  </si>
  <si>
    <t>zárubně</t>
  </si>
  <si>
    <t>(0,70+2*1,97)*(0,125+2*0,05)*3</t>
  </si>
  <si>
    <t>(0,80+2*1,97)*(0,150+2*0,05)*2</t>
  </si>
  <si>
    <t>(0,80+2*1,97)*(0,250+2*0,05)*1</t>
  </si>
  <si>
    <t>110</t>
  </si>
  <si>
    <t>783314201</t>
  </si>
  <si>
    <t>Základní antikorozní nátěr zámečnických konstrukcí jednonásobný syntetický standardní</t>
  </si>
  <si>
    <t>1409730</t>
  </si>
  <si>
    <t>https://podminky.urs.cz/item/CS_URS_2023_01/783314201</t>
  </si>
  <si>
    <t>111</t>
  </si>
  <si>
    <t>783317101</t>
  </si>
  <si>
    <t>Krycí nátěr (email) zámečnických konstrukcí jednonásobný syntetický standardní</t>
  </si>
  <si>
    <t>-304035804</t>
  </si>
  <si>
    <t>https://podminky.urs.cz/item/CS_URS_2023_01/783317101</t>
  </si>
  <si>
    <t>784</t>
  </si>
  <si>
    <t>Dokončovací práce - malby a tapety</t>
  </si>
  <si>
    <t>112</t>
  </si>
  <si>
    <t>784111001</t>
  </si>
  <si>
    <t>Oprášení (ometení) podkladu v místnostech výšky do 3,80 m</t>
  </si>
  <si>
    <t>-1202341634</t>
  </si>
  <si>
    <t>https://podminky.urs.cz/item/CS_URS_2023_01/784111001</t>
  </si>
  <si>
    <t>"omítky" 253,933</t>
  </si>
  <si>
    <t>"SDK podhledy" 114,01</t>
  </si>
  <si>
    <t>"SDK příčky"( 2,48*2,80-0,80*2,05)*2</t>
  </si>
  <si>
    <t>0,90*2,05*2</t>
  </si>
  <si>
    <t>(1,445+1,49+1,025)*2,40</t>
  </si>
  <si>
    <t>(1,445+0,395+0,335)*(2,40-2,00)</t>
  </si>
  <si>
    <t>(0,23+1,68+0,90)*(2,40-2,00)</t>
  </si>
  <si>
    <t>113</t>
  </si>
  <si>
    <t>784181121</t>
  </si>
  <si>
    <t>Penetrace podkladu jednonásobná hloubková akrylátová bezbarvá v místnostech výšky do 3,80 m</t>
  </si>
  <si>
    <t>-320950981</t>
  </si>
  <si>
    <t>https://podminky.urs.cz/item/CS_URS_2023_01/784181121</t>
  </si>
  <si>
    <t>114</t>
  </si>
  <si>
    <t>784211101</t>
  </si>
  <si>
    <t>Malby z malířských směsí oděruvzdorných za mokra dvojnásobné, bílé za mokra oděruvzdorné výborně v místnostech výšky do 3,80 m</t>
  </si>
  <si>
    <t>-865367710</t>
  </si>
  <si>
    <t>https://podminky.urs.cz/item/CS_URS_2023_01/784211101</t>
  </si>
  <si>
    <t>790</t>
  </si>
  <si>
    <t>Ostatní</t>
  </si>
  <si>
    <t>115</t>
  </si>
  <si>
    <t>R-790-101</t>
  </si>
  <si>
    <t>Kuchyňská linka - D+M</t>
  </si>
  <si>
    <t>737929978</t>
  </si>
  <si>
    <t>116</t>
  </si>
  <si>
    <t>R-790-103.1</t>
  </si>
  <si>
    <t xml:space="preserve">Sporák - kombinovaný
Klíčové vlastnosti:
4 plynové hořáky s pojistkou StopGas a integrovaným zapalováním
výkonná multifunkční trouba má 8 programů s přesnou regulací teploty v rozmezí 50-275 °C
digitální časový spínač s hodinami
programování doby pečení
výsuvné teleskopické rošty
speciální program na čištění trouby EcoClean
 </t>
  </si>
  <si>
    <t>1427510367</t>
  </si>
  <si>
    <t>117</t>
  </si>
  <si>
    <t>R-790-104</t>
  </si>
  <si>
    <t>Dřez - kuch.linky</t>
  </si>
  <si>
    <t>-1780880402</t>
  </si>
  <si>
    <t>SO 02 - Zdravotechnika</t>
  </si>
  <si>
    <t xml:space="preserve">    97 - Prorážení otvorů a ostatní bourací práce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</si>
  <si>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</si>
  <si>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</si>
  <si>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</si>
  <si>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</si>
  <si>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</si>
  <si>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M - Práce a dodávky M</t>
  </si>
  <si>
    <t xml:space="preserve">    23-M - Montáže potrubí</t>
  </si>
  <si>
    <t>HZS - Hodinové zúčtovací sazby</t>
  </si>
  <si>
    <t>612135101</t>
  </si>
  <si>
    <t>Hrubá výplň rýh maltou jakékoli šířky rýhy ve stěnách</t>
  </si>
  <si>
    <t>257572374</t>
  </si>
  <si>
    <t>https://podminky.urs.cz/item/CS_URS_2023_01/612135101</t>
  </si>
  <si>
    <t>Prorážení otvorů a ostatní bourací práce</t>
  </si>
  <si>
    <t>974031153</t>
  </si>
  <si>
    <t>Vysekání rýh ve zdivu cihelném na maltu vápennou nebo vápenocementovou do hl. 100 mm a šířky do 100 mm</t>
  </si>
  <si>
    <t>1348713431</t>
  </si>
  <si>
    <t>https://podminky.urs.cz/item/CS_URS_2023_01/974031153</t>
  </si>
  <si>
    <t>-557727344</t>
  </si>
  <si>
    <t>676491032</t>
  </si>
  <si>
    <t>857502528</t>
  </si>
  <si>
    <t>1,695*9 "Přepočtené koeficientem množství</t>
  </si>
  <si>
    <t>980404104</t>
  </si>
  <si>
    <t>-2104858733</t>
  </si>
  <si>
    <t>721</t>
  </si>
  <si>
    <t>Zdravotechnika - vnitřní kanalizace</t>
  </si>
  <si>
    <t>721140802</t>
  </si>
  <si>
    <t>Demontáž potrubí z litinových trub odpadních nebo dešťových do DN 100</t>
  </si>
  <si>
    <t>2057857319</t>
  </si>
  <si>
    <t>https://podminky.urs.cz/item/CS_URS_2023_01/721140802</t>
  </si>
  <si>
    <t>721174042</t>
  </si>
  <si>
    <t>Potrubí z trub polypropylenových připojovací DN 40</t>
  </si>
  <si>
    <t>-866546976</t>
  </si>
  <si>
    <t>https://podminky.urs.cz/item/CS_URS_2023_01/721174042</t>
  </si>
  <si>
    <t>721174043</t>
  </si>
  <si>
    <t>Potrubí z trub polypropylenových připojovací DN 50</t>
  </si>
  <si>
    <t>-642244521</t>
  </si>
  <si>
    <t>https://podminky.urs.cz/item/CS_URS_2023_01/721174043</t>
  </si>
  <si>
    <t>721174044</t>
  </si>
  <si>
    <t>Potrubí z trub polypropylenových připojovací DN 75</t>
  </si>
  <si>
    <t>-1493760993</t>
  </si>
  <si>
    <t>https://podminky.urs.cz/item/CS_URS_2023_01/721174044</t>
  </si>
  <si>
    <t>721174045</t>
  </si>
  <si>
    <t>Potrubí z trub polypropylenových připojovací DN 110</t>
  </si>
  <si>
    <t>-1872039392</t>
  </si>
  <si>
    <t>https://podminky.urs.cz/item/CS_URS_2023_01/721174045</t>
  </si>
  <si>
    <t>721194104</t>
  </si>
  <si>
    <t>Vyměření přípojek na potrubí vyvedení a upevnění odpadních výpustek DN 40</t>
  </si>
  <si>
    <t>-1180243488</t>
  </si>
  <si>
    <t>https://podminky.urs.cz/item/CS_URS_2023_01/721194104</t>
  </si>
  <si>
    <t>721194105</t>
  </si>
  <si>
    <t>Vyměření přípojek na potrubí vyvedení a upevnění odpadních výpustek DN 50</t>
  </si>
  <si>
    <t>-1640628078</t>
  </si>
  <si>
    <t>https://podminky.urs.cz/item/CS_URS_2023_01/721194105</t>
  </si>
  <si>
    <t>721194109</t>
  </si>
  <si>
    <t>Vyměření přípojek na potrubí vyvedení a upevnění odpadních výpustek DN 110</t>
  </si>
  <si>
    <t>1659984881</t>
  </si>
  <si>
    <t>https://podminky.urs.cz/item/CS_URS_2023_01/721194109</t>
  </si>
  <si>
    <t>28615571</t>
  </si>
  <si>
    <t>odbočka HTEA úhel 87° DN 75/50</t>
  </si>
  <si>
    <t>256</t>
  </si>
  <si>
    <t>-2126801718</t>
  </si>
  <si>
    <t>28615572</t>
  </si>
  <si>
    <t>odbočka HTEA úhel 87° DN 110/50</t>
  </si>
  <si>
    <t>1670962527</t>
  </si>
  <si>
    <t>28615573</t>
  </si>
  <si>
    <t>odbočka HTEA úhel 87° DN 110/75</t>
  </si>
  <si>
    <t>-1662828067</t>
  </si>
  <si>
    <t>28615574</t>
  </si>
  <si>
    <t>odbočka HTEA úhel 87° DN 110/110</t>
  </si>
  <si>
    <t>-464943585</t>
  </si>
  <si>
    <t>28615594</t>
  </si>
  <si>
    <t>odbočka dvojitá HTDA úhel 87° DN 110/110/110</t>
  </si>
  <si>
    <t>1022031338</t>
  </si>
  <si>
    <t>721290111</t>
  </si>
  <si>
    <t>Zkouška těsnosti kanalizace v objektech vodou do DN 125</t>
  </si>
  <si>
    <t>-790688033</t>
  </si>
  <si>
    <t>https://podminky.urs.cz/item/CS_URS_2023_01/721290111</t>
  </si>
  <si>
    <t>R-721290822</t>
  </si>
  <si>
    <t>Vnitrostaveništní přemístění vybouraných (demontovaných) hmot vnitřní kanalizace vodorovně do 100 m v objektech výšky přes 6 do 12 m</t>
  </si>
  <si>
    <t>1558490562</t>
  </si>
  <si>
    <t>998721102</t>
  </si>
  <si>
    <t>Přesun hmot pro vnitřní kanalizace stanovený z hmotnosti přesunovaného materiálu vodorovná dopravní vzdálenost do 50 m v objektech výšky přes 6 do 12 m</t>
  </si>
  <si>
    <t>-1319575628</t>
  </si>
  <si>
    <t>https://podminky.urs.cz/item/CS_URS_2023_01/998721102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</si>
  <si>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</si>
  <si>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</si>
  <si>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1544893571</t>
  </si>
  <si>
    <t>https://podminky.urs.cz/item/CS_URS_2023_01/998721181</t>
  </si>
  <si>
    <t>722</t>
  </si>
  <si>
    <t>Zdravotechnika - vnitřní vodovod</t>
  </si>
  <si>
    <t>R-722100010</t>
  </si>
  <si>
    <t>Napojení potrubí</t>
  </si>
  <si>
    <t>847386446</t>
  </si>
  <si>
    <t>722130801</t>
  </si>
  <si>
    <t>Demontáž potrubí z ocelových trubek pozinkovaných závitových do DN 25</t>
  </si>
  <si>
    <t>522019357</t>
  </si>
  <si>
    <t>https://podminky.urs.cz/item/CS_URS_2023_01/722130801</t>
  </si>
  <si>
    <t>722174021</t>
  </si>
  <si>
    <t>Potrubí z plastových trubek z polypropylenu PPR svařovaných polyfúzně PN 20 (SDR 6) D 16 x 2,7</t>
  </si>
  <si>
    <t>-2049149394</t>
  </si>
  <si>
    <t>https://podminky.urs.cz/item/CS_URS_2023_01/722174021</t>
  </si>
  <si>
    <t>722174022</t>
  </si>
  <si>
    <t>Potrubí z plastových trubek z polypropylenu PPR svařovaných polyfúzně PN 20 (SDR 6) D 20 x 3,4</t>
  </si>
  <si>
    <t>2095108598</t>
  </si>
  <si>
    <t>https://podminky.urs.cz/item/CS_URS_2023_01/722174022</t>
  </si>
  <si>
    <t>722174023</t>
  </si>
  <si>
    <t>Potrubí z plastových trubek z polypropylenu PPR svařovaných polyfúzně PN 20 (SDR 6) D 25 x 4,2</t>
  </si>
  <si>
    <t>-1944256179</t>
  </si>
  <si>
    <t>https://podminky.urs.cz/item/CS_URS_2023_01/722174023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</si>
  <si>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</si>
  <si>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</si>
  <si>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958731452</t>
  </si>
  <si>
    <t>https://podminky.urs.cz/item/CS_URS_2023_01/722181231</t>
  </si>
  <si>
    <t>"DN 16" 18,00</t>
  </si>
  <si>
    <t>"DN 20" 7,00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</si>
  <si>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</si>
  <si>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</si>
  <si>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234907332</t>
  </si>
  <si>
    <t>https://podminky.urs.cz/item/CS_URS_2023_01/722181232</t>
  </si>
  <si>
    <t>R-722190221</t>
  </si>
  <si>
    <t>Přípojky vodovodní pro pevné připojení DN 15</t>
  </si>
  <si>
    <t>soubor</t>
  </si>
  <si>
    <t>1331277690</t>
  </si>
  <si>
    <t>722190401</t>
  </si>
  <si>
    <t>Zřízení přípojek na potrubí vyvedení a upevnění výpustek do DN 25</t>
  </si>
  <si>
    <t>38868888</t>
  </si>
  <si>
    <t>https://podminky.urs.cz/item/CS_URS_2023_01/722190401</t>
  </si>
  <si>
    <t>55190005</t>
  </si>
  <si>
    <t>flexi hadice ohebná k baterii D 8x12mm F 1/2"xM10 500mm</t>
  </si>
  <si>
    <t>553644528</t>
  </si>
  <si>
    <t>722220151</t>
  </si>
  <si>
    <t>Armatury s jedním závitem plastové (PPR) PN 20 (SDR 6) DN 16 x G 1/2"</t>
  </si>
  <si>
    <t>-1353743189</t>
  </si>
  <si>
    <t>https://podminky.urs.cz/item/CS_URS_2023_01/722220151</t>
  </si>
  <si>
    <t>722220161</t>
  </si>
  <si>
    <t>Armatury s jedním závitem plastové (PPR) PN 20 (SDR 6) DN 20 x G 1/2" (nástěnný komplet)</t>
  </si>
  <si>
    <t>-1941421228</t>
  </si>
  <si>
    <t>https://podminky.urs.cz/item/CS_URS_2023_01/722220161</t>
  </si>
  <si>
    <t>R-722231161</t>
  </si>
  <si>
    <t>Ventil pojistný pružinový G 1/2</t>
  </si>
  <si>
    <t>269849212</t>
  </si>
  <si>
    <t>722232011</t>
  </si>
  <si>
    <t>Armatury se dvěma závity kulové kohouty PN 16 do 120°C podomítkové vnitřní závit G 1/2"</t>
  </si>
  <si>
    <t>-1056091066</t>
  </si>
  <si>
    <t>https://podminky.urs.cz/item/CS_URS_2023_01/722232011</t>
  </si>
  <si>
    <t>722232012</t>
  </si>
  <si>
    <t>Armatury se dvěma závity kulové kohouty PN 16 do 120°C podomítkové vnitřní závit G 3/4"</t>
  </si>
  <si>
    <t>-141530818</t>
  </si>
  <si>
    <t>https://podminky.urs.cz/item/CS_URS_2023_01/722232012</t>
  </si>
  <si>
    <t>R-722235643</t>
  </si>
  <si>
    <t>Klapka zpětná DN 15</t>
  </si>
  <si>
    <t>-2141619910</t>
  </si>
  <si>
    <t>722239102</t>
  </si>
  <si>
    <t>Armatury se dvěma závity montáž vodovodních armatur se dvěma závity ostatních typů G 3/4"</t>
  </si>
  <si>
    <t>276890992</t>
  </si>
  <si>
    <t>https://podminky.urs.cz/item/CS_URS_2023_01/722239102</t>
  </si>
  <si>
    <t>722262211</t>
  </si>
  <si>
    <t>Vodoměry pro vodu do 40°C závitové horizontální jednovtokové suchoběžné G 1/2" x 80 mm Qn 1,5</t>
  </si>
  <si>
    <t>1410282133</t>
  </si>
  <si>
    <t>https://podminky.urs.cz/item/CS_URS_2023_01/722262211</t>
  </si>
  <si>
    <t>722290226</t>
  </si>
  <si>
    <t>Zkoušky, proplach a desinfekce vodovodního potrubí zkoušky těsnosti vodovodního potrubí závitového do DN 50</t>
  </si>
  <si>
    <t>-684334368</t>
  </si>
  <si>
    <t>https://podminky.urs.cz/item/CS_URS_2023_01/722290226</t>
  </si>
  <si>
    <t>R-722290822</t>
  </si>
  <si>
    <t>Vnitrostaveništní přemístění vybouraných (demontovaných) hmot vnitřní vodovod vodorovně do 100 m v objektech výšky přes 6 do 12 m</t>
  </si>
  <si>
    <t>-1975697612</t>
  </si>
  <si>
    <t>998722102</t>
  </si>
  <si>
    <t>Přesun hmot pro vnitřní vodovod stanovený z hmotnosti přesunovaného materiálu vodorovná dopravní vzdálenost do 50 m v objektech výšky přes 6 do 12 m</t>
  </si>
  <si>
    <t>1393578788</t>
  </si>
  <si>
    <t>https://podminky.urs.cz/item/CS_URS_2023_01/998722102</t>
  </si>
  <si>
    <t>998722181</t>
  </si>
  <si>
    <t>Přesun hmot pro vnitřní vodovod stanovený z hmotnosti přesunovaného materiálu Příplatek k ceně za přesun prováděný bez použití mechanizace pro jakoukoliv výšku objektu</t>
  </si>
  <si>
    <t>-402316195</t>
  </si>
  <si>
    <t>https://podminky.urs.cz/item/CS_URS_2023_01/998722181</t>
  </si>
  <si>
    <t>723</t>
  </si>
  <si>
    <t>Zdravotechnika - vnitřní plynovod</t>
  </si>
  <si>
    <t>723160204</t>
  </si>
  <si>
    <t>Přípojky k plynoměrům spojované na závit bez ochozu G 1"</t>
  </si>
  <si>
    <t>-165195867</t>
  </si>
  <si>
    <t>https://podminky.urs.cz/item/CS_URS_2023_01/723160204</t>
  </si>
  <si>
    <t>723160334</t>
  </si>
  <si>
    <t>Přípojky k plynoměrům rozpěrky přípojek G 1"</t>
  </si>
  <si>
    <t>660221104</t>
  </si>
  <si>
    <t>https://podminky.urs.cz/item/CS_URS_2023_01/723160334</t>
  </si>
  <si>
    <t>723181023</t>
  </si>
  <si>
    <t>Potrubí z měděných trubek tvrdých, spojovaných lisováním Ø 22/1</t>
  </si>
  <si>
    <t>651745542</t>
  </si>
  <si>
    <t>https://podminky.urs.cz/item/CS_URS_2023_01/723181023</t>
  </si>
  <si>
    <t>"DN 18" 9,00</t>
  </si>
  <si>
    <t>723181024</t>
  </si>
  <si>
    <t>Potrubí z měděných trubek tvrdých, spojovaných lisováním Ø 28/1,5</t>
  </si>
  <si>
    <t>566908007</t>
  </si>
  <si>
    <t>https://podminky.urs.cz/item/CS_URS_2023_01/723181024</t>
  </si>
  <si>
    <t>"DN 22" 8,00</t>
  </si>
  <si>
    <t>723190105</t>
  </si>
  <si>
    <t>Přípojky plynovodní ke spotřebičům z hadic nerezových vnitřní závit G 1/2" FF, délky 100 cm</t>
  </si>
  <si>
    <t>-564599782</t>
  </si>
  <si>
    <t>https://podminky.urs.cz/item/CS_URS_2023_01/723190105</t>
  </si>
  <si>
    <t>723190252</t>
  </si>
  <si>
    <t>Přípojky plynovodní ke strojům a zařízením z trubek vyvedení a upevnění plynovodních výpustek na potrubí DN 20</t>
  </si>
  <si>
    <t>220417110</t>
  </si>
  <si>
    <t>https://podminky.urs.cz/item/CS_URS_2023_01/723190252</t>
  </si>
  <si>
    <t>723231172</t>
  </si>
  <si>
    <t>Armatury se dvěma závity kohouty kulové PN 42 do 185°C rohové plnoprůtokové vnitřní závit G 1/2"</t>
  </si>
  <si>
    <t>1869016911</t>
  </si>
  <si>
    <t>https://podminky.urs.cz/item/CS_URS_2023_01/723231172</t>
  </si>
  <si>
    <t>723231173</t>
  </si>
  <si>
    <t>Armatury se dvěma závity kohouty kulové PN 42 do 185°C rohové plnoprůtokové vnitřní závit G 3/4"</t>
  </si>
  <si>
    <t>-1111589578</t>
  </si>
  <si>
    <t>https://podminky.urs.cz/item/CS_URS_2023_01/723231173</t>
  </si>
  <si>
    <t>723231174</t>
  </si>
  <si>
    <t>Armatury se dvěma závity kohouty kulové PN 42 do 185°C rohové plnoprůtokové vnitřní závit G 1"</t>
  </si>
  <si>
    <t>-841197608</t>
  </si>
  <si>
    <t>https://podminky.urs.cz/item/CS_URS_2023_01/723231174</t>
  </si>
  <si>
    <t>998723102</t>
  </si>
  <si>
    <t>Přesun hmot pro vnitřní plynovod stanovený z hmotnosti přesunovaného materiálu vodorovná dopravní vzdálenost do 50 m v objektech výšky přes 6 do 12 m</t>
  </si>
  <si>
    <t>-165805615</t>
  </si>
  <si>
    <t>https://podminky.urs.cz/item/CS_URS_2023_01/998723102</t>
  </si>
  <si>
    <t>998723181</t>
  </si>
  <si>
    <t>Přesun hmot pro vnitřní plynovod stanovený z hmotnosti přesunovaného materiálu Příplatek k ceně za přesun prováděný bez použití mechanizace pro jakoukoliv výšku objektu</t>
  </si>
  <si>
    <t>-903106176</t>
  </si>
  <si>
    <t>https://podminky.urs.cz/item/CS_URS_2023_01/998723181</t>
  </si>
  <si>
    <t>725</t>
  </si>
  <si>
    <t>Zdravotechnika - zařizovací předměty</t>
  </si>
  <si>
    <t>721226512</t>
  </si>
  <si>
    <t>Zápachové uzávěrky podomítkové (Pe) s krycí deskou pro pračku a myčku DN 50</t>
  </si>
  <si>
    <t>1336478454</t>
  </si>
  <si>
    <t>https://podminky.urs.cz/item/CS_URS_2023_01/721226512</t>
  </si>
  <si>
    <t>725110814</t>
  </si>
  <si>
    <t>Demontáž klozetů kombi</t>
  </si>
  <si>
    <t>-892813834</t>
  </si>
  <si>
    <t>https://podminky.urs.cz/item/CS_URS_2023_01/725110814</t>
  </si>
  <si>
    <t>725119125</t>
  </si>
  <si>
    <t>Zařízení záchodů montáž klozetových mís závěsných na nosné stěny</t>
  </si>
  <si>
    <t>505851788</t>
  </si>
  <si>
    <t>https://podminky.urs.cz/item/CS_URS_2023_01/725119125</t>
  </si>
  <si>
    <t>64236091</t>
  </si>
  <si>
    <t>mísa keramická klozetová závěsná bílá s hlubokým splachováním odpad vodorovný</t>
  </si>
  <si>
    <t>-1771062326</t>
  </si>
  <si>
    <t>55167394</t>
  </si>
  <si>
    <t>sedátko klozetové duroplastové bílé antibakteriální</t>
  </si>
  <si>
    <t>-492529714</t>
  </si>
  <si>
    <t>725210821.1</t>
  </si>
  <si>
    <t>Demontáž umyvadel bez výtokových armatur umyvadel</t>
  </si>
  <si>
    <t>1958543543</t>
  </si>
  <si>
    <t>https://podminky.urs.cz/item/CS_URS_2023_01/725210821.1</t>
  </si>
  <si>
    <t>725219102</t>
  </si>
  <si>
    <t>Umyvadla montáž umyvadel ostatních typů na šrouby</t>
  </si>
  <si>
    <t>232598491</t>
  </si>
  <si>
    <t>https://podminky.urs.cz/item/CS_URS_2023_01/725219102</t>
  </si>
  <si>
    <t>64211005</t>
  </si>
  <si>
    <t>umyvadlo keramické závěsné bílé 550x420mm</t>
  </si>
  <si>
    <t>-719982881</t>
  </si>
  <si>
    <t>-1371452821</t>
  </si>
  <si>
    <t>64221042</t>
  </si>
  <si>
    <t>umývátko keramické závěsné s otvorem bílé 450x370mm</t>
  </si>
  <si>
    <t>-763134570</t>
  </si>
  <si>
    <t>725240812</t>
  </si>
  <si>
    <t>Demontáž sprchových kabin a vaniček bez výtokových armatur vaniček</t>
  </si>
  <si>
    <t>1159537531</t>
  </si>
  <si>
    <t>https://podminky.urs.cz/item/CS_URS_2023_01/725240812</t>
  </si>
  <si>
    <t>725243902</t>
  </si>
  <si>
    <t>Sprchové boxy montáž sprchových boxů</t>
  </si>
  <si>
    <t>1411670227</t>
  </si>
  <si>
    <t>https://podminky.urs.cz/item/CS_URS_2023_01/725243902</t>
  </si>
  <si>
    <t>55484431</t>
  </si>
  <si>
    <t>kout sprchový dveře dvoukřídlé 800mm</t>
  </si>
  <si>
    <t>500808968</t>
  </si>
  <si>
    <t>64293851</t>
  </si>
  <si>
    <t>vanička sprchová keramická čtvercová 800x800mm</t>
  </si>
  <si>
    <t>-1209886027</t>
  </si>
  <si>
    <t>725310823</t>
  </si>
  <si>
    <t>Demontáž dřezů jednodílných bez výtokových armatur vestavěných v kuchyňských sestavách</t>
  </si>
  <si>
    <t>434891204</t>
  </si>
  <si>
    <t>https://podminky.urs.cz/item/CS_URS_2023_01/725310823</t>
  </si>
  <si>
    <t>725530823</t>
  </si>
  <si>
    <t>Demontáž elektrických zásobníkových ohřívačů vody tlakových od 50 do 200 l</t>
  </si>
  <si>
    <t>-1380430573</t>
  </si>
  <si>
    <t>https://podminky.urs.cz/item/CS_URS_2023_01/725530823</t>
  </si>
  <si>
    <t>R-725590812</t>
  </si>
  <si>
    <t>Vnitrostaveništní přemístění vybouraných (demontovaných) hmot zařizovacích předmětů vodorovně do 100 m v objektech výšky přes 6 do 12 m</t>
  </si>
  <si>
    <t>-688621779</t>
  </si>
  <si>
    <t>R-725814107</t>
  </si>
  <si>
    <t>Ventil rohový s filtrem DN 15 x DN 10</t>
  </si>
  <si>
    <t>-1520232672</t>
  </si>
  <si>
    <t>725820801.1</t>
  </si>
  <si>
    <t>Demontáž baterií nástěnných do G 3/4</t>
  </si>
  <si>
    <t>1758120965</t>
  </si>
  <si>
    <t>https://podminky.urs.cz/item/CS_URS_2023_01/725820801.1</t>
  </si>
  <si>
    <t>725821321</t>
  </si>
  <si>
    <t>Baterie dřezové nástěnné klasické s otáčivým kulatým ústím a délkou ramínka 200 mm</t>
  </si>
  <si>
    <t>1852216975</t>
  </si>
  <si>
    <t>https://podminky.urs.cz/item/CS_URS_2023_01/725821321</t>
  </si>
  <si>
    <t>725829131</t>
  </si>
  <si>
    <t>Baterie umyvadlové montáž ostatních typů stojánkových G 1/2"</t>
  </si>
  <si>
    <t>-1804700905</t>
  </si>
  <si>
    <t>https://podminky.urs.cz/item/CS_URS_2023_01/725829131</t>
  </si>
  <si>
    <t>55144047</t>
  </si>
  <si>
    <t>baterie umyvadlová stojánková páková s ovládáním výpusti</t>
  </si>
  <si>
    <t>2117273825</t>
  </si>
  <si>
    <t>725841332</t>
  </si>
  <si>
    <t>Baterie sprchové podomítkové (zápustné) s přepínačem a pohyblivým držákem</t>
  </si>
  <si>
    <t>197434236</t>
  </si>
  <si>
    <t>https://podminky.urs.cz/item/CS_URS_2023_01/725841332</t>
  </si>
  <si>
    <t>725860811.1</t>
  </si>
  <si>
    <t>Demontáž zápachových uzávěrek pro zařizovací předměty jednoduchých</t>
  </si>
  <si>
    <t>1336363891</t>
  </si>
  <si>
    <t>https://podminky.urs.cz/item/CS_URS_2023_01/725860811.1</t>
  </si>
  <si>
    <t>725861102</t>
  </si>
  <si>
    <t>Zápachové uzávěrky zařizovacích předmětů pro umyvadla DN 40</t>
  </si>
  <si>
    <t>-1030193546</t>
  </si>
  <si>
    <t>https://podminky.urs.cz/item/CS_URS_2023_01/725861102</t>
  </si>
  <si>
    <t>725865312</t>
  </si>
  <si>
    <t>Zápachové uzávěrky zařizovacích předmětů pro vany sprchových koutů s kulovým kloubem na odtoku DN 40/50 a odpadním ventilem</t>
  </si>
  <si>
    <t>1010067221</t>
  </si>
  <si>
    <t>https://podminky.urs.cz/item/CS_URS_2023_01/725865312</t>
  </si>
  <si>
    <t>725869203</t>
  </si>
  <si>
    <t>Zápachové uzávěrky zařizovacích předmětů montáž zápachových uzávěrek dřezových jednodílných DN 40</t>
  </si>
  <si>
    <t>-773035418</t>
  </si>
  <si>
    <t>https://podminky.urs.cz/item/CS_URS_2023_01/725869203</t>
  </si>
  <si>
    <t>55161101</t>
  </si>
  <si>
    <t>uzávěrka zápachová dřezová s výpustí a přípojkou odpad 50/40mm</t>
  </si>
  <si>
    <t>-1660945479</t>
  </si>
  <si>
    <t>998725102</t>
  </si>
  <si>
    <t>Přesun hmot pro zařizovací předměty stanovený z hmotnosti přesunovaného materiálu vodorovná dopravní vzdálenost do 50 m v objektech výšky přes 6 do 12 m</t>
  </si>
  <si>
    <t>1704755409</t>
  </si>
  <si>
    <t>https://podminky.urs.cz/item/CS_URS_2023_01/998725102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</si>
  <si>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</si>
  <si>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</si>
  <si>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1400867049</t>
  </si>
  <si>
    <t>https://podminky.urs.cz/item/CS_URS_2023_01/998725181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</si>
  <si>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</si>
  <si>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</si>
  <si>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</si>
  <si>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</si>
  <si>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-445932463</t>
  </si>
  <si>
    <t>https://podminky.urs.cz/item/CS_URS_2023_01/726111031</t>
  </si>
  <si>
    <t>998726112</t>
  </si>
  <si>
    <t>Přesun hmot pro instalační prefabrikáty stanovený z hmotnosti přesunovaného materiálu vodorovná dopravní vzdálenost do 50 m v objektech výšky přes 6 m do 12 m</t>
  </si>
  <si>
    <t>195971978</t>
  </si>
  <si>
    <t>https://podminky.urs.cz/item/CS_URS_2023_01/998726112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</si>
  <si>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</si>
  <si>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</si>
  <si>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-1426387690</t>
  </si>
  <si>
    <t>https://podminky.urs.cz/item/CS_URS_2023_01/998726181</t>
  </si>
  <si>
    <t>Práce a dodávky M</t>
  </si>
  <si>
    <t>23-M</t>
  </si>
  <si>
    <t>Montáže potrubí</t>
  </si>
  <si>
    <t>R-230194001</t>
  </si>
  <si>
    <t>Utěsnění chráničky manžetou DN 50</t>
  </si>
  <si>
    <t>-1637927601</t>
  </si>
  <si>
    <t>230230016</t>
  </si>
  <si>
    <t>Tlakové zkoušky hlavní vzduchem 0,6 MPa DN 50</t>
  </si>
  <si>
    <t>-1566710551</t>
  </si>
  <si>
    <t>https://podminky.urs.cz/item/CS_URS_2023_01/230230016</t>
  </si>
  <si>
    <t>HZS</t>
  </si>
  <si>
    <t>Hodinové zúčtovací sazby</t>
  </si>
  <si>
    <t>HZS2492</t>
  </si>
  <si>
    <t>Hodinové zúčtovací sazby profesí PSV zednické výpomoci a pomocné práce PSV pomocný dělník PSV</t>
  </si>
  <si>
    <t>hod</t>
  </si>
  <si>
    <t>512</t>
  </si>
  <si>
    <t>-691458796</t>
  </si>
  <si>
    <t>https://podminky.urs.cz/item/CS_URS_2023_01/HZS2492</t>
  </si>
  <si>
    <t>HZS4232</t>
  </si>
  <si>
    <t>Hodinové zúčtovací sazby ostatních profesí revizní a kontrolní činnost technik odborný</t>
  </si>
  <si>
    <t>-981409273</t>
  </si>
  <si>
    <t>https://podminky.urs.cz/item/CS_URS_2023_01/HZS4232</t>
  </si>
  <si>
    <t>SO 03 -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</si>
  <si>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</si>
  <si>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</si>
  <si>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</si>
  <si>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</si>
  <si>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</si>
  <si>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</si>
  <si>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731244303</t>
  </si>
  <si>
    <t>Kotle ocelové teplovodní plynové závěsné kondenzační s integrovaným zásobníkem TUV 8,0-28,0 kW</t>
  </si>
  <si>
    <t>-940505316</t>
  </si>
  <si>
    <t>https://podminky.urs.cz/item/CS_URS_2023_01/731244303</t>
  </si>
  <si>
    <t>735531045</t>
  </si>
  <si>
    <t>Montáž elektrického podlahového vytápění instalace a napojení termostatu na zeď</t>
  </si>
  <si>
    <t>1124090225</t>
  </si>
  <si>
    <t>https://podminky.urs.cz/item/CS_URS_2023_01/735531045</t>
  </si>
  <si>
    <t>731810302</t>
  </si>
  <si>
    <t>Nucené odtahy spalin od kondenzačních kotlů soustředným potrubím vedeným vodorovně ke komínové šachtě, průměru 80/125 mm</t>
  </si>
  <si>
    <t>452729670</t>
  </si>
  <si>
    <t>https://podminky.urs.cz/item/CS_URS_2023_01/731810302</t>
  </si>
  <si>
    <t>731810342</t>
  </si>
  <si>
    <t>Nucené odtahy spalin od kondenzačních kotlů prodloužení soustředného potrubí, průměru 80/125 mm</t>
  </si>
  <si>
    <t>-1930289465</t>
  </si>
  <si>
    <t>https://podminky.urs.cz/item/CS_URS_2023_01/731810342</t>
  </si>
  <si>
    <t>998731102</t>
  </si>
  <si>
    <t>Přesun hmot pro kotelny stanovený z hmotnosti přesunovaného materiálu vodorovná dopravní vzdálenost do 50 m v objektech výšky přes 6 do 12 m</t>
  </si>
  <si>
    <t>-512467807</t>
  </si>
  <si>
    <t>https://podminky.urs.cz/item/CS_URS_2023_01/998731102</t>
  </si>
  <si>
    <t>998731181</t>
  </si>
  <si>
    <t>Přesun hmot pro kotelny stanovený z hmotnosti přesunovaného materiálu Příplatek k cenám za přesun prováděný bez použití mechanizace pro jakoukoliv výšku objektu</t>
  </si>
  <si>
    <t>1349659259</t>
  </si>
  <si>
    <t>https://podminky.urs.cz/item/CS_URS_2023_01/998731181</t>
  </si>
  <si>
    <t>733</t>
  </si>
  <si>
    <t>Ústřední vytápění - rozvodné potrubí</t>
  </si>
  <si>
    <t>733222102</t>
  </si>
  <si>
    <t>Potrubí z trubek měděných polotvrdých spojovaných měkkým pájením Ø 15/1</t>
  </si>
  <si>
    <t>876248118</t>
  </si>
  <si>
    <t>https://podminky.urs.cz/item/CS_URS_2023_01/733222102</t>
  </si>
  <si>
    <t>733222103</t>
  </si>
  <si>
    <t>Potrubí z trubek měděných polotvrdých spojovaných měkkým pájením Ø 18/1</t>
  </si>
  <si>
    <t>-254131480</t>
  </si>
  <si>
    <t>https://podminky.urs.cz/item/CS_URS_2023_01/733222103</t>
  </si>
  <si>
    <t>733222104</t>
  </si>
  <si>
    <t>Potrubí z trubek měděných polotvrdých spojovaných měkkým pájením Ø 22/1</t>
  </si>
  <si>
    <t>380448003</t>
  </si>
  <si>
    <t>https://podminky.urs.cz/item/CS_URS_2023_01/733222104</t>
  </si>
  <si>
    <t>733291101</t>
  </si>
  <si>
    <t>Zkoušky těsnosti potrubí z trubek měděných Ø do 35/1,5</t>
  </si>
  <si>
    <t>617337619</t>
  </si>
  <si>
    <t>https://podminky.urs.cz/item/CS_URS_2023_01/733291101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</si>
  <si>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</si>
  <si>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</si>
  <si>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-409613899</t>
  </si>
  <si>
    <t>https://podminky.urs.cz/item/CS_URS_2023_01/733811241</t>
  </si>
  <si>
    <t>"DN 15" 68,00</t>
  </si>
  <si>
    <t>"DN 18" 28,00</t>
  </si>
  <si>
    <t>998733102</t>
  </si>
  <si>
    <t>Přesun hmot pro rozvody potrubí stanovený z hmotnosti přesunovaného materiálu vodorovná dopravní vzdálenost do 50 m v objektech výšky přes 6 do 12 m</t>
  </si>
  <si>
    <t>-506310283</t>
  </si>
  <si>
    <t>https://podminky.urs.cz/item/CS_URS_2023_01/998733102</t>
  </si>
  <si>
    <t>998733181</t>
  </si>
  <si>
    <t>Přesun hmot pro rozvody potrubí stanovený z hmotnosti přesunovaného materiálu Příplatek k cenám za přesun prováděný bez použití mechanizace pro jakoukoliv výšku objektu</t>
  </si>
  <si>
    <t>-1685827446</t>
  </si>
  <si>
    <t>https://podminky.urs.cz/item/CS_URS_2023_01/998733181</t>
  </si>
  <si>
    <t>734</t>
  </si>
  <si>
    <t>Ústřední vytápění - armatury</t>
  </si>
  <si>
    <t>734209103</t>
  </si>
  <si>
    <t>Montáž závitových armatur s 1 závitem G 1/2 (DN 15)</t>
  </si>
  <si>
    <t>-883566058</t>
  </si>
  <si>
    <t>https://podminky.urs.cz/item/CS_URS_2023_01/734209103</t>
  </si>
  <si>
    <t>734209114</t>
  </si>
  <si>
    <t>Montáž závitových armatur se 2 závity G 3/4 (DN 20)</t>
  </si>
  <si>
    <t>624430555</t>
  </si>
  <si>
    <t>https://podminky.urs.cz/item/CS_URS_2023_01/734209114</t>
  </si>
  <si>
    <t>734221682</t>
  </si>
  <si>
    <t>Ventily regulační závitové hlavice termostatické, pro ovládání ventilů PN 10 do 110°C kapalinové otopných těles VK</t>
  </si>
  <si>
    <t>743739194</t>
  </si>
  <si>
    <t>https://podminky.urs.cz/item/CS_URS_2023_01/734221682</t>
  </si>
  <si>
    <t>734222802</t>
  </si>
  <si>
    <t>Ventily regulační závitové termostatické, s hlavicí ručního ovládání PN 16 do 110°C rohové chromované G 1/2</t>
  </si>
  <si>
    <t>-1723780722</t>
  </si>
  <si>
    <t>https://podminky.urs.cz/item/CS_URS_2023_01/734222802</t>
  </si>
  <si>
    <t>734261233</t>
  </si>
  <si>
    <t>Šroubení topenářské PN 16 do 120°C přímé G 1/2</t>
  </si>
  <si>
    <t>523207893</t>
  </si>
  <si>
    <t>https://podminky.urs.cz/item/CS_URS_2023_01/734261233</t>
  </si>
  <si>
    <t>734261402</t>
  </si>
  <si>
    <t>Šroubení připojovací armatury radiátorů VK PN 10 do 110°C, regulační uzavíratelné rohové G 1/2 x 18</t>
  </si>
  <si>
    <t>1830506766</t>
  </si>
  <si>
    <t>https://podminky.urs.cz/item/CS_URS_2023_01/734261402</t>
  </si>
  <si>
    <t>734291123</t>
  </si>
  <si>
    <t>Ostatní armatury kohouty plnicí a vypouštěcí PN 10 do 90°C G 1/2</t>
  </si>
  <si>
    <t>-373380538</t>
  </si>
  <si>
    <t>https://podminky.urs.cz/item/CS_URS_2023_01/734291123</t>
  </si>
  <si>
    <t>734291241</t>
  </si>
  <si>
    <t>Ostatní armatury filtry závitové PN 16 do 130°C přímé s vnitřními závity G 3/8</t>
  </si>
  <si>
    <t>975163376</t>
  </si>
  <si>
    <t>https://podminky.urs.cz/item/CS_URS_2023_01/734291241</t>
  </si>
  <si>
    <t>734292714</t>
  </si>
  <si>
    <t>Ostatní armatury kulové kohouty PN 42 do 185°C přímé vnitřní závit G 3/4</t>
  </si>
  <si>
    <t>-360900224</t>
  </si>
  <si>
    <t>https://podminky.urs.cz/item/CS_URS_2023_01/734292714</t>
  </si>
  <si>
    <t>998734102</t>
  </si>
  <si>
    <t>Přesun hmot pro armatury stanovený z hmotnosti přesunovaného materiálu vodorovná dopravní vzdálenost do 50 m v objektech výšky přes 6 do 12 m</t>
  </si>
  <si>
    <t>389430974</t>
  </si>
  <si>
    <t>https://podminky.urs.cz/item/CS_URS_2023_01/998734102</t>
  </si>
  <si>
    <t>998734181</t>
  </si>
  <si>
    <t>Přesun hmot pro armatury stanovený z hmotnosti přesunovaného materiálu Příplatek k cenám za přesun prováděný bez použití mechanizace pro jakoukoliv výšku objektu</t>
  </si>
  <si>
    <t>-2030487897</t>
  </si>
  <si>
    <t>https://podminky.urs.cz/item/CS_URS_2023_01/998734181</t>
  </si>
  <si>
    <t>735</t>
  </si>
  <si>
    <t>Ústřední vytápění - otopná tělesa</t>
  </si>
  <si>
    <t>735152251</t>
  </si>
  <si>
    <t>Otopná tělesa panelová VK jednodesková PN 1,0 MPa, T do 110°C s jednou přídavnou přestupní plochou výšky tělesa 500 mm stavební délky / výkonu 400 mm / 343 W</t>
  </si>
  <si>
    <t>1638381752</t>
  </si>
  <si>
    <t>https://podminky.urs.cz/item/CS_URS_2023_01/735152251</t>
  </si>
  <si>
    <t>735152479</t>
  </si>
  <si>
    <t>Otopná tělesa panelová VK dvoudesková PN 1,0 MPa, T do 110°C s jednou přídavnou přestupní plochou výšky tělesa 600 mm stavební délky / výkonu 1200 mm / 1546 W</t>
  </si>
  <si>
    <t>485279145</t>
  </si>
  <si>
    <t>https://podminky.urs.cz/item/CS_URS_2023_01/735152479</t>
  </si>
  <si>
    <t>735152481</t>
  </si>
  <si>
    <t>Otopná tělesa panelová VK dvoudesková PN 1,0 MPa, T do 110°C s jednou přídavnou přestupní plochou výšky tělesa 600 mm stavební délky / výkonu 1600 mm / 2061 W</t>
  </si>
  <si>
    <t>-1164845179</t>
  </si>
  <si>
    <t>https://podminky.urs.cz/item/CS_URS_2023_01/735152481</t>
  </si>
  <si>
    <t>735152677</t>
  </si>
  <si>
    <t>Otopná tělesa panelová VK třídesková PN 1,0 MPa, T do 110°C se třemi přídavnými přestupními plochami výšky tělesa 600 mm stavební délky / výkonu 1000 mm / 2406 W</t>
  </si>
  <si>
    <t>2018502519</t>
  </si>
  <si>
    <t>https://podminky.urs.cz/item/CS_URS_2023_01/735152677</t>
  </si>
  <si>
    <t>735152679</t>
  </si>
  <si>
    <t>Otopná tělesa panelová VK třídesková PN 1,0 MPa, T do 110°C se třemi přídavnými přestupními plochami výšky tělesa 600 mm stavební délky / výkonu 1200 mm / 2887 W</t>
  </si>
  <si>
    <t>1111542766</t>
  </si>
  <si>
    <t>https://podminky.urs.cz/item/CS_URS_2023_01/735152679</t>
  </si>
  <si>
    <t>735152681</t>
  </si>
  <si>
    <t>Otopná tělesa panelová VK třídesková PN 1,0 MPa, T do 110°C se třemi přídavnými přestupními plochami výšky tělesa 600 mm stavební délky / výkonu 1600 mm / 3850 W</t>
  </si>
  <si>
    <t>-992882813</t>
  </si>
  <si>
    <t>https://podminky.urs.cz/item/CS_URS_2023_01/735152681</t>
  </si>
  <si>
    <t>735159210</t>
  </si>
  <si>
    <t>Montáž otopných těles panelových dvouřadých, stavební délky do 1140 mm</t>
  </si>
  <si>
    <t>709373401</t>
  </si>
  <si>
    <t>https://podminky.urs.cz/item/CS_URS_2023_01/735159210</t>
  </si>
  <si>
    <t>735159220</t>
  </si>
  <si>
    <t>Montáž otopných těles panelových dvouřadých, stavební délky přes 1140 do 1500 mm</t>
  </si>
  <si>
    <t>1696874768</t>
  </si>
  <si>
    <t>https://podminky.urs.cz/item/CS_URS_2023_01/735159220</t>
  </si>
  <si>
    <t>735159230</t>
  </si>
  <si>
    <t>Montáž otopných těles panelových dvouřadých, stavební délky přes 1500 do 1980 mm</t>
  </si>
  <si>
    <t>-1080881859</t>
  </si>
  <si>
    <t>https://podminky.urs.cz/item/CS_URS_2023_01/735159230</t>
  </si>
  <si>
    <t>735159320</t>
  </si>
  <si>
    <t>Montáž otopných těles panelových třířadých, stavební délky přes 1140 do 1500 mm</t>
  </si>
  <si>
    <t>-297619829</t>
  </si>
  <si>
    <t>https://podminky.urs.cz/item/CS_URS_2023_01/735159320</t>
  </si>
  <si>
    <t>735159330</t>
  </si>
  <si>
    <t>Montáž otopných těles panelových třířadých, stavební délky přes 1500 do 1980 mm</t>
  </si>
  <si>
    <t>143784961</t>
  </si>
  <si>
    <t>https://podminky.urs.cz/item/CS_URS_2023_01/735159330</t>
  </si>
  <si>
    <t>735164522</t>
  </si>
  <si>
    <t>Otopná tělesa trubková montáž těles na stěnu výšky tělesa přes 1340 mm</t>
  </si>
  <si>
    <t>-127332792</t>
  </si>
  <si>
    <t>https://podminky.urs.cz/item/CS_URS_2023_01/735164522</t>
  </si>
  <si>
    <t>54153072</t>
  </si>
  <si>
    <t>těleso trubkové přímotopné elektrické 1810x600mm 700W</t>
  </si>
  <si>
    <t>1167378948</t>
  </si>
  <si>
    <t>998735102</t>
  </si>
  <si>
    <t>Přesun hmot pro otopná tělesa stanovený z hmotnosti přesunovaného materiálu vodorovná dopravní vzdálenost do 50 m v objektech výšky přes 6 do 12 m</t>
  </si>
  <si>
    <t>-1140213523</t>
  </si>
  <si>
    <t>https://podminky.urs.cz/item/CS_URS_2023_01/998735102</t>
  </si>
  <si>
    <t>998735181</t>
  </si>
  <si>
    <t>Přesun hmot pro otopná tělesa stanovený z hmotnosti přesunovaného materiálu Příplatek k cenám za přesun prováděný bez použití mechanizace pro jakoukoliv výšku objektu</t>
  </si>
  <si>
    <t>-974613667</t>
  </si>
  <si>
    <t>https://podminky.urs.cz/item/CS_URS_2023_01/998735181</t>
  </si>
  <si>
    <t>1233819715</t>
  </si>
  <si>
    <t>HZS4231</t>
  </si>
  <si>
    <t>Hodinové zúčtovací sazby ostatních profesí revizní a kontrolní činnost technik</t>
  </si>
  <si>
    <t>-1888921186</t>
  </si>
  <si>
    <t>https://podminky.urs.cz/item/CS_URS_2023_01/HZS4231</t>
  </si>
  <si>
    <t>SO 04 - Vzduchotechnika</t>
  </si>
  <si>
    <t xml:space="preserve">    751 - Vzduchotechnika</t>
  </si>
  <si>
    <t>751</t>
  </si>
  <si>
    <t>751122091</t>
  </si>
  <si>
    <t>Montáž ventilátoru radiálního nízkotlakého potrubního základního do kruhového potrubí, průměru do 100 mm</t>
  </si>
  <si>
    <t>1795833991</t>
  </si>
  <si>
    <t>https://podminky.urs.cz/item/CS_URS_2023_01/751122091</t>
  </si>
  <si>
    <t>54233101</t>
  </si>
  <si>
    <t>ventilátor radiální malý plastový CB 100 T spínač časový nastavitelný</t>
  </si>
  <si>
    <t>-2001266736</t>
  </si>
  <si>
    <t>751510041</t>
  </si>
  <si>
    <t>Vzduchotechnické potrubí z pozinkovaného plechu kruhové, trouba spirálně vinutá bez příruby, průměru do 100 mm</t>
  </si>
  <si>
    <t>913725203</t>
  </si>
  <si>
    <t>https://podminky.urs.cz/item/CS_URS_2023_01/751510041</t>
  </si>
  <si>
    <t>"DN 100" 3,00</t>
  </si>
  <si>
    <t>-510490647</t>
  </si>
  <si>
    <t>"DN 100 hlukově izolované potrubí flex" 3,00</t>
  </si>
  <si>
    <t>751510042</t>
  </si>
  <si>
    <t>Vzduchotechnické potrubí z pozinkovaného plechu kruhové, trouba spirálně vinutá bez příruby, průměru přes 100 do 200 mm</t>
  </si>
  <si>
    <t>491353314</t>
  </si>
  <si>
    <t>https://podminky.urs.cz/item/CS_URS_2023_01/751510042</t>
  </si>
  <si>
    <t>"DN 125" 1,00</t>
  </si>
  <si>
    <t>1973157690</t>
  </si>
  <si>
    <t>"DN 150 - vodotěsné" 6,00</t>
  </si>
  <si>
    <t>998751101</t>
  </si>
  <si>
    <t>Přesun hmot pro vzduchotechniku stanovený z hmotnosti přesunovaného materiálu vodorovná dopravní vzdálenost do 100 m v objektech výšky do 12 m</t>
  </si>
  <si>
    <t>1208879381</t>
  </si>
  <si>
    <t>https://podminky.urs.cz/item/CS_URS_2023_01/998751101</t>
  </si>
  <si>
    <t>998751181</t>
  </si>
  <si>
    <t>Přesun hmot pro vzduchotechniku stanovený z hmotnosti přesunovaného materiálu Příplatek k cenám za přesun prováděný bez použití mechanizace pro jakoukoliv výšku objektu</t>
  </si>
  <si>
    <t>-165851528</t>
  </si>
  <si>
    <t>https://podminky.urs.cz/item/CS_URS_2023_01/998751181</t>
  </si>
  <si>
    <t>686659117</t>
  </si>
  <si>
    <t>HZS3212</t>
  </si>
  <si>
    <t>Hodinové zúčtovací sazby montáží technologických zařízení na stavebních objektech montér vzduchotechniky odborný</t>
  </si>
  <si>
    <t>2098430369</t>
  </si>
  <si>
    <t>https://podminky.urs.cz/item/CS_URS_2023_01/HZS3212</t>
  </si>
  <si>
    <t>SO 05 - Elektroinstalace</t>
  </si>
  <si>
    <t xml:space="preserve">    741 - Elektroinstalace - silnoproud</t>
  </si>
  <si>
    <t xml:space="preserve">    742 - Elektroinstalace - slaboproud</t>
  </si>
  <si>
    <t xml:space="preserve">    22-M - Montáže technologických zařízení pro dopravní stavby</t>
  </si>
  <si>
    <t>OST - Ostatní</t>
  </si>
  <si>
    <t>741</t>
  </si>
  <si>
    <t>Elektroinstalace - silnoproud</t>
  </si>
  <si>
    <t>741-01-R.pol.</t>
  </si>
  <si>
    <t>Demontáž stávajících rozvodů, vč.likvidace</t>
  </si>
  <si>
    <t>kompl</t>
  </si>
  <si>
    <t>-2019267401</t>
  </si>
  <si>
    <t>741-03-R.pol</t>
  </si>
  <si>
    <t>Bytový rozváděč RB (viz samostaná příloha č. 3) - D+M</t>
  </si>
  <si>
    <t>-1707659273</t>
  </si>
  <si>
    <t>741-04-R.pol</t>
  </si>
  <si>
    <t>Hlavní ochranná přípojnice HOP, pomocná POP - D+M</t>
  </si>
  <si>
    <t>1358298304</t>
  </si>
  <si>
    <t>741-06-R.pol.</t>
  </si>
  <si>
    <t>Úprava elektoměrový rozvaděč ER (výměna jističe viz.příloha TZ)</t>
  </si>
  <si>
    <t>-804808898</t>
  </si>
  <si>
    <t>741110063</t>
  </si>
  <si>
    <t>Montáž trubek elektroinstalačních s nasunutím nebo našroubováním do krabic plastových ohebných, uložených pod omítku, vnější Ø přes 35 mm</t>
  </si>
  <si>
    <t>-2033664007</t>
  </si>
  <si>
    <t>https://podminky.urs.cz/item/CS_URS_2023_01/741110063</t>
  </si>
  <si>
    <t>34571064</t>
  </si>
  <si>
    <t>trubka elektroinstalační ohebná z PVC (ČSN) 2329</t>
  </si>
  <si>
    <t>-759541646</t>
  </si>
  <si>
    <t>741112001</t>
  </si>
  <si>
    <t>Montáž krabic elektroinstalačních bez napojení na trubky a lišty, demontáže a montáže víčka a přístroje protahovacích nebo odbočných zapuštěných plastových kruhových</t>
  </si>
  <si>
    <t>-1967829727</t>
  </si>
  <si>
    <t>https://podminky.urs.cz/item/CS_URS_2023_01/741112001</t>
  </si>
  <si>
    <t>34571519-R.pol.</t>
  </si>
  <si>
    <t>krabice univerzální odbočná z PH s víčkem, D 73,5mmx43mm</t>
  </si>
  <si>
    <t>570018010</t>
  </si>
  <si>
    <t>34571512</t>
  </si>
  <si>
    <t>krabice přístrojová horizontální do zdvojených a betonových podlah 24 modulů</t>
  </si>
  <si>
    <t>115578191</t>
  </si>
  <si>
    <t>741-11-R.pol</t>
  </si>
  <si>
    <t>Kabel coax CB113-75ohm - D+M</t>
  </si>
  <si>
    <t>1713767360</t>
  </si>
  <si>
    <t>741122611</t>
  </si>
  <si>
    <t>Montáž kabelů měděných bez ukončení uložených pevně plných kulatých nebo bezhalogenových (např. CYKY) počtu a průřezu žil 3x1,5 až 6 mm2</t>
  </si>
  <si>
    <t>1990697009</t>
  </si>
  <si>
    <t>https://podminky.urs.cz/item/CS_URS_2023_01/741122611</t>
  </si>
  <si>
    <t>34111036</t>
  </si>
  <si>
    <t>kabel instalační jádro Cu plné izolace PVC plášť PVC 450/750V (CYKY) 3x2,5mm2</t>
  </si>
  <si>
    <t>-1331074058</t>
  </si>
  <si>
    <t>34111030</t>
  </si>
  <si>
    <t>kabel instalační jádro Cu plné izolace PVC plášť PVC 450/750V (CYKY) 3x1,5mm2</t>
  </si>
  <si>
    <t>-1885742507</t>
  </si>
  <si>
    <t>741122621</t>
  </si>
  <si>
    <t>Montáž kabelů měděných bez ukončení uložených pevně plných kulatých nebo bezhalogenových (např. CYKY) počtu a průřezu žil 4x1,5 až 4 mm2</t>
  </si>
  <si>
    <t>1062323099</t>
  </si>
  <si>
    <t>https://podminky.urs.cz/item/CS_URS_2023_01/741122621</t>
  </si>
  <si>
    <t>34111060</t>
  </si>
  <si>
    <t>kabel instalační jádro Cu plné izolace PVC plášť PVC 450/750V (CYKY) 4x1,5mm2</t>
  </si>
  <si>
    <t>1510166857</t>
  </si>
  <si>
    <t>741122623</t>
  </si>
  <si>
    <t>Montáž kabelů měděných bez ukončení uložených pevně plných kulatých nebo bezhalogenových (např. CYKY) počtu a průřezu žil 4x10 mm2</t>
  </si>
  <si>
    <t>425282824</t>
  </si>
  <si>
    <t>https://podminky.urs.cz/item/CS_URS_2023_01/741122623</t>
  </si>
  <si>
    <t>34111076</t>
  </si>
  <si>
    <t>kabel instalační jádro Cu plné izolace PVC plášť PVC 450/750V (CYKY) 4x10mm2</t>
  </si>
  <si>
    <t>-2009178417</t>
  </si>
  <si>
    <t>741-12-R.pol</t>
  </si>
  <si>
    <t>Kabel UTP 4x2x0,8 - D+M</t>
  </si>
  <si>
    <t>-173417401</t>
  </si>
  <si>
    <t>741310001</t>
  </si>
  <si>
    <t>Montáž spínačů jedno nebo dvoupólových nástěnných se zapojením vodičů, pro prostředí normální spínačů, řazení 1-jednopólových</t>
  </si>
  <si>
    <t>-277288022</t>
  </si>
  <si>
    <t>https://podminky.urs.cz/item/CS_URS_2023_01/741310001</t>
  </si>
  <si>
    <t>34535512-R.pol</t>
  </si>
  <si>
    <t>spínač jednopólový 10A bílý</t>
  </si>
  <si>
    <t>-722408660</t>
  </si>
  <si>
    <t>741310022</t>
  </si>
  <si>
    <t>Montáž spínačů jedno nebo dvoupólových nástěnných se zapojením vodičů, pro prostředí normální přepínačů, řazení 6-střídavých</t>
  </si>
  <si>
    <t>-1385676417</t>
  </si>
  <si>
    <t>https://podminky.urs.cz/item/CS_URS_2023_01/741310022</t>
  </si>
  <si>
    <t>34535552-R.pol</t>
  </si>
  <si>
    <t>přepínač střídavý řazení 6 10A 3553-01289 bílý</t>
  </si>
  <si>
    <t>376717278</t>
  </si>
  <si>
    <t>741310025</t>
  </si>
  <si>
    <t>Montáž spínačů jedno nebo dvoupólových nástěnných se zapojením vodičů, pro prostředí normální přepínačů, řazení 7-křížových</t>
  </si>
  <si>
    <t>-894717906</t>
  </si>
  <si>
    <t>https://podminky.urs.cz/item/CS_URS_2023_01/741310025</t>
  </si>
  <si>
    <t>3453649-R.pol</t>
  </si>
  <si>
    <t>kryt spínače jednopáčkový jednoduchý pro spínače řazení 1,2,6,7,1/0 3558A-A651</t>
  </si>
  <si>
    <t>-618844720</t>
  </si>
  <si>
    <t>741310112</t>
  </si>
  <si>
    <t>Montáž spínačů jedno nebo dvoupólových polozapuštěných nebo zapuštěných se zapojením vodičů bezšroubové připojení ovladačů, řazení 1/0-tlačítkových zapínacích</t>
  </si>
  <si>
    <t>231774558</t>
  </si>
  <si>
    <t>https://podminky.urs.cz/item/CS_URS_2023_01/741310112</t>
  </si>
  <si>
    <t>34536490-R.pol.</t>
  </si>
  <si>
    <t>250888419</t>
  </si>
  <si>
    <t>741313001</t>
  </si>
  <si>
    <t>Montáž zásuvek domovních se zapojením vodičů bezšroubové připojení polozapuštěných nebo zapuštěných 10/16 A, provedení 2P + PE</t>
  </si>
  <si>
    <t>523957217</t>
  </si>
  <si>
    <t>https://podminky.urs.cz/item/CS_URS_2023_01/741313001</t>
  </si>
  <si>
    <t>34555121-R.pol.</t>
  </si>
  <si>
    <t>zásuvka 2násobná 16A bílá</t>
  </si>
  <si>
    <t>-1799984191</t>
  </si>
  <si>
    <t>741313031</t>
  </si>
  <si>
    <t>Montáž zásuvek domovních se zapojením vodičů šroubové připojení vestavných 10 popř. 16 A bez odvrtání profilovaného otvoru, provedení 1P zdířka</t>
  </si>
  <si>
    <t>1755490164</t>
  </si>
  <si>
    <t>https://podminky.urs.cz/item/CS_URS_2023_01/741313031</t>
  </si>
  <si>
    <t>34555101-R.pol</t>
  </si>
  <si>
    <t>zásuvka 1násobná 16A bílý</t>
  </si>
  <si>
    <t>1121936593</t>
  </si>
  <si>
    <t>741370002</t>
  </si>
  <si>
    <t>Montáž svítidel žárovkových se zapojením vodičů bytových nebo společenských místností stropních přisazených 1 zdroj se sklem</t>
  </si>
  <si>
    <t>1383784859</t>
  </si>
  <si>
    <t>https://podminky.urs.cz/item/CS_URS_2023_01/741370002</t>
  </si>
  <si>
    <t>210501-r.POL.</t>
  </si>
  <si>
    <t>Svítidlo stropní, LED kruhové přisazené, plastový kryt, 1x24W, D+M (viz výkres č. 03)</t>
  </si>
  <si>
    <t>1957324279</t>
  </si>
  <si>
    <t>210502-r.POL.</t>
  </si>
  <si>
    <t>1313926755</t>
  </si>
  <si>
    <t>210503-r.POL.</t>
  </si>
  <si>
    <t xml:space="preserve">LED podlinkové svítidlo 32W/230V, včetně transformátoru (viz výkres č. 03)
</t>
  </si>
  <si>
    <t>1547798628</t>
  </si>
  <si>
    <t>210504-r.POL.</t>
  </si>
  <si>
    <t>LED podlinkové svítidlo 16W/230V, včetně transformátoru (viz výkres č. 03)</t>
  </si>
  <si>
    <t>-2126775238</t>
  </si>
  <si>
    <t>998741102</t>
  </si>
  <si>
    <t>Přesun hmot pro silnoproud stanovený z hmotnosti přesunovaného materiálu vodorovná dopravní vzdálenost do 50 m v objektech výšky přes 6 do 12 m</t>
  </si>
  <si>
    <t>1865483192</t>
  </si>
  <si>
    <t>https://podminky.urs.cz/item/CS_URS_2023_01/998741102</t>
  </si>
  <si>
    <t>998741181</t>
  </si>
  <si>
    <t>Přesun hmot pro silnoproud stanovený z hmotnosti přesunovaného materiálu Příplatek k ceně za přesun prováděný bez použití mechanizace pro jakoukoliv výšku objektu</t>
  </si>
  <si>
    <t>1573997667</t>
  </si>
  <si>
    <t>https://podminky.urs.cz/item/CS_URS_2023_01/998741181</t>
  </si>
  <si>
    <t>742</t>
  </si>
  <si>
    <t>Elektroinstalace - slaboproud</t>
  </si>
  <si>
    <t>742220232</t>
  </si>
  <si>
    <t>Montáž příslušenství pro PZTS detektor na stěnu nebo na strop</t>
  </si>
  <si>
    <t>668360716</t>
  </si>
  <si>
    <t>https://podminky.urs.cz/item/CS_URS_2023_01/742220232</t>
  </si>
  <si>
    <t>61124263-R.pol</t>
  </si>
  <si>
    <t>opticko - kouřový senzor</t>
  </si>
  <si>
    <t>-762301241</t>
  </si>
  <si>
    <t>742420121</t>
  </si>
  <si>
    <t>Montáž společné televizní antény televizní zásuvky koncové nebo průběžné</t>
  </si>
  <si>
    <t>-1599115706</t>
  </si>
  <si>
    <t>https://podminky.urs.cz/item/CS_URS_2023_01/742420121</t>
  </si>
  <si>
    <t>341-R-pol.1</t>
  </si>
  <si>
    <t>Zásuvka televizní pod omítku</t>
  </si>
  <si>
    <t>1331556910</t>
  </si>
  <si>
    <t>998742202</t>
  </si>
  <si>
    <t>Přesun hmot pro slaboproud stanovený procentní sazbou (%) z ceny vodorovná dopravní vzdálenost do 50 m v objektech výšky přes 6 do 12 m</t>
  </si>
  <si>
    <t>%</t>
  </si>
  <si>
    <t>-133761274</t>
  </si>
  <si>
    <t>https://podminky.urs.cz/item/CS_URS_2023_01/998742202</t>
  </si>
  <si>
    <t>998742292</t>
  </si>
  <si>
    <t>Přesun hmot pro slaboproud stanovený procentní sazbou (%) z ceny Příplatek k cenám za zvětšený přesun přes vymezenou největší dopravní vzdálenost do 100 m</t>
  </si>
  <si>
    <t>1088108404</t>
  </si>
  <si>
    <t>https://podminky.urs.cz/item/CS_URS_2023_01/998742292</t>
  </si>
  <si>
    <t>22-M</t>
  </si>
  <si>
    <t>Montáže technologických zařízení pro dopravní stavby</t>
  </si>
  <si>
    <t>220270328</t>
  </si>
  <si>
    <t>Montáž vodiče nebo lana silnoproudého měděného uloženého v trubkovodu nebo v lištách včetně zatažení vodiče do trubek nebo lišt, instalace, manipulace s vodičem, prozvonění a označení, pročištění trubkovodu, otevření a zavření krabic CY, CYA 25,0 mm2</t>
  </si>
  <si>
    <t>512800503</t>
  </si>
  <si>
    <t>https://podminky.urs.cz/item/CS_URS_2023_01/220270328</t>
  </si>
  <si>
    <t>34140825</t>
  </si>
  <si>
    <t>vodič propojovací jádro Cu plné izolace PVC 450/750V (H07V-U) 1x4mm2</t>
  </si>
  <si>
    <t>1915544945</t>
  </si>
  <si>
    <t>220320201</t>
  </si>
  <si>
    <t>Montáž zvonku pro vnitřní použití na střídavý nebo stejnosměrný proud napětí 3 až 24 V</t>
  </si>
  <si>
    <t>-1215550400</t>
  </si>
  <si>
    <t>https://podminky.urs.cz/item/CS_URS_2023_01/220320201</t>
  </si>
  <si>
    <t>37414130</t>
  </si>
  <si>
    <t>zvonek bytový</t>
  </si>
  <si>
    <t>-1075591548</t>
  </si>
  <si>
    <t>220320233</t>
  </si>
  <si>
    <t>Montáž příslušenství zvonku tlačítka</t>
  </si>
  <si>
    <t>1221192323</t>
  </si>
  <si>
    <t>https://podminky.urs.cz/item/CS_URS_2023_01/220320233</t>
  </si>
  <si>
    <t>34531735-R.pol</t>
  </si>
  <si>
    <t>ovladač zvonkový tlačítkový - před bytem</t>
  </si>
  <si>
    <t>-2036865899</t>
  </si>
  <si>
    <t>HZS2491</t>
  </si>
  <si>
    <t>Hodinové zúčtovací sazby profesí PSV zednické výpomoci a pomocné práce PSV dělník zednických výpomocí</t>
  </si>
  <si>
    <t>262144</t>
  </si>
  <si>
    <t>1389855218</t>
  </si>
  <si>
    <t>https://podminky.urs.cz/item/CS_URS_2023_01/HZS2491</t>
  </si>
  <si>
    <t>HZS3222</t>
  </si>
  <si>
    <t>Hodinové zúčtovací sazby montáží technologických zařízení na stavebních objektech montér slaboproudých zařízení odborný</t>
  </si>
  <si>
    <t>-881454990</t>
  </si>
  <si>
    <t>https://podminky.urs.cz/item/CS_URS_2023_01/HZS3222</t>
  </si>
  <si>
    <t>HZS4211</t>
  </si>
  <si>
    <t>Hodinové zúčtovací sazby ostatních profesí revizní a kontrolní činnost revizní technik</t>
  </si>
  <si>
    <t>1073959859</t>
  </si>
  <si>
    <t>https://podminky.urs.cz/item/CS_URS_2023_01/HZS4211</t>
  </si>
  <si>
    <t>OST</t>
  </si>
  <si>
    <t>OST999</t>
  </si>
  <si>
    <t>Revize s osvědčením "D"</t>
  </si>
  <si>
    <t>soub</t>
  </si>
  <si>
    <t>-54381008</t>
  </si>
  <si>
    <t>SO 98-98 - Všeobecný objekt</t>
  </si>
  <si>
    <t>VRN - Vedlejší rozpočtové náklady</t>
  </si>
  <si>
    <t xml:space="preserve">    VRN4 - Inženýrská činnost</t>
  </si>
  <si>
    <t>VRN</t>
  </si>
  <si>
    <t>Vedlejší rozpočtové náklady</t>
  </si>
  <si>
    <t>013254000</t>
  </si>
  <si>
    <t>Dokumentace skutečného provedení stavby</t>
  </si>
  <si>
    <t>CS ÚRS 2022 02</t>
  </si>
  <si>
    <t>1024</t>
  </si>
  <si>
    <t>1065867606</t>
  </si>
  <si>
    <t>https://podminky.urs.cz/item/CS_URS_2022_02/013254000</t>
  </si>
  <si>
    <t>030001000</t>
  </si>
  <si>
    <t>Zařízení staveniště</t>
  </si>
  <si>
    <t>-2010836314</t>
  </si>
  <si>
    <t>https://podminky.urs.cz/item/CS_URS_2022_02/030001000</t>
  </si>
  <si>
    <t>035002000</t>
  </si>
  <si>
    <t>Pronájmy ploch, objektů</t>
  </si>
  <si>
    <t>-499308398</t>
  </si>
  <si>
    <t>https://podminky.urs.cz/item/CS_URS_2022_02/035002000</t>
  </si>
  <si>
    <t>045002000</t>
  </si>
  <si>
    <t>Kompletační a koordinační činnost</t>
  </si>
  <si>
    <t>-813726077</t>
  </si>
  <si>
    <t>https://podminky.urs.cz/item/CS_URS_2022_02/045002000</t>
  </si>
  <si>
    <t>VRN4</t>
  </si>
  <si>
    <t>Inženýrská činnost</t>
  </si>
  <si>
    <t>044002000</t>
  </si>
  <si>
    <t>Revize - Celková prohlídka právnickou osobou a vydání průkazu určeného zařízebí (průkaz UTZ)</t>
  </si>
  <si>
    <t>-2082706046</t>
  </si>
  <si>
    <t>https://podminky.urs.cz/item/CS_URS_2022_02/044002000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</si>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</sst>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2131101" TargetMode="External" /><Relationship Id="rId2" Type="http://schemas.openxmlformats.org/officeDocument/2006/relationships/hyperlink" Target="https://podminky.urs.cz/item/CS_URS_2023_01/612311111" TargetMode="External" /><Relationship Id="rId3" Type="http://schemas.openxmlformats.org/officeDocument/2006/relationships/hyperlink" Target="https://podminky.urs.cz/item/CS_URS_2023_01/612311141" TargetMode="External" /><Relationship Id="rId4" Type="http://schemas.openxmlformats.org/officeDocument/2006/relationships/hyperlink" Target="https://podminky.urs.cz/item/CS_URS_2023_01/619995001" TargetMode="External" /><Relationship Id="rId5" Type="http://schemas.openxmlformats.org/officeDocument/2006/relationships/hyperlink" Target="https://podminky.urs.cz/item/CS_URS_2023_01/642942611" TargetMode="External" /><Relationship Id="rId6" Type="http://schemas.openxmlformats.org/officeDocument/2006/relationships/hyperlink" Target="https://podminky.urs.cz/item/CS_URS_2023_01/642945111" TargetMode="External" /><Relationship Id="rId7" Type="http://schemas.openxmlformats.org/officeDocument/2006/relationships/hyperlink" Target="https://podminky.urs.cz/item/CS_URS_2023_01/949101111" TargetMode="External" /><Relationship Id="rId8" Type="http://schemas.openxmlformats.org/officeDocument/2006/relationships/hyperlink" Target="https://podminky.urs.cz/item/CS_URS_2023_01/952901111" TargetMode="External" /><Relationship Id="rId9" Type="http://schemas.openxmlformats.org/officeDocument/2006/relationships/hyperlink" Target="https://podminky.urs.cz/item/CS_URS_2023_01/962032431" TargetMode="External" /><Relationship Id="rId10" Type="http://schemas.openxmlformats.org/officeDocument/2006/relationships/hyperlink" Target="https://podminky.urs.cz/item/CS_URS_2023_01/965082923" TargetMode="External" /><Relationship Id="rId11" Type="http://schemas.openxmlformats.org/officeDocument/2006/relationships/hyperlink" Target="https://podminky.urs.cz/item/CS_URS_2023_01/967031732" TargetMode="External" /><Relationship Id="rId12" Type="http://schemas.openxmlformats.org/officeDocument/2006/relationships/hyperlink" Target="https://podminky.urs.cz/item/CS_URS_2023_01/968062246" TargetMode="External" /><Relationship Id="rId13" Type="http://schemas.openxmlformats.org/officeDocument/2006/relationships/hyperlink" Target="https://podminky.urs.cz/item/CS_URS_2023_01/968072455" TargetMode="External" /><Relationship Id="rId14" Type="http://schemas.openxmlformats.org/officeDocument/2006/relationships/hyperlink" Target="https://podminky.urs.cz/item/CS_URS_2023_01/971033641" TargetMode="External" /><Relationship Id="rId15" Type="http://schemas.openxmlformats.org/officeDocument/2006/relationships/hyperlink" Target="https://podminky.urs.cz/item/CS_URS_2023_01/978012191" TargetMode="External" /><Relationship Id="rId16" Type="http://schemas.openxmlformats.org/officeDocument/2006/relationships/hyperlink" Target="https://podminky.urs.cz/item/CS_URS_2023_01/978013191" TargetMode="External" /><Relationship Id="rId17" Type="http://schemas.openxmlformats.org/officeDocument/2006/relationships/hyperlink" Target="https://podminky.urs.cz/item/CS_URS_2023_01/978059541" TargetMode="External" /><Relationship Id="rId18" Type="http://schemas.openxmlformats.org/officeDocument/2006/relationships/hyperlink" Target="https://podminky.urs.cz/item/CS_URS_2023_01/997013213" TargetMode="External" /><Relationship Id="rId19" Type="http://schemas.openxmlformats.org/officeDocument/2006/relationships/hyperlink" Target="https://podminky.urs.cz/item/CS_URS_2023_01/997013501" TargetMode="External" /><Relationship Id="rId20" Type="http://schemas.openxmlformats.org/officeDocument/2006/relationships/hyperlink" Target="https://podminky.urs.cz/item/CS_URS_2023_01/997013509" TargetMode="External" /><Relationship Id="rId21" Type="http://schemas.openxmlformats.org/officeDocument/2006/relationships/hyperlink" Target="https://podminky.urs.cz/item/CS_URS_2023_01/997013631" TargetMode="External" /><Relationship Id="rId22" Type="http://schemas.openxmlformats.org/officeDocument/2006/relationships/hyperlink" Target="https://podminky.urs.cz/item/CS_URS_2023_01/998017002" TargetMode="External" /><Relationship Id="rId23" Type="http://schemas.openxmlformats.org/officeDocument/2006/relationships/hyperlink" Target="https://podminky.urs.cz/item/CS_URS_2023_01/713111121" TargetMode="External" /><Relationship Id="rId24" Type="http://schemas.openxmlformats.org/officeDocument/2006/relationships/hyperlink" Target="https://podminky.urs.cz/item/CS_URS_2023_01/713121111" TargetMode="External" /><Relationship Id="rId25" Type="http://schemas.openxmlformats.org/officeDocument/2006/relationships/hyperlink" Target="https://podminky.urs.cz/item/CS_URS_2023_01/713191132" TargetMode="External" /><Relationship Id="rId26" Type="http://schemas.openxmlformats.org/officeDocument/2006/relationships/hyperlink" Target="https://podminky.urs.cz/item/CS_URS_2023_01/998713102" TargetMode="External" /><Relationship Id="rId27" Type="http://schemas.openxmlformats.org/officeDocument/2006/relationships/hyperlink" Target="https://podminky.urs.cz/item/CS_URS_2023_01/998713181" TargetMode="External" /><Relationship Id="rId28" Type="http://schemas.openxmlformats.org/officeDocument/2006/relationships/hyperlink" Target="https://podminky.urs.cz/item/CS_URS_2023_01/762511241" TargetMode="External" /><Relationship Id="rId29" Type="http://schemas.openxmlformats.org/officeDocument/2006/relationships/hyperlink" Target="https://podminky.urs.cz/item/CS_URS_2023_01/762522812" TargetMode="External" /><Relationship Id="rId30" Type="http://schemas.openxmlformats.org/officeDocument/2006/relationships/hyperlink" Target="https://podminky.urs.cz/item/CS_URS_2023_01/998762102" TargetMode="External" /><Relationship Id="rId31" Type="http://schemas.openxmlformats.org/officeDocument/2006/relationships/hyperlink" Target="https://podminky.urs.cz/item/CS_URS_2023_01/998762181" TargetMode="External" /><Relationship Id="rId32" Type="http://schemas.openxmlformats.org/officeDocument/2006/relationships/hyperlink" Target="https://podminky.urs.cz/item/CS_URS_2023_01/763111316" TargetMode="External" /><Relationship Id="rId33" Type="http://schemas.openxmlformats.org/officeDocument/2006/relationships/hyperlink" Target="https://podminky.urs.cz/item/CS_URS_2023_01/763111336" TargetMode="External" /><Relationship Id="rId34" Type="http://schemas.openxmlformats.org/officeDocument/2006/relationships/hyperlink" Target="https://podminky.urs.cz/item/CS_URS_2023_01/763113341" TargetMode="External" /><Relationship Id="rId35" Type="http://schemas.openxmlformats.org/officeDocument/2006/relationships/hyperlink" Target="https://podminky.urs.cz/item/CS_URS_2023_01/763131411" TargetMode="External" /><Relationship Id="rId36" Type="http://schemas.openxmlformats.org/officeDocument/2006/relationships/hyperlink" Target="https://podminky.urs.cz/item/CS_URS_2023_01/763131411" TargetMode="External" /><Relationship Id="rId37" Type="http://schemas.openxmlformats.org/officeDocument/2006/relationships/hyperlink" Target="https://podminky.urs.cz/item/CS_URS_2023_01/763131411.1" TargetMode="External" /><Relationship Id="rId38" Type="http://schemas.openxmlformats.org/officeDocument/2006/relationships/hyperlink" Target="https://podminky.urs.cz/item/CS_URS_2023_01/763131451" TargetMode="External" /><Relationship Id="rId39" Type="http://schemas.openxmlformats.org/officeDocument/2006/relationships/hyperlink" Target="https://podminky.urs.cz/item/CS_URS_2023_01/763153401" TargetMode="External" /><Relationship Id="rId40" Type="http://schemas.openxmlformats.org/officeDocument/2006/relationships/hyperlink" Target="https://podminky.urs.cz/item/CS_URS_2023_01/763251231" TargetMode="External" /><Relationship Id="rId41" Type="http://schemas.openxmlformats.org/officeDocument/2006/relationships/hyperlink" Target="https://podminky.urs.cz/item/CS_URS_2023_01/998763302" TargetMode="External" /><Relationship Id="rId42" Type="http://schemas.openxmlformats.org/officeDocument/2006/relationships/hyperlink" Target="https://podminky.urs.cz/item/CS_URS_2023_01/998763381" TargetMode="External" /><Relationship Id="rId43" Type="http://schemas.openxmlformats.org/officeDocument/2006/relationships/hyperlink" Target="https://podminky.urs.cz/item/CS_URS_2023_01/764002851" TargetMode="External" /><Relationship Id="rId44" Type="http://schemas.openxmlformats.org/officeDocument/2006/relationships/hyperlink" Target="https://podminky.urs.cz/item/CS_URS_2023_01/764216604" TargetMode="External" /><Relationship Id="rId45" Type="http://schemas.openxmlformats.org/officeDocument/2006/relationships/hyperlink" Target="https://podminky.urs.cz/item/CS_URS_2023_01/998764102" TargetMode="External" /><Relationship Id="rId46" Type="http://schemas.openxmlformats.org/officeDocument/2006/relationships/hyperlink" Target="https://podminky.urs.cz/item/CS_URS_2023_01/998764181" TargetMode="External" /><Relationship Id="rId47" Type="http://schemas.openxmlformats.org/officeDocument/2006/relationships/hyperlink" Target="https://podminky.urs.cz/item/CS_URS_2023_01/766441822" TargetMode="External" /><Relationship Id="rId48" Type="http://schemas.openxmlformats.org/officeDocument/2006/relationships/hyperlink" Target="https://podminky.urs.cz/item/CS_URS_2023_01/766622132" TargetMode="External" /><Relationship Id="rId49" Type="http://schemas.openxmlformats.org/officeDocument/2006/relationships/hyperlink" Target="https://podminky.urs.cz/item/CS_URS_2023_01/766660001" TargetMode="External" /><Relationship Id="rId50" Type="http://schemas.openxmlformats.org/officeDocument/2006/relationships/hyperlink" Target="https://podminky.urs.cz/item/CS_URS_2023_01/766660041" TargetMode="External" /><Relationship Id="rId51" Type="http://schemas.openxmlformats.org/officeDocument/2006/relationships/hyperlink" Target="https://podminky.urs.cz/item/CS_URS_2023_01/766660729" TargetMode="External" /><Relationship Id="rId52" Type="http://schemas.openxmlformats.org/officeDocument/2006/relationships/hyperlink" Target="https://podminky.urs.cz/item/CS_URS_2023_01/766660735" TargetMode="External" /><Relationship Id="rId53" Type="http://schemas.openxmlformats.org/officeDocument/2006/relationships/hyperlink" Target="https://podminky.urs.cz/item/CS_URS_2023_01/766694112" TargetMode="External" /><Relationship Id="rId54" Type="http://schemas.openxmlformats.org/officeDocument/2006/relationships/hyperlink" Target="https://podminky.urs.cz/item/CS_URS_2023_01/766695213" TargetMode="External" /><Relationship Id="rId55" Type="http://schemas.openxmlformats.org/officeDocument/2006/relationships/hyperlink" Target="https://podminky.urs.cz/item/CS_URS_2023_01/998766102" TargetMode="External" /><Relationship Id="rId56" Type="http://schemas.openxmlformats.org/officeDocument/2006/relationships/hyperlink" Target="https://podminky.urs.cz/item/CS_URS_2023_01/998766181" TargetMode="External" /><Relationship Id="rId57" Type="http://schemas.openxmlformats.org/officeDocument/2006/relationships/hyperlink" Target="https://podminky.urs.cz/item/CS_URS_2023_01/767821112" TargetMode="External" /><Relationship Id="rId58" Type="http://schemas.openxmlformats.org/officeDocument/2006/relationships/hyperlink" Target="https://podminky.urs.cz/item/CS_URS_2023_01/998767102" TargetMode="External" /><Relationship Id="rId59" Type="http://schemas.openxmlformats.org/officeDocument/2006/relationships/hyperlink" Target="https://podminky.urs.cz/item/CS_URS_2023_01/998767181" TargetMode="External" /><Relationship Id="rId60" Type="http://schemas.openxmlformats.org/officeDocument/2006/relationships/hyperlink" Target="https://podminky.urs.cz/item/CS_URS_2023_01/771111011" TargetMode="External" /><Relationship Id="rId61" Type="http://schemas.openxmlformats.org/officeDocument/2006/relationships/hyperlink" Target="https://podminky.urs.cz/item/CS_URS_2023_01/771121011" TargetMode="External" /><Relationship Id="rId62" Type="http://schemas.openxmlformats.org/officeDocument/2006/relationships/hyperlink" Target="https://podminky.urs.cz/item/CS_URS_2023_01/771473112" TargetMode="External" /><Relationship Id="rId63" Type="http://schemas.openxmlformats.org/officeDocument/2006/relationships/hyperlink" Target="https://podminky.urs.cz/item/CS_URS_2023_01/771571810" TargetMode="External" /><Relationship Id="rId64" Type="http://schemas.openxmlformats.org/officeDocument/2006/relationships/hyperlink" Target="https://podminky.urs.cz/item/CS_URS_2023_01/771574112" TargetMode="External" /><Relationship Id="rId65" Type="http://schemas.openxmlformats.org/officeDocument/2006/relationships/hyperlink" Target="https://podminky.urs.cz/item/CS_URS_2023_01/771591112" TargetMode="External" /><Relationship Id="rId66" Type="http://schemas.openxmlformats.org/officeDocument/2006/relationships/hyperlink" Target="https://podminky.urs.cz/item/CS_URS_2023_01/R-771591185" TargetMode="External" /><Relationship Id="rId67" Type="http://schemas.openxmlformats.org/officeDocument/2006/relationships/hyperlink" Target="https://podminky.urs.cz/item/CS_URS_2023_01/771591241" TargetMode="External" /><Relationship Id="rId68" Type="http://schemas.openxmlformats.org/officeDocument/2006/relationships/hyperlink" Target="https://podminky.urs.cz/item/CS_URS_2023_01/771591242" TargetMode="External" /><Relationship Id="rId69" Type="http://schemas.openxmlformats.org/officeDocument/2006/relationships/hyperlink" Target="https://podminky.urs.cz/item/CS_URS_2023_01/771591264" TargetMode="External" /><Relationship Id="rId70" Type="http://schemas.openxmlformats.org/officeDocument/2006/relationships/hyperlink" Target="https://podminky.urs.cz/item/CS_URS_2023_01/998771102" TargetMode="External" /><Relationship Id="rId71" Type="http://schemas.openxmlformats.org/officeDocument/2006/relationships/hyperlink" Target="https://podminky.urs.cz/item/CS_URS_2023_01/998771181" TargetMode="External" /><Relationship Id="rId72" Type="http://schemas.openxmlformats.org/officeDocument/2006/relationships/hyperlink" Target="https://podminky.urs.cz/item/CS_URS_2023_01/776111311" TargetMode="External" /><Relationship Id="rId73" Type="http://schemas.openxmlformats.org/officeDocument/2006/relationships/hyperlink" Target="https://podminky.urs.cz/item/CS_URS_2023_01/776121111" TargetMode="External" /><Relationship Id="rId74" Type="http://schemas.openxmlformats.org/officeDocument/2006/relationships/hyperlink" Target="https://podminky.urs.cz/item/CS_URS_2023_01/776241111" TargetMode="External" /><Relationship Id="rId75" Type="http://schemas.openxmlformats.org/officeDocument/2006/relationships/hyperlink" Target="https://podminky.urs.cz/item/CS_URS_2023_01/776421111" TargetMode="External" /><Relationship Id="rId76" Type="http://schemas.openxmlformats.org/officeDocument/2006/relationships/hyperlink" Target="https://podminky.urs.cz/item/CS_URS_2023_01/998776102" TargetMode="External" /><Relationship Id="rId77" Type="http://schemas.openxmlformats.org/officeDocument/2006/relationships/hyperlink" Target="https://podminky.urs.cz/item/CS_URS_2023_01/998776181" TargetMode="External" /><Relationship Id="rId78" Type="http://schemas.openxmlformats.org/officeDocument/2006/relationships/hyperlink" Target="https://podminky.urs.cz/item/CS_URS_2023_01/781111011" TargetMode="External" /><Relationship Id="rId79" Type="http://schemas.openxmlformats.org/officeDocument/2006/relationships/hyperlink" Target="https://podminky.urs.cz/item/CS_URS_2023_01/781121011" TargetMode="External" /><Relationship Id="rId80" Type="http://schemas.openxmlformats.org/officeDocument/2006/relationships/hyperlink" Target="https://podminky.urs.cz/item/CS_URS_2023_01/781131112" TargetMode="External" /><Relationship Id="rId81" Type="http://schemas.openxmlformats.org/officeDocument/2006/relationships/hyperlink" Target="https://podminky.urs.cz/item/CS_URS_2023_01/781131232" TargetMode="External" /><Relationship Id="rId82" Type="http://schemas.openxmlformats.org/officeDocument/2006/relationships/hyperlink" Target="https://podminky.urs.cz/item/CS_URS_2023_01/781474112" TargetMode="External" /><Relationship Id="rId83" Type="http://schemas.openxmlformats.org/officeDocument/2006/relationships/hyperlink" Target="https://podminky.urs.cz/item/CS_URS_2023_01/998781102" TargetMode="External" /><Relationship Id="rId84" Type="http://schemas.openxmlformats.org/officeDocument/2006/relationships/hyperlink" Target="https://podminky.urs.cz/item/CS_URS_2023_01/998781181" TargetMode="External" /><Relationship Id="rId85" Type="http://schemas.openxmlformats.org/officeDocument/2006/relationships/hyperlink" Target="https://podminky.urs.cz/item/CS_URS_2023_01/783301311" TargetMode="External" /><Relationship Id="rId86" Type="http://schemas.openxmlformats.org/officeDocument/2006/relationships/hyperlink" Target="https://podminky.urs.cz/item/CS_URS_2023_01/783314201" TargetMode="External" /><Relationship Id="rId87" Type="http://schemas.openxmlformats.org/officeDocument/2006/relationships/hyperlink" Target="https://podminky.urs.cz/item/CS_URS_2023_01/783317101" TargetMode="External" /><Relationship Id="rId88" Type="http://schemas.openxmlformats.org/officeDocument/2006/relationships/hyperlink" Target="https://podminky.urs.cz/item/CS_URS_2023_01/784111001" TargetMode="External" /><Relationship Id="rId89" Type="http://schemas.openxmlformats.org/officeDocument/2006/relationships/hyperlink" Target="https://podminky.urs.cz/item/CS_URS_2023_01/784181121" TargetMode="External" /><Relationship Id="rId90" Type="http://schemas.openxmlformats.org/officeDocument/2006/relationships/hyperlink" Target="https://podminky.urs.cz/item/CS_URS_2023_01/784211101" TargetMode="External" /><Relationship Id="rId9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2135101" TargetMode="External" /><Relationship Id="rId2" Type="http://schemas.openxmlformats.org/officeDocument/2006/relationships/hyperlink" Target="https://podminky.urs.cz/item/CS_URS_2023_01/974031153" TargetMode="External" /><Relationship Id="rId3" Type="http://schemas.openxmlformats.org/officeDocument/2006/relationships/hyperlink" Target="https://podminky.urs.cz/item/CS_URS_2023_01/997013213" TargetMode="External" /><Relationship Id="rId4" Type="http://schemas.openxmlformats.org/officeDocument/2006/relationships/hyperlink" Target="https://podminky.urs.cz/item/CS_URS_2023_01/997013501" TargetMode="External" /><Relationship Id="rId5" Type="http://schemas.openxmlformats.org/officeDocument/2006/relationships/hyperlink" Target="https://podminky.urs.cz/item/CS_URS_2023_01/997013509" TargetMode="External" /><Relationship Id="rId6" Type="http://schemas.openxmlformats.org/officeDocument/2006/relationships/hyperlink" Target="https://podminky.urs.cz/item/CS_URS_2023_01/997013631" TargetMode="External" /><Relationship Id="rId7" Type="http://schemas.openxmlformats.org/officeDocument/2006/relationships/hyperlink" Target="https://podminky.urs.cz/item/CS_URS_2023_01/998017002" TargetMode="External" /><Relationship Id="rId8" Type="http://schemas.openxmlformats.org/officeDocument/2006/relationships/hyperlink" Target="https://podminky.urs.cz/item/CS_URS_2023_01/721140802" TargetMode="External" /><Relationship Id="rId9" Type="http://schemas.openxmlformats.org/officeDocument/2006/relationships/hyperlink" Target="https://podminky.urs.cz/item/CS_URS_2023_01/721174042" TargetMode="External" /><Relationship Id="rId10" Type="http://schemas.openxmlformats.org/officeDocument/2006/relationships/hyperlink" Target="https://podminky.urs.cz/item/CS_URS_2023_01/721174043" TargetMode="External" /><Relationship Id="rId11" Type="http://schemas.openxmlformats.org/officeDocument/2006/relationships/hyperlink" Target="https://podminky.urs.cz/item/CS_URS_2023_01/721174044" TargetMode="External" /><Relationship Id="rId12" Type="http://schemas.openxmlformats.org/officeDocument/2006/relationships/hyperlink" Target="https://podminky.urs.cz/item/CS_URS_2023_01/721174045" TargetMode="External" /><Relationship Id="rId13" Type="http://schemas.openxmlformats.org/officeDocument/2006/relationships/hyperlink" Target="https://podminky.urs.cz/item/CS_URS_2023_01/721194104" TargetMode="External" /><Relationship Id="rId14" Type="http://schemas.openxmlformats.org/officeDocument/2006/relationships/hyperlink" Target="https://podminky.urs.cz/item/CS_URS_2023_01/721194105" TargetMode="External" /><Relationship Id="rId15" Type="http://schemas.openxmlformats.org/officeDocument/2006/relationships/hyperlink" Target="https://podminky.urs.cz/item/CS_URS_2023_01/721194109" TargetMode="External" /><Relationship Id="rId16" Type="http://schemas.openxmlformats.org/officeDocument/2006/relationships/hyperlink" Target="https://podminky.urs.cz/item/CS_URS_2023_01/721290111" TargetMode="External" /><Relationship Id="rId17" Type="http://schemas.openxmlformats.org/officeDocument/2006/relationships/hyperlink" Target="https://podminky.urs.cz/item/CS_URS_2023_01/998721102" TargetMode="External" /><Relationship Id="rId18" Type="http://schemas.openxmlformats.org/officeDocument/2006/relationships/hyperlink" Target="https://podminky.urs.cz/item/CS_URS_2023_01/998721181" TargetMode="External" /><Relationship Id="rId19" Type="http://schemas.openxmlformats.org/officeDocument/2006/relationships/hyperlink" Target="https://podminky.urs.cz/item/CS_URS_2023_01/722130801" TargetMode="External" /><Relationship Id="rId20" Type="http://schemas.openxmlformats.org/officeDocument/2006/relationships/hyperlink" Target="https://podminky.urs.cz/item/CS_URS_2023_01/722174021" TargetMode="External" /><Relationship Id="rId21" Type="http://schemas.openxmlformats.org/officeDocument/2006/relationships/hyperlink" Target="https://podminky.urs.cz/item/CS_URS_2023_01/722174022" TargetMode="External" /><Relationship Id="rId22" Type="http://schemas.openxmlformats.org/officeDocument/2006/relationships/hyperlink" Target="https://podminky.urs.cz/item/CS_URS_2023_01/722174023" TargetMode="External" /><Relationship Id="rId23" Type="http://schemas.openxmlformats.org/officeDocument/2006/relationships/hyperlink" Target="https://podminky.urs.cz/item/CS_URS_2023_01/722181231" TargetMode="External" /><Relationship Id="rId24" Type="http://schemas.openxmlformats.org/officeDocument/2006/relationships/hyperlink" Target="https://podminky.urs.cz/item/CS_URS_2023_01/722181232" TargetMode="External" /><Relationship Id="rId25" Type="http://schemas.openxmlformats.org/officeDocument/2006/relationships/hyperlink" Target="https://podminky.urs.cz/item/CS_URS_2023_01/722190401" TargetMode="External" /><Relationship Id="rId26" Type="http://schemas.openxmlformats.org/officeDocument/2006/relationships/hyperlink" Target="https://podminky.urs.cz/item/CS_URS_2023_01/722220151" TargetMode="External" /><Relationship Id="rId27" Type="http://schemas.openxmlformats.org/officeDocument/2006/relationships/hyperlink" Target="https://podminky.urs.cz/item/CS_URS_2023_01/722220161" TargetMode="External" /><Relationship Id="rId28" Type="http://schemas.openxmlformats.org/officeDocument/2006/relationships/hyperlink" Target="https://podminky.urs.cz/item/CS_URS_2023_01/722232011" TargetMode="External" /><Relationship Id="rId29" Type="http://schemas.openxmlformats.org/officeDocument/2006/relationships/hyperlink" Target="https://podminky.urs.cz/item/CS_URS_2023_01/722232012" TargetMode="External" /><Relationship Id="rId30" Type="http://schemas.openxmlformats.org/officeDocument/2006/relationships/hyperlink" Target="https://podminky.urs.cz/item/CS_URS_2023_01/722239102" TargetMode="External" /><Relationship Id="rId31" Type="http://schemas.openxmlformats.org/officeDocument/2006/relationships/hyperlink" Target="https://podminky.urs.cz/item/CS_URS_2023_01/722262211" TargetMode="External" /><Relationship Id="rId32" Type="http://schemas.openxmlformats.org/officeDocument/2006/relationships/hyperlink" Target="https://podminky.urs.cz/item/CS_URS_2023_01/722290226" TargetMode="External" /><Relationship Id="rId33" Type="http://schemas.openxmlformats.org/officeDocument/2006/relationships/hyperlink" Target="https://podminky.urs.cz/item/CS_URS_2023_01/998722102" TargetMode="External" /><Relationship Id="rId34" Type="http://schemas.openxmlformats.org/officeDocument/2006/relationships/hyperlink" Target="https://podminky.urs.cz/item/CS_URS_2023_01/998722181" TargetMode="External" /><Relationship Id="rId35" Type="http://schemas.openxmlformats.org/officeDocument/2006/relationships/hyperlink" Target="https://podminky.urs.cz/item/CS_URS_2023_01/723160204" TargetMode="External" /><Relationship Id="rId36" Type="http://schemas.openxmlformats.org/officeDocument/2006/relationships/hyperlink" Target="https://podminky.urs.cz/item/CS_URS_2023_01/723160334" TargetMode="External" /><Relationship Id="rId37" Type="http://schemas.openxmlformats.org/officeDocument/2006/relationships/hyperlink" Target="https://podminky.urs.cz/item/CS_URS_2023_01/723181023" TargetMode="External" /><Relationship Id="rId38" Type="http://schemas.openxmlformats.org/officeDocument/2006/relationships/hyperlink" Target="https://podminky.urs.cz/item/CS_URS_2023_01/723181024" TargetMode="External" /><Relationship Id="rId39" Type="http://schemas.openxmlformats.org/officeDocument/2006/relationships/hyperlink" Target="https://podminky.urs.cz/item/CS_URS_2023_01/723190105" TargetMode="External" /><Relationship Id="rId40" Type="http://schemas.openxmlformats.org/officeDocument/2006/relationships/hyperlink" Target="https://podminky.urs.cz/item/CS_URS_2023_01/723190252" TargetMode="External" /><Relationship Id="rId41" Type="http://schemas.openxmlformats.org/officeDocument/2006/relationships/hyperlink" Target="https://podminky.urs.cz/item/CS_URS_2023_01/723231172" TargetMode="External" /><Relationship Id="rId42" Type="http://schemas.openxmlformats.org/officeDocument/2006/relationships/hyperlink" Target="https://podminky.urs.cz/item/CS_URS_2023_01/723231173" TargetMode="External" /><Relationship Id="rId43" Type="http://schemas.openxmlformats.org/officeDocument/2006/relationships/hyperlink" Target="https://podminky.urs.cz/item/CS_URS_2023_01/723231174" TargetMode="External" /><Relationship Id="rId44" Type="http://schemas.openxmlformats.org/officeDocument/2006/relationships/hyperlink" Target="https://podminky.urs.cz/item/CS_URS_2023_01/998723102" TargetMode="External" /><Relationship Id="rId45" Type="http://schemas.openxmlformats.org/officeDocument/2006/relationships/hyperlink" Target="https://podminky.urs.cz/item/CS_URS_2023_01/998723181" TargetMode="External" /><Relationship Id="rId46" Type="http://schemas.openxmlformats.org/officeDocument/2006/relationships/hyperlink" Target="https://podminky.urs.cz/item/CS_URS_2023_01/721226512" TargetMode="External" /><Relationship Id="rId47" Type="http://schemas.openxmlformats.org/officeDocument/2006/relationships/hyperlink" Target="https://podminky.urs.cz/item/CS_URS_2023_01/725110814" TargetMode="External" /><Relationship Id="rId48" Type="http://schemas.openxmlformats.org/officeDocument/2006/relationships/hyperlink" Target="https://podminky.urs.cz/item/CS_URS_2023_01/725119125" TargetMode="External" /><Relationship Id="rId49" Type="http://schemas.openxmlformats.org/officeDocument/2006/relationships/hyperlink" Target="https://podminky.urs.cz/item/CS_URS_2023_01/725210821.1" TargetMode="External" /><Relationship Id="rId50" Type="http://schemas.openxmlformats.org/officeDocument/2006/relationships/hyperlink" Target="https://podminky.urs.cz/item/CS_URS_2023_01/725219102" TargetMode="External" /><Relationship Id="rId51" Type="http://schemas.openxmlformats.org/officeDocument/2006/relationships/hyperlink" Target="https://podminky.urs.cz/item/CS_URS_2023_01/725219102" TargetMode="External" /><Relationship Id="rId52" Type="http://schemas.openxmlformats.org/officeDocument/2006/relationships/hyperlink" Target="https://podminky.urs.cz/item/CS_URS_2023_01/725240812" TargetMode="External" /><Relationship Id="rId53" Type="http://schemas.openxmlformats.org/officeDocument/2006/relationships/hyperlink" Target="https://podminky.urs.cz/item/CS_URS_2023_01/725243902" TargetMode="External" /><Relationship Id="rId54" Type="http://schemas.openxmlformats.org/officeDocument/2006/relationships/hyperlink" Target="https://podminky.urs.cz/item/CS_URS_2023_01/725310823" TargetMode="External" /><Relationship Id="rId55" Type="http://schemas.openxmlformats.org/officeDocument/2006/relationships/hyperlink" Target="https://podminky.urs.cz/item/CS_URS_2023_01/725530823" TargetMode="External" /><Relationship Id="rId56" Type="http://schemas.openxmlformats.org/officeDocument/2006/relationships/hyperlink" Target="https://podminky.urs.cz/item/CS_URS_2023_01/725820801.1" TargetMode="External" /><Relationship Id="rId57" Type="http://schemas.openxmlformats.org/officeDocument/2006/relationships/hyperlink" Target="https://podminky.urs.cz/item/CS_URS_2023_01/725821321" TargetMode="External" /><Relationship Id="rId58" Type="http://schemas.openxmlformats.org/officeDocument/2006/relationships/hyperlink" Target="https://podminky.urs.cz/item/CS_URS_2023_01/725829131" TargetMode="External" /><Relationship Id="rId59" Type="http://schemas.openxmlformats.org/officeDocument/2006/relationships/hyperlink" Target="https://podminky.urs.cz/item/CS_URS_2023_01/725841332" TargetMode="External" /><Relationship Id="rId60" Type="http://schemas.openxmlformats.org/officeDocument/2006/relationships/hyperlink" Target="https://podminky.urs.cz/item/CS_URS_2023_01/725860811.1" TargetMode="External" /><Relationship Id="rId61" Type="http://schemas.openxmlformats.org/officeDocument/2006/relationships/hyperlink" Target="https://podminky.urs.cz/item/CS_URS_2023_01/725861102" TargetMode="External" /><Relationship Id="rId62" Type="http://schemas.openxmlformats.org/officeDocument/2006/relationships/hyperlink" Target="https://podminky.urs.cz/item/CS_URS_2023_01/725865312" TargetMode="External" /><Relationship Id="rId63" Type="http://schemas.openxmlformats.org/officeDocument/2006/relationships/hyperlink" Target="https://podminky.urs.cz/item/CS_URS_2023_01/725869203" TargetMode="External" /><Relationship Id="rId64" Type="http://schemas.openxmlformats.org/officeDocument/2006/relationships/hyperlink" Target="https://podminky.urs.cz/item/CS_URS_2023_01/998725102" TargetMode="External" /><Relationship Id="rId65" Type="http://schemas.openxmlformats.org/officeDocument/2006/relationships/hyperlink" Target="https://podminky.urs.cz/item/CS_URS_2023_01/998725181" TargetMode="External" /><Relationship Id="rId66" Type="http://schemas.openxmlformats.org/officeDocument/2006/relationships/hyperlink" Target="https://podminky.urs.cz/item/CS_URS_2023_01/726111031" TargetMode="External" /><Relationship Id="rId67" Type="http://schemas.openxmlformats.org/officeDocument/2006/relationships/hyperlink" Target="https://podminky.urs.cz/item/CS_URS_2023_01/998726112" TargetMode="External" /><Relationship Id="rId68" Type="http://schemas.openxmlformats.org/officeDocument/2006/relationships/hyperlink" Target="https://podminky.urs.cz/item/CS_URS_2023_01/998726181" TargetMode="External" /><Relationship Id="rId69" Type="http://schemas.openxmlformats.org/officeDocument/2006/relationships/hyperlink" Target="https://podminky.urs.cz/item/CS_URS_2023_01/230230016" TargetMode="External" /><Relationship Id="rId70" Type="http://schemas.openxmlformats.org/officeDocument/2006/relationships/hyperlink" Target="https://podminky.urs.cz/item/CS_URS_2023_01/HZS2492" TargetMode="External" /><Relationship Id="rId71" Type="http://schemas.openxmlformats.org/officeDocument/2006/relationships/hyperlink" Target="https://podminky.urs.cz/item/CS_URS_2023_01/HZS4232" TargetMode="External" /><Relationship Id="rId7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31244303" TargetMode="External" /><Relationship Id="rId2" Type="http://schemas.openxmlformats.org/officeDocument/2006/relationships/hyperlink" Target="https://podminky.urs.cz/item/CS_URS_2023_01/735531045" TargetMode="External" /><Relationship Id="rId3" Type="http://schemas.openxmlformats.org/officeDocument/2006/relationships/hyperlink" Target="https://podminky.urs.cz/item/CS_URS_2023_01/731810302" TargetMode="External" /><Relationship Id="rId4" Type="http://schemas.openxmlformats.org/officeDocument/2006/relationships/hyperlink" Target="https://podminky.urs.cz/item/CS_URS_2023_01/731810342" TargetMode="External" /><Relationship Id="rId5" Type="http://schemas.openxmlformats.org/officeDocument/2006/relationships/hyperlink" Target="https://podminky.urs.cz/item/CS_URS_2023_01/998731102" TargetMode="External" /><Relationship Id="rId6" Type="http://schemas.openxmlformats.org/officeDocument/2006/relationships/hyperlink" Target="https://podminky.urs.cz/item/CS_URS_2023_01/998731181" TargetMode="External" /><Relationship Id="rId7" Type="http://schemas.openxmlformats.org/officeDocument/2006/relationships/hyperlink" Target="https://podminky.urs.cz/item/CS_URS_2023_01/733222102" TargetMode="External" /><Relationship Id="rId8" Type="http://schemas.openxmlformats.org/officeDocument/2006/relationships/hyperlink" Target="https://podminky.urs.cz/item/CS_URS_2023_01/733222103" TargetMode="External" /><Relationship Id="rId9" Type="http://schemas.openxmlformats.org/officeDocument/2006/relationships/hyperlink" Target="https://podminky.urs.cz/item/CS_URS_2023_01/733222104" TargetMode="External" /><Relationship Id="rId10" Type="http://schemas.openxmlformats.org/officeDocument/2006/relationships/hyperlink" Target="https://podminky.urs.cz/item/CS_URS_2023_01/733291101" TargetMode="External" /><Relationship Id="rId11" Type="http://schemas.openxmlformats.org/officeDocument/2006/relationships/hyperlink" Target="https://podminky.urs.cz/item/CS_URS_2023_01/733811241" TargetMode="External" /><Relationship Id="rId12" Type="http://schemas.openxmlformats.org/officeDocument/2006/relationships/hyperlink" Target="https://podminky.urs.cz/item/CS_URS_2023_01/998733102" TargetMode="External" /><Relationship Id="rId13" Type="http://schemas.openxmlformats.org/officeDocument/2006/relationships/hyperlink" Target="https://podminky.urs.cz/item/CS_URS_2023_01/998733181" TargetMode="External" /><Relationship Id="rId14" Type="http://schemas.openxmlformats.org/officeDocument/2006/relationships/hyperlink" Target="https://podminky.urs.cz/item/CS_URS_2023_01/734209103" TargetMode="External" /><Relationship Id="rId15" Type="http://schemas.openxmlformats.org/officeDocument/2006/relationships/hyperlink" Target="https://podminky.urs.cz/item/CS_URS_2023_01/734209114" TargetMode="External" /><Relationship Id="rId16" Type="http://schemas.openxmlformats.org/officeDocument/2006/relationships/hyperlink" Target="https://podminky.urs.cz/item/CS_URS_2023_01/734221682" TargetMode="External" /><Relationship Id="rId17" Type="http://schemas.openxmlformats.org/officeDocument/2006/relationships/hyperlink" Target="https://podminky.urs.cz/item/CS_URS_2023_01/734222802" TargetMode="External" /><Relationship Id="rId18" Type="http://schemas.openxmlformats.org/officeDocument/2006/relationships/hyperlink" Target="https://podminky.urs.cz/item/CS_URS_2023_01/734261233" TargetMode="External" /><Relationship Id="rId19" Type="http://schemas.openxmlformats.org/officeDocument/2006/relationships/hyperlink" Target="https://podminky.urs.cz/item/CS_URS_2023_01/734261402" TargetMode="External" /><Relationship Id="rId20" Type="http://schemas.openxmlformats.org/officeDocument/2006/relationships/hyperlink" Target="https://podminky.urs.cz/item/CS_URS_2023_01/734291123" TargetMode="External" /><Relationship Id="rId21" Type="http://schemas.openxmlformats.org/officeDocument/2006/relationships/hyperlink" Target="https://podminky.urs.cz/item/CS_URS_2023_01/734291241" TargetMode="External" /><Relationship Id="rId22" Type="http://schemas.openxmlformats.org/officeDocument/2006/relationships/hyperlink" Target="https://podminky.urs.cz/item/CS_URS_2023_01/734292714" TargetMode="External" /><Relationship Id="rId23" Type="http://schemas.openxmlformats.org/officeDocument/2006/relationships/hyperlink" Target="https://podminky.urs.cz/item/CS_URS_2023_01/998734102" TargetMode="External" /><Relationship Id="rId24" Type="http://schemas.openxmlformats.org/officeDocument/2006/relationships/hyperlink" Target="https://podminky.urs.cz/item/CS_URS_2023_01/998734181" TargetMode="External" /><Relationship Id="rId25" Type="http://schemas.openxmlformats.org/officeDocument/2006/relationships/hyperlink" Target="https://podminky.urs.cz/item/CS_URS_2023_01/735152251" TargetMode="External" /><Relationship Id="rId26" Type="http://schemas.openxmlformats.org/officeDocument/2006/relationships/hyperlink" Target="https://podminky.urs.cz/item/CS_URS_2023_01/735152479" TargetMode="External" /><Relationship Id="rId27" Type="http://schemas.openxmlformats.org/officeDocument/2006/relationships/hyperlink" Target="https://podminky.urs.cz/item/CS_URS_2023_01/735152481" TargetMode="External" /><Relationship Id="rId28" Type="http://schemas.openxmlformats.org/officeDocument/2006/relationships/hyperlink" Target="https://podminky.urs.cz/item/CS_URS_2023_01/735152677" TargetMode="External" /><Relationship Id="rId29" Type="http://schemas.openxmlformats.org/officeDocument/2006/relationships/hyperlink" Target="https://podminky.urs.cz/item/CS_URS_2023_01/735152679" TargetMode="External" /><Relationship Id="rId30" Type="http://schemas.openxmlformats.org/officeDocument/2006/relationships/hyperlink" Target="https://podminky.urs.cz/item/CS_URS_2023_01/735152681" TargetMode="External" /><Relationship Id="rId31" Type="http://schemas.openxmlformats.org/officeDocument/2006/relationships/hyperlink" Target="https://podminky.urs.cz/item/CS_URS_2023_01/735159210" TargetMode="External" /><Relationship Id="rId32" Type="http://schemas.openxmlformats.org/officeDocument/2006/relationships/hyperlink" Target="https://podminky.urs.cz/item/CS_URS_2023_01/735159220" TargetMode="External" /><Relationship Id="rId33" Type="http://schemas.openxmlformats.org/officeDocument/2006/relationships/hyperlink" Target="https://podminky.urs.cz/item/CS_URS_2023_01/735159230" TargetMode="External" /><Relationship Id="rId34" Type="http://schemas.openxmlformats.org/officeDocument/2006/relationships/hyperlink" Target="https://podminky.urs.cz/item/CS_URS_2023_01/735159320" TargetMode="External" /><Relationship Id="rId35" Type="http://schemas.openxmlformats.org/officeDocument/2006/relationships/hyperlink" Target="https://podminky.urs.cz/item/CS_URS_2023_01/735159330" TargetMode="External" /><Relationship Id="rId36" Type="http://schemas.openxmlformats.org/officeDocument/2006/relationships/hyperlink" Target="https://podminky.urs.cz/item/CS_URS_2023_01/735164522" TargetMode="External" /><Relationship Id="rId37" Type="http://schemas.openxmlformats.org/officeDocument/2006/relationships/hyperlink" Target="https://podminky.urs.cz/item/CS_URS_2023_01/998735102" TargetMode="External" /><Relationship Id="rId38" Type="http://schemas.openxmlformats.org/officeDocument/2006/relationships/hyperlink" Target="https://podminky.urs.cz/item/CS_URS_2023_01/998735181" TargetMode="External" /><Relationship Id="rId39" Type="http://schemas.openxmlformats.org/officeDocument/2006/relationships/hyperlink" Target="https://podminky.urs.cz/item/CS_URS_2023_01/HZS2492" TargetMode="External" /><Relationship Id="rId40" Type="http://schemas.openxmlformats.org/officeDocument/2006/relationships/hyperlink" Target="https://podminky.urs.cz/item/CS_URS_2023_01/HZS4231" TargetMode="External" /><Relationship Id="rId4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51122091" TargetMode="External" /><Relationship Id="rId2" Type="http://schemas.openxmlformats.org/officeDocument/2006/relationships/hyperlink" Target="https://podminky.urs.cz/item/CS_URS_2023_01/751510041" TargetMode="External" /><Relationship Id="rId3" Type="http://schemas.openxmlformats.org/officeDocument/2006/relationships/hyperlink" Target="https://podminky.urs.cz/item/CS_URS_2023_01/751510041" TargetMode="External" /><Relationship Id="rId4" Type="http://schemas.openxmlformats.org/officeDocument/2006/relationships/hyperlink" Target="https://podminky.urs.cz/item/CS_URS_2023_01/751510042" TargetMode="External" /><Relationship Id="rId5" Type="http://schemas.openxmlformats.org/officeDocument/2006/relationships/hyperlink" Target="https://podminky.urs.cz/item/CS_URS_2023_01/751510042" TargetMode="External" /><Relationship Id="rId6" Type="http://schemas.openxmlformats.org/officeDocument/2006/relationships/hyperlink" Target="https://podminky.urs.cz/item/CS_URS_2023_01/998751101" TargetMode="External" /><Relationship Id="rId7" Type="http://schemas.openxmlformats.org/officeDocument/2006/relationships/hyperlink" Target="https://podminky.urs.cz/item/CS_URS_2023_01/998751181" TargetMode="External" /><Relationship Id="rId8" Type="http://schemas.openxmlformats.org/officeDocument/2006/relationships/hyperlink" Target="https://podminky.urs.cz/item/CS_URS_2023_01/HZS2492" TargetMode="External" /><Relationship Id="rId9" Type="http://schemas.openxmlformats.org/officeDocument/2006/relationships/hyperlink" Target="https://podminky.urs.cz/item/CS_URS_2023_01/HZS3212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063" TargetMode="External" /><Relationship Id="rId2" Type="http://schemas.openxmlformats.org/officeDocument/2006/relationships/hyperlink" Target="https://podminky.urs.cz/item/CS_URS_2023_01/741112001" TargetMode="External" /><Relationship Id="rId3" Type="http://schemas.openxmlformats.org/officeDocument/2006/relationships/hyperlink" Target="https://podminky.urs.cz/item/CS_URS_2023_01/741122611" TargetMode="External" /><Relationship Id="rId4" Type="http://schemas.openxmlformats.org/officeDocument/2006/relationships/hyperlink" Target="https://podminky.urs.cz/item/CS_URS_2023_01/741122621" TargetMode="External" /><Relationship Id="rId5" Type="http://schemas.openxmlformats.org/officeDocument/2006/relationships/hyperlink" Target="https://podminky.urs.cz/item/CS_URS_2023_01/741122623" TargetMode="External" /><Relationship Id="rId6" Type="http://schemas.openxmlformats.org/officeDocument/2006/relationships/hyperlink" Target="https://podminky.urs.cz/item/CS_URS_2023_01/741310001" TargetMode="External" /><Relationship Id="rId7" Type="http://schemas.openxmlformats.org/officeDocument/2006/relationships/hyperlink" Target="https://podminky.urs.cz/item/CS_URS_2023_01/741310022" TargetMode="External" /><Relationship Id="rId8" Type="http://schemas.openxmlformats.org/officeDocument/2006/relationships/hyperlink" Target="https://podminky.urs.cz/item/CS_URS_2023_01/741310025" TargetMode="External" /><Relationship Id="rId9" Type="http://schemas.openxmlformats.org/officeDocument/2006/relationships/hyperlink" Target="https://podminky.urs.cz/item/CS_URS_2023_01/741310112" TargetMode="External" /><Relationship Id="rId10" Type="http://schemas.openxmlformats.org/officeDocument/2006/relationships/hyperlink" Target="https://podminky.urs.cz/item/CS_URS_2023_01/741313001" TargetMode="External" /><Relationship Id="rId11" Type="http://schemas.openxmlformats.org/officeDocument/2006/relationships/hyperlink" Target="https://podminky.urs.cz/item/CS_URS_2023_01/741313031" TargetMode="External" /><Relationship Id="rId12" Type="http://schemas.openxmlformats.org/officeDocument/2006/relationships/hyperlink" Target="https://podminky.urs.cz/item/CS_URS_2023_01/741370002" TargetMode="External" /><Relationship Id="rId13" Type="http://schemas.openxmlformats.org/officeDocument/2006/relationships/hyperlink" Target="https://podminky.urs.cz/item/CS_URS_2023_01/998741102" TargetMode="External" /><Relationship Id="rId14" Type="http://schemas.openxmlformats.org/officeDocument/2006/relationships/hyperlink" Target="https://podminky.urs.cz/item/CS_URS_2023_01/998741181" TargetMode="External" /><Relationship Id="rId15" Type="http://schemas.openxmlformats.org/officeDocument/2006/relationships/hyperlink" Target="https://podminky.urs.cz/item/CS_URS_2023_01/742220232" TargetMode="External" /><Relationship Id="rId16" Type="http://schemas.openxmlformats.org/officeDocument/2006/relationships/hyperlink" Target="https://podminky.urs.cz/item/CS_URS_2023_01/742420121" TargetMode="External" /><Relationship Id="rId17" Type="http://schemas.openxmlformats.org/officeDocument/2006/relationships/hyperlink" Target="https://podminky.urs.cz/item/CS_URS_2023_01/998742202" TargetMode="External" /><Relationship Id="rId18" Type="http://schemas.openxmlformats.org/officeDocument/2006/relationships/hyperlink" Target="https://podminky.urs.cz/item/CS_URS_2023_01/998742292" TargetMode="External" /><Relationship Id="rId19" Type="http://schemas.openxmlformats.org/officeDocument/2006/relationships/hyperlink" Target="https://podminky.urs.cz/item/CS_URS_2023_01/220270328" TargetMode="External" /><Relationship Id="rId20" Type="http://schemas.openxmlformats.org/officeDocument/2006/relationships/hyperlink" Target="https://podminky.urs.cz/item/CS_URS_2023_01/220320201" TargetMode="External" /><Relationship Id="rId21" Type="http://schemas.openxmlformats.org/officeDocument/2006/relationships/hyperlink" Target="https://podminky.urs.cz/item/CS_URS_2023_01/220320233" TargetMode="External" /><Relationship Id="rId22" Type="http://schemas.openxmlformats.org/officeDocument/2006/relationships/hyperlink" Target="https://podminky.urs.cz/item/CS_URS_2023_01/HZS2491" TargetMode="External" /><Relationship Id="rId23" Type="http://schemas.openxmlformats.org/officeDocument/2006/relationships/hyperlink" Target="https://podminky.urs.cz/item/CS_URS_2023_01/HZS3222" TargetMode="External" /><Relationship Id="rId24" Type="http://schemas.openxmlformats.org/officeDocument/2006/relationships/hyperlink" Target="https://podminky.urs.cz/item/CS_URS_2023_01/HZS4211" TargetMode="External" /><Relationship Id="rId2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35002000" TargetMode="External" /><Relationship Id="rId4" Type="http://schemas.openxmlformats.org/officeDocument/2006/relationships/hyperlink" Target="https://podminky.urs.cz/item/CS_URS_2022_02/045002000" TargetMode="External" /><Relationship Id="rId5" Type="http://schemas.openxmlformats.org/officeDocument/2006/relationships/hyperlink" Target="https://podminky.urs.cz/item/CS_URS_2022_02/044002000" TargetMode="External" /><Relationship Id="rId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9" t="s">
        <v>14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4"/>
      <c r="AR5" s="22"/>
      <c r="BE5" s="366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1" t="s">
        <v>17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4"/>
      <c r="AR6" s="22"/>
      <c r="BE6" s="36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7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7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7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67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67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7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67"/>
      <c r="BS13" s="19" t="s">
        <v>6</v>
      </c>
    </row>
    <row r="14" spans="2:71" ht="12">
      <c r="B14" s="23"/>
      <c r="C14" s="24"/>
      <c r="D14" s="24"/>
      <c r="E14" s="372" t="s">
        <v>32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67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7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67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67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7"/>
      <c r="BS18" s="19" t="s">
        <v>6</v>
      </c>
    </row>
    <row r="19" spans="2:71" s="1" customFormat="1" ht="12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7"/>
      <c r="BS19" s="19" t="s">
        <v>6</v>
      </c>
    </row>
    <row r="20" spans="2:71" s="1" customFormat="1" ht="18.4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67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7"/>
    </row>
    <row r="22" spans="2:57" s="1" customFormat="1" ht="12" customHeight="1">
      <c r="B22" s="23"/>
      <c r="C22" s="24"/>
      <c r="D22" s="31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7"/>
    </row>
    <row r="23" spans="2:57" s="1" customFormat="1" ht="47.25" customHeight="1">
      <c r="B23" s="23"/>
      <c r="C23" s="24"/>
      <c r="D23" s="24"/>
      <c r="E23" s="374" t="s">
        <v>41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24"/>
      <c r="AP23" s="24"/>
      <c r="AQ23" s="24"/>
      <c r="AR23" s="22"/>
      <c r="BE23" s="367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7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7"/>
    </row>
    <row r="26" spans="1:57" s="2" customFormat="1" ht="25.9" customHeight="1">
      <c r="A26" s="36"/>
      <c r="B26" s="37"/>
      <c r="C26" s="38"/>
      <c r="D26" s="39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5">
        <f>ROUND(AG54,2)</f>
        <v>0</v>
      </c>
      <c r="AL26" s="376"/>
      <c r="AM26" s="376"/>
      <c r="AN26" s="376"/>
      <c r="AO26" s="376"/>
      <c r="AP26" s="38"/>
      <c r="AQ26" s="38"/>
      <c r="AR26" s="41"/>
      <c r="BE26" s="367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7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7" t="s">
        <v>43</v>
      </c>
      <c r="M28" s="377"/>
      <c r="N28" s="377"/>
      <c r="O28" s="377"/>
      <c r="P28" s="377"/>
      <c r="Q28" s="38"/>
      <c r="R28" s="38"/>
      <c r="S28" s="38"/>
      <c r="T28" s="38"/>
      <c r="U28" s="38"/>
      <c r="V28" s="38"/>
      <c r="W28" s="377" t="s">
        <v>44</v>
      </c>
      <c r="X28" s="377"/>
      <c r="Y28" s="377"/>
      <c r="Z28" s="377"/>
      <c r="AA28" s="377"/>
      <c r="AB28" s="377"/>
      <c r="AC28" s="377"/>
      <c r="AD28" s="377"/>
      <c r="AE28" s="377"/>
      <c r="AF28" s="38"/>
      <c r="AG28" s="38"/>
      <c r="AH28" s="38"/>
      <c r="AI28" s="38"/>
      <c r="AJ28" s="38"/>
      <c r="AK28" s="377" t="s">
        <v>45</v>
      </c>
      <c r="AL28" s="377"/>
      <c r="AM28" s="377"/>
      <c r="AN28" s="377"/>
      <c r="AO28" s="377"/>
      <c r="AP28" s="38"/>
      <c r="AQ28" s="38"/>
      <c r="AR28" s="41"/>
      <c r="BE28" s="367"/>
    </row>
    <row r="29" spans="2:57" s="3" customFormat="1" ht="14.45" customHeight="1">
      <c r="B29" s="42"/>
      <c r="C29" s="43"/>
      <c r="D29" s="31" t="s">
        <v>46</v>
      </c>
      <c r="E29" s="43"/>
      <c r="F29" s="31" t="s">
        <v>47</v>
      </c>
      <c r="G29" s="43"/>
      <c r="H29" s="43"/>
      <c r="I29" s="43"/>
      <c r="J29" s="43"/>
      <c r="K29" s="43"/>
      <c r="L29" s="380">
        <v>0.21</v>
      </c>
      <c r="M29" s="379"/>
      <c r="N29" s="379"/>
      <c r="O29" s="379"/>
      <c r="P29" s="379"/>
      <c r="Q29" s="43"/>
      <c r="R29" s="43"/>
      <c r="S29" s="43"/>
      <c r="T29" s="43"/>
      <c r="U29" s="43"/>
      <c r="V29" s="43"/>
      <c r="W29" s="378">
        <f>ROUND(AZ54,2)</f>
        <v>0</v>
      </c>
      <c r="X29" s="379"/>
      <c r="Y29" s="379"/>
      <c r="Z29" s="379"/>
      <c r="AA29" s="379"/>
      <c r="AB29" s="379"/>
      <c r="AC29" s="379"/>
      <c r="AD29" s="379"/>
      <c r="AE29" s="379"/>
      <c r="AF29" s="43"/>
      <c r="AG29" s="43"/>
      <c r="AH29" s="43"/>
      <c r="AI29" s="43"/>
      <c r="AJ29" s="43"/>
      <c r="AK29" s="378">
        <f>ROUND(AV54,2)</f>
        <v>0</v>
      </c>
      <c r="AL29" s="379"/>
      <c r="AM29" s="379"/>
      <c r="AN29" s="379"/>
      <c r="AO29" s="379"/>
      <c r="AP29" s="43"/>
      <c r="AQ29" s="43"/>
      <c r="AR29" s="44"/>
      <c r="BE29" s="368"/>
    </row>
    <row r="30" spans="2:57" s="3" customFormat="1" ht="14.45" customHeight="1">
      <c r="B30" s="42"/>
      <c r="C30" s="43"/>
      <c r="D30" s="43"/>
      <c r="E30" s="43"/>
      <c r="F30" s="31" t="s">
        <v>48</v>
      </c>
      <c r="G30" s="43"/>
      <c r="H30" s="43"/>
      <c r="I30" s="43"/>
      <c r="J30" s="43"/>
      <c r="K30" s="43"/>
      <c r="L30" s="380">
        <v>0.15</v>
      </c>
      <c r="M30" s="379"/>
      <c r="N30" s="379"/>
      <c r="O30" s="379"/>
      <c r="P30" s="379"/>
      <c r="Q30" s="43"/>
      <c r="R30" s="43"/>
      <c r="S30" s="43"/>
      <c r="T30" s="43"/>
      <c r="U30" s="43"/>
      <c r="V30" s="43"/>
      <c r="W30" s="378">
        <f>ROUND(BA54,2)</f>
        <v>0</v>
      </c>
      <c r="X30" s="379"/>
      <c r="Y30" s="379"/>
      <c r="Z30" s="379"/>
      <c r="AA30" s="379"/>
      <c r="AB30" s="379"/>
      <c r="AC30" s="379"/>
      <c r="AD30" s="379"/>
      <c r="AE30" s="379"/>
      <c r="AF30" s="43"/>
      <c r="AG30" s="43"/>
      <c r="AH30" s="43"/>
      <c r="AI30" s="43"/>
      <c r="AJ30" s="43"/>
      <c r="AK30" s="378">
        <f>ROUND(AW54,2)</f>
        <v>0</v>
      </c>
      <c r="AL30" s="379"/>
      <c r="AM30" s="379"/>
      <c r="AN30" s="379"/>
      <c r="AO30" s="379"/>
      <c r="AP30" s="43"/>
      <c r="AQ30" s="43"/>
      <c r="AR30" s="44"/>
      <c r="BE30" s="368"/>
    </row>
    <row r="31" spans="2:57" s="3" customFormat="1" ht="14.45" customHeight="1" hidden="1">
      <c r="B31" s="42"/>
      <c r="C31" s="43"/>
      <c r="D31" s="43"/>
      <c r="E31" s="43"/>
      <c r="F31" s="31" t="s">
        <v>49</v>
      </c>
      <c r="G31" s="43"/>
      <c r="H31" s="43"/>
      <c r="I31" s="43"/>
      <c r="J31" s="43"/>
      <c r="K31" s="43"/>
      <c r="L31" s="380">
        <v>0.21</v>
      </c>
      <c r="M31" s="379"/>
      <c r="N31" s="379"/>
      <c r="O31" s="379"/>
      <c r="P31" s="379"/>
      <c r="Q31" s="43"/>
      <c r="R31" s="43"/>
      <c r="S31" s="43"/>
      <c r="T31" s="43"/>
      <c r="U31" s="43"/>
      <c r="V31" s="43"/>
      <c r="W31" s="378">
        <f>ROUND(BB54,2)</f>
        <v>0</v>
      </c>
      <c r="X31" s="379"/>
      <c r="Y31" s="379"/>
      <c r="Z31" s="379"/>
      <c r="AA31" s="379"/>
      <c r="AB31" s="379"/>
      <c r="AC31" s="379"/>
      <c r="AD31" s="379"/>
      <c r="AE31" s="379"/>
      <c r="AF31" s="43"/>
      <c r="AG31" s="43"/>
      <c r="AH31" s="43"/>
      <c r="AI31" s="43"/>
      <c r="AJ31" s="43"/>
      <c r="AK31" s="378">
        <v>0</v>
      </c>
      <c r="AL31" s="379"/>
      <c r="AM31" s="379"/>
      <c r="AN31" s="379"/>
      <c r="AO31" s="379"/>
      <c r="AP31" s="43"/>
      <c r="AQ31" s="43"/>
      <c r="AR31" s="44"/>
      <c r="BE31" s="368"/>
    </row>
    <row r="32" spans="2:57" s="3" customFormat="1" ht="14.45" customHeight="1" hidden="1">
      <c r="B32" s="42"/>
      <c r="C32" s="43"/>
      <c r="D32" s="43"/>
      <c r="E32" s="43"/>
      <c r="F32" s="31" t="s">
        <v>50</v>
      </c>
      <c r="G32" s="43"/>
      <c r="H32" s="43"/>
      <c r="I32" s="43"/>
      <c r="J32" s="43"/>
      <c r="K32" s="43"/>
      <c r="L32" s="380">
        <v>0.15</v>
      </c>
      <c r="M32" s="379"/>
      <c r="N32" s="379"/>
      <c r="O32" s="379"/>
      <c r="P32" s="379"/>
      <c r="Q32" s="43"/>
      <c r="R32" s="43"/>
      <c r="S32" s="43"/>
      <c r="T32" s="43"/>
      <c r="U32" s="43"/>
      <c r="V32" s="43"/>
      <c r="W32" s="378">
        <f>ROUND(BC54,2)</f>
        <v>0</v>
      </c>
      <c r="X32" s="379"/>
      <c r="Y32" s="379"/>
      <c r="Z32" s="379"/>
      <c r="AA32" s="379"/>
      <c r="AB32" s="379"/>
      <c r="AC32" s="379"/>
      <c r="AD32" s="379"/>
      <c r="AE32" s="379"/>
      <c r="AF32" s="43"/>
      <c r="AG32" s="43"/>
      <c r="AH32" s="43"/>
      <c r="AI32" s="43"/>
      <c r="AJ32" s="43"/>
      <c r="AK32" s="378">
        <v>0</v>
      </c>
      <c r="AL32" s="379"/>
      <c r="AM32" s="379"/>
      <c r="AN32" s="379"/>
      <c r="AO32" s="379"/>
      <c r="AP32" s="43"/>
      <c r="AQ32" s="43"/>
      <c r="AR32" s="44"/>
      <c r="BE32" s="368"/>
    </row>
    <row r="33" spans="2:44" s="3" customFormat="1" ht="14.45" customHeight="1" hidden="1">
      <c r="B33" s="42"/>
      <c r="C33" s="43"/>
      <c r="D33" s="43"/>
      <c r="E33" s="43"/>
      <c r="F33" s="31" t="s">
        <v>51</v>
      </c>
      <c r="G33" s="43"/>
      <c r="H33" s="43"/>
      <c r="I33" s="43"/>
      <c r="J33" s="43"/>
      <c r="K33" s="43"/>
      <c r="L33" s="380">
        <v>0</v>
      </c>
      <c r="M33" s="379"/>
      <c r="N33" s="379"/>
      <c r="O33" s="379"/>
      <c r="P33" s="379"/>
      <c r="Q33" s="43"/>
      <c r="R33" s="43"/>
      <c r="S33" s="43"/>
      <c r="T33" s="43"/>
      <c r="U33" s="43"/>
      <c r="V33" s="43"/>
      <c r="W33" s="378">
        <f>ROUND(BD54,2)</f>
        <v>0</v>
      </c>
      <c r="X33" s="379"/>
      <c r="Y33" s="379"/>
      <c r="Z33" s="379"/>
      <c r="AA33" s="379"/>
      <c r="AB33" s="379"/>
      <c r="AC33" s="379"/>
      <c r="AD33" s="379"/>
      <c r="AE33" s="379"/>
      <c r="AF33" s="43"/>
      <c r="AG33" s="43"/>
      <c r="AH33" s="43"/>
      <c r="AI33" s="43"/>
      <c r="AJ33" s="43"/>
      <c r="AK33" s="378">
        <v>0</v>
      </c>
      <c r="AL33" s="379"/>
      <c r="AM33" s="379"/>
      <c r="AN33" s="379"/>
      <c r="AO33" s="37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53</v>
      </c>
      <c r="U35" s="47"/>
      <c r="V35" s="47"/>
      <c r="W35" s="47"/>
      <c r="X35" s="384" t="s">
        <v>54</v>
      </c>
      <c r="Y35" s="382"/>
      <c r="Z35" s="382"/>
      <c r="AA35" s="382"/>
      <c r="AB35" s="382"/>
      <c r="AC35" s="47"/>
      <c r="AD35" s="47"/>
      <c r="AE35" s="47"/>
      <c r="AF35" s="47"/>
      <c r="AG35" s="47"/>
      <c r="AH35" s="47"/>
      <c r="AI35" s="47"/>
      <c r="AJ35" s="47"/>
      <c r="AK35" s="381">
        <f>SUM(AK26:AK33)</f>
        <v>0</v>
      </c>
      <c r="AL35" s="382"/>
      <c r="AM35" s="382"/>
      <c r="AN35" s="382"/>
      <c r="AO35" s="38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2020/119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2" t="str">
        <f>K6</f>
        <v>Opravy bytových jednotek OŘ Brno - VB ŽST Rousínov č.p.788</v>
      </c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Rousínov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44" t="str">
        <f>IF(AN8="","",AN8)</f>
        <v>24. 8. 2020</v>
      </c>
      <c r="AN47" s="344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Správa železniční dopravní cesty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1" t="str">
        <f>IF(E17="","",E17)</f>
        <v>APREA s.r.o.</v>
      </c>
      <c r="AN49" s="352"/>
      <c r="AO49" s="352"/>
      <c r="AP49" s="352"/>
      <c r="AQ49" s="38"/>
      <c r="AR49" s="41"/>
      <c r="AS49" s="345" t="s">
        <v>56</v>
      </c>
      <c r="AT49" s="34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38</v>
      </c>
      <c r="AJ50" s="38"/>
      <c r="AK50" s="38"/>
      <c r="AL50" s="38"/>
      <c r="AM50" s="351" t="str">
        <f>IF(E20="","",E20)</f>
        <v xml:space="preserve"> </v>
      </c>
      <c r="AN50" s="352"/>
      <c r="AO50" s="352"/>
      <c r="AP50" s="352"/>
      <c r="AQ50" s="38"/>
      <c r="AR50" s="41"/>
      <c r="AS50" s="347"/>
      <c r="AT50" s="34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9"/>
      <c r="AT51" s="35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3" t="s">
        <v>57</v>
      </c>
      <c r="D52" s="354"/>
      <c r="E52" s="354"/>
      <c r="F52" s="354"/>
      <c r="G52" s="354"/>
      <c r="H52" s="68"/>
      <c r="I52" s="356" t="s">
        <v>58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5" t="s">
        <v>59</v>
      </c>
      <c r="AH52" s="354"/>
      <c r="AI52" s="354"/>
      <c r="AJ52" s="354"/>
      <c r="AK52" s="354"/>
      <c r="AL52" s="354"/>
      <c r="AM52" s="354"/>
      <c r="AN52" s="356" t="s">
        <v>60</v>
      </c>
      <c r="AO52" s="354"/>
      <c r="AP52" s="354"/>
      <c r="AQ52" s="69" t="s">
        <v>61</v>
      </c>
      <c r="AR52" s="41"/>
      <c r="AS52" s="70" t="s">
        <v>62</v>
      </c>
      <c r="AT52" s="71" t="s">
        <v>63</v>
      </c>
      <c r="AU52" s="71" t="s">
        <v>64</v>
      </c>
      <c r="AV52" s="71" t="s">
        <v>65</v>
      </c>
      <c r="AW52" s="71" t="s">
        <v>66</v>
      </c>
      <c r="AX52" s="71" t="s">
        <v>67</v>
      </c>
      <c r="AY52" s="71" t="s">
        <v>68</v>
      </c>
      <c r="AZ52" s="71" t="s">
        <v>69</v>
      </c>
      <c r="BA52" s="71" t="s">
        <v>70</v>
      </c>
      <c r="BB52" s="71" t="s">
        <v>71</v>
      </c>
      <c r="BC52" s="71" t="s">
        <v>72</v>
      </c>
      <c r="BD52" s="72" t="s">
        <v>73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ROUND(AG55,2)</f>
        <v>0</v>
      </c>
      <c r="AH54" s="364"/>
      <c r="AI54" s="364"/>
      <c r="AJ54" s="364"/>
      <c r="AK54" s="364"/>
      <c r="AL54" s="364"/>
      <c r="AM54" s="364"/>
      <c r="AN54" s="365">
        <f aca="true" t="shared" si="0" ref="AN54:AN61">SUM(AG54,AT54)</f>
        <v>0</v>
      </c>
      <c r="AO54" s="365"/>
      <c r="AP54" s="365"/>
      <c r="AQ54" s="80" t="s">
        <v>19</v>
      </c>
      <c r="AR54" s="81"/>
      <c r="AS54" s="82">
        <f>ROUND(AS55,2)</f>
        <v>0</v>
      </c>
      <c r="AT54" s="83">
        <f aca="true" t="shared" si="1" ref="AT54:AT61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75</v>
      </c>
      <c r="BT54" s="86" t="s">
        <v>76</v>
      </c>
      <c r="BU54" s="87" t="s">
        <v>77</v>
      </c>
      <c r="BV54" s="86" t="s">
        <v>78</v>
      </c>
      <c r="BW54" s="86" t="s">
        <v>5</v>
      </c>
      <c r="BX54" s="86" t="s">
        <v>79</v>
      </c>
      <c r="CL54" s="86" t="s">
        <v>19</v>
      </c>
    </row>
    <row r="55" spans="2:91" s="7" customFormat="1" ht="16.5" customHeight="1">
      <c r="B55" s="88"/>
      <c r="C55" s="89"/>
      <c r="D55" s="360" t="s">
        <v>80</v>
      </c>
      <c r="E55" s="360"/>
      <c r="F55" s="360"/>
      <c r="G55" s="360"/>
      <c r="H55" s="360"/>
      <c r="I55" s="90"/>
      <c r="J55" s="360" t="s">
        <v>81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57">
        <f>ROUND(SUM(AG56:AG61),2)</f>
        <v>0</v>
      </c>
      <c r="AH55" s="358"/>
      <c r="AI55" s="358"/>
      <c r="AJ55" s="358"/>
      <c r="AK55" s="358"/>
      <c r="AL55" s="358"/>
      <c r="AM55" s="358"/>
      <c r="AN55" s="359">
        <f t="shared" si="0"/>
        <v>0</v>
      </c>
      <c r="AO55" s="358"/>
      <c r="AP55" s="358"/>
      <c r="AQ55" s="91" t="s">
        <v>82</v>
      </c>
      <c r="AR55" s="92"/>
      <c r="AS55" s="93">
        <f>ROUND(SUM(AS56:AS61),2)</f>
        <v>0</v>
      </c>
      <c r="AT55" s="94">
        <f t="shared" si="1"/>
        <v>0</v>
      </c>
      <c r="AU55" s="95">
        <f>ROUND(SUM(AU56:AU61),5)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ROUND(SUM(AZ56:AZ61),2)</f>
        <v>0</v>
      </c>
      <c r="BA55" s="94">
        <f>ROUND(SUM(BA56:BA61),2)</f>
        <v>0</v>
      </c>
      <c r="BB55" s="94">
        <f>ROUND(SUM(BB56:BB61),2)</f>
        <v>0</v>
      </c>
      <c r="BC55" s="94">
        <f>ROUND(SUM(BC56:BC61),2)</f>
        <v>0</v>
      </c>
      <c r="BD55" s="96">
        <f>ROUND(SUM(BD56:BD61),2)</f>
        <v>0</v>
      </c>
      <c r="BS55" s="97" t="s">
        <v>75</v>
      </c>
      <c r="BT55" s="97" t="s">
        <v>83</v>
      </c>
      <c r="BU55" s="97" t="s">
        <v>77</v>
      </c>
      <c r="BV55" s="97" t="s">
        <v>78</v>
      </c>
      <c r="BW55" s="97" t="s">
        <v>84</v>
      </c>
      <c r="BX55" s="97" t="s">
        <v>5</v>
      </c>
      <c r="CL55" s="97" t="s">
        <v>19</v>
      </c>
      <c r="CM55" s="97" t="s">
        <v>83</v>
      </c>
    </row>
    <row r="56" spans="1:90" s="4" customFormat="1" ht="16.5" customHeight="1">
      <c r="A56" s="98" t="s">
        <v>85</v>
      </c>
      <c r="B56" s="53"/>
      <c r="C56" s="99"/>
      <c r="D56" s="99"/>
      <c r="E56" s="363" t="s">
        <v>86</v>
      </c>
      <c r="F56" s="363"/>
      <c r="G56" s="363"/>
      <c r="H56" s="363"/>
      <c r="I56" s="363"/>
      <c r="J56" s="99"/>
      <c r="K56" s="363" t="s">
        <v>87</v>
      </c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1">
        <f>'SO 01 - Stavební část'!J32</f>
        <v>0</v>
      </c>
      <c r="AH56" s="362"/>
      <c r="AI56" s="362"/>
      <c r="AJ56" s="362"/>
      <c r="AK56" s="362"/>
      <c r="AL56" s="362"/>
      <c r="AM56" s="362"/>
      <c r="AN56" s="361">
        <f t="shared" si="0"/>
        <v>0</v>
      </c>
      <c r="AO56" s="362"/>
      <c r="AP56" s="362"/>
      <c r="AQ56" s="100" t="s">
        <v>88</v>
      </c>
      <c r="AR56" s="55"/>
      <c r="AS56" s="101">
        <v>0</v>
      </c>
      <c r="AT56" s="102">
        <f t="shared" si="1"/>
        <v>0</v>
      </c>
      <c r="AU56" s="103">
        <f>'SO 01 - Stavební část'!P106</f>
        <v>0</v>
      </c>
      <c r="AV56" s="102">
        <f>'SO 01 - Stavební část'!J35</f>
        <v>0</v>
      </c>
      <c r="AW56" s="102">
        <f>'SO 01 - Stavební část'!J36</f>
        <v>0</v>
      </c>
      <c r="AX56" s="102">
        <f>'SO 01 - Stavební část'!J37</f>
        <v>0</v>
      </c>
      <c r="AY56" s="102">
        <f>'SO 01 - Stavební část'!J38</f>
        <v>0</v>
      </c>
      <c r="AZ56" s="102">
        <f>'SO 01 - Stavební část'!F35</f>
        <v>0</v>
      </c>
      <c r="BA56" s="102">
        <f>'SO 01 - Stavební část'!F36</f>
        <v>0</v>
      </c>
      <c r="BB56" s="102">
        <f>'SO 01 - Stavební část'!F37</f>
        <v>0</v>
      </c>
      <c r="BC56" s="102">
        <f>'SO 01 - Stavební část'!F38</f>
        <v>0</v>
      </c>
      <c r="BD56" s="104">
        <f>'SO 01 - Stavební část'!F39</f>
        <v>0</v>
      </c>
      <c r="BT56" s="105" t="s">
        <v>89</v>
      </c>
      <c r="BV56" s="105" t="s">
        <v>78</v>
      </c>
      <c r="BW56" s="105" t="s">
        <v>90</v>
      </c>
      <c r="BX56" s="105" t="s">
        <v>84</v>
      </c>
      <c r="CL56" s="105" t="s">
        <v>19</v>
      </c>
    </row>
    <row r="57" spans="1:90" s="4" customFormat="1" ht="16.5" customHeight="1">
      <c r="A57" s="98" t="s">
        <v>85</v>
      </c>
      <c r="B57" s="53"/>
      <c r="C57" s="99"/>
      <c r="D57" s="99"/>
      <c r="E57" s="363" t="s">
        <v>91</v>
      </c>
      <c r="F57" s="363"/>
      <c r="G57" s="363"/>
      <c r="H57" s="363"/>
      <c r="I57" s="363"/>
      <c r="J57" s="99"/>
      <c r="K57" s="363" t="s">
        <v>92</v>
      </c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1">
        <f>'SO 02 - Zdravotechnika'!J32</f>
        <v>0</v>
      </c>
      <c r="AH57" s="362"/>
      <c r="AI57" s="362"/>
      <c r="AJ57" s="362"/>
      <c r="AK57" s="362"/>
      <c r="AL57" s="362"/>
      <c r="AM57" s="362"/>
      <c r="AN57" s="361">
        <f t="shared" si="0"/>
        <v>0</v>
      </c>
      <c r="AO57" s="362"/>
      <c r="AP57" s="362"/>
      <c r="AQ57" s="100" t="s">
        <v>88</v>
      </c>
      <c r="AR57" s="55"/>
      <c r="AS57" s="101">
        <v>0</v>
      </c>
      <c r="AT57" s="102">
        <f t="shared" si="1"/>
        <v>0</v>
      </c>
      <c r="AU57" s="103">
        <f>'SO 02 - Zdravotechnika'!P99</f>
        <v>0</v>
      </c>
      <c r="AV57" s="102">
        <f>'SO 02 - Zdravotechnika'!J35</f>
        <v>0</v>
      </c>
      <c r="AW57" s="102">
        <f>'SO 02 - Zdravotechnika'!J36</f>
        <v>0</v>
      </c>
      <c r="AX57" s="102">
        <f>'SO 02 - Zdravotechnika'!J37</f>
        <v>0</v>
      </c>
      <c r="AY57" s="102">
        <f>'SO 02 - Zdravotechnika'!J38</f>
        <v>0</v>
      </c>
      <c r="AZ57" s="102">
        <f>'SO 02 - Zdravotechnika'!F35</f>
        <v>0</v>
      </c>
      <c r="BA57" s="102">
        <f>'SO 02 - Zdravotechnika'!F36</f>
        <v>0</v>
      </c>
      <c r="BB57" s="102">
        <f>'SO 02 - Zdravotechnika'!F37</f>
        <v>0</v>
      </c>
      <c r="BC57" s="102">
        <f>'SO 02 - Zdravotechnika'!F38</f>
        <v>0</v>
      </c>
      <c r="BD57" s="104">
        <f>'SO 02 - Zdravotechnika'!F39</f>
        <v>0</v>
      </c>
      <c r="BT57" s="105" t="s">
        <v>89</v>
      </c>
      <c r="BV57" s="105" t="s">
        <v>78</v>
      </c>
      <c r="BW57" s="105" t="s">
        <v>93</v>
      </c>
      <c r="BX57" s="105" t="s">
        <v>84</v>
      </c>
      <c r="CL57" s="105" t="s">
        <v>19</v>
      </c>
    </row>
    <row r="58" spans="1:90" s="4" customFormat="1" ht="16.5" customHeight="1">
      <c r="A58" s="98" t="s">
        <v>85</v>
      </c>
      <c r="B58" s="53"/>
      <c r="C58" s="99"/>
      <c r="D58" s="99"/>
      <c r="E58" s="363" t="s">
        <v>94</v>
      </c>
      <c r="F58" s="363"/>
      <c r="G58" s="363"/>
      <c r="H58" s="363"/>
      <c r="I58" s="363"/>
      <c r="J58" s="99"/>
      <c r="K58" s="363" t="s">
        <v>95</v>
      </c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1">
        <f>'SO 03 - Ústřední vytápění'!J32</f>
        <v>0</v>
      </c>
      <c r="AH58" s="362"/>
      <c r="AI58" s="362"/>
      <c r="AJ58" s="362"/>
      <c r="AK58" s="362"/>
      <c r="AL58" s="362"/>
      <c r="AM58" s="362"/>
      <c r="AN58" s="361">
        <f t="shared" si="0"/>
        <v>0</v>
      </c>
      <c r="AO58" s="362"/>
      <c r="AP58" s="362"/>
      <c r="AQ58" s="100" t="s">
        <v>88</v>
      </c>
      <c r="AR58" s="55"/>
      <c r="AS58" s="101">
        <v>0</v>
      </c>
      <c r="AT58" s="102">
        <f t="shared" si="1"/>
        <v>0</v>
      </c>
      <c r="AU58" s="103">
        <f>'SO 03 - Ústřední vytápění'!P91</f>
        <v>0</v>
      </c>
      <c r="AV58" s="102">
        <f>'SO 03 - Ústřední vytápění'!J35</f>
        <v>0</v>
      </c>
      <c r="AW58" s="102">
        <f>'SO 03 - Ústřední vytápění'!J36</f>
        <v>0</v>
      </c>
      <c r="AX58" s="102">
        <f>'SO 03 - Ústřední vytápění'!J37</f>
        <v>0</v>
      </c>
      <c r="AY58" s="102">
        <f>'SO 03 - Ústřední vytápění'!J38</f>
        <v>0</v>
      </c>
      <c r="AZ58" s="102">
        <f>'SO 03 - Ústřední vytápění'!F35</f>
        <v>0</v>
      </c>
      <c r="BA58" s="102">
        <f>'SO 03 - Ústřední vytápění'!F36</f>
        <v>0</v>
      </c>
      <c r="BB58" s="102">
        <f>'SO 03 - Ústřední vytápění'!F37</f>
        <v>0</v>
      </c>
      <c r="BC58" s="102">
        <f>'SO 03 - Ústřední vytápění'!F38</f>
        <v>0</v>
      </c>
      <c r="BD58" s="104">
        <f>'SO 03 - Ústřední vytápění'!F39</f>
        <v>0</v>
      </c>
      <c r="BT58" s="105" t="s">
        <v>89</v>
      </c>
      <c r="BV58" s="105" t="s">
        <v>78</v>
      </c>
      <c r="BW58" s="105" t="s">
        <v>96</v>
      </c>
      <c r="BX58" s="105" t="s">
        <v>84</v>
      </c>
      <c r="CL58" s="105" t="s">
        <v>19</v>
      </c>
    </row>
    <row r="59" spans="1:90" s="4" customFormat="1" ht="16.5" customHeight="1">
      <c r="A59" s="98" t="s">
        <v>85</v>
      </c>
      <c r="B59" s="53"/>
      <c r="C59" s="99"/>
      <c r="D59" s="99"/>
      <c r="E59" s="363" t="s">
        <v>97</v>
      </c>
      <c r="F59" s="363"/>
      <c r="G59" s="363"/>
      <c r="H59" s="363"/>
      <c r="I59" s="363"/>
      <c r="J59" s="99"/>
      <c r="K59" s="363" t="s">
        <v>98</v>
      </c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1">
        <f>'SO 04 - Vzduchotechnika'!J32</f>
        <v>0</v>
      </c>
      <c r="AH59" s="362"/>
      <c r="AI59" s="362"/>
      <c r="AJ59" s="362"/>
      <c r="AK59" s="362"/>
      <c r="AL59" s="362"/>
      <c r="AM59" s="362"/>
      <c r="AN59" s="361">
        <f t="shared" si="0"/>
        <v>0</v>
      </c>
      <c r="AO59" s="362"/>
      <c r="AP59" s="362"/>
      <c r="AQ59" s="100" t="s">
        <v>88</v>
      </c>
      <c r="AR59" s="55"/>
      <c r="AS59" s="101">
        <v>0</v>
      </c>
      <c r="AT59" s="102">
        <f t="shared" si="1"/>
        <v>0</v>
      </c>
      <c r="AU59" s="103">
        <f>'SO 04 - Vzduchotechnika'!P88</f>
        <v>0</v>
      </c>
      <c r="AV59" s="102">
        <f>'SO 04 - Vzduchotechnika'!J35</f>
        <v>0</v>
      </c>
      <c r="AW59" s="102">
        <f>'SO 04 - Vzduchotechnika'!J36</f>
        <v>0</v>
      </c>
      <c r="AX59" s="102">
        <f>'SO 04 - Vzduchotechnika'!J37</f>
        <v>0</v>
      </c>
      <c r="AY59" s="102">
        <f>'SO 04 - Vzduchotechnika'!J38</f>
        <v>0</v>
      </c>
      <c r="AZ59" s="102">
        <f>'SO 04 - Vzduchotechnika'!F35</f>
        <v>0</v>
      </c>
      <c r="BA59" s="102">
        <f>'SO 04 - Vzduchotechnika'!F36</f>
        <v>0</v>
      </c>
      <c r="BB59" s="102">
        <f>'SO 04 - Vzduchotechnika'!F37</f>
        <v>0</v>
      </c>
      <c r="BC59" s="102">
        <f>'SO 04 - Vzduchotechnika'!F38</f>
        <v>0</v>
      </c>
      <c r="BD59" s="104">
        <f>'SO 04 - Vzduchotechnika'!F39</f>
        <v>0</v>
      </c>
      <c r="BT59" s="105" t="s">
        <v>89</v>
      </c>
      <c r="BV59" s="105" t="s">
        <v>78</v>
      </c>
      <c r="BW59" s="105" t="s">
        <v>99</v>
      </c>
      <c r="BX59" s="105" t="s">
        <v>84</v>
      </c>
      <c r="CL59" s="105" t="s">
        <v>19</v>
      </c>
    </row>
    <row r="60" spans="1:90" s="4" customFormat="1" ht="16.5" customHeight="1">
      <c r="A60" s="98" t="s">
        <v>85</v>
      </c>
      <c r="B60" s="53"/>
      <c r="C60" s="99"/>
      <c r="D60" s="99"/>
      <c r="E60" s="363" t="s">
        <v>100</v>
      </c>
      <c r="F60" s="363"/>
      <c r="G60" s="363"/>
      <c r="H60" s="363"/>
      <c r="I60" s="363"/>
      <c r="J60" s="99"/>
      <c r="K60" s="363" t="s">
        <v>101</v>
      </c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1">
        <f>'SO 05 - Elektroinstalace'!J32</f>
        <v>0</v>
      </c>
      <c r="AH60" s="362"/>
      <c r="AI60" s="362"/>
      <c r="AJ60" s="362"/>
      <c r="AK60" s="362"/>
      <c r="AL60" s="362"/>
      <c r="AM60" s="362"/>
      <c r="AN60" s="361">
        <f t="shared" si="0"/>
        <v>0</v>
      </c>
      <c r="AO60" s="362"/>
      <c r="AP60" s="362"/>
      <c r="AQ60" s="100" t="s">
        <v>88</v>
      </c>
      <c r="AR60" s="55"/>
      <c r="AS60" s="101">
        <v>0</v>
      </c>
      <c r="AT60" s="102">
        <f t="shared" si="1"/>
        <v>0</v>
      </c>
      <c r="AU60" s="103">
        <f>'SO 05 - Elektroinstalace'!P92</f>
        <v>0</v>
      </c>
      <c r="AV60" s="102">
        <f>'SO 05 - Elektroinstalace'!J35</f>
        <v>0</v>
      </c>
      <c r="AW60" s="102">
        <f>'SO 05 - Elektroinstalace'!J36</f>
        <v>0</v>
      </c>
      <c r="AX60" s="102">
        <f>'SO 05 - Elektroinstalace'!J37</f>
        <v>0</v>
      </c>
      <c r="AY60" s="102">
        <f>'SO 05 - Elektroinstalace'!J38</f>
        <v>0</v>
      </c>
      <c r="AZ60" s="102">
        <f>'SO 05 - Elektroinstalace'!F35</f>
        <v>0</v>
      </c>
      <c r="BA60" s="102">
        <f>'SO 05 - Elektroinstalace'!F36</f>
        <v>0</v>
      </c>
      <c r="BB60" s="102">
        <f>'SO 05 - Elektroinstalace'!F37</f>
        <v>0</v>
      </c>
      <c r="BC60" s="102">
        <f>'SO 05 - Elektroinstalace'!F38</f>
        <v>0</v>
      </c>
      <c r="BD60" s="104">
        <f>'SO 05 - Elektroinstalace'!F39</f>
        <v>0</v>
      </c>
      <c r="BT60" s="105" t="s">
        <v>89</v>
      </c>
      <c r="BV60" s="105" t="s">
        <v>78</v>
      </c>
      <c r="BW60" s="105" t="s">
        <v>102</v>
      </c>
      <c r="BX60" s="105" t="s">
        <v>84</v>
      </c>
      <c r="CL60" s="105" t="s">
        <v>19</v>
      </c>
    </row>
    <row r="61" spans="1:90" s="4" customFormat="1" ht="23.25" customHeight="1">
      <c r="A61" s="98" t="s">
        <v>85</v>
      </c>
      <c r="B61" s="53"/>
      <c r="C61" s="99"/>
      <c r="D61" s="99"/>
      <c r="E61" s="363" t="s">
        <v>103</v>
      </c>
      <c r="F61" s="363"/>
      <c r="G61" s="363"/>
      <c r="H61" s="363"/>
      <c r="I61" s="363"/>
      <c r="J61" s="99"/>
      <c r="K61" s="363" t="s">
        <v>104</v>
      </c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1">
        <f>'SO 98-98 - Všeobecný objekt'!J32</f>
        <v>0</v>
      </c>
      <c r="AH61" s="362"/>
      <c r="AI61" s="362"/>
      <c r="AJ61" s="362"/>
      <c r="AK61" s="362"/>
      <c r="AL61" s="362"/>
      <c r="AM61" s="362"/>
      <c r="AN61" s="361">
        <f t="shared" si="0"/>
        <v>0</v>
      </c>
      <c r="AO61" s="362"/>
      <c r="AP61" s="362"/>
      <c r="AQ61" s="100" t="s">
        <v>88</v>
      </c>
      <c r="AR61" s="55"/>
      <c r="AS61" s="106">
        <v>0</v>
      </c>
      <c r="AT61" s="107">
        <f t="shared" si="1"/>
        <v>0</v>
      </c>
      <c r="AU61" s="108">
        <f>'SO 98-98 - Všeobecný objekt'!P87</f>
        <v>0</v>
      </c>
      <c r="AV61" s="107">
        <f>'SO 98-98 - Všeobecný objekt'!J35</f>
        <v>0</v>
      </c>
      <c r="AW61" s="107">
        <f>'SO 98-98 - Všeobecný objekt'!J36</f>
        <v>0</v>
      </c>
      <c r="AX61" s="107">
        <f>'SO 98-98 - Všeobecný objekt'!J37</f>
        <v>0</v>
      </c>
      <c r="AY61" s="107">
        <f>'SO 98-98 - Všeobecný objekt'!J38</f>
        <v>0</v>
      </c>
      <c r="AZ61" s="107">
        <f>'SO 98-98 - Všeobecný objekt'!F35</f>
        <v>0</v>
      </c>
      <c r="BA61" s="107">
        <f>'SO 98-98 - Všeobecný objekt'!F36</f>
        <v>0</v>
      </c>
      <c r="BB61" s="107">
        <f>'SO 98-98 - Všeobecný objekt'!F37</f>
        <v>0</v>
      </c>
      <c r="BC61" s="107">
        <f>'SO 98-98 - Všeobecný objekt'!F38</f>
        <v>0</v>
      </c>
      <c r="BD61" s="109">
        <f>'SO 98-98 - Všeobecný objekt'!F39</f>
        <v>0</v>
      </c>
      <c r="BT61" s="105" t="s">
        <v>89</v>
      </c>
      <c r="BV61" s="105" t="s">
        <v>78</v>
      </c>
      <c r="BW61" s="105" t="s">
        <v>105</v>
      </c>
      <c r="BX61" s="105" t="s">
        <v>84</v>
      </c>
      <c r="CL61" s="105" t="s">
        <v>19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tHNoP4eyDNV3CA5TpYgjb6HmiGv21HA81Oad8SL4xft4YRggSmLYJDq0MmGxbDeRmESiX3JVE91WnSC7xBBoQA==" saltValue="Blc8JK4W/u9oHpUhs2IS4gIGJV+cBa7CYg1UMwO7ZtcfMSYec8Wz5ailYeEmtoMldzz3HBNQTkedHw/FUkWIgA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SO 01 - Stavební část'!C2" display="/"/>
    <hyperlink ref="A57" location="'SO 02 - Zdravotechnika'!C2" display="/"/>
    <hyperlink ref="A58" location="'SO 03 - Ústřední vytápění'!C2" display="/"/>
    <hyperlink ref="A59" location="'SO 04 - Vzduchotechnika'!C2" display="/"/>
    <hyperlink ref="A60" location="'SO 05 - Elektroinstalace'!C2" display="/"/>
    <hyperlink ref="A61" location="'SO 98-98 - Všeobecný objek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6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106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Opravy bytových jednotek OŘ Brno - VB ŽST Rousínov č.p.788</v>
      </c>
      <c r="F7" s="387"/>
      <c r="G7" s="387"/>
      <c r="H7" s="387"/>
      <c r="L7" s="22"/>
    </row>
    <row r="8" spans="2:12" s="1" customFormat="1" ht="12" customHeight="1">
      <c r="B8" s="22"/>
      <c r="D8" s="114" t="s">
        <v>107</v>
      </c>
      <c r="L8" s="22"/>
    </row>
    <row r="9" spans="1:31" s="2" customFormat="1" ht="16.5" customHeight="1">
      <c r="A9" s="36"/>
      <c r="B9" s="41"/>
      <c r="C9" s="36"/>
      <c r="D9" s="36"/>
      <c r="E9" s="386" t="s">
        <v>108</v>
      </c>
      <c r="F9" s="388"/>
      <c r="G9" s="388"/>
      <c r="H9" s="388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109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110</v>
      </c>
      <c r="F11" s="388"/>
      <c r="G11" s="388"/>
      <c r="H11" s="388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39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40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42</v>
      </c>
      <c r="E32" s="36"/>
      <c r="F32" s="36"/>
      <c r="G32" s="36"/>
      <c r="H32" s="36"/>
      <c r="I32" s="36"/>
      <c r="J32" s="122">
        <f>ROUND(J106,2)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44</v>
      </c>
      <c r="G34" s="36"/>
      <c r="H34" s="36"/>
      <c r="I34" s="123" t="s">
        <v>43</v>
      </c>
      <c r="J34" s="123" t="s">
        <v>45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46</v>
      </c>
      <c r="E35" s="114" t="s">
        <v>47</v>
      </c>
      <c r="F35" s="125">
        <f>ROUND((SUM(BE106:BE670)),2)</f>
        <v>0</v>
      </c>
      <c r="G35" s="36"/>
      <c r="H35" s="36"/>
      <c r="I35" s="126">
        <v>0.21</v>
      </c>
      <c r="J35" s="125">
        <f>ROUND(((SUM(BE106:BE670))*I35),2)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48</v>
      </c>
      <c r="F36" s="125">
        <f>ROUND((SUM(BF106:BF670)),2)</f>
        <v>0</v>
      </c>
      <c r="G36" s="36"/>
      <c r="H36" s="36"/>
      <c r="I36" s="126">
        <v>0.15</v>
      </c>
      <c r="J36" s="125">
        <f>ROUND(((SUM(BF106:BF670))*I36),2)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49</v>
      </c>
      <c r="F37" s="125">
        <f>ROUND((SUM(BG106:BG670)),2)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50</v>
      </c>
      <c r="F38" s="125">
        <f>ROUND((SUM(BH106:BH670)),2)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51</v>
      </c>
      <c r="F39" s="125">
        <f>ROUND((SUM(BI106:BI670)),2)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52</v>
      </c>
      <c r="E41" s="129"/>
      <c r="F41" s="129"/>
      <c r="G41" s="130" t="s">
        <v>53</v>
      </c>
      <c r="H41" s="131" t="s">
        <v>54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111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Opravy bytových jednotek OŘ Brno - VB ŽST Rousínov č.p.788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108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109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SO 01 - Stavební část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Rousínov</v>
      </c>
      <c r="G56" s="38"/>
      <c r="H56" s="38"/>
      <c r="I56" s="31" t="s">
        <v>23</v>
      </c>
      <c r="J56" s="61" t="str">
        <f>IF(J14="","",J14)</f>
        <v>24. 8. 2020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Správa železniční dopravní cesty</v>
      </c>
      <c r="G58" s="38"/>
      <c r="H58" s="38"/>
      <c r="I58" s="31" t="s">
        <v>33</v>
      </c>
      <c r="J58" s="34" t="str">
        <f>E23</f>
        <v>APREA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112</v>
      </c>
      <c r="D61" s="139"/>
      <c r="E61" s="139"/>
      <c r="F61" s="139"/>
      <c r="G61" s="139"/>
      <c r="H61" s="139"/>
      <c r="I61" s="139"/>
      <c r="J61" s="140" t="s">
        <v>113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74</v>
      </c>
      <c r="D63" s="38"/>
      <c r="E63" s="38"/>
      <c r="F63" s="38"/>
      <c r="G63" s="38"/>
      <c r="H63" s="38"/>
      <c r="I63" s="38"/>
      <c r="J63" s="79">
        <f>J106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114</v>
      </c>
    </row>
    <row r="64" spans="2:12" s="9" customFormat="1" ht="24.95" customHeight="1">
      <c r="B64" s="142"/>
      <c r="C64" s="143"/>
      <c r="D64" s="144" t="s">
        <v>115</v>
      </c>
      <c r="E64" s="145"/>
      <c r="F64" s="145"/>
      <c r="G64" s="145"/>
      <c r="H64" s="145"/>
      <c r="I64" s="145"/>
      <c r="J64" s="146">
        <f>J107</f>
        <v>0</v>
      </c>
      <c r="K64" s="143"/>
      <c r="L64" s="147"/>
    </row>
    <row r="65" spans="2:12" s="10" customFormat="1" ht="19.9" customHeight="1">
      <c r="B65" s="148"/>
      <c r="C65" s="99"/>
      <c r="D65" s="149" t="s">
        <v>116</v>
      </c>
      <c r="E65" s="150"/>
      <c r="F65" s="150"/>
      <c r="G65" s="150"/>
      <c r="H65" s="150"/>
      <c r="I65" s="150"/>
      <c r="J65" s="151">
        <f>J108</f>
        <v>0</v>
      </c>
      <c r="K65" s="99"/>
      <c r="L65" s="152"/>
    </row>
    <row r="66" spans="2:12" s="10" customFormat="1" ht="19.9" customHeight="1">
      <c r="B66" s="148"/>
      <c r="C66" s="99"/>
      <c r="D66" s="149" t="s">
        <v>117</v>
      </c>
      <c r="E66" s="150"/>
      <c r="F66" s="150"/>
      <c r="G66" s="150"/>
      <c r="H66" s="150"/>
      <c r="I66" s="150"/>
      <c r="J66" s="151">
        <f>J153</f>
        <v>0</v>
      </c>
      <c r="K66" s="99"/>
      <c r="L66" s="152"/>
    </row>
    <row r="67" spans="2:12" s="10" customFormat="1" ht="19.9" customHeight="1">
      <c r="B67" s="148"/>
      <c r="C67" s="99"/>
      <c r="D67" s="149" t="s">
        <v>118</v>
      </c>
      <c r="E67" s="150"/>
      <c r="F67" s="150"/>
      <c r="G67" s="150"/>
      <c r="H67" s="150"/>
      <c r="I67" s="150"/>
      <c r="J67" s="151">
        <f>J166</f>
        <v>0</v>
      </c>
      <c r="K67" s="99"/>
      <c r="L67" s="152"/>
    </row>
    <row r="68" spans="2:12" s="10" customFormat="1" ht="19.9" customHeight="1">
      <c r="B68" s="148"/>
      <c r="C68" s="99"/>
      <c r="D68" s="149" t="s">
        <v>119</v>
      </c>
      <c r="E68" s="150"/>
      <c r="F68" s="150"/>
      <c r="G68" s="150"/>
      <c r="H68" s="150"/>
      <c r="I68" s="150"/>
      <c r="J68" s="151">
        <f>J170</f>
        <v>0</v>
      </c>
      <c r="K68" s="99"/>
      <c r="L68" s="152"/>
    </row>
    <row r="69" spans="2:12" s="10" customFormat="1" ht="19.9" customHeight="1">
      <c r="B69" s="148"/>
      <c r="C69" s="99"/>
      <c r="D69" s="149" t="s">
        <v>120</v>
      </c>
      <c r="E69" s="150"/>
      <c r="F69" s="150"/>
      <c r="G69" s="150"/>
      <c r="H69" s="150"/>
      <c r="I69" s="150"/>
      <c r="J69" s="151">
        <f>J174</f>
        <v>0</v>
      </c>
      <c r="K69" s="99"/>
      <c r="L69" s="152"/>
    </row>
    <row r="70" spans="2:12" s="10" customFormat="1" ht="19.9" customHeight="1">
      <c r="B70" s="148"/>
      <c r="C70" s="99"/>
      <c r="D70" s="149" t="s">
        <v>121</v>
      </c>
      <c r="E70" s="150"/>
      <c r="F70" s="150"/>
      <c r="G70" s="150"/>
      <c r="H70" s="150"/>
      <c r="I70" s="150"/>
      <c r="J70" s="151">
        <f>J234</f>
        <v>0</v>
      </c>
      <c r="K70" s="99"/>
      <c r="L70" s="152"/>
    </row>
    <row r="71" spans="2:12" s="10" customFormat="1" ht="19.9" customHeight="1">
      <c r="B71" s="148"/>
      <c r="C71" s="99"/>
      <c r="D71" s="149" t="s">
        <v>122</v>
      </c>
      <c r="E71" s="150"/>
      <c r="F71" s="150"/>
      <c r="G71" s="150"/>
      <c r="H71" s="150"/>
      <c r="I71" s="150"/>
      <c r="J71" s="151">
        <f>J244</f>
        <v>0</v>
      </c>
      <c r="K71" s="99"/>
      <c r="L71" s="152"/>
    </row>
    <row r="72" spans="2:12" s="9" customFormat="1" ht="24.95" customHeight="1">
      <c r="B72" s="142"/>
      <c r="C72" s="143"/>
      <c r="D72" s="144" t="s">
        <v>123</v>
      </c>
      <c r="E72" s="145"/>
      <c r="F72" s="145"/>
      <c r="G72" s="145"/>
      <c r="H72" s="145"/>
      <c r="I72" s="145"/>
      <c r="J72" s="146">
        <f>J247</f>
        <v>0</v>
      </c>
      <c r="K72" s="143"/>
      <c r="L72" s="147"/>
    </row>
    <row r="73" spans="2:12" s="10" customFormat="1" ht="19.9" customHeight="1">
      <c r="B73" s="148"/>
      <c r="C73" s="99"/>
      <c r="D73" s="149" t="s">
        <v>124</v>
      </c>
      <c r="E73" s="150"/>
      <c r="F73" s="150"/>
      <c r="G73" s="150"/>
      <c r="H73" s="150"/>
      <c r="I73" s="150"/>
      <c r="J73" s="151">
        <f>J248</f>
        <v>0</v>
      </c>
      <c r="K73" s="99"/>
      <c r="L73" s="152"/>
    </row>
    <row r="74" spans="2:12" s="10" customFormat="1" ht="19.9" customHeight="1">
      <c r="B74" s="148"/>
      <c r="C74" s="99"/>
      <c r="D74" s="149" t="s">
        <v>125</v>
      </c>
      <c r="E74" s="150"/>
      <c r="F74" s="150"/>
      <c r="G74" s="150"/>
      <c r="H74" s="150"/>
      <c r="I74" s="150"/>
      <c r="J74" s="151">
        <f>J332</f>
        <v>0</v>
      </c>
      <c r="K74" s="99"/>
      <c r="L74" s="152"/>
    </row>
    <row r="75" spans="2:12" s="10" customFormat="1" ht="19.9" customHeight="1">
      <c r="B75" s="148"/>
      <c r="C75" s="99"/>
      <c r="D75" s="149" t="s">
        <v>126</v>
      </c>
      <c r="E75" s="150"/>
      <c r="F75" s="150"/>
      <c r="G75" s="150"/>
      <c r="H75" s="150"/>
      <c r="I75" s="150"/>
      <c r="J75" s="151">
        <f>J361</f>
        <v>0</v>
      </c>
      <c r="K75" s="99"/>
      <c r="L75" s="152"/>
    </row>
    <row r="76" spans="2:12" s="10" customFormat="1" ht="19.9" customHeight="1">
      <c r="B76" s="148"/>
      <c r="C76" s="99"/>
      <c r="D76" s="149" t="s">
        <v>127</v>
      </c>
      <c r="E76" s="150"/>
      <c r="F76" s="150"/>
      <c r="G76" s="150"/>
      <c r="H76" s="150"/>
      <c r="I76" s="150"/>
      <c r="J76" s="151">
        <f>J435</f>
        <v>0</v>
      </c>
      <c r="K76" s="99"/>
      <c r="L76" s="152"/>
    </row>
    <row r="77" spans="2:12" s="10" customFormat="1" ht="19.9" customHeight="1">
      <c r="B77" s="148"/>
      <c r="C77" s="99"/>
      <c r="D77" s="149" t="s">
        <v>128</v>
      </c>
      <c r="E77" s="150"/>
      <c r="F77" s="150"/>
      <c r="G77" s="150"/>
      <c r="H77" s="150"/>
      <c r="I77" s="150"/>
      <c r="J77" s="151">
        <f>J445</f>
        <v>0</v>
      </c>
      <c r="K77" s="99"/>
      <c r="L77" s="152"/>
    </row>
    <row r="78" spans="2:12" s="10" customFormat="1" ht="19.9" customHeight="1">
      <c r="B78" s="148"/>
      <c r="C78" s="99"/>
      <c r="D78" s="149" t="s">
        <v>129</v>
      </c>
      <c r="E78" s="150"/>
      <c r="F78" s="150"/>
      <c r="G78" s="150"/>
      <c r="H78" s="150"/>
      <c r="I78" s="150"/>
      <c r="J78" s="151">
        <f>J500</f>
        <v>0</v>
      </c>
      <c r="K78" s="99"/>
      <c r="L78" s="152"/>
    </row>
    <row r="79" spans="2:12" s="10" customFormat="1" ht="19.9" customHeight="1">
      <c r="B79" s="148"/>
      <c r="C79" s="99"/>
      <c r="D79" s="149" t="s">
        <v>130</v>
      </c>
      <c r="E79" s="150"/>
      <c r="F79" s="150"/>
      <c r="G79" s="150"/>
      <c r="H79" s="150"/>
      <c r="I79" s="150"/>
      <c r="J79" s="151">
        <f>J508</f>
        <v>0</v>
      </c>
      <c r="K79" s="99"/>
      <c r="L79" s="152"/>
    </row>
    <row r="80" spans="2:12" s="10" customFormat="1" ht="19.9" customHeight="1">
      <c r="B80" s="148"/>
      <c r="C80" s="99"/>
      <c r="D80" s="149" t="s">
        <v>131</v>
      </c>
      <c r="E80" s="150"/>
      <c r="F80" s="150"/>
      <c r="G80" s="150"/>
      <c r="H80" s="150"/>
      <c r="I80" s="150"/>
      <c r="J80" s="151">
        <f>J577</f>
        <v>0</v>
      </c>
      <c r="K80" s="99"/>
      <c r="L80" s="152"/>
    </row>
    <row r="81" spans="2:12" s="10" customFormat="1" ht="19.9" customHeight="1">
      <c r="B81" s="148"/>
      <c r="C81" s="99"/>
      <c r="D81" s="149" t="s">
        <v>132</v>
      </c>
      <c r="E81" s="150"/>
      <c r="F81" s="150"/>
      <c r="G81" s="150"/>
      <c r="H81" s="150"/>
      <c r="I81" s="150"/>
      <c r="J81" s="151">
        <f>J606</f>
        <v>0</v>
      </c>
      <c r="K81" s="99"/>
      <c r="L81" s="152"/>
    </row>
    <row r="82" spans="2:12" s="10" customFormat="1" ht="19.9" customHeight="1">
      <c r="B82" s="148"/>
      <c r="C82" s="99"/>
      <c r="D82" s="149" t="s">
        <v>133</v>
      </c>
      <c r="E82" s="150"/>
      <c r="F82" s="150"/>
      <c r="G82" s="150"/>
      <c r="H82" s="150"/>
      <c r="I82" s="150"/>
      <c r="J82" s="151">
        <f>J639</f>
        <v>0</v>
      </c>
      <c r="K82" s="99"/>
      <c r="L82" s="152"/>
    </row>
    <row r="83" spans="2:12" s="10" customFormat="1" ht="19.9" customHeight="1">
      <c r="B83" s="148"/>
      <c r="C83" s="99"/>
      <c r="D83" s="149" t="s">
        <v>134</v>
      </c>
      <c r="E83" s="150"/>
      <c r="F83" s="150"/>
      <c r="G83" s="150"/>
      <c r="H83" s="150"/>
      <c r="I83" s="150"/>
      <c r="J83" s="151">
        <f>J651</f>
        <v>0</v>
      </c>
      <c r="K83" s="99"/>
      <c r="L83" s="152"/>
    </row>
    <row r="84" spans="2:12" s="10" customFormat="1" ht="19.9" customHeight="1">
      <c r="B84" s="148"/>
      <c r="C84" s="99"/>
      <c r="D84" s="149" t="s">
        <v>135</v>
      </c>
      <c r="E84" s="150"/>
      <c r="F84" s="150"/>
      <c r="G84" s="150"/>
      <c r="H84" s="150"/>
      <c r="I84" s="150"/>
      <c r="J84" s="151">
        <f>J667</f>
        <v>0</v>
      </c>
      <c r="K84" s="99"/>
      <c r="L84" s="152"/>
    </row>
    <row r="85" spans="1:31" s="2" customFormat="1" ht="21.7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90" spans="1:31" s="2" customFormat="1" ht="6.95" customHeight="1">
      <c r="A90" s="36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4.95" customHeight="1">
      <c r="A91" s="36"/>
      <c r="B91" s="37"/>
      <c r="C91" s="25" t="s">
        <v>136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16</v>
      </c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93" t="str">
        <f>E7</f>
        <v>Opravy bytových jednotek OŘ Brno - VB ŽST Rousínov č.p.788</v>
      </c>
      <c r="F94" s="394"/>
      <c r="G94" s="394"/>
      <c r="H94" s="394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2:12" s="1" customFormat="1" ht="12" customHeight="1">
      <c r="B95" s="23"/>
      <c r="C95" s="31" t="s">
        <v>107</v>
      </c>
      <c r="D95" s="24"/>
      <c r="E95" s="24"/>
      <c r="F95" s="24"/>
      <c r="G95" s="24"/>
      <c r="H95" s="24"/>
      <c r="I95" s="24"/>
      <c r="J95" s="24"/>
      <c r="K95" s="24"/>
      <c r="L95" s="22"/>
    </row>
    <row r="96" spans="1:31" s="2" customFormat="1" ht="16.5" customHeight="1">
      <c r="A96" s="36"/>
      <c r="B96" s="37"/>
      <c r="C96" s="38"/>
      <c r="D96" s="38"/>
      <c r="E96" s="393" t="s">
        <v>108</v>
      </c>
      <c r="F96" s="395"/>
      <c r="G96" s="395"/>
      <c r="H96" s="395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2" customHeight="1">
      <c r="A97" s="36"/>
      <c r="B97" s="37"/>
      <c r="C97" s="31" t="s">
        <v>109</v>
      </c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6.5" customHeight="1">
      <c r="A98" s="36"/>
      <c r="B98" s="37"/>
      <c r="C98" s="38"/>
      <c r="D98" s="38"/>
      <c r="E98" s="342" t="str">
        <f>E11</f>
        <v>SO 01 - Stavební část</v>
      </c>
      <c r="F98" s="395"/>
      <c r="G98" s="395"/>
      <c r="H98" s="395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2" customHeight="1">
      <c r="A100" s="36"/>
      <c r="B100" s="37"/>
      <c r="C100" s="31" t="s">
        <v>21</v>
      </c>
      <c r="D100" s="38"/>
      <c r="E100" s="38"/>
      <c r="F100" s="29" t="str">
        <f>F14</f>
        <v xml:space="preserve"> Rousínov</v>
      </c>
      <c r="G100" s="38"/>
      <c r="H100" s="38"/>
      <c r="I100" s="31" t="s">
        <v>23</v>
      </c>
      <c r="J100" s="61" t="str">
        <f>IF(J14="","",J14)</f>
        <v>24. 8. 2020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5.2" customHeight="1">
      <c r="A102" s="36"/>
      <c r="B102" s="37"/>
      <c r="C102" s="31" t="s">
        <v>25</v>
      </c>
      <c r="D102" s="38"/>
      <c r="E102" s="38"/>
      <c r="F102" s="29" t="str">
        <f>E17</f>
        <v>Správa železniční dopravní cesty</v>
      </c>
      <c r="G102" s="38"/>
      <c r="H102" s="38"/>
      <c r="I102" s="31" t="s">
        <v>33</v>
      </c>
      <c r="J102" s="34" t="str">
        <f>E23</f>
        <v>APREA s.r.o.</v>
      </c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5.2" customHeight="1">
      <c r="A103" s="36"/>
      <c r="B103" s="37"/>
      <c r="C103" s="31" t="s">
        <v>31</v>
      </c>
      <c r="D103" s="38"/>
      <c r="E103" s="38"/>
      <c r="F103" s="29" t="str">
        <f>IF(E20="","",E20)</f>
        <v>Vyplň údaj</v>
      </c>
      <c r="G103" s="38"/>
      <c r="H103" s="38"/>
      <c r="I103" s="31" t="s">
        <v>38</v>
      </c>
      <c r="J103" s="34" t="str">
        <f>E26</f>
        <v xml:space="preserve"> </v>
      </c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0.3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11" customFormat="1" ht="29.25" customHeight="1">
      <c r="A105" s="153"/>
      <c r="B105" s="154"/>
      <c r="C105" s="155" t="s">
        <v>137</v>
      </c>
      <c r="D105" s="156" t="s">
        <v>61</v>
      </c>
      <c r="E105" s="156" t="s">
        <v>57</v>
      </c>
      <c r="F105" s="156" t="s">
        <v>58</v>
      </c>
      <c r="G105" s="156" t="s">
        <v>138</v>
      </c>
      <c r="H105" s="156" t="s">
        <v>139</v>
      </c>
      <c r="I105" s="156" t="s">
        <v>140</v>
      </c>
      <c r="J105" s="156" t="s">
        <v>113</v>
      </c>
      <c r="K105" s="157" t="s">
        <v>141</v>
      </c>
      <c r="L105" s="158"/>
      <c r="M105" s="70" t="s">
        <v>19</v>
      </c>
      <c r="N105" s="71" t="s">
        <v>46</v>
      </c>
      <c r="O105" s="71" t="s">
        <v>142</v>
      </c>
      <c r="P105" s="71" t="s">
        <v>143</v>
      </c>
      <c r="Q105" s="71" t="s">
        <v>144</v>
      </c>
      <c r="R105" s="71" t="s">
        <v>145</v>
      </c>
      <c r="S105" s="71" t="s">
        <v>146</v>
      </c>
      <c r="T105" s="72" t="s">
        <v>147</v>
      </c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</row>
    <row r="106" spans="1:63" s="2" customFormat="1" ht="22.9" customHeight="1">
      <c r="A106" s="36"/>
      <c r="B106" s="37"/>
      <c r="C106" s="77" t="s">
        <v>148</v>
      </c>
      <c r="D106" s="38"/>
      <c r="E106" s="38"/>
      <c r="F106" s="38"/>
      <c r="G106" s="38"/>
      <c r="H106" s="38"/>
      <c r="I106" s="38"/>
      <c r="J106" s="159">
        <f>BK106</f>
        <v>0</v>
      </c>
      <c r="K106" s="38"/>
      <c r="L106" s="41"/>
      <c r="M106" s="73"/>
      <c r="N106" s="160"/>
      <c r="O106" s="74"/>
      <c r="P106" s="161">
        <f>P107+P247</f>
        <v>0</v>
      </c>
      <c r="Q106" s="74"/>
      <c r="R106" s="161">
        <f>R107+R247</f>
        <v>20.167873739999997</v>
      </c>
      <c r="S106" s="74"/>
      <c r="T106" s="162">
        <f>T107+T247</f>
        <v>43.5561583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75</v>
      </c>
      <c r="AU106" s="19" t="s">
        <v>114</v>
      </c>
      <c r="BK106" s="163">
        <f>BK107+BK247</f>
        <v>0</v>
      </c>
    </row>
    <row r="107" spans="2:63" s="12" customFormat="1" ht="25.9" customHeight="1">
      <c r="B107" s="164"/>
      <c r="C107" s="165"/>
      <c r="D107" s="166" t="s">
        <v>75</v>
      </c>
      <c r="E107" s="167" t="s">
        <v>149</v>
      </c>
      <c r="F107" s="167" t="s">
        <v>150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P108+P153+P166+P170+P174+P234+P244</f>
        <v>0</v>
      </c>
      <c r="Q107" s="172"/>
      <c r="R107" s="173">
        <f>R108+R153+R166+R170+R174+R234+R244</f>
        <v>7.203123289999999</v>
      </c>
      <c r="S107" s="172"/>
      <c r="T107" s="174">
        <f>T108+T153+T166+T170+T174+T234+T244</f>
        <v>39.759718</v>
      </c>
      <c r="AR107" s="175" t="s">
        <v>83</v>
      </c>
      <c r="AT107" s="176" t="s">
        <v>75</v>
      </c>
      <c r="AU107" s="176" t="s">
        <v>76</v>
      </c>
      <c r="AY107" s="175" t="s">
        <v>151</v>
      </c>
      <c r="BK107" s="177">
        <f>BK108+BK153+BK166+BK170+BK174+BK234+BK244</f>
        <v>0</v>
      </c>
    </row>
    <row r="108" spans="2:63" s="12" customFormat="1" ht="22.9" customHeight="1">
      <c r="B108" s="164"/>
      <c r="C108" s="165"/>
      <c r="D108" s="166" t="s">
        <v>75</v>
      </c>
      <c r="E108" s="178" t="s">
        <v>152</v>
      </c>
      <c r="F108" s="178" t="s">
        <v>153</v>
      </c>
      <c r="G108" s="165"/>
      <c r="H108" s="165"/>
      <c r="I108" s="168"/>
      <c r="J108" s="179">
        <f>BK108</f>
        <v>0</v>
      </c>
      <c r="K108" s="165"/>
      <c r="L108" s="170"/>
      <c r="M108" s="171"/>
      <c r="N108" s="172"/>
      <c r="O108" s="172"/>
      <c r="P108" s="173">
        <f>SUM(P109:P152)</f>
        <v>0</v>
      </c>
      <c r="Q108" s="172"/>
      <c r="R108" s="173">
        <f>SUM(R109:R152)</f>
        <v>6.612620689999999</v>
      </c>
      <c r="S108" s="172"/>
      <c r="T108" s="174">
        <f>SUM(T109:T152)</f>
        <v>0</v>
      </c>
      <c r="AR108" s="175" t="s">
        <v>83</v>
      </c>
      <c r="AT108" s="176" t="s">
        <v>75</v>
      </c>
      <c r="AU108" s="176" t="s">
        <v>83</v>
      </c>
      <c r="AY108" s="175" t="s">
        <v>151</v>
      </c>
      <c r="BK108" s="177">
        <f>SUM(BK109:BK152)</f>
        <v>0</v>
      </c>
    </row>
    <row r="109" spans="1:65" s="2" customFormat="1" ht="21.75" customHeight="1">
      <c r="A109" s="36"/>
      <c r="B109" s="37"/>
      <c r="C109" s="180" t="s">
        <v>83</v>
      </c>
      <c r="D109" s="180" t="s">
        <v>154</v>
      </c>
      <c r="E109" s="181" t="s">
        <v>155</v>
      </c>
      <c r="F109" s="182" t="s">
        <v>156</v>
      </c>
      <c r="G109" s="183" t="s">
        <v>157</v>
      </c>
      <c r="H109" s="184">
        <v>268.818</v>
      </c>
      <c r="I109" s="185"/>
      <c r="J109" s="186">
        <f>ROUND(I109*H109,2)</f>
        <v>0</v>
      </c>
      <c r="K109" s="182" t="s">
        <v>158</v>
      </c>
      <c r="L109" s="41"/>
      <c r="M109" s="187" t="s">
        <v>19</v>
      </c>
      <c r="N109" s="188" t="s">
        <v>48</v>
      </c>
      <c r="O109" s="66"/>
      <c r="P109" s="189">
        <f>O109*H109</f>
        <v>0</v>
      </c>
      <c r="Q109" s="189">
        <v>0.00735</v>
      </c>
      <c r="R109" s="189">
        <f>Q109*H109</f>
        <v>1.9758122999999999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159</v>
      </c>
      <c r="AT109" s="191" t="s">
        <v>154</v>
      </c>
      <c r="AU109" s="191" t="s">
        <v>89</v>
      </c>
      <c r="AY109" s="19" t="s">
        <v>151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89</v>
      </c>
      <c r="BK109" s="192">
        <f>ROUND(I109*H109,2)</f>
        <v>0</v>
      </c>
      <c r="BL109" s="19" t="s">
        <v>159</v>
      </c>
      <c r="BM109" s="191" t="s">
        <v>160</v>
      </c>
    </row>
    <row r="110" spans="1:47" s="2" customFormat="1" ht="11.25">
      <c r="A110" s="36"/>
      <c r="B110" s="37"/>
      <c r="C110" s="38"/>
      <c r="D110" s="193" t="s">
        <v>161</v>
      </c>
      <c r="E110" s="38"/>
      <c r="F110" s="194" t="s">
        <v>162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161</v>
      </c>
      <c r="AU110" s="19" t="s">
        <v>89</v>
      </c>
    </row>
    <row r="111" spans="2:51" s="13" customFormat="1" ht="11.25">
      <c r="B111" s="198"/>
      <c r="C111" s="199"/>
      <c r="D111" s="200" t="s">
        <v>163</v>
      </c>
      <c r="E111" s="201" t="s">
        <v>19</v>
      </c>
      <c r="F111" s="202" t="s">
        <v>164</v>
      </c>
      <c r="G111" s="199"/>
      <c r="H111" s="203">
        <v>268.818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163</v>
      </c>
      <c r="AU111" s="209" t="s">
        <v>89</v>
      </c>
      <c r="AV111" s="13" t="s">
        <v>89</v>
      </c>
      <c r="AW111" s="13" t="s">
        <v>37</v>
      </c>
      <c r="AX111" s="13" t="s">
        <v>83</v>
      </c>
      <c r="AY111" s="209" t="s">
        <v>151</v>
      </c>
    </row>
    <row r="112" spans="1:65" s="2" customFormat="1" ht="24.2" customHeight="1">
      <c r="A112" s="36"/>
      <c r="B112" s="37"/>
      <c r="C112" s="180" t="s">
        <v>89</v>
      </c>
      <c r="D112" s="180" t="s">
        <v>154</v>
      </c>
      <c r="E112" s="181" t="s">
        <v>165</v>
      </c>
      <c r="F112" s="182" t="s">
        <v>166</v>
      </c>
      <c r="G112" s="183" t="s">
        <v>157</v>
      </c>
      <c r="H112" s="184">
        <v>14.885</v>
      </c>
      <c r="I112" s="185"/>
      <c r="J112" s="186">
        <f>ROUND(I112*H112,2)</f>
        <v>0</v>
      </c>
      <c r="K112" s="182" t="s">
        <v>158</v>
      </c>
      <c r="L112" s="41"/>
      <c r="M112" s="187" t="s">
        <v>19</v>
      </c>
      <c r="N112" s="188" t="s">
        <v>48</v>
      </c>
      <c r="O112" s="66"/>
      <c r="P112" s="189">
        <f>O112*H112</f>
        <v>0</v>
      </c>
      <c r="Q112" s="189">
        <v>0.0147</v>
      </c>
      <c r="R112" s="189">
        <f>Q112*H112</f>
        <v>0.2188095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159</v>
      </c>
      <c r="AT112" s="191" t="s">
        <v>154</v>
      </c>
      <c r="AU112" s="191" t="s">
        <v>89</v>
      </c>
      <c r="AY112" s="19" t="s">
        <v>151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89</v>
      </c>
      <c r="BK112" s="192">
        <f>ROUND(I112*H112,2)</f>
        <v>0</v>
      </c>
      <c r="BL112" s="19" t="s">
        <v>159</v>
      </c>
      <c r="BM112" s="191" t="s">
        <v>167</v>
      </c>
    </row>
    <row r="113" spans="1:47" s="2" customFormat="1" ht="11.25">
      <c r="A113" s="36"/>
      <c r="B113" s="37"/>
      <c r="C113" s="38"/>
      <c r="D113" s="193" t="s">
        <v>161</v>
      </c>
      <c r="E113" s="38"/>
      <c r="F113" s="194" t="s">
        <v>168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161</v>
      </c>
      <c r="AU113" s="19" t="s">
        <v>89</v>
      </c>
    </row>
    <row r="114" spans="2:51" s="14" customFormat="1" ht="11.25">
      <c r="B114" s="210"/>
      <c r="C114" s="211"/>
      <c r="D114" s="200" t="s">
        <v>163</v>
      </c>
      <c r="E114" s="212" t="s">
        <v>19</v>
      </c>
      <c r="F114" s="213" t="s">
        <v>169</v>
      </c>
      <c r="G114" s="211"/>
      <c r="H114" s="212" t="s">
        <v>19</v>
      </c>
      <c r="I114" s="214"/>
      <c r="J114" s="211"/>
      <c r="K114" s="211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163</v>
      </c>
      <c r="AU114" s="219" t="s">
        <v>89</v>
      </c>
      <c r="AV114" s="14" t="s">
        <v>83</v>
      </c>
      <c r="AW114" s="14" t="s">
        <v>37</v>
      </c>
      <c r="AX114" s="14" t="s">
        <v>76</v>
      </c>
      <c r="AY114" s="219" t="s">
        <v>151</v>
      </c>
    </row>
    <row r="115" spans="2:51" s="13" customFormat="1" ht="11.25">
      <c r="B115" s="198"/>
      <c r="C115" s="199"/>
      <c r="D115" s="200" t="s">
        <v>163</v>
      </c>
      <c r="E115" s="201" t="s">
        <v>19</v>
      </c>
      <c r="F115" s="202" t="s">
        <v>170</v>
      </c>
      <c r="G115" s="199"/>
      <c r="H115" s="203">
        <v>11.71</v>
      </c>
      <c r="I115" s="204"/>
      <c r="J115" s="199"/>
      <c r="K115" s="199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163</v>
      </c>
      <c r="AU115" s="209" t="s">
        <v>89</v>
      </c>
      <c r="AV115" s="13" t="s">
        <v>89</v>
      </c>
      <c r="AW115" s="13" t="s">
        <v>37</v>
      </c>
      <c r="AX115" s="13" t="s">
        <v>76</v>
      </c>
      <c r="AY115" s="209" t="s">
        <v>151</v>
      </c>
    </row>
    <row r="116" spans="2:51" s="13" customFormat="1" ht="11.25">
      <c r="B116" s="198"/>
      <c r="C116" s="199"/>
      <c r="D116" s="200" t="s">
        <v>163</v>
      </c>
      <c r="E116" s="201" t="s">
        <v>19</v>
      </c>
      <c r="F116" s="202" t="s">
        <v>171</v>
      </c>
      <c r="G116" s="199"/>
      <c r="H116" s="203">
        <v>1.175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163</v>
      </c>
      <c r="AU116" s="209" t="s">
        <v>89</v>
      </c>
      <c r="AV116" s="13" t="s">
        <v>89</v>
      </c>
      <c r="AW116" s="13" t="s">
        <v>37</v>
      </c>
      <c r="AX116" s="13" t="s">
        <v>76</v>
      </c>
      <c r="AY116" s="209" t="s">
        <v>151</v>
      </c>
    </row>
    <row r="117" spans="2:51" s="13" customFormat="1" ht="11.25">
      <c r="B117" s="198"/>
      <c r="C117" s="199"/>
      <c r="D117" s="200" t="s">
        <v>163</v>
      </c>
      <c r="E117" s="201" t="s">
        <v>19</v>
      </c>
      <c r="F117" s="202" t="s">
        <v>172</v>
      </c>
      <c r="G117" s="199"/>
      <c r="H117" s="203">
        <v>2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163</v>
      </c>
      <c r="AU117" s="209" t="s">
        <v>89</v>
      </c>
      <c r="AV117" s="13" t="s">
        <v>89</v>
      </c>
      <c r="AW117" s="13" t="s">
        <v>37</v>
      </c>
      <c r="AX117" s="13" t="s">
        <v>76</v>
      </c>
      <c r="AY117" s="209" t="s">
        <v>151</v>
      </c>
    </row>
    <row r="118" spans="2:51" s="15" customFormat="1" ht="11.25">
      <c r="B118" s="220"/>
      <c r="C118" s="221"/>
      <c r="D118" s="200" t="s">
        <v>163</v>
      </c>
      <c r="E118" s="222" t="s">
        <v>19</v>
      </c>
      <c r="F118" s="223" t="s">
        <v>173</v>
      </c>
      <c r="G118" s="221"/>
      <c r="H118" s="224">
        <v>14.885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163</v>
      </c>
      <c r="AU118" s="230" t="s">
        <v>89</v>
      </c>
      <c r="AV118" s="15" t="s">
        <v>159</v>
      </c>
      <c r="AW118" s="15" t="s">
        <v>37</v>
      </c>
      <c r="AX118" s="15" t="s">
        <v>83</v>
      </c>
      <c r="AY118" s="230" t="s">
        <v>151</v>
      </c>
    </row>
    <row r="119" spans="1:65" s="2" customFormat="1" ht="24.2" customHeight="1">
      <c r="A119" s="36"/>
      <c r="B119" s="37"/>
      <c r="C119" s="180" t="s">
        <v>174</v>
      </c>
      <c r="D119" s="180" t="s">
        <v>154</v>
      </c>
      <c r="E119" s="181" t="s">
        <v>175</v>
      </c>
      <c r="F119" s="182" t="s">
        <v>176</v>
      </c>
      <c r="G119" s="183" t="s">
        <v>157</v>
      </c>
      <c r="H119" s="184">
        <v>253.933</v>
      </c>
      <c r="I119" s="185"/>
      <c r="J119" s="186">
        <f>ROUND(I119*H119,2)</f>
        <v>0</v>
      </c>
      <c r="K119" s="182" t="s">
        <v>158</v>
      </c>
      <c r="L119" s="41"/>
      <c r="M119" s="187" t="s">
        <v>19</v>
      </c>
      <c r="N119" s="188" t="s">
        <v>48</v>
      </c>
      <c r="O119" s="66"/>
      <c r="P119" s="189">
        <f>O119*H119</f>
        <v>0</v>
      </c>
      <c r="Q119" s="189">
        <v>0.01733</v>
      </c>
      <c r="R119" s="189">
        <f>Q119*H119</f>
        <v>4.40065889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159</v>
      </c>
      <c r="AT119" s="191" t="s">
        <v>154</v>
      </c>
      <c r="AU119" s="191" t="s">
        <v>89</v>
      </c>
      <c r="AY119" s="19" t="s">
        <v>151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89</v>
      </c>
      <c r="BK119" s="192">
        <f>ROUND(I119*H119,2)</f>
        <v>0</v>
      </c>
      <c r="BL119" s="19" t="s">
        <v>159</v>
      </c>
      <c r="BM119" s="191" t="s">
        <v>177</v>
      </c>
    </row>
    <row r="120" spans="1:47" s="2" customFormat="1" ht="11.25">
      <c r="A120" s="36"/>
      <c r="B120" s="37"/>
      <c r="C120" s="38"/>
      <c r="D120" s="193" t="s">
        <v>161</v>
      </c>
      <c r="E120" s="38"/>
      <c r="F120" s="194" t="s">
        <v>178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161</v>
      </c>
      <c r="AU120" s="19" t="s">
        <v>89</v>
      </c>
    </row>
    <row r="121" spans="2:51" s="13" customFormat="1" ht="11.25">
      <c r="B121" s="198"/>
      <c r="C121" s="199"/>
      <c r="D121" s="200" t="s">
        <v>163</v>
      </c>
      <c r="E121" s="201" t="s">
        <v>19</v>
      </c>
      <c r="F121" s="202" t="s">
        <v>179</v>
      </c>
      <c r="G121" s="199"/>
      <c r="H121" s="203">
        <v>80.256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163</v>
      </c>
      <c r="AU121" s="209" t="s">
        <v>89</v>
      </c>
      <c r="AV121" s="13" t="s">
        <v>89</v>
      </c>
      <c r="AW121" s="13" t="s">
        <v>37</v>
      </c>
      <c r="AX121" s="13" t="s">
        <v>76</v>
      </c>
      <c r="AY121" s="209" t="s">
        <v>151</v>
      </c>
    </row>
    <row r="122" spans="2:51" s="13" customFormat="1" ht="11.25">
      <c r="B122" s="198"/>
      <c r="C122" s="199"/>
      <c r="D122" s="200" t="s">
        <v>163</v>
      </c>
      <c r="E122" s="201" t="s">
        <v>19</v>
      </c>
      <c r="F122" s="202" t="s">
        <v>180</v>
      </c>
      <c r="G122" s="199"/>
      <c r="H122" s="203">
        <v>-4.968</v>
      </c>
      <c r="I122" s="204"/>
      <c r="J122" s="199"/>
      <c r="K122" s="199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163</v>
      </c>
      <c r="AU122" s="209" t="s">
        <v>89</v>
      </c>
      <c r="AV122" s="13" t="s">
        <v>89</v>
      </c>
      <c r="AW122" s="13" t="s">
        <v>37</v>
      </c>
      <c r="AX122" s="13" t="s">
        <v>76</v>
      </c>
      <c r="AY122" s="209" t="s">
        <v>151</v>
      </c>
    </row>
    <row r="123" spans="2:51" s="13" customFormat="1" ht="11.25">
      <c r="B123" s="198"/>
      <c r="C123" s="199"/>
      <c r="D123" s="200" t="s">
        <v>163</v>
      </c>
      <c r="E123" s="201" t="s">
        <v>19</v>
      </c>
      <c r="F123" s="202" t="s">
        <v>181</v>
      </c>
      <c r="G123" s="199"/>
      <c r="H123" s="203">
        <v>1.257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163</v>
      </c>
      <c r="AU123" s="209" t="s">
        <v>89</v>
      </c>
      <c r="AV123" s="13" t="s">
        <v>89</v>
      </c>
      <c r="AW123" s="13" t="s">
        <v>37</v>
      </c>
      <c r="AX123" s="13" t="s">
        <v>76</v>
      </c>
      <c r="AY123" s="209" t="s">
        <v>151</v>
      </c>
    </row>
    <row r="124" spans="2:51" s="13" customFormat="1" ht="11.25">
      <c r="B124" s="198"/>
      <c r="C124" s="199"/>
      <c r="D124" s="200" t="s">
        <v>163</v>
      </c>
      <c r="E124" s="201" t="s">
        <v>19</v>
      </c>
      <c r="F124" s="202" t="s">
        <v>182</v>
      </c>
      <c r="G124" s="199"/>
      <c r="H124" s="203">
        <v>-3.69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163</v>
      </c>
      <c r="AU124" s="209" t="s">
        <v>89</v>
      </c>
      <c r="AV124" s="13" t="s">
        <v>89</v>
      </c>
      <c r="AW124" s="13" t="s">
        <v>37</v>
      </c>
      <c r="AX124" s="13" t="s">
        <v>76</v>
      </c>
      <c r="AY124" s="209" t="s">
        <v>151</v>
      </c>
    </row>
    <row r="125" spans="2:51" s="13" customFormat="1" ht="11.25">
      <c r="B125" s="198"/>
      <c r="C125" s="199"/>
      <c r="D125" s="200" t="s">
        <v>163</v>
      </c>
      <c r="E125" s="201" t="s">
        <v>19</v>
      </c>
      <c r="F125" s="202" t="s">
        <v>183</v>
      </c>
      <c r="G125" s="199"/>
      <c r="H125" s="203">
        <v>2.5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163</v>
      </c>
      <c r="AU125" s="209" t="s">
        <v>89</v>
      </c>
      <c r="AV125" s="13" t="s">
        <v>89</v>
      </c>
      <c r="AW125" s="13" t="s">
        <v>37</v>
      </c>
      <c r="AX125" s="13" t="s">
        <v>76</v>
      </c>
      <c r="AY125" s="209" t="s">
        <v>151</v>
      </c>
    </row>
    <row r="126" spans="2:51" s="13" customFormat="1" ht="11.25">
      <c r="B126" s="198"/>
      <c r="C126" s="199"/>
      <c r="D126" s="200" t="s">
        <v>163</v>
      </c>
      <c r="E126" s="201" t="s">
        <v>19</v>
      </c>
      <c r="F126" s="202" t="s">
        <v>184</v>
      </c>
      <c r="G126" s="199"/>
      <c r="H126" s="203">
        <v>-2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163</v>
      </c>
      <c r="AU126" s="209" t="s">
        <v>89</v>
      </c>
      <c r="AV126" s="13" t="s">
        <v>89</v>
      </c>
      <c r="AW126" s="13" t="s">
        <v>37</v>
      </c>
      <c r="AX126" s="13" t="s">
        <v>76</v>
      </c>
      <c r="AY126" s="209" t="s">
        <v>151</v>
      </c>
    </row>
    <row r="127" spans="2:51" s="13" customFormat="1" ht="11.25">
      <c r="B127" s="198"/>
      <c r="C127" s="199"/>
      <c r="D127" s="200" t="s">
        <v>163</v>
      </c>
      <c r="E127" s="201" t="s">
        <v>19</v>
      </c>
      <c r="F127" s="202" t="s">
        <v>185</v>
      </c>
      <c r="G127" s="199"/>
      <c r="H127" s="203">
        <v>71.744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163</v>
      </c>
      <c r="AU127" s="209" t="s">
        <v>89</v>
      </c>
      <c r="AV127" s="13" t="s">
        <v>89</v>
      </c>
      <c r="AW127" s="13" t="s">
        <v>37</v>
      </c>
      <c r="AX127" s="13" t="s">
        <v>76</v>
      </c>
      <c r="AY127" s="209" t="s">
        <v>151</v>
      </c>
    </row>
    <row r="128" spans="2:51" s="13" customFormat="1" ht="11.25">
      <c r="B128" s="198"/>
      <c r="C128" s="199"/>
      <c r="D128" s="200" t="s">
        <v>163</v>
      </c>
      <c r="E128" s="201" t="s">
        <v>19</v>
      </c>
      <c r="F128" s="202" t="s">
        <v>186</v>
      </c>
      <c r="G128" s="199"/>
      <c r="H128" s="203">
        <v>-1.845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163</v>
      </c>
      <c r="AU128" s="209" t="s">
        <v>89</v>
      </c>
      <c r="AV128" s="13" t="s">
        <v>89</v>
      </c>
      <c r="AW128" s="13" t="s">
        <v>37</v>
      </c>
      <c r="AX128" s="13" t="s">
        <v>76</v>
      </c>
      <c r="AY128" s="209" t="s">
        <v>151</v>
      </c>
    </row>
    <row r="129" spans="2:51" s="13" customFormat="1" ht="11.25">
      <c r="B129" s="198"/>
      <c r="C129" s="199"/>
      <c r="D129" s="200" t="s">
        <v>163</v>
      </c>
      <c r="E129" s="201" t="s">
        <v>19</v>
      </c>
      <c r="F129" s="202" t="s">
        <v>187</v>
      </c>
      <c r="G129" s="199"/>
      <c r="H129" s="203">
        <v>-4.956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163</v>
      </c>
      <c r="AU129" s="209" t="s">
        <v>89</v>
      </c>
      <c r="AV129" s="13" t="s">
        <v>89</v>
      </c>
      <c r="AW129" s="13" t="s">
        <v>37</v>
      </c>
      <c r="AX129" s="13" t="s">
        <v>76</v>
      </c>
      <c r="AY129" s="209" t="s">
        <v>151</v>
      </c>
    </row>
    <row r="130" spans="2:51" s="13" customFormat="1" ht="11.25">
      <c r="B130" s="198"/>
      <c r="C130" s="199"/>
      <c r="D130" s="200" t="s">
        <v>163</v>
      </c>
      <c r="E130" s="201" t="s">
        <v>19</v>
      </c>
      <c r="F130" s="202" t="s">
        <v>188</v>
      </c>
      <c r="G130" s="199"/>
      <c r="H130" s="203">
        <v>1.599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163</v>
      </c>
      <c r="AU130" s="209" t="s">
        <v>89</v>
      </c>
      <c r="AV130" s="13" t="s">
        <v>89</v>
      </c>
      <c r="AW130" s="13" t="s">
        <v>37</v>
      </c>
      <c r="AX130" s="13" t="s">
        <v>76</v>
      </c>
      <c r="AY130" s="209" t="s">
        <v>151</v>
      </c>
    </row>
    <row r="131" spans="2:51" s="13" customFormat="1" ht="11.25">
      <c r="B131" s="198"/>
      <c r="C131" s="199"/>
      <c r="D131" s="200" t="s">
        <v>163</v>
      </c>
      <c r="E131" s="201" t="s">
        <v>19</v>
      </c>
      <c r="F131" s="202" t="s">
        <v>189</v>
      </c>
      <c r="G131" s="199"/>
      <c r="H131" s="203">
        <v>-2.412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163</v>
      </c>
      <c r="AU131" s="209" t="s">
        <v>89</v>
      </c>
      <c r="AV131" s="13" t="s">
        <v>89</v>
      </c>
      <c r="AW131" s="13" t="s">
        <v>37</v>
      </c>
      <c r="AX131" s="13" t="s">
        <v>76</v>
      </c>
      <c r="AY131" s="209" t="s">
        <v>151</v>
      </c>
    </row>
    <row r="132" spans="2:51" s="13" customFormat="1" ht="11.25">
      <c r="B132" s="198"/>
      <c r="C132" s="199"/>
      <c r="D132" s="200" t="s">
        <v>163</v>
      </c>
      <c r="E132" s="201" t="s">
        <v>19</v>
      </c>
      <c r="F132" s="202" t="s">
        <v>190</v>
      </c>
      <c r="G132" s="199"/>
      <c r="H132" s="203">
        <v>1.3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163</v>
      </c>
      <c r="AU132" s="209" t="s">
        <v>89</v>
      </c>
      <c r="AV132" s="13" t="s">
        <v>89</v>
      </c>
      <c r="AW132" s="13" t="s">
        <v>37</v>
      </c>
      <c r="AX132" s="13" t="s">
        <v>76</v>
      </c>
      <c r="AY132" s="209" t="s">
        <v>151</v>
      </c>
    </row>
    <row r="133" spans="2:51" s="13" customFormat="1" ht="11.25">
      <c r="B133" s="198"/>
      <c r="C133" s="199"/>
      <c r="D133" s="200" t="s">
        <v>163</v>
      </c>
      <c r="E133" s="201" t="s">
        <v>19</v>
      </c>
      <c r="F133" s="202" t="s">
        <v>186</v>
      </c>
      <c r="G133" s="199"/>
      <c r="H133" s="203">
        <v>-1.845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163</v>
      </c>
      <c r="AU133" s="209" t="s">
        <v>89</v>
      </c>
      <c r="AV133" s="13" t="s">
        <v>89</v>
      </c>
      <c r="AW133" s="13" t="s">
        <v>37</v>
      </c>
      <c r="AX133" s="13" t="s">
        <v>76</v>
      </c>
      <c r="AY133" s="209" t="s">
        <v>151</v>
      </c>
    </row>
    <row r="134" spans="2:51" s="13" customFormat="1" ht="11.25">
      <c r="B134" s="198"/>
      <c r="C134" s="199"/>
      <c r="D134" s="200" t="s">
        <v>163</v>
      </c>
      <c r="E134" s="201" t="s">
        <v>19</v>
      </c>
      <c r="F134" s="202" t="s">
        <v>191</v>
      </c>
      <c r="G134" s="199"/>
      <c r="H134" s="203">
        <v>2.014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163</v>
      </c>
      <c r="AU134" s="209" t="s">
        <v>89</v>
      </c>
      <c r="AV134" s="13" t="s">
        <v>89</v>
      </c>
      <c r="AW134" s="13" t="s">
        <v>37</v>
      </c>
      <c r="AX134" s="13" t="s">
        <v>76</v>
      </c>
      <c r="AY134" s="209" t="s">
        <v>151</v>
      </c>
    </row>
    <row r="135" spans="2:51" s="13" customFormat="1" ht="11.25">
      <c r="B135" s="198"/>
      <c r="C135" s="199"/>
      <c r="D135" s="200" t="s">
        <v>163</v>
      </c>
      <c r="E135" s="201" t="s">
        <v>19</v>
      </c>
      <c r="F135" s="202" t="s">
        <v>192</v>
      </c>
      <c r="G135" s="199"/>
      <c r="H135" s="203">
        <v>56.256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163</v>
      </c>
      <c r="AU135" s="209" t="s">
        <v>89</v>
      </c>
      <c r="AV135" s="13" t="s">
        <v>89</v>
      </c>
      <c r="AW135" s="13" t="s">
        <v>37</v>
      </c>
      <c r="AX135" s="13" t="s">
        <v>76</v>
      </c>
      <c r="AY135" s="209" t="s">
        <v>151</v>
      </c>
    </row>
    <row r="136" spans="2:51" s="13" customFormat="1" ht="11.25">
      <c r="B136" s="198"/>
      <c r="C136" s="199"/>
      <c r="D136" s="200" t="s">
        <v>163</v>
      </c>
      <c r="E136" s="201" t="s">
        <v>19</v>
      </c>
      <c r="F136" s="202" t="s">
        <v>186</v>
      </c>
      <c r="G136" s="199"/>
      <c r="H136" s="203">
        <v>-1.845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163</v>
      </c>
      <c r="AU136" s="209" t="s">
        <v>89</v>
      </c>
      <c r="AV136" s="13" t="s">
        <v>89</v>
      </c>
      <c r="AW136" s="13" t="s">
        <v>37</v>
      </c>
      <c r="AX136" s="13" t="s">
        <v>76</v>
      </c>
      <c r="AY136" s="209" t="s">
        <v>151</v>
      </c>
    </row>
    <row r="137" spans="2:51" s="13" customFormat="1" ht="11.25">
      <c r="B137" s="198"/>
      <c r="C137" s="199"/>
      <c r="D137" s="200" t="s">
        <v>163</v>
      </c>
      <c r="E137" s="201" t="s">
        <v>19</v>
      </c>
      <c r="F137" s="202" t="s">
        <v>193</v>
      </c>
      <c r="G137" s="199"/>
      <c r="H137" s="203">
        <v>-2.505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163</v>
      </c>
      <c r="AU137" s="209" t="s">
        <v>89</v>
      </c>
      <c r="AV137" s="13" t="s">
        <v>89</v>
      </c>
      <c r="AW137" s="13" t="s">
        <v>37</v>
      </c>
      <c r="AX137" s="13" t="s">
        <v>76</v>
      </c>
      <c r="AY137" s="209" t="s">
        <v>151</v>
      </c>
    </row>
    <row r="138" spans="2:51" s="13" customFormat="1" ht="11.25">
      <c r="B138" s="198"/>
      <c r="C138" s="199"/>
      <c r="D138" s="200" t="s">
        <v>163</v>
      </c>
      <c r="E138" s="201" t="s">
        <v>19</v>
      </c>
      <c r="F138" s="202" t="s">
        <v>194</v>
      </c>
      <c r="G138" s="199"/>
      <c r="H138" s="203">
        <v>0.941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163</v>
      </c>
      <c r="AU138" s="209" t="s">
        <v>89</v>
      </c>
      <c r="AV138" s="13" t="s">
        <v>89</v>
      </c>
      <c r="AW138" s="13" t="s">
        <v>37</v>
      </c>
      <c r="AX138" s="13" t="s">
        <v>76</v>
      </c>
      <c r="AY138" s="209" t="s">
        <v>151</v>
      </c>
    </row>
    <row r="139" spans="2:51" s="13" customFormat="1" ht="11.25">
      <c r="B139" s="198"/>
      <c r="C139" s="199"/>
      <c r="D139" s="200" t="s">
        <v>163</v>
      </c>
      <c r="E139" s="201" t="s">
        <v>19</v>
      </c>
      <c r="F139" s="202" t="s">
        <v>195</v>
      </c>
      <c r="G139" s="199"/>
      <c r="H139" s="203">
        <v>51.576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163</v>
      </c>
      <c r="AU139" s="209" t="s">
        <v>89</v>
      </c>
      <c r="AV139" s="13" t="s">
        <v>89</v>
      </c>
      <c r="AW139" s="13" t="s">
        <v>37</v>
      </c>
      <c r="AX139" s="13" t="s">
        <v>76</v>
      </c>
      <c r="AY139" s="209" t="s">
        <v>151</v>
      </c>
    </row>
    <row r="140" spans="2:51" s="13" customFormat="1" ht="11.25">
      <c r="B140" s="198"/>
      <c r="C140" s="199"/>
      <c r="D140" s="200" t="s">
        <v>163</v>
      </c>
      <c r="E140" s="201" t="s">
        <v>19</v>
      </c>
      <c r="F140" s="202" t="s">
        <v>196</v>
      </c>
      <c r="G140" s="199"/>
      <c r="H140" s="203">
        <v>-20.4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163</v>
      </c>
      <c r="AU140" s="209" t="s">
        <v>89</v>
      </c>
      <c r="AV140" s="13" t="s">
        <v>89</v>
      </c>
      <c r="AW140" s="13" t="s">
        <v>37</v>
      </c>
      <c r="AX140" s="13" t="s">
        <v>76</v>
      </c>
      <c r="AY140" s="209" t="s">
        <v>151</v>
      </c>
    </row>
    <row r="141" spans="2:51" s="13" customFormat="1" ht="11.25">
      <c r="B141" s="198"/>
      <c r="C141" s="199"/>
      <c r="D141" s="200" t="s">
        <v>163</v>
      </c>
      <c r="E141" s="201" t="s">
        <v>19</v>
      </c>
      <c r="F141" s="202" t="s">
        <v>197</v>
      </c>
      <c r="G141" s="199"/>
      <c r="H141" s="203">
        <v>-5.535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163</v>
      </c>
      <c r="AU141" s="209" t="s">
        <v>89</v>
      </c>
      <c r="AV141" s="13" t="s">
        <v>89</v>
      </c>
      <c r="AW141" s="13" t="s">
        <v>37</v>
      </c>
      <c r="AX141" s="13" t="s">
        <v>76</v>
      </c>
      <c r="AY141" s="209" t="s">
        <v>151</v>
      </c>
    </row>
    <row r="142" spans="2:51" s="13" customFormat="1" ht="11.25">
      <c r="B142" s="198"/>
      <c r="C142" s="199"/>
      <c r="D142" s="200" t="s">
        <v>163</v>
      </c>
      <c r="E142" s="201" t="s">
        <v>19</v>
      </c>
      <c r="F142" s="202" t="s">
        <v>198</v>
      </c>
      <c r="G142" s="199"/>
      <c r="H142" s="203">
        <v>1.755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163</v>
      </c>
      <c r="AU142" s="209" t="s">
        <v>89</v>
      </c>
      <c r="AV142" s="13" t="s">
        <v>89</v>
      </c>
      <c r="AW142" s="13" t="s">
        <v>37</v>
      </c>
      <c r="AX142" s="13" t="s">
        <v>76</v>
      </c>
      <c r="AY142" s="209" t="s">
        <v>151</v>
      </c>
    </row>
    <row r="143" spans="2:51" s="13" customFormat="1" ht="11.25">
      <c r="B143" s="198"/>
      <c r="C143" s="199"/>
      <c r="D143" s="200" t="s">
        <v>163</v>
      </c>
      <c r="E143" s="201" t="s">
        <v>19</v>
      </c>
      <c r="F143" s="202" t="s">
        <v>199</v>
      </c>
      <c r="G143" s="199"/>
      <c r="H143" s="203">
        <v>37.94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163</v>
      </c>
      <c r="AU143" s="209" t="s">
        <v>89</v>
      </c>
      <c r="AV143" s="13" t="s">
        <v>89</v>
      </c>
      <c r="AW143" s="13" t="s">
        <v>37</v>
      </c>
      <c r="AX143" s="13" t="s">
        <v>76</v>
      </c>
      <c r="AY143" s="209" t="s">
        <v>151</v>
      </c>
    </row>
    <row r="144" spans="2:51" s="13" customFormat="1" ht="11.25">
      <c r="B144" s="198"/>
      <c r="C144" s="199"/>
      <c r="D144" s="200" t="s">
        <v>163</v>
      </c>
      <c r="E144" s="201" t="s">
        <v>19</v>
      </c>
      <c r="F144" s="202" t="s">
        <v>200</v>
      </c>
      <c r="G144" s="199"/>
      <c r="H144" s="203">
        <v>-5.509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163</v>
      </c>
      <c r="AU144" s="209" t="s">
        <v>89</v>
      </c>
      <c r="AV144" s="13" t="s">
        <v>89</v>
      </c>
      <c r="AW144" s="13" t="s">
        <v>37</v>
      </c>
      <c r="AX144" s="13" t="s">
        <v>76</v>
      </c>
      <c r="AY144" s="209" t="s">
        <v>151</v>
      </c>
    </row>
    <row r="145" spans="2:51" s="13" customFormat="1" ht="11.25">
      <c r="B145" s="198"/>
      <c r="C145" s="199"/>
      <c r="D145" s="200" t="s">
        <v>163</v>
      </c>
      <c r="E145" s="201" t="s">
        <v>19</v>
      </c>
      <c r="F145" s="202" t="s">
        <v>201</v>
      </c>
      <c r="G145" s="199"/>
      <c r="H145" s="203">
        <v>1.365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163</v>
      </c>
      <c r="AU145" s="209" t="s">
        <v>89</v>
      </c>
      <c r="AV145" s="13" t="s">
        <v>89</v>
      </c>
      <c r="AW145" s="13" t="s">
        <v>37</v>
      </c>
      <c r="AX145" s="13" t="s">
        <v>76</v>
      </c>
      <c r="AY145" s="209" t="s">
        <v>151</v>
      </c>
    </row>
    <row r="146" spans="2:51" s="13" customFormat="1" ht="11.25">
      <c r="B146" s="198"/>
      <c r="C146" s="199"/>
      <c r="D146" s="200" t="s">
        <v>163</v>
      </c>
      <c r="E146" s="201" t="s">
        <v>19</v>
      </c>
      <c r="F146" s="202" t="s">
        <v>202</v>
      </c>
      <c r="G146" s="199"/>
      <c r="H146" s="203">
        <v>0.94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163</v>
      </c>
      <c r="AU146" s="209" t="s">
        <v>89</v>
      </c>
      <c r="AV146" s="13" t="s">
        <v>89</v>
      </c>
      <c r="AW146" s="13" t="s">
        <v>37</v>
      </c>
      <c r="AX146" s="13" t="s">
        <v>76</v>
      </c>
      <c r="AY146" s="209" t="s">
        <v>151</v>
      </c>
    </row>
    <row r="147" spans="2:51" s="15" customFormat="1" ht="11.25">
      <c r="B147" s="220"/>
      <c r="C147" s="221"/>
      <c r="D147" s="200" t="s">
        <v>163</v>
      </c>
      <c r="E147" s="222" t="s">
        <v>19</v>
      </c>
      <c r="F147" s="223" t="s">
        <v>173</v>
      </c>
      <c r="G147" s="221"/>
      <c r="H147" s="224">
        <v>253.933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163</v>
      </c>
      <c r="AU147" s="230" t="s">
        <v>89</v>
      </c>
      <c r="AV147" s="15" t="s">
        <v>159</v>
      </c>
      <c r="AW147" s="15" t="s">
        <v>37</v>
      </c>
      <c r="AX147" s="15" t="s">
        <v>83</v>
      </c>
      <c r="AY147" s="230" t="s">
        <v>151</v>
      </c>
    </row>
    <row r="148" spans="1:65" s="2" customFormat="1" ht="16.5" customHeight="1">
      <c r="A148" s="36"/>
      <c r="B148" s="37"/>
      <c r="C148" s="180" t="s">
        <v>159</v>
      </c>
      <c r="D148" s="180" t="s">
        <v>154</v>
      </c>
      <c r="E148" s="181" t="s">
        <v>203</v>
      </c>
      <c r="F148" s="182" t="s">
        <v>204</v>
      </c>
      <c r="G148" s="183" t="s">
        <v>205</v>
      </c>
      <c r="H148" s="184">
        <v>11.56</v>
      </c>
      <c r="I148" s="185"/>
      <c r="J148" s="186">
        <f>ROUND(I148*H148,2)</f>
        <v>0</v>
      </c>
      <c r="K148" s="182" t="s">
        <v>158</v>
      </c>
      <c r="L148" s="41"/>
      <c r="M148" s="187" t="s">
        <v>19</v>
      </c>
      <c r="N148" s="188" t="s">
        <v>48</v>
      </c>
      <c r="O148" s="66"/>
      <c r="P148" s="189">
        <f>O148*H148</f>
        <v>0</v>
      </c>
      <c r="Q148" s="189">
        <v>0.0015</v>
      </c>
      <c r="R148" s="189">
        <f>Q148*H148</f>
        <v>0.01734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159</v>
      </c>
      <c r="AT148" s="191" t="s">
        <v>154</v>
      </c>
      <c r="AU148" s="191" t="s">
        <v>89</v>
      </c>
      <c r="AY148" s="19" t="s">
        <v>151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89</v>
      </c>
      <c r="BK148" s="192">
        <f>ROUND(I148*H148,2)</f>
        <v>0</v>
      </c>
      <c r="BL148" s="19" t="s">
        <v>159</v>
      </c>
      <c r="BM148" s="191" t="s">
        <v>206</v>
      </c>
    </row>
    <row r="149" spans="1:47" s="2" customFormat="1" ht="11.25">
      <c r="A149" s="36"/>
      <c r="B149" s="37"/>
      <c r="C149" s="38"/>
      <c r="D149" s="193" t="s">
        <v>161</v>
      </c>
      <c r="E149" s="38"/>
      <c r="F149" s="194" t="s">
        <v>207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161</v>
      </c>
      <c r="AU149" s="19" t="s">
        <v>89</v>
      </c>
    </row>
    <row r="150" spans="2:51" s="13" customFormat="1" ht="11.25">
      <c r="B150" s="198"/>
      <c r="C150" s="199"/>
      <c r="D150" s="200" t="s">
        <v>163</v>
      </c>
      <c r="E150" s="201" t="s">
        <v>19</v>
      </c>
      <c r="F150" s="202" t="s">
        <v>208</v>
      </c>
      <c r="G150" s="199"/>
      <c r="H150" s="203">
        <v>6.56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163</v>
      </c>
      <c r="AU150" s="209" t="s">
        <v>89</v>
      </c>
      <c r="AV150" s="13" t="s">
        <v>89</v>
      </c>
      <c r="AW150" s="13" t="s">
        <v>37</v>
      </c>
      <c r="AX150" s="13" t="s">
        <v>76</v>
      </c>
      <c r="AY150" s="209" t="s">
        <v>151</v>
      </c>
    </row>
    <row r="151" spans="2:51" s="13" customFormat="1" ht="11.25">
      <c r="B151" s="198"/>
      <c r="C151" s="199"/>
      <c r="D151" s="200" t="s">
        <v>163</v>
      </c>
      <c r="E151" s="201" t="s">
        <v>19</v>
      </c>
      <c r="F151" s="202" t="s">
        <v>209</v>
      </c>
      <c r="G151" s="199"/>
      <c r="H151" s="203">
        <v>5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163</v>
      </c>
      <c r="AU151" s="209" t="s">
        <v>89</v>
      </c>
      <c r="AV151" s="13" t="s">
        <v>89</v>
      </c>
      <c r="AW151" s="13" t="s">
        <v>37</v>
      </c>
      <c r="AX151" s="13" t="s">
        <v>76</v>
      </c>
      <c r="AY151" s="209" t="s">
        <v>151</v>
      </c>
    </row>
    <row r="152" spans="2:51" s="15" customFormat="1" ht="11.25">
      <c r="B152" s="220"/>
      <c r="C152" s="221"/>
      <c r="D152" s="200" t="s">
        <v>163</v>
      </c>
      <c r="E152" s="222" t="s">
        <v>19</v>
      </c>
      <c r="F152" s="223" t="s">
        <v>173</v>
      </c>
      <c r="G152" s="221"/>
      <c r="H152" s="224">
        <v>11.56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163</v>
      </c>
      <c r="AU152" s="230" t="s">
        <v>89</v>
      </c>
      <c r="AV152" s="15" t="s">
        <v>159</v>
      </c>
      <c r="AW152" s="15" t="s">
        <v>37</v>
      </c>
      <c r="AX152" s="15" t="s">
        <v>83</v>
      </c>
      <c r="AY152" s="230" t="s">
        <v>151</v>
      </c>
    </row>
    <row r="153" spans="2:63" s="12" customFormat="1" ht="22.9" customHeight="1">
      <c r="B153" s="164"/>
      <c r="C153" s="165"/>
      <c r="D153" s="166" t="s">
        <v>75</v>
      </c>
      <c r="E153" s="178" t="s">
        <v>210</v>
      </c>
      <c r="F153" s="178" t="s">
        <v>211</v>
      </c>
      <c r="G153" s="165"/>
      <c r="H153" s="165"/>
      <c r="I153" s="168"/>
      <c r="J153" s="179">
        <f>BK153</f>
        <v>0</v>
      </c>
      <c r="K153" s="165"/>
      <c r="L153" s="170"/>
      <c r="M153" s="171"/>
      <c r="N153" s="172"/>
      <c r="O153" s="172"/>
      <c r="P153" s="173">
        <f>SUM(P154:P165)</f>
        <v>0</v>
      </c>
      <c r="Q153" s="172"/>
      <c r="R153" s="173">
        <f>SUM(R154:R165)</f>
        <v>0.5693199999999999</v>
      </c>
      <c r="S153" s="172"/>
      <c r="T153" s="174">
        <f>SUM(T154:T165)</f>
        <v>0</v>
      </c>
      <c r="AR153" s="175" t="s">
        <v>83</v>
      </c>
      <c r="AT153" s="176" t="s">
        <v>75</v>
      </c>
      <c r="AU153" s="176" t="s">
        <v>83</v>
      </c>
      <c r="AY153" s="175" t="s">
        <v>151</v>
      </c>
      <c r="BK153" s="177">
        <f>SUM(BK154:BK165)</f>
        <v>0</v>
      </c>
    </row>
    <row r="154" spans="1:65" s="2" customFormat="1" ht="24.2" customHeight="1">
      <c r="A154" s="36"/>
      <c r="B154" s="37"/>
      <c r="C154" s="180" t="s">
        <v>212</v>
      </c>
      <c r="D154" s="180" t="s">
        <v>154</v>
      </c>
      <c r="E154" s="181" t="s">
        <v>213</v>
      </c>
      <c r="F154" s="182" t="s">
        <v>214</v>
      </c>
      <c r="G154" s="183" t="s">
        <v>215</v>
      </c>
      <c r="H154" s="184">
        <v>5</v>
      </c>
      <c r="I154" s="185"/>
      <c r="J154" s="186">
        <f>ROUND(I154*H154,2)</f>
        <v>0</v>
      </c>
      <c r="K154" s="182" t="s">
        <v>158</v>
      </c>
      <c r="L154" s="41"/>
      <c r="M154" s="187" t="s">
        <v>19</v>
      </c>
      <c r="N154" s="188" t="s">
        <v>48</v>
      </c>
      <c r="O154" s="66"/>
      <c r="P154" s="189">
        <f>O154*H154</f>
        <v>0</v>
      </c>
      <c r="Q154" s="189">
        <v>0.00048</v>
      </c>
      <c r="R154" s="189">
        <f>Q154*H154</f>
        <v>0.0024000000000000002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159</v>
      </c>
      <c r="AT154" s="191" t="s">
        <v>154</v>
      </c>
      <c r="AU154" s="191" t="s">
        <v>89</v>
      </c>
      <c r="AY154" s="19" t="s">
        <v>151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89</v>
      </c>
      <c r="BK154" s="192">
        <f>ROUND(I154*H154,2)</f>
        <v>0</v>
      </c>
      <c r="BL154" s="19" t="s">
        <v>159</v>
      </c>
      <c r="BM154" s="191" t="s">
        <v>216</v>
      </c>
    </row>
    <row r="155" spans="1:47" s="2" customFormat="1" ht="11.25">
      <c r="A155" s="36"/>
      <c r="B155" s="37"/>
      <c r="C155" s="38"/>
      <c r="D155" s="193" t="s">
        <v>161</v>
      </c>
      <c r="E155" s="38"/>
      <c r="F155" s="194" t="s">
        <v>217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161</v>
      </c>
      <c r="AU155" s="19" t="s">
        <v>89</v>
      </c>
    </row>
    <row r="156" spans="1:65" s="2" customFormat="1" ht="16.5" customHeight="1">
      <c r="A156" s="36"/>
      <c r="B156" s="37"/>
      <c r="C156" s="231" t="s">
        <v>218</v>
      </c>
      <c r="D156" s="231" t="s">
        <v>219</v>
      </c>
      <c r="E156" s="232" t="s">
        <v>220</v>
      </c>
      <c r="F156" s="233" t="s">
        <v>221</v>
      </c>
      <c r="G156" s="234" t="s">
        <v>215</v>
      </c>
      <c r="H156" s="235">
        <v>2</v>
      </c>
      <c r="I156" s="236"/>
      <c r="J156" s="237">
        <f>ROUND(I156*H156,2)</f>
        <v>0</v>
      </c>
      <c r="K156" s="233" t="s">
        <v>222</v>
      </c>
      <c r="L156" s="238"/>
      <c r="M156" s="239" t="s">
        <v>19</v>
      </c>
      <c r="N156" s="240" t="s">
        <v>48</v>
      </c>
      <c r="O156" s="66"/>
      <c r="P156" s="189">
        <f>O156*H156</f>
        <v>0</v>
      </c>
      <c r="Q156" s="189">
        <v>0.01521</v>
      </c>
      <c r="R156" s="189">
        <f>Q156*H156</f>
        <v>0.03042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223</v>
      </c>
      <c r="AT156" s="191" t="s">
        <v>219</v>
      </c>
      <c r="AU156" s="191" t="s">
        <v>89</v>
      </c>
      <c r="AY156" s="19" t="s">
        <v>151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89</v>
      </c>
      <c r="BK156" s="192">
        <f>ROUND(I156*H156,2)</f>
        <v>0</v>
      </c>
      <c r="BL156" s="19" t="s">
        <v>159</v>
      </c>
      <c r="BM156" s="191" t="s">
        <v>224</v>
      </c>
    </row>
    <row r="157" spans="2:51" s="13" customFormat="1" ht="11.25">
      <c r="B157" s="198"/>
      <c r="C157" s="199"/>
      <c r="D157" s="200" t="s">
        <v>163</v>
      </c>
      <c r="E157" s="201" t="s">
        <v>19</v>
      </c>
      <c r="F157" s="202" t="s">
        <v>225</v>
      </c>
      <c r="G157" s="199"/>
      <c r="H157" s="203">
        <v>2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163</v>
      </c>
      <c r="AU157" s="209" t="s">
        <v>89</v>
      </c>
      <c r="AV157" s="13" t="s">
        <v>89</v>
      </c>
      <c r="AW157" s="13" t="s">
        <v>37</v>
      </c>
      <c r="AX157" s="13" t="s">
        <v>83</v>
      </c>
      <c r="AY157" s="209" t="s">
        <v>151</v>
      </c>
    </row>
    <row r="158" spans="1:65" s="2" customFormat="1" ht="16.5" customHeight="1">
      <c r="A158" s="36"/>
      <c r="B158" s="37"/>
      <c r="C158" s="231" t="s">
        <v>226</v>
      </c>
      <c r="D158" s="231" t="s">
        <v>219</v>
      </c>
      <c r="E158" s="232" t="s">
        <v>227</v>
      </c>
      <c r="F158" s="233" t="s">
        <v>228</v>
      </c>
      <c r="G158" s="234" t="s">
        <v>215</v>
      </c>
      <c r="H158" s="235">
        <v>3</v>
      </c>
      <c r="I158" s="236"/>
      <c r="J158" s="237">
        <f>ROUND(I158*H158,2)</f>
        <v>0</v>
      </c>
      <c r="K158" s="233" t="s">
        <v>222</v>
      </c>
      <c r="L158" s="238"/>
      <c r="M158" s="239" t="s">
        <v>19</v>
      </c>
      <c r="N158" s="240" t="s">
        <v>48</v>
      </c>
      <c r="O158" s="66"/>
      <c r="P158" s="189">
        <f>O158*H158</f>
        <v>0</v>
      </c>
      <c r="Q158" s="189">
        <v>0.02405</v>
      </c>
      <c r="R158" s="189">
        <f>Q158*H158</f>
        <v>0.07214999999999999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223</v>
      </c>
      <c r="AT158" s="191" t="s">
        <v>219</v>
      </c>
      <c r="AU158" s="191" t="s">
        <v>89</v>
      </c>
      <c r="AY158" s="19" t="s">
        <v>151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89</v>
      </c>
      <c r="BK158" s="192">
        <f>ROUND(I158*H158,2)</f>
        <v>0</v>
      </c>
      <c r="BL158" s="19" t="s">
        <v>159</v>
      </c>
      <c r="BM158" s="191" t="s">
        <v>229</v>
      </c>
    </row>
    <row r="159" spans="2:51" s="13" customFormat="1" ht="11.25">
      <c r="B159" s="198"/>
      <c r="C159" s="199"/>
      <c r="D159" s="200" t="s">
        <v>163</v>
      </c>
      <c r="E159" s="201" t="s">
        <v>19</v>
      </c>
      <c r="F159" s="202" t="s">
        <v>230</v>
      </c>
      <c r="G159" s="199"/>
      <c r="H159" s="203">
        <v>1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163</v>
      </c>
      <c r="AU159" s="209" t="s">
        <v>89</v>
      </c>
      <c r="AV159" s="13" t="s">
        <v>89</v>
      </c>
      <c r="AW159" s="13" t="s">
        <v>37</v>
      </c>
      <c r="AX159" s="13" t="s">
        <v>76</v>
      </c>
      <c r="AY159" s="209" t="s">
        <v>151</v>
      </c>
    </row>
    <row r="160" spans="2:51" s="13" customFormat="1" ht="11.25">
      <c r="B160" s="198"/>
      <c r="C160" s="199"/>
      <c r="D160" s="200" t="s">
        <v>163</v>
      </c>
      <c r="E160" s="201" t="s">
        <v>19</v>
      </c>
      <c r="F160" s="202" t="s">
        <v>231</v>
      </c>
      <c r="G160" s="199"/>
      <c r="H160" s="203">
        <v>2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163</v>
      </c>
      <c r="AU160" s="209" t="s">
        <v>89</v>
      </c>
      <c r="AV160" s="13" t="s">
        <v>89</v>
      </c>
      <c r="AW160" s="13" t="s">
        <v>37</v>
      </c>
      <c r="AX160" s="13" t="s">
        <v>76</v>
      </c>
      <c r="AY160" s="209" t="s">
        <v>151</v>
      </c>
    </row>
    <row r="161" spans="2:51" s="15" customFormat="1" ht="11.25">
      <c r="B161" s="220"/>
      <c r="C161" s="221"/>
      <c r="D161" s="200" t="s">
        <v>163</v>
      </c>
      <c r="E161" s="222" t="s">
        <v>19</v>
      </c>
      <c r="F161" s="223" t="s">
        <v>173</v>
      </c>
      <c r="G161" s="221"/>
      <c r="H161" s="224">
        <v>3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163</v>
      </c>
      <c r="AU161" s="230" t="s">
        <v>89</v>
      </c>
      <c r="AV161" s="15" t="s">
        <v>159</v>
      </c>
      <c r="AW161" s="15" t="s">
        <v>37</v>
      </c>
      <c r="AX161" s="15" t="s">
        <v>83</v>
      </c>
      <c r="AY161" s="230" t="s">
        <v>151</v>
      </c>
    </row>
    <row r="162" spans="1:65" s="2" customFormat="1" ht="24.2" customHeight="1">
      <c r="A162" s="36"/>
      <c r="B162" s="37"/>
      <c r="C162" s="180" t="s">
        <v>223</v>
      </c>
      <c r="D162" s="180" t="s">
        <v>154</v>
      </c>
      <c r="E162" s="181" t="s">
        <v>232</v>
      </c>
      <c r="F162" s="182" t="s">
        <v>233</v>
      </c>
      <c r="G162" s="183" t="s">
        <v>215</v>
      </c>
      <c r="H162" s="184">
        <v>1</v>
      </c>
      <c r="I162" s="185"/>
      <c r="J162" s="186">
        <f>ROUND(I162*H162,2)</f>
        <v>0</v>
      </c>
      <c r="K162" s="182" t="s">
        <v>158</v>
      </c>
      <c r="L162" s="41"/>
      <c r="M162" s="187" t="s">
        <v>19</v>
      </c>
      <c r="N162" s="188" t="s">
        <v>48</v>
      </c>
      <c r="O162" s="66"/>
      <c r="P162" s="189">
        <f>O162*H162</f>
        <v>0</v>
      </c>
      <c r="Q162" s="189">
        <v>0.4417</v>
      </c>
      <c r="R162" s="189">
        <f>Q162*H162</f>
        <v>0.4417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159</v>
      </c>
      <c r="AT162" s="191" t="s">
        <v>154</v>
      </c>
      <c r="AU162" s="191" t="s">
        <v>89</v>
      </c>
      <c r="AY162" s="19" t="s">
        <v>151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89</v>
      </c>
      <c r="BK162" s="192">
        <f>ROUND(I162*H162,2)</f>
        <v>0</v>
      </c>
      <c r="BL162" s="19" t="s">
        <v>159</v>
      </c>
      <c r="BM162" s="191" t="s">
        <v>234</v>
      </c>
    </row>
    <row r="163" spans="1:47" s="2" customFormat="1" ht="11.25">
      <c r="A163" s="36"/>
      <c r="B163" s="37"/>
      <c r="C163" s="38"/>
      <c r="D163" s="193" t="s">
        <v>161</v>
      </c>
      <c r="E163" s="38"/>
      <c r="F163" s="194" t="s">
        <v>235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161</v>
      </c>
      <c r="AU163" s="19" t="s">
        <v>89</v>
      </c>
    </row>
    <row r="164" spans="1:65" s="2" customFormat="1" ht="16.5" customHeight="1">
      <c r="A164" s="36"/>
      <c r="B164" s="37"/>
      <c r="C164" s="231" t="s">
        <v>236</v>
      </c>
      <c r="D164" s="231" t="s">
        <v>219</v>
      </c>
      <c r="E164" s="232" t="s">
        <v>237</v>
      </c>
      <c r="F164" s="233" t="s">
        <v>238</v>
      </c>
      <c r="G164" s="234" t="s">
        <v>215</v>
      </c>
      <c r="H164" s="235">
        <v>1</v>
      </c>
      <c r="I164" s="236"/>
      <c r="J164" s="237">
        <f>ROUND(I164*H164,2)</f>
        <v>0</v>
      </c>
      <c r="K164" s="233" t="s">
        <v>222</v>
      </c>
      <c r="L164" s="238"/>
      <c r="M164" s="239" t="s">
        <v>19</v>
      </c>
      <c r="N164" s="240" t="s">
        <v>48</v>
      </c>
      <c r="O164" s="66"/>
      <c r="P164" s="189">
        <f>O164*H164</f>
        <v>0</v>
      </c>
      <c r="Q164" s="189">
        <v>0.02265</v>
      </c>
      <c r="R164" s="189">
        <f>Q164*H164</f>
        <v>0.02265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223</v>
      </c>
      <c r="AT164" s="191" t="s">
        <v>219</v>
      </c>
      <c r="AU164" s="191" t="s">
        <v>89</v>
      </c>
      <c r="AY164" s="19" t="s">
        <v>151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89</v>
      </c>
      <c r="BK164" s="192">
        <f>ROUND(I164*H164,2)</f>
        <v>0</v>
      </c>
      <c r="BL164" s="19" t="s">
        <v>159</v>
      </c>
      <c r="BM164" s="191" t="s">
        <v>239</v>
      </c>
    </row>
    <row r="165" spans="2:51" s="13" customFormat="1" ht="11.25">
      <c r="B165" s="198"/>
      <c r="C165" s="199"/>
      <c r="D165" s="200" t="s">
        <v>163</v>
      </c>
      <c r="E165" s="201" t="s">
        <v>19</v>
      </c>
      <c r="F165" s="202" t="s">
        <v>240</v>
      </c>
      <c r="G165" s="199"/>
      <c r="H165" s="203">
        <v>1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163</v>
      </c>
      <c r="AU165" s="209" t="s">
        <v>89</v>
      </c>
      <c r="AV165" s="13" t="s">
        <v>89</v>
      </c>
      <c r="AW165" s="13" t="s">
        <v>37</v>
      </c>
      <c r="AX165" s="13" t="s">
        <v>83</v>
      </c>
      <c r="AY165" s="209" t="s">
        <v>151</v>
      </c>
    </row>
    <row r="166" spans="2:63" s="12" customFormat="1" ht="22.9" customHeight="1">
      <c r="B166" s="164"/>
      <c r="C166" s="165"/>
      <c r="D166" s="166" t="s">
        <v>75</v>
      </c>
      <c r="E166" s="178" t="s">
        <v>241</v>
      </c>
      <c r="F166" s="178" t="s">
        <v>242</v>
      </c>
      <c r="G166" s="165"/>
      <c r="H166" s="165"/>
      <c r="I166" s="168"/>
      <c r="J166" s="179">
        <f>BK166</f>
        <v>0</v>
      </c>
      <c r="K166" s="165"/>
      <c r="L166" s="170"/>
      <c r="M166" s="171"/>
      <c r="N166" s="172"/>
      <c r="O166" s="172"/>
      <c r="P166" s="173">
        <f>SUM(P167:P169)</f>
        <v>0</v>
      </c>
      <c r="Q166" s="172"/>
      <c r="R166" s="173">
        <f>SUM(R167:R169)</f>
        <v>0.014822599999999998</v>
      </c>
      <c r="S166" s="172"/>
      <c r="T166" s="174">
        <f>SUM(T167:T169)</f>
        <v>0</v>
      </c>
      <c r="AR166" s="175" t="s">
        <v>83</v>
      </c>
      <c r="AT166" s="176" t="s">
        <v>75</v>
      </c>
      <c r="AU166" s="176" t="s">
        <v>83</v>
      </c>
      <c r="AY166" s="175" t="s">
        <v>151</v>
      </c>
      <c r="BK166" s="177">
        <f>SUM(BK167:BK169)</f>
        <v>0</v>
      </c>
    </row>
    <row r="167" spans="1:65" s="2" customFormat="1" ht="24.2" customHeight="1">
      <c r="A167" s="36"/>
      <c r="B167" s="37"/>
      <c r="C167" s="180" t="s">
        <v>243</v>
      </c>
      <c r="D167" s="180" t="s">
        <v>154</v>
      </c>
      <c r="E167" s="181" t="s">
        <v>244</v>
      </c>
      <c r="F167" s="182" t="s">
        <v>245</v>
      </c>
      <c r="G167" s="183" t="s">
        <v>157</v>
      </c>
      <c r="H167" s="184">
        <v>114.02</v>
      </c>
      <c r="I167" s="185"/>
      <c r="J167" s="186">
        <f>ROUND(I167*H167,2)</f>
        <v>0</v>
      </c>
      <c r="K167" s="182" t="s">
        <v>158</v>
      </c>
      <c r="L167" s="41"/>
      <c r="M167" s="187" t="s">
        <v>19</v>
      </c>
      <c r="N167" s="188" t="s">
        <v>48</v>
      </c>
      <c r="O167" s="66"/>
      <c r="P167" s="189">
        <f>O167*H167</f>
        <v>0</v>
      </c>
      <c r="Q167" s="189">
        <v>0.00013</v>
      </c>
      <c r="R167" s="189">
        <f>Q167*H167</f>
        <v>0.014822599999999998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159</v>
      </c>
      <c r="AT167" s="191" t="s">
        <v>154</v>
      </c>
      <c r="AU167" s="191" t="s">
        <v>89</v>
      </c>
      <c r="AY167" s="19" t="s">
        <v>151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89</v>
      </c>
      <c r="BK167" s="192">
        <f>ROUND(I167*H167,2)</f>
        <v>0</v>
      </c>
      <c r="BL167" s="19" t="s">
        <v>159</v>
      </c>
      <c r="BM167" s="191" t="s">
        <v>246</v>
      </c>
    </row>
    <row r="168" spans="1:47" s="2" customFormat="1" ht="11.25">
      <c r="A168" s="36"/>
      <c r="B168" s="37"/>
      <c r="C168" s="38"/>
      <c r="D168" s="193" t="s">
        <v>161</v>
      </c>
      <c r="E168" s="38"/>
      <c r="F168" s="194" t="s">
        <v>247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161</v>
      </c>
      <c r="AU168" s="19" t="s">
        <v>89</v>
      </c>
    </row>
    <row r="169" spans="2:51" s="13" customFormat="1" ht="11.25">
      <c r="B169" s="198"/>
      <c r="C169" s="199"/>
      <c r="D169" s="200" t="s">
        <v>163</v>
      </c>
      <c r="E169" s="201" t="s">
        <v>19</v>
      </c>
      <c r="F169" s="202" t="s">
        <v>248</v>
      </c>
      <c r="G169" s="199"/>
      <c r="H169" s="203">
        <v>114.02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163</v>
      </c>
      <c r="AU169" s="209" t="s">
        <v>89</v>
      </c>
      <c r="AV169" s="13" t="s">
        <v>89</v>
      </c>
      <c r="AW169" s="13" t="s">
        <v>37</v>
      </c>
      <c r="AX169" s="13" t="s">
        <v>83</v>
      </c>
      <c r="AY169" s="209" t="s">
        <v>151</v>
      </c>
    </row>
    <row r="170" spans="2:63" s="12" customFormat="1" ht="22.9" customHeight="1">
      <c r="B170" s="164"/>
      <c r="C170" s="165"/>
      <c r="D170" s="166" t="s">
        <v>75</v>
      </c>
      <c r="E170" s="178" t="s">
        <v>249</v>
      </c>
      <c r="F170" s="178" t="s">
        <v>250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SUM(P171:P173)</f>
        <v>0</v>
      </c>
      <c r="Q170" s="172"/>
      <c r="R170" s="173">
        <f>SUM(R171:R173)</f>
        <v>0.00636</v>
      </c>
      <c r="S170" s="172"/>
      <c r="T170" s="174">
        <f>SUM(T171:T173)</f>
        <v>0</v>
      </c>
      <c r="AR170" s="175" t="s">
        <v>83</v>
      </c>
      <c r="AT170" s="176" t="s">
        <v>75</v>
      </c>
      <c r="AU170" s="176" t="s">
        <v>83</v>
      </c>
      <c r="AY170" s="175" t="s">
        <v>151</v>
      </c>
      <c r="BK170" s="177">
        <f>SUM(BK171:BK173)</f>
        <v>0</v>
      </c>
    </row>
    <row r="171" spans="1:65" s="2" customFormat="1" ht="24.2" customHeight="1">
      <c r="A171" s="36"/>
      <c r="B171" s="37"/>
      <c r="C171" s="180" t="s">
        <v>251</v>
      </c>
      <c r="D171" s="180" t="s">
        <v>154</v>
      </c>
      <c r="E171" s="181" t="s">
        <v>252</v>
      </c>
      <c r="F171" s="182" t="s">
        <v>253</v>
      </c>
      <c r="G171" s="183" t="s">
        <v>157</v>
      </c>
      <c r="H171" s="184">
        <v>159</v>
      </c>
      <c r="I171" s="185"/>
      <c r="J171" s="186">
        <f>ROUND(I171*H171,2)</f>
        <v>0</v>
      </c>
      <c r="K171" s="182" t="s">
        <v>158</v>
      </c>
      <c r="L171" s="41"/>
      <c r="M171" s="187" t="s">
        <v>19</v>
      </c>
      <c r="N171" s="188" t="s">
        <v>48</v>
      </c>
      <c r="O171" s="66"/>
      <c r="P171" s="189">
        <f>O171*H171</f>
        <v>0</v>
      </c>
      <c r="Q171" s="189">
        <v>4E-05</v>
      </c>
      <c r="R171" s="189">
        <f>Q171*H171</f>
        <v>0.00636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159</v>
      </c>
      <c r="AT171" s="191" t="s">
        <v>154</v>
      </c>
      <c r="AU171" s="191" t="s">
        <v>89</v>
      </c>
      <c r="AY171" s="19" t="s">
        <v>151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89</v>
      </c>
      <c r="BK171" s="192">
        <f>ROUND(I171*H171,2)</f>
        <v>0</v>
      </c>
      <c r="BL171" s="19" t="s">
        <v>159</v>
      </c>
      <c r="BM171" s="191" t="s">
        <v>254</v>
      </c>
    </row>
    <row r="172" spans="1:47" s="2" customFormat="1" ht="11.25">
      <c r="A172" s="36"/>
      <c r="B172" s="37"/>
      <c r="C172" s="38"/>
      <c r="D172" s="193" t="s">
        <v>161</v>
      </c>
      <c r="E172" s="38"/>
      <c r="F172" s="194" t="s">
        <v>255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161</v>
      </c>
      <c r="AU172" s="19" t="s">
        <v>89</v>
      </c>
    </row>
    <row r="173" spans="2:51" s="13" customFormat="1" ht="11.25">
      <c r="B173" s="198"/>
      <c r="C173" s="199"/>
      <c r="D173" s="200" t="s">
        <v>163</v>
      </c>
      <c r="E173" s="201" t="s">
        <v>19</v>
      </c>
      <c r="F173" s="202" t="s">
        <v>256</v>
      </c>
      <c r="G173" s="199"/>
      <c r="H173" s="203">
        <v>159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163</v>
      </c>
      <c r="AU173" s="209" t="s">
        <v>89</v>
      </c>
      <c r="AV173" s="13" t="s">
        <v>89</v>
      </c>
      <c r="AW173" s="13" t="s">
        <v>37</v>
      </c>
      <c r="AX173" s="13" t="s">
        <v>83</v>
      </c>
      <c r="AY173" s="209" t="s">
        <v>151</v>
      </c>
    </row>
    <row r="174" spans="2:63" s="12" customFormat="1" ht="22.9" customHeight="1">
      <c r="B174" s="164"/>
      <c r="C174" s="165"/>
      <c r="D174" s="166" t="s">
        <v>75</v>
      </c>
      <c r="E174" s="178" t="s">
        <v>257</v>
      </c>
      <c r="F174" s="178" t="s">
        <v>258</v>
      </c>
      <c r="G174" s="165"/>
      <c r="H174" s="165"/>
      <c r="I174" s="168"/>
      <c r="J174" s="179">
        <f>BK174</f>
        <v>0</v>
      </c>
      <c r="K174" s="165"/>
      <c r="L174" s="170"/>
      <c r="M174" s="171"/>
      <c r="N174" s="172"/>
      <c r="O174" s="172"/>
      <c r="P174" s="173">
        <f>SUM(P175:P233)</f>
        <v>0</v>
      </c>
      <c r="Q174" s="172"/>
      <c r="R174" s="173">
        <f>SUM(R175:R233)</f>
        <v>0</v>
      </c>
      <c r="S174" s="172"/>
      <c r="T174" s="174">
        <f>SUM(T175:T233)</f>
        <v>39.759718</v>
      </c>
      <c r="AR174" s="175" t="s">
        <v>83</v>
      </c>
      <c r="AT174" s="176" t="s">
        <v>75</v>
      </c>
      <c r="AU174" s="176" t="s">
        <v>83</v>
      </c>
      <c r="AY174" s="175" t="s">
        <v>151</v>
      </c>
      <c r="BK174" s="177">
        <f>SUM(BK175:BK233)</f>
        <v>0</v>
      </c>
    </row>
    <row r="175" spans="1:65" s="2" customFormat="1" ht="24.2" customHeight="1">
      <c r="A175" s="36"/>
      <c r="B175" s="37"/>
      <c r="C175" s="180" t="s">
        <v>259</v>
      </c>
      <c r="D175" s="180" t="s">
        <v>154</v>
      </c>
      <c r="E175" s="181" t="s">
        <v>260</v>
      </c>
      <c r="F175" s="182" t="s">
        <v>261</v>
      </c>
      <c r="G175" s="183" t="s">
        <v>262</v>
      </c>
      <c r="H175" s="184">
        <v>0.889</v>
      </c>
      <c r="I175" s="185"/>
      <c r="J175" s="186">
        <f>ROUND(I175*H175,2)</f>
        <v>0</v>
      </c>
      <c r="K175" s="182" t="s">
        <v>158</v>
      </c>
      <c r="L175" s="41"/>
      <c r="M175" s="187" t="s">
        <v>19</v>
      </c>
      <c r="N175" s="188" t="s">
        <v>48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1.8</v>
      </c>
      <c r="T175" s="190">
        <f>S175*H175</f>
        <v>1.6002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159</v>
      </c>
      <c r="AT175" s="191" t="s">
        <v>154</v>
      </c>
      <c r="AU175" s="191" t="s">
        <v>89</v>
      </c>
      <c r="AY175" s="19" t="s">
        <v>151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89</v>
      </c>
      <c r="BK175" s="192">
        <f>ROUND(I175*H175,2)</f>
        <v>0</v>
      </c>
      <c r="BL175" s="19" t="s">
        <v>159</v>
      </c>
      <c r="BM175" s="191" t="s">
        <v>263</v>
      </c>
    </row>
    <row r="176" spans="1:47" s="2" customFormat="1" ht="11.25">
      <c r="A176" s="36"/>
      <c r="B176" s="37"/>
      <c r="C176" s="38"/>
      <c r="D176" s="193" t="s">
        <v>161</v>
      </c>
      <c r="E176" s="38"/>
      <c r="F176" s="194" t="s">
        <v>264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161</v>
      </c>
      <c r="AU176" s="19" t="s">
        <v>89</v>
      </c>
    </row>
    <row r="177" spans="2:51" s="13" customFormat="1" ht="11.25">
      <c r="B177" s="198"/>
      <c r="C177" s="199"/>
      <c r="D177" s="200" t="s">
        <v>163</v>
      </c>
      <c r="E177" s="201" t="s">
        <v>19</v>
      </c>
      <c r="F177" s="202" t="s">
        <v>265</v>
      </c>
      <c r="G177" s="199"/>
      <c r="H177" s="203">
        <v>0.889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163</v>
      </c>
      <c r="AU177" s="209" t="s">
        <v>89</v>
      </c>
      <c r="AV177" s="13" t="s">
        <v>89</v>
      </c>
      <c r="AW177" s="13" t="s">
        <v>37</v>
      </c>
      <c r="AX177" s="13" t="s">
        <v>83</v>
      </c>
      <c r="AY177" s="209" t="s">
        <v>151</v>
      </c>
    </row>
    <row r="178" spans="1:65" s="2" customFormat="1" ht="21.75" customHeight="1">
      <c r="A178" s="36"/>
      <c r="B178" s="37"/>
      <c r="C178" s="180" t="s">
        <v>266</v>
      </c>
      <c r="D178" s="180" t="s">
        <v>154</v>
      </c>
      <c r="E178" s="181" t="s">
        <v>267</v>
      </c>
      <c r="F178" s="182" t="s">
        <v>268</v>
      </c>
      <c r="G178" s="183" t="s">
        <v>262</v>
      </c>
      <c r="H178" s="184">
        <v>10.656</v>
      </c>
      <c r="I178" s="185"/>
      <c r="J178" s="186">
        <f>ROUND(I178*H178,2)</f>
        <v>0</v>
      </c>
      <c r="K178" s="182" t="s">
        <v>158</v>
      </c>
      <c r="L178" s="41"/>
      <c r="M178" s="187" t="s">
        <v>19</v>
      </c>
      <c r="N178" s="188" t="s">
        <v>48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1.4</v>
      </c>
      <c r="T178" s="190">
        <f>S178*H178</f>
        <v>14.9184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159</v>
      </c>
      <c r="AT178" s="191" t="s">
        <v>154</v>
      </c>
      <c r="AU178" s="191" t="s">
        <v>89</v>
      </c>
      <c r="AY178" s="19" t="s">
        <v>151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89</v>
      </c>
      <c r="BK178" s="192">
        <f>ROUND(I178*H178,2)</f>
        <v>0</v>
      </c>
      <c r="BL178" s="19" t="s">
        <v>159</v>
      </c>
      <c r="BM178" s="191" t="s">
        <v>269</v>
      </c>
    </row>
    <row r="179" spans="1:47" s="2" customFormat="1" ht="11.25">
      <c r="A179" s="36"/>
      <c r="B179" s="37"/>
      <c r="C179" s="38"/>
      <c r="D179" s="193" t="s">
        <v>161</v>
      </c>
      <c r="E179" s="38"/>
      <c r="F179" s="194" t="s">
        <v>270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161</v>
      </c>
      <c r="AU179" s="19" t="s">
        <v>89</v>
      </c>
    </row>
    <row r="180" spans="2:51" s="13" customFormat="1" ht="11.25">
      <c r="B180" s="198"/>
      <c r="C180" s="199"/>
      <c r="D180" s="200" t="s">
        <v>163</v>
      </c>
      <c r="E180" s="201" t="s">
        <v>19</v>
      </c>
      <c r="F180" s="202" t="s">
        <v>271</v>
      </c>
      <c r="G180" s="199"/>
      <c r="H180" s="203">
        <v>37.398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163</v>
      </c>
      <c r="AU180" s="209" t="s">
        <v>89</v>
      </c>
      <c r="AV180" s="13" t="s">
        <v>89</v>
      </c>
      <c r="AW180" s="13" t="s">
        <v>37</v>
      </c>
      <c r="AX180" s="13" t="s">
        <v>76</v>
      </c>
      <c r="AY180" s="209" t="s">
        <v>151</v>
      </c>
    </row>
    <row r="181" spans="2:51" s="13" customFormat="1" ht="11.25">
      <c r="B181" s="198"/>
      <c r="C181" s="199"/>
      <c r="D181" s="200" t="s">
        <v>163</v>
      </c>
      <c r="E181" s="201" t="s">
        <v>19</v>
      </c>
      <c r="F181" s="202" t="s">
        <v>272</v>
      </c>
      <c r="G181" s="199"/>
      <c r="H181" s="203">
        <v>31.75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163</v>
      </c>
      <c r="AU181" s="209" t="s">
        <v>89</v>
      </c>
      <c r="AV181" s="13" t="s">
        <v>89</v>
      </c>
      <c r="AW181" s="13" t="s">
        <v>37</v>
      </c>
      <c r="AX181" s="13" t="s">
        <v>76</v>
      </c>
      <c r="AY181" s="209" t="s">
        <v>151</v>
      </c>
    </row>
    <row r="182" spans="2:51" s="13" customFormat="1" ht="11.25">
      <c r="B182" s="198"/>
      <c r="C182" s="199"/>
      <c r="D182" s="200" t="s">
        <v>163</v>
      </c>
      <c r="E182" s="201" t="s">
        <v>19</v>
      </c>
      <c r="F182" s="202" t="s">
        <v>273</v>
      </c>
      <c r="G182" s="199"/>
      <c r="H182" s="203">
        <v>3.202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163</v>
      </c>
      <c r="AU182" s="209" t="s">
        <v>89</v>
      </c>
      <c r="AV182" s="13" t="s">
        <v>89</v>
      </c>
      <c r="AW182" s="13" t="s">
        <v>37</v>
      </c>
      <c r="AX182" s="13" t="s">
        <v>76</v>
      </c>
      <c r="AY182" s="209" t="s">
        <v>151</v>
      </c>
    </row>
    <row r="183" spans="2:51" s="13" customFormat="1" ht="11.25">
      <c r="B183" s="198"/>
      <c r="C183" s="199"/>
      <c r="D183" s="200" t="s">
        <v>163</v>
      </c>
      <c r="E183" s="201" t="s">
        <v>19</v>
      </c>
      <c r="F183" s="202" t="s">
        <v>274</v>
      </c>
      <c r="G183" s="199"/>
      <c r="H183" s="203">
        <v>16.55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163</v>
      </c>
      <c r="AU183" s="209" t="s">
        <v>89</v>
      </c>
      <c r="AV183" s="13" t="s">
        <v>89</v>
      </c>
      <c r="AW183" s="13" t="s">
        <v>37</v>
      </c>
      <c r="AX183" s="13" t="s">
        <v>76</v>
      </c>
      <c r="AY183" s="209" t="s">
        <v>151</v>
      </c>
    </row>
    <row r="184" spans="2:51" s="13" customFormat="1" ht="11.25">
      <c r="B184" s="198"/>
      <c r="C184" s="199"/>
      <c r="D184" s="200" t="s">
        <v>163</v>
      </c>
      <c r="E184" s="201" t="s">
        <v>19</v>
      </c>
      <c r="F184" s="202" t="s">
        <v>275</v>
      </c>
      <c r="G184" s="199"/>
      <c r="H184" s="203">
        <v>13.478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163</v>
      </c>
      <c r="AU184" s="209" t="s">
        <v>89</v>
      </c>
      <c r="AV184" s="13" t="s">
        <v>89</v>
      </c>
      <c r="AW184" s="13" t="s">
        <v>37</v>
      </c>
      <c r="AX184" s="13" t="s">
        <v>76</v>
      </c>
      <c r="AY184" s="209" t="s">
        <v>151</v>
      </c>
    </row>
    <row r="185" spans="2:51" s="13" customFormat="1" ht="11.25">
      <c r="B185" s="198"/>
      <c r="C185" s="199"/>
      <c r="D185" s="200" t="s">
        <v>163</v>
      </c>
      <c r="E185" s="201" t="s">
        <v>19</v>
      </c>
      <c r="F185" s="202" t="s">
        <v>276</v>
      </c>
      <c r="G185" s="199"/>
      <c r="H185" s="203">
        <v>16.027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163</v>
      </c>
      <c r="AU185" s="209" t="s">
        <v>89</v>
      </c>
      <c r="AV185" s="13" t="s">
        <v>89</v>
      </c>
      <c r="AW185" s="13" t="s">
        <v>37</v>
      </c>
      <c r="AX185" s="13" t="s">
        <v>76</v>
      </c>
      <c r="AY185" s="209" t="s">
        <v>151</v>
      </c>
    </row>
    <row r="186" spans="2:51" s="16" customFormat="1" ht="11.25">
      <c r="B186" s="241"/>
      <c r="C186" s="242"/>
      <c r="D186" s="200" t="s">
        <v>163</v>
      </c>
      <c r="E186" s="243" t="s">
        <v>19</v>
      </c>
      <c r="F186" s="244" t="s">
        <v>277</v>
      </c>
      <c r="G186" s="242"/>
      <c r="H186" s="245">
        <v>118.405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163</v>
      </c>
      <c r="AU186" s="251" t="s">
        <v>89</v>
      </c>
      <c r="AV186" s="16" t="s">
        <v>174</v>
      </c>
      <c r="AW186" s="16" t="s">
        <v>37</v>
      </c>
      <c r="AX186" s="16" t="s">
        <v>76</v>
      </c>
      <c r="AY186" s="251" t="s">
        <v>151</v>
      </c>
    </row>
    <row r="187" spans="2:51" s="13" customFormat="1" ht="11.25">
      <c r="B187" s="198"/>
      <c r="C187" s="199"/>
      <c r="D187" s="200" t="s">
        <v>163</v>
      </c>
      <c r="E187" s="201" t="s">
        <v>19</v>
      </c>
      <c r="F187" s="202" t="s">
        <v>278</v>
      </c>
      <c r="G187" s="199"/>
      <c r="H187" s="203">
        <v>10.656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163</v>
      </c>
      <c r="AU187" s="209" t="s">
        <v>89</v>
      </c>
      <c r="AV187" s="13" t="s">
        <v>89</v>
      </c>
      <c r="AW187" s="13" t="s">
        <v>37</v>
      </c>
      <c r="AX187" s="13" t="s">
        <v>83</v>
      </c>
      <c r="AY187" s="209" t="s">
        <v>151</v>
      </c>
    </row>
    <row r="188" spans="1:65" s="2" customFormat="1" ht="33" customHeight="1">
      <c r="A188" s="36"/>
      <c r="B188" s="37"/>
      <c r="C188" s="180" t="s">
        <v>279</v>
      </c>
      <c r="D188" s="180" t="s">
        <v>154</v>
      </c>
      <c r="E188" s="181" t="s">
        <v>280</v>
      </c>
      <c r="F188" s="182" t="s">
        <v>281</v>
      </c>
      <c r="G188" s="183" t="s">
        <v>157</v>
      </c>
      <c r="H188" s="184">
        <v>0.615</v>
      </c>
      <c r="I188" s="185"/>
      <c r="J188" s="186">
        <f>ROUND(I188*H188,2)</f>
        <v>0</v>
      </c>
      <c r="K188" s="182" t="s">
        <v>158</v>
      </c>
      <c r="L188" s="41"/>
      <c r="M188" s="187" t="s">
        <v>19</v>
      </c>
      <c r="N188" s="188" t="s">
        <v>48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0.183</v>
      </c>
      <c r="T188" s="190">
        <f>S188*H188</f>
        <v>0.11254499999999999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159</v>
      </c>
      <c r="AT188" s="191" t="s">
        <v>154</v>
      </c>
      <c r="AU188" s="191" t="s">
        <v>89</v>
      </c>
      <c r="AY188" s="19" t="s">
        <v>151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89</v>
      </c>
      <c r="BK188" s="192">
        <f>ROUND(I188*H188,2)</f>
        <v>0</v>
      </c>
      <c r="BL188" s="19" t="s">
        <v>159</v>
      </c>
      <c r="BM188" s="191" t="s">
        <v>282</v>
      </c>
    </row>
    <row r="189" spans="1:47" s="2" customFormat="1" ht="11.25">
      <c r="A189" s="36"/>
      <c r="B189" s="37"/>
      <c r="C189" s="38"/>
      <c r="D189" s="193" t="s">
        <v>161</v>
      </c>
      <c r="E189" s="38"/>
      <c r="F189" s="194" t="s">
        <v>283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161</v>
      </c>
      <c r="AU189" s="19" t="s">
        <v>89</v>
      </c>
    </row>
    <row r="190" spans="2:51" s="13" customFormat="1" ht="11.25">
      <c r="B190" s="198"/>
      <c r="C190" s="199"/>
      <c r="D190" s="200" t="s">
        <v>163</v>
      </c>
      <c r="E190" s="201" t="s">
        <v>19</v>
      </c>
      <c r="F190" s="202" t="s">
        <v>284</v>
      </c>
      <c r="G190" s="199"/>
      <c r="H190" s="203">
        <v>0.615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163</v>
      </c>
      <c r="AU190" s="209" t="s">
        <v>89</v>
      </c>
      <c r="AV190" s="13" t="s">
        <v>89</v>
      </c>
      <c r="AW190" s="13" t="s">
        <v>37</v>
      </c>
      <c r="AX190" s="13" t="s">
        <v>83</v>
      </c>
      <c r="AY190" s="209" t="s">
        <v>151</v>
      </c>
    </row>
    <row r="191" spans="1:65" s="2" customFormat="1" ht="24.2" customHeight="1">
      <c r="A191" s="36"/>
      <c r="B191" s="37"/>
      <c r="C191" s="180" t="s">
        <v>8</v>
      </c>
      <c r="D191" s="180" t="s">
        <v>154</v>
      </c>
      <c r="E191" s="181" t="s">
        <v>285</v>
      </c>
      <c r="F191" s="182" t="s">
        <v>286</v>
      </c>
      <c r="G191" s="183" t="s">
        <v>157</v>
      </c>
      <c r="H191" s="184">
        <v>2.529</v>
      </c>
      <c r="I191" s="185"/>
      <c r="J191" s="186">
        <f>ROUND(I191*H191,2)</f>
        <v>0</v>
      </c>
      <c r="K191" s="182" t="s">
        <v>158</v>
      </c>
      <c r="L191" s="41"/>
      <c r="M191" s="187" t="s">
        <v>19</v>
      </c>
      <c r="N191" s="188" t="s">
        <v>48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0.027</v>
      </c>
      <c r="T191" s="190">
        <f>S191*H191</f>
        <v>0.068283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159</v>
      </c>
      <c r="AT191" s="191" t="s">
        <v>154</v>
      </c>
      <c r="AU191" s="191" t="s">
        <v>89</v>
      </c>
      <c r="AY191" s="19" t="s">
        <v>151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89</v>
      </c>
      <c r="BK191" s="192">
        <f>ROUND(I191*H191,2)</f>
        <v>0</v>
      </c>
      <c r="BL191" s="19" t="s">
        <v>159</v>
      </c>
      <c r="BM191" s="191" t="s">
        <v>287</v>
      </c>
    </row>
    <row r="192" spans="1:47" s="2" customFormat="1" ht="11.25">
      <c r="A192" s="36"/>
      <c r="B192" s="37"/>
      <c r="C192" s="38"/>
      <c r="D192" s="193" t="s">
        <v>161</v>
      </c>
      <c r="E192" s="38"/>
      <c r="F192" s="194" t="s">
        <v>288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161</v>
      </c>
      <c r="AU192" s="19" t="s">
        <v>89</v>
      </c>
    </row>
    <row r="193" spans="2:51" s="13" customFormat="1" ht="11.25">
      <c r="B193" s="198"/>
      <c r="C193" s="199"/>
      <c r="D193" s="200" t="s">
        <v>163</v>
      </c>
      <c r="E193" s="201" t="s">
        <v>19</v>
      </c>
      <c r="F193" s="202" t="s">
        <v>289</v>
      </c>
      <c r="G193" s="199"/>
      <c r="H193" s="203">
        <v>2.529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163</v>
      </c>
      <c r="AU193" s="209" t="s">
        <v>89</v>
      </c>
      <c r="AV193" s="13" t="s">
        <v>89</v>
      </c>
      <c r="AW193" s="13" t="s">
        <v>37</v>
      </c>
      <c r="AX193" s="13" t="s">
        <v>83</v>
      </c>
      <c r="AY193" s="209" t="s">
        <v>151</v>
      </c>
    </row>
    <row r="194" spans="1:65" s="2" customFormat="1" ht="24.2" customHeight="1">
      <c r="A194" s="36"/>
      <c r="B194" s="37"/>
      <c r="C194" s="180" t="s">
        <v>290</v>
      </c>
      <c r="D194" s="180" t="s">
        <v>154</v>
      </c>
      <c r="E194" s="181" t="s">
        <v>291</v>
      </c>
      <c r="F194" s="182" t="s">
        <v>292</v>
      </c>
      <c r="G194" s="183" t="s">
        <v>157</v>
      </c>
      <c r="H194" s="184">
        <v>6.304</v>
      </c>
      <c r="I194" s="185"/>
      <c r="J194" s="186">
        <f>ROUND(I194*H194,2)</f>
        <v>0</v>
      </c>
      <c r="K194" s="182" t="s">
        <v>158</v>
      </c>
      <c r="L194" s="41"/>
      <c r="M194" s="187" t="s">
        <v>19</v>
      </c>
      <c r="N194" s="188" t="s">
        <v>48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0.076</v>
      </c>
      <c r="T194" s="190">
        <f>S194*H194</f>
        <v>0.47910400000000003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159</v>
      </c>
      <c r="AT194" s="191" t="s">
        <v>154</v>
      </c>
      <c r="AU194" s="191" t="s">
        <v>89</v>
      </c>
      <c r="AY194" s="19" t="s">
        <v>151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89</v>
      </c>
      <c r="BK194" s="192">
        <f>ROUND(I194*H194,2)</f>
        <v>0</v>
      </c>
      <c r="BL194" s="19" t="s">
        <v>159</v>
      </c>
      <c r="BM194" s="191" t="s">
        <v>293</v>
      </c>
    </row>
    <row r="195" spans="1:47" s="2" customFormat="1" ht="11.25">
      <c r="A195" s="36"/>
      <c r="B195" s="37"/>
      <c r="C195" s="38"/>
      <c r="D195" s="193" t="s">
        <v>161</v>
      </c>
      <c r="E195" s="38"/>
      <c r="F195" s="194" t="s">
        <v>294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161</v>
      </c>
      <c r="AU195" s="19" t="s">
        <v>89</v>
      </c>
    </row>
    <row r="196" spans="2:51" s="13" customFormat="1" ht="11.25">
      <c r="B196" s="198"/>
      <c r="C196" s="199"/>
      <c r="D196" s="200" t="s">
        <v>163</v>
      </c>
      <c r="E196" s="201" t="s">
        <v>19</v>
      </c>
      <c r="F196" s="202" t="s">
        <v>295</v>
      </c>
      <c r="G196" s="199"/>
      <c r="H196" s="203">
        <v>6.304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163</v>
      </c>
      <c r="AU196" s="209" t="s">
        <v>89</v>
      </c>
      <c r="AV196" s="13" t="s">
        <v>89</v>
      </c>
      <c r="AW196" s="13" t="s">
        <v>37</v>
      </c>
      <c r="AX196" s="13" t="s">
        <v>83</v>
      </c>
      <c r="AY196" s="209" t="s">
        <v>151</v>
      </c>
    </row>
    <row r="197" spans="1:65" s="2" customFormat="1" ht="24.2" customHeight="1">
      <c r="A197" s="36"/>
      <c r="B197" s="37"/>
      <c r="C197" s="180" t="s">
        <v>296</v>
      </c>
      <c r="D197" s="180" t="s">
        <v>154</v>
      </c>
      <c r="E197" s="181" t="s">
        <v>297</v>
      </c>
      <c r="F197" s="182" t="s">
        <v>298</v>
      </c>
      <c r="G197" s="183" t="s">
        <v>262</v>
      </c>
      <c r="H197" s="184">
        <v>0.323</v>
      </c>
      <c r="I197" s="185"/>
      <c r="J197" s="186">
        <f>ROUND(I197*H197,2)</f>
        <v>0</v>
      </c>
      <c r="K197" s="182" t="s">
        <v>158</v>
      </c>
      <c r="L197" s="41"/>
      <c r="M197" s="187" t="s">
        <v>19</v>
      </c>
      <c r="N197" s="188" t="s">
        <v>48</v>
      </c>
      <c r="O197" s="66"/>
      <c r="P197" s="189">
        <f>O197*H197</f>
        <v>0</v>
      </c>
      <c r="Q197" s="189">
        <v>0</v>
      </c>
      <c r="R197" s="189">
        <f>Q197*H197</f>
        <v>0</v>
      </c>
      <c r="S197" s="189">
        <v>1.8</v>
      </c>
      <c r="T197" s="190">
        <f>S197*H197</f>
        <v>0.5814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159</v>
      </c>
      <c r="AT197" s="191" t="s">
        <v>154</v>
      </c>
      <c r="AU197" s="191" t="s">
        <v>89</v>
      </c>
      <c r="AY197" s="19" t="s">
        <v>151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89</v>
      </c>
      <c r="BK197" s="192">
        <f>ROUND(I197*H197,2)</f>
        <v>0</v>
      </c>
      <c r="BL197" s="19" t="s">
        <v>159</v>
      </c>
      <c r="BM197" s="191" t="s">
        <v>299</v>
      </c>
    </row>
    <row r="198" spans="1:47" s="2" customFormat="1" ht="11.25">
      <c r="A198" s="36"/>
      <c r="B198" s="37"/>
      <c r="C198" s="38"/>
      <c r="D198" s="193" t="s">
        <v>161</v>
      </c>
      <c r="E198" s="38"/>
      <c r="F198" s="194" t="s">
        <v>300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161</v>
      </c>
      <c r="AU198" s="19" t="s">
        <v>89</v>
      </c>
    </row>
    <row r="199" spans="2:51" s="13" customFormat="1" ht="11.25">
      <c r="B199" s="198"/>
      <c r="C199" s="199"/>
      <c r="D199" s="200" t="s">
        <v>163</v>
      </c>
      <c r="E199" s="201" t="s">
        <v>19</v>
      </c>
      <c r="F199" s="202" t="s">
        <v>301</v>
      </c>
      <c r="G199" s="199"/>
      <c r="H199" s="203">
        <v>0.323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163</v>
      </c>
      <c r="AU199" s="209" t="s">
        <v>89</v>
      </c>
      <c r="AV199" s="13" t="s">
        <v>89</v>
      </c>
      <c r="AW199" s="13" t="s">
        <v>37</v>
      </c>
      <c r="AX199" s="13" t="s">
        <v>83</v>
      </c>
      <c r="AY199" s="209" t="s">
        <v>151</v>
      </c>
    </row>
    <row r="200" spans="1:65" s="2" customFormat="1" ht="24.2" customHeight="1">
      <c r="A200" s="36"/>
      <c r="B200" s="37"/>
      <c r="C200" s="180" t="s">
        <v>302</v>
      </c>
      <c r="D200" s="180" t="s">
        <v>154</v>
      </c>
      <c r="E200" s="181" t="s">
        <v>303</v>
      </c>
      <c r="F200" s="182" t="s">
        <v>304</v>
      </c>
      <c r="G200" s="183" t="s">
        <v>157</v>
      </c>
      <c r="H200" s="184">
        <v>114.2</v>
      </c>
      <c r="I200" s="185"/>
      <c r="J200" s="186">
        <f>ROUND(I200*H200,2)</f>
        <v>0</v>
      </c>
      <c r="K200" s="182" t="s">
        <v>158</v>
      </c>
      <c r="L200" s="41"/>
      <c r="M200" s="187" t="s">
        <v>19</v>
      </c>
      <c r="N200" s="188" t="s">
        <v>48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0.05</v>
      </c>
      <c r="T200" s="190">
        <f>S200*H200</f>
        <v>5.710000000000001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159</v>
      </c>
      <c r="AT200" s="191" t="s">
        <v>154</v>
      </c>
      <c r="AU200" s="191" t="s">
        <v>89</v>
      </c>
      <c r="AY200" s="19" t="s">
        <v>151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89</v>
      </c>
      <c r="BK200" s="192">
        <f>ROUND(I200*H200,2)</f>
        <v>0</v>
      </c>
      <c r="BL200" s="19" t="s">
        <v>159</v>
      </c>
      <c r="BM200" s="191" t="s">
        <v>305</v>
      </c>
    </row>
    <row r="201" spans="1:47" s="2" customFormat="1" ht="11.25">
      <c r="A201" s="36"/>
      <c r="B201" s="37"/>
      <c r="C201" s="38"/>
      <c r="D201" s="193" t="s">
        <v>161</v>
      </c>
      <c r="E201" s="38"/>
      <c r="F201" s="194" t="s">
        <v>306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161</v>
      </c>
      <c r="AU201" s="19" t="s">
        <v>89</v>
      </c>
    </row>
    <row r="202" spans="2:51" s="13" customFormat="1" ht="11.25">
      <c r="B202" s="198"/>
      <c r="C202" s="199"/>
      <c r="D202" s="200" t="s">
        <v>163</v>
      </c>
      <c r="E202" s="201" t="s">
        <v>19</v>
      </c>
      <c r="F202" s="202" t="s">
        <v>307</v>
      </c>
      <c r="G202" s="199"/>
      <c r="H202" s="203">
        <v>114.2</v>
      </c>
      <c r="I202" s="204"/>
      <c r="J202" s="199"/>
      <c r="K202" s="199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163</v>
      </c>
      <c r="AU202" s="209" t="s">
        <v>89</v>
      </c>
      <c r="AV202" s="13" t="s">
        <v>89</v>
      </c>
      <c r="AW202" s="13" t="s">
        <v>37</v>
      </c>
      <c r="AX202" s="13" t="s">
        <v>83</v>
      </c>
      <c r="AY202" s="209" t="s">
        <v>151</v>
      </c>
    </row>
    <row r="203" spans="1:65" s="2" customFormat="1" ht="24.2" customHeight="1">
      <c r="A203" s="36"/>
      <c r="B203" s="37"/>
      <c r="C203" s="180" t="s">
        <v>308</v>
      </c>
      <c r="D203" s="180" t="s">
        <v>154</v>
      </c>
      <c r="E203" s="181" t="s">
        <v>309</v>
      </c>
      <c r="F203" s="182" t="s">
        <v>310</v>
      </c>
      <c r="G203" s="183" t="s">
        <v>157</v>
      </c>
      <c r="H203" s="184">
        <v>343.095</v>
      </c>
      <c r="I203" s="185"/>
      <c r="J203" s="186">
        <f>ROUND(I203*H203,2)</f>
        <v>0</v>
      </c>
      <c r="K203" s="182" t="s">
        <v>158</v>
      </c>
      <c r="L203" s="41"/>
      <c r="M203" s="187" t="s">
        <v>19</v>
      </c>
      <c r="N203" s="188" t="s">
        <v>48</v>
      </c>
      <c r="O203" s="66"/>
      <c r="P203" s="189">
        <f>O203*H203</f>
        <v>0</v>
      </c>
      <c r="Q203" s="189">
        <v>0</v>
      </c>
      <c r="R203" s="189">
        <f>Q203*H203</f>
        <v>0</v>
      </c>
      <c r="S203" s="189">
        <v>0.046</v>
      </c>
      <c r="T203" s="190">
        <f>S203*H203</f>
        <v>15.78237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159</v>
      </c>
      <c r="AT203" s="191" t="s">
        <v>154</v>
      </c>
      <c r="AU203" s="191" t="s">
        <v>89</v>
      </c>
      <c r="AY203" s="19" t="s">
        <v>151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89</v>
      </c>
      <c r="BK203" s="192">
        <f>ROUND(I203*H203,2)</f>
        <v>0</v>
      </c>
      <c r="BL203" s="19" t="s">
        <v>159</v>
      </c>
      <c r="BM203" s="191" t="s">
        <v>311</v>
      </c>
    </row>
    <row r="204" spans="1:47" s="2" customFormat="1" ht="11.25">
      <c r="A204" s="36"/>
      <c r="B204" s="37"/>
      <c r="C204" s="38"/>
      <c r="D204" s="193" t="s">
        <v>161</v>
      </c>
      <c r="E204" s="38"/>
      <c r="F204" s="194" t="s">
        <v>312</v>
      </c>
      <c r="G204" s="38"/>
      <c r="H204" s="38"/>
      <c r="I204" s="195"/>
      <c r="J204" s="38"/>
      <c r="K204" s="38"/>
      <c r="L204" s="41"/>
      <c r="M204" s="196"/>
      <c r="N204" s="19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161</v>
      </c>
      <c r="AU204" s="19" t="s">
        <v>89</v>
      </c>
    </row>
    <row r="205" spans="2:51" s="13" customFormat="1" ht="11.25">
      <c r="B205" s="198"/>
      <c r="C205" s="199"/>
      <c r="D205" s="200" t="s">
        <v>163</v>
      </c>
      <c r="E205" s="201" t="s">
        <v>19</v>
      </c>
      <c r="F205" s="202" t="s">
        <v>313</v>
      </c>
      <c r="G205" s="199"/>
      <c r="H205" s="203">
        <v>90.288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163</v>
      </c>
      <c r="AU205" s="209" t="s">
        <v>89</v>
      </c>
      <c r="AV205" s="13" t="s">
        <v>89</v>
      </c>
      <c r="AW205" s="13" t="s">
        <v>37</v>
      </c>
      <c r="AX205" s="13" t="s">
        <v>76</v>
      </c>
      <c r="AY205" s="209" t="s">
        <v>151</v>
      </c>
    </row>
    <row r="206" spans="2:51" s="13" customFormat="1" ht="11.25">
      <c r="B206" s="198"/>
      <c r="C206" s="199"/>
      <c r="D206" s="200" t="s">
        <v>163</v>
      </c>
      <c r="E206" s="201" t="s">
        <v>19</v>
      </c>
      <c r="F206" s="202" t="s">
        <v>180</v>
      </c>
      <c r="G206" s="199"/>
      <c r="H206" s="203">
        <v>-4.968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163</v>
      </c>
      <c r="AU206" s="209" t="s">
        <v>89</v>
      </c>
      <c r="AV206" s="13" t="s">
        <v>89</v>
      </c>
      <c r="AW206" s="13" t="s">
        <v>37</v>
      </c>
      <c r="AX206" s="13" t="s">
        <v>76</v>
      </c>
      <c r="AY206" s="209" t="s">
        <v>151</v>
      </c>
    </row>
    <row r="207" spans="2:51" s="13" customFormat="1" ht="11.25">
      <c r="B207" s="198"/>
      <c r="C207" s="199"/>
      <c r="D207" s="200" t="s">
        <v>163</v>
      </c>
      <c r="E207" s="201" t="s">
        <v>19</v>
      </c>
      <c r="F207" s="202" t="s">
        <v>314</v>
      </c>
      <c r="G207" s="199"/>
      <c r="H207" s="203">
        <v>2.154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163</v>
      </c>
      <c r="AU207" s="209" t="s">
        <v>89</v>
      </c>
      <c r="AV207" s="13" t="s">
        <v>89</v>
      </c>
      <c r="AW207" s="13" t="s">
        <v>37</v>
      </c>
      <c r="AX207" s="13" t="s">
        <v>76</v>
      </c>
      <c r="AY207" s="209" t="s">
        <v>151</v>
      </c>
    </row>
    <row r="208" spans="2:51" s="13" customFormat="1" ht="11.25">
      <c r="B208" s="198"/>
      <c r="C208" s="199"/>
      <c r="D208" s="200" t="s">
        <v>163</v>
      </c>
      <c r="E208" s="201" t="s">
        <v>19</v>
      </c>
      <c r="F208" s="202" t="s">
        <v>315</v>
      </c>
      <c r="G208" s="199"/>
      <c r="H208" s="203">
        <v>-3.69</v>
      </c>
      <c r="I208" s="204"/>
      <c r="J208" s="199"/>
      <c r="K208" s="199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163</v>
      </c>
      <c r="AU208" s="209" t="s">
        <v>89</v>
      </c>
      <c r="AV208" s="13" t="s">
        <v>89</v>
      </c>
      <c r="AW208" s="13" t="s">
        <v>37</v>
      </c>
      <c r="AX208" s="13" t="s">
        <v>76</v>
      </c>
      <c r="AY208" s="209" t="s">
        <v>151</v>
      </c>
    </row>
    <row r="209" spans="2:51" s="13" customFormat="1" ht="11.25">
      <c r="B209" s="198"/>
      <c r="C209" s="199"/>
      <c r="D209" s="200" t="s">
        <v>163</v>
      </c>
      <c r="E209" s="201" t="s">
        <v>19</v>
      </c>
      <c r="F209" s="202" t="s">
        <v>316</v>
      </c>
      <c r="G209" s="199"/>
      <c r="H209" s="203">
        <v>80.039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163</v>
      </c>
      <c r="AU209" s="209" t="s">
        <v>89</v>
      </c>
      <c r="AV209" s="13" t="s">
        <v>89</v>
      </c>
      <c r="AW209" s="13" t="s">
        <v>37</v>
      </c>
      <c r="AX209" s="13" t="s">
        <v>76</v>
      </c>
      <c r="AY209" s="209" t="s">
        <v>151</v>
      </c>
    </row>
    <row r="210" spans="2:51" s="13" customFormat="1" ht="11.25">
      <c r="B210" s="198"/>
      <c r="C210" s="199"/>
      <c r="D210" s="200" t="s">
        <v>163</v>
      </c>
      <c r="E210" s="201" t="s">
        <v>19</v>
      </c>
      <c r="F210" s="202" t="s">
        <v>317</v>
      </c>
      <c r="G210" s="199"/>
      <c r="H210" s="203">
        <v>-4.956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163</v>
      </c>
      <c r="AU210" s="209" t="s">
        <v>89</v>
      </c>
      <c r="AV210" s="13" t="s">
        <v>89</v>
      </c>
      <c r="AW210" s="13" t="s">
        <v>37</v>
      </c>
      <c r="AX210" s="13" t="s">
        <v>76</v>
      </c>
      <c r="AY210" s="209" t="s">
        <v>151</v>
      </c>
    </row>
    <row r="211" spans="2:51" s="13" customFormat="1" ht="11.25">
      <c r="B211" s="198"/>
      <c r="C211" s="199"/>
      <c r="D211" s="200" t="s">
        <v>163</v>
      </c>
      <c r="E211" s="201" t="s">
        <v>19</v>
      </c>
      <c r="F211" s="202" t="s">
        <v>318</v>
      </c>
      <c r="G211" s="199"/>
      <c r="H211" s="203">
        <v>1.996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163</v>
      </c>
      <c r="AU211" s="209" t="s">
        <v>89</v>
      </c>
      <c r="AV211" s="13" t="s">
        <v>89</v>
      </c>
      <c r="AW211" s="13" t="s">
        <v>37</v>
      </c>
      <c r="AX211" s="13" t="s">
        <v>76</v>
      </c>
      <c r="AY211" s="209" t="s">
        <v>151</v>
      </c>
    </row>
    <row r="212" spans="2:51" s="13" customFormat="1" ht="11.25">
      <c r="B212" s="198"/>
      <c r="C212" s="199"/>
      <c r="D212" s="200" t="s">
        <v>163</v>
      </c>
      <c r="E212" s="201" t="s">
        <v>19</v>
      </c>
      <c r="F212" s="202" t="s">
        <v>186</v>
      </c>
      <c r="G212" s="199"/>
      <c r="H212" s="203">
        <v>-1.845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163</v>
      </c>
      <c r="AU212" s="209" t="s">
        <v>89</v>
      </c>
      <c r="AV212" s="13" t="s">
        <v>89</v>
      </c>
      <c r="AW212" s="13" t="s">
        <v>37</v>
      </c>
      <c r="AX212" s="13" t="s">
        <v>76</v>
      </c>
      <c r="AY212" s="209" t="s">
        <v>151</v>
      </c>
    </row>
    <row r="213" spans="2:51" s="13" customFormat="1" ht="11.25">
      <c r="B213" s="198"/>
      <c r="C213" s="199"/>
      <c r="D213" s="200" t="s">
        <v>163</v>
      </c>
      <c r="E213" s="201" t="s">
        <v>19</v>
      </c>
      <c r="F213" s="202" t="s">
        <v>319</v>
      </c>
      <c r="G213" s="199"/>
      <c r="H213" s="203">
        <v>19.548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163</v>
      </c>
      <c r="AU213" s="209" t="s">
        <v>89</v>
      </c>
      <c r="AV213" s="13" t="s">
        <v>89</v>
      </c>
      <c r="AW213" s="13" t="s">
        <v>37</v>
      </c>
      <c r="AX213" s="13" t="s">
        <v>76</v>
      </c>
      <c r="AY213" s="209" t="s">
        <v>151</v>
      </c>
    </row>
    <row r="214" spans="2:51" s="13" customFormat="1" ht="11.25">
      <c r="B214" s="198"/>
      <c r="C214" s="199"/>
      <c r="D214" s="200" t="s">
        <v>163</v>
      </c>
      <c r="E214" s="201" t="s">
        <v>19</v>
      </c>
      <c r="F214" s="202" t="s">
        <v>320</v>
      </c>
      <c r="G214" s="199"/>
      <c r="H214" s="203">
        <v>48.456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163</v>
      </c>
      <c r="AU214" s="209" t="s">
        <v>89</v>
      </c>
      <c r="AV214" s="13" t="s">
        <v>89</v>
      </c>
      <c r="AW214" s="13" t="s">
        <v>37</v>
      </c>
      <c r="AX214" s="13" t="s">
        <v>76</v>
      </c>
      <c r="AY214" s="209" t="s">
        <v>151</v>
      </c>
    </row>
    <row r="215" spans="2:51" s="13" customFormat="1" ht="11.25">
      <c r="B215" s="198"/>
      <c r="C215" s="199"/>
      <c r="D215" s="200" t="s">
        <v>163</v>
      </c>
      <c r="E215" s="201" t="s">
        <v>19</v>
      </c>
      <c r="F215" s="202" t="s">
        <v>197</v>
      </c>
      <c r="G215" s="199"/>
      <c r="H215" s="203">
        <v>-5.535</v>
      </c>
      <c r="I215" s="204"/>
      <c r="J215" s="199"/>
      <c r="K215" s="199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163</v>
      </c>
      <c r="AU215" s="209" t="s">
        <v>89</v>
      </c>
      <c r="AV215" s="13" t="s">
        <v>89</v>
      </c>
      <c r="AW215" s="13" t="s">
        <v>37</v>
      </c>
      <c r="AX215" s="13" t="s">
        <v>76</v>
      </c>
      <c r="AY215" s="209" t="s">
        <v>151</v>
      </c>
    </row>
    <row r="216" spans="2:51" s="13" customFormat="1" ht="11.25">
      <c r="B216" s="198"/>
      <c r="C216" s="199"/>
      <c r="D216" s="200" t="s">
        <v>163</v>
      </c>
      <c r="E216" s="201" t="s">
        <v>19</v>
      </c>
      <c r="F216" s="202" t="s">
        <v>321</v>
      </c>
      <c r="G216" s="199"/>
      <c r="H216" s="203">
        <v>-0.64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163</v>
      </c>
      <c r="AU216" s="209" t="s">
        <v>89</v>
      </c>
      <c r="AV216" s="13" t="s">
        <v>89</v>
      </c>
      <c r="AW216" s="13" t="s">
        <v>37</v>
      </c>
      <c r="AX216" s="13" t="s">
        <v>76</v>
      </c>
      <c r="AY216" s="209" t="s">
        <v>151</v>
      </c>
    </row>
    <row r="217" spans="2:51" s="13" customFormat="1" ht="11.25">
      <c r="B217" s="198"/>
      <c r="C217" s="199"/>
      <c r="D217" s="200" t="s">
        <v>163</v>
      </c>
      <c r="E217" s="201" t="s">
        <v>19</v>
      </c>
      <c r="F217" s="202" t="s">
        <v>322</v>
      </c>
      <c r="G217" s="199"/>
      <c r="H217" s="203">
        <v>1.75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163</v>
      </c>
      <c r="AU217" s="209" t="s">
        <v>89</v>
      </c>
      <c r="AV217" s="13" t="s">
        <v>89</v>
      </c>
      <c r="AW217" s="13" t="s">
        <v>37</v>
      </c>
      <c r="AX217" s="13" t="s">
        <v>76</v>
      </c>
      <c r="AY217" s="209" t="s">
        <v>151</v>
      </c>
    </row>
    <row r="218" spans="2:51" s="13" customFormat="1" ht="11.25">
      <c r="B218" s="198"/>
      <c r="C218" s="199"/>
      <c r="D218" s="200" t="s">
        <v>163</v>
      </c>
      <c r="E218" s="201" t="s">
        <v>19</v>
      </c>
      <c r="F218" s="202" t="s">
        <v>323</v>
      </c>
      <c r="G218" s="199"/>
      <c r="H218" s="203">
        <v>-2.153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163</v>
      </c>
      <c r="AU218" s="209" t="s">
        <v>89</v>
      </c>
      <c r="AV218" s="13" t="s">
        <v>89</v>
      </c>
      <c r="AW218" s="13" t="s">
        <v>37</v>
      </c>
      <c r="AX218" s="13" t="s">
        <v>76</v>
      </c>
      <c r="AY218" s="209" t="s">
        <v>151</v>
      </c>
    </row>
    <row r="219" spans="2:51" s="13" customFormat="1" ht="11.25">
      <c r="B219" s="198"/>
      <c r="C219" s="199"/>
      <c r="D219" s="200" t="s">
        <v>163</v>
      </c>
      <c r="E219" s="201" t="s">
        <v>19</v>
      </c>
      <c r="F219" s="202" t="s">
        <v>324</v>
      </c>
      <c r="G219" s="199"/>
      <c r="H219" s="203">
        <v>63.288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163</v>
      </c>
      <c r="AU219" s="209" t="s">
        <v>89</v>
      </c>
      <c r="AV219" s="13" t="s">
        <v>89</v>
      </c>
      <c r="AW219" s="13" t="s">
        <v>37</v>
      </c>
      <c r="AX219" s="13" t="s">
        <v>76</v>
      </c>
      <c r="AY219" s="209" t="s">
        <v>151</v>
      </c>
    </row>
    <row r="220" spans="2:51" s="13" customFormat="1" ht="11.25">
      <c r="B220" s="198"/>
      <c r="C220" s="199"/>
      <c r="D220" s="200" t="s">
        <v>163</v>
      </c>
      <c r="E220" s="201" t="s">
        <v>19</v>
      </c>
      <c r="F220" s="202" t="s">
        <v>325</v>
      </c>
      <c r="G220" s="199"/>
      <c r="H220" s="203">
        <v>-1.64</v>
      </c>
      <c r="I220" s="204"/>
      <c r="J220" s="199"/>
      <c r="K220" s="199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163</v>
      </c>
      <c r="AU220" s="209" t="s">
        <v>89</v>
      </c>
      <c r="AV220" s="13" t="s">
        <v>89</v>
      </c>
      <c r="AW220" s="13" t="s">
        <v>37</v>
      </c>
      <c r="AX220" s="13" t="s">
        <v>76</v>
      </c>
      <c r="AY220" s="209" t="s">
        <v>151</v>
      </c>
    </row>
    <row r="221" spans="2:51" s="13" customFormat="1" ht="11.25">
      <c r="B221" s="198"/>
      <c r="C221" s="199"/>
      <c r="D221" s="200" t="s">
        <v>163</v>
      </c>
      <c r="E221" s="201" t="s">
        <v>19</v>
      </c>
      <c r="F221" s="202" t="s">
        <v>326</v>
      </c>
      <c r="G221" s="199"/>
      <c r="H221" s="203">
        <v>-2.508</v>
      </c>
      <c r="I221" s="204"/>
      <c r="J221" s="199"/>
      <c r="K221" s="199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163</v>
      </c>
      <c r="AU221" s="209" t="s">
        <v>89</v>
      </c>
      <c r="AV221" s="13" t="s">
        <v>89</v>
      </c>
      <c r="AW221" s="13" t="s">
        <v>37</v>
      </c>
      <c r="AX221" s="13" t="s">
        <v>76</v>
      </c>
      <c r="AY221" s="209" t="s">
        <v>151</v>
      </c>
    </row>
    <row r="222" spans="2:51" s="13" customFormat="1" ht="11.25">
      <c r="B222" s="198"/>
      <c r="C222" s="199"/>
      <c r="D222" s="200" t="s">
        <v>163</v>
      </c>
      <c r="E222" s="201" t="s">
        <v>19</v>
      </c>
      <c r="F222" s="202" t="s">
        <v>327</v>
      </c>
      <c r="G222" s="199"/>
      <c r="H222" s="203">
        <v>1.444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163</v>
      </c>
      <c r="AU222" s="209" t="s">
        <v>89</v>
      </c>
      <c r="AV222" s="13" t="s">
        <v>89</v>
      </c>
      <c r="AW222" s="13" t="s">
        <v>37</v>
      </c>
      <c r="AX222" s="13" t="s">
        <v>76</v>
      </c>
      <c r="AY222" s="209" t="s">
        <v>151</v>
      </c>
    </row>
    <row r="223" spans="2:51" s="13" customFormat="1" ht="11.25">
      <c r="B223" s="198"/>
      <c r="C223" s="199"/>
      <c r="D223" s="200" t="s">
        <v>163</v>
      </c>
      <c r="E223" s="201" t="s">
        <v>19</v>
      </c>
      <c r="F223" s="202" t="s">
        <v>328</v>
      </c>
      <c r="G223" s="199"/>
      <c r="H223" s="203">
        <v>61.389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163</v>
      </c>
      <c r="AU223" s="209" t="s">
        <v>89</v>
      </c>
      <c r="AV223" s="13" t="s">
        <v>89</v>
      </c>
      <c r="AW223" s="13" t="s">
        <v>37</v>
      </c>
      <c r="AX223" s="13" t="s">
        <v>76</v>
      </c>
      <c r="AY223" s="209" t="s">
        <v>151</v>
      </c>
    </row>
    <row r="224" spans="2:51" s="13" customFormat="1" ht="11.25">
      <c r="B224" s="198"/>
      <c r="C224" s="199"/>
      <c r="D224" s="200" t="s">
        <v>163</v>
      </c>
      <c r="E224" s="201" t="s">
        <v>19</v>
      </c>
      <c r="F224" s="202" t="s">
        <v>323</v>
      </c>
      <c r="G224" s="199"/>
      <c r="H224" s="203">
        <v>-2.153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163</v>
      </c>
      <c r="AU224" s="209" t="s">
        <v>89</v>
      </c>
      <c r="AV224" s="13" t="s">
        <v>89</v>
      </c>
      <c r="AW224" s="13" t="s">
        <v>37</v>
      </c>
      <c r="AX224" s="13" t="s">
        <v>76</v>
      </c>
      <c r="AY224" s="209" t="s">
        <v>151</v>
      </c>
    </row>
    <row r="225" spans="2:51" s="13" customFormat="1" ht="11.25">
      <c r="B225" s="198"/>
      <c r="C225" s="199"/>
      <c r="D225" s="200" t="s">
        <v>163</v>
      </c>
      <c r="E225" s="201" t="s">
        <v>19</v>
      </c>
      <c r="F225" s="202" t="s">
        <v>186</v>
      </c>
      <c r="G225" s="199"/>
      <c r="H225" s="203">
        <v>-1.845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163</v>
      </c>
      <c r="AU225" s="209" t="s">
        <v>89</v>
      </c>
      <c r="AV225" s="13" t="s">
        <v>89</v>
      </c>
      <c r="AW225" s="13" t="s">
        <v>37</v>
      </c>
      <c r="AX225" s="13" t="s">
        <v>76</v>
      </c>
      <c r="AY225" s="209" t="s">
        <v>151</v>
      </c>
    </row>
    <row r="226" spans="2:51" s="13" customFormat="1" ht="11.25">
      <c r="B226" s="198"/>
      <c r="C226" s="199"/>
      <c r="D226" s="200" t="s">
        <v>163</v>
      </c>
      <c r="E226" s="201" t="s">
        <v>19</v>
      </c>
      <c r="F226" s="202" t="s">
        <v>329</v>
      </c>
      <c r="G226" s="199"/>
      <c r="H226" s="203">
        <v>1.931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163</v>
      </c>
      <c r="AU226" s="209" t="s">
        <v>89</v>
      </c>
      <c r="AV226" s="13" t="s">
        <v>89</v>
      </c>
      <c r="AW226" s="13" t="s">
        <v>37</v>
      </c>
      <c r="AX226" s="13" t="s">
        <v>76</v>
      </c>
      <c r="AY226" s="209" t="s">
        <v>151</v>
      </c>
    </row>
    <row r="227" spans="2:51" s="13" customFormat="1" ht="11.25">
      <c r="B227" s="198"/>
      <c r="C227" s="199"/>
      <c r="D227" s="200" t="s">
        <v>163</v>
      </c>
      <c r="E227" s="201" t="s">
        <v>19</v>
      </c>
      <c r="F227" s="202" t="s">
        <v>330</v>
      </c>
      <c r="G227" s="199"/>
      <c r="H227" s="203">
        <v>2.745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163</v>
      </c>
      <c r="AU227" s="209" t="s">
        <v>89</v>
      </c>
      <c r="AV227" s="13" t="s">
        <v>89</v>
      </c>
      <c r="AW227" s="13" t="s">
        <v>37</v>
      </c>
      <c r="AX227" s="13" t="s">
        <v>76</v>
      </c>
      <c r="AY227" s="209" t="s">
        <v>151</v>
      </c>
    </row>
    <row r="228" spans="2:51" s="15" customFormat="1" ht="11.25">
      <c r="B228" s="220"/>
      <c r="C228" s="221"/>
      <c r="D228" s="200" t="s">
        <v>163</v>
      </c>
      <c r="E228" s="222" t="s">
        <v>19</v>
      </c>
      <c r="F228" s="223" t="s">
        <v>173</v>
      </c>
      <c r="G228" s="221"/>
      <c r="H228" s="224">
        <v>343.095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163</v>
      </c>
      <c r="AU228" s="230" t="s">
        <v>89</v>
      </c>
      <c r="AV228" s="15" t="s">
        <v>159</v>
      </c>
      <c r="AW228" s="15" t="s">
        <v>37</v>
      </c>
      <c r="AX228" s="15" t="s">
        <v>83</v>
      </c>
      <c r="AY228" s="230" t="s">
        <v>151</v>
      </c>
    </row>
    <row r="229" spans="1:65" s="2" customFormat="1" ht="24.2" customHeight="1">
      <c r="A229" s="36"/>
      <c r="B229" s="37"/>
      <c r="C229" s="180" t="s">
        <v>331</v>
      </c>
      <c r="D229" s="180" t="s">
        <v>154</v>
      </c>
      <c r="E229" s="181" t="s">
        <v>332</v>
      </c>
      <c r="F229" s="182" t="s">
        <v>333</v>
      </c>
      <c r="G229" s="183" t="s">
        <v>157</v>
      </c>
      <c r="H229" s="184">
        <v>7.462</v>
      </c>
      <c r="I229" s="185"/>
      <c r="J229" s="186">
        <f>ROUND(I229*H229,2)</f>
        <v>0</v>
      </c>
      <c r="K229" s="182" t="s">
        <v>158</v>
      </c>
      <c r="L229" s="41"/>
      <c r="M229" s="187" t="s">
        <v>19</v>
      </c>
      <c r="N229" s="188" t="s">
        <v>48</v>
      </c>
      <c r="O229" s="66"/>
      <c r="P229" s="189">
        <f>O229*H229</f>
        <v>0</v>
      </c>
      <c r="Q229" s="189">
        <v>0</v>
      </c>
      <c r="R229" s="189">
        <f>Q229*H229</f>
        <v>0</v>
      </c>
      <c r="S229" s="189">
        <v>0.068</v>
      </c>
      <c r="T229" s="190">
        <f>S229*H229</f>
        <v>0.507416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159</v>
      </c>
      <c r="AT229" s="191" t="s">
        <v>154</v>
      </c>
      <c r="AU229" s="191" t="s">
        <v>89</v>
      </c>
      <c r="AY229" s="19" t="s">
        <v>151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89</v>
      </c>
      <c r="BK229" s="192">
        <f>ROUND(I229*H229,2)</f>
        <v>0</v>
      </c>
      <c r="BL229" s="19" t="s">
        <v>159</v>
      </c>
      <c r="BM229" s="191" t="s">
        <v>334</v>
      </c>
    </row>
    <row r="230" spans="1:47" s="2" customFormat="1" ht="11.25">
      <c r="A230" s="36"/>
      <c r="B230" s="37"/>
      <c r="C230" s="38"/>
      <c r="D230" s="193" t="s">
        <v>161</v>
      </c>
      <c r="E230" s="38"/>
      <c r="F230" s="194" t="s">
        <v>335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161</v>
      </c>
      <c r="AU230" s="19" t="s">
        <v>89</v>
      </c>
    </row>
    <row r="231" spans="2:51" s="14" customFormat="1" ht="11.25">
      <c r="B231" s="210"/>
      <c r="C231" s="211"/>
      <c r="D231" s="200" t="s">
        <v>163</v>
      </c>
      <c r="E231" s="212" t="s">
        <v>19</v>
      </c>
      <c r="F231" s="213" t="s">
        <v>336</v>
      </c>
      <c r="G231" s="211"/>
      <c r="H231" s="212" t="s">
        <v>19</v>
      </c>
      <c r="I231" s="214"/>
      <c r="J231" s="211"/>
      <c r="K231" s="211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163</v>
      </c>
      <c r="AU231" s="219" t="s">
        <v>89</v>
      </c>
      <c r="AV231" s="14" t="s">
        <v>83</v>
      </c>
      <c r="AW231" s="14" t="s">
        <v>37</v>
      </c>
      <c r="AX231" s="14" t="s">
        <v>76</v>
      </c>
      <c r="AY231" s="219" t="s">
        <v>151</v>
      </c>
    </row>
    <row r="232" spans="2:51" s="13" customFormat="1" ht="11.25">
      <c r="B232" s="198"/>
      <c r="C232" s="199"/>
      <c r="D232" s="200" t="s">
        <v>163</v>
      </c>
      <c r="E232" s="201" t="s">
        <v>19</v>
      </c>
      <c r="F232" s="202" t="s">
        <v>337</v>
      </c>
      <c r="G232" s="199"/>
      <c r="H232" s="203">
        <v>7.462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163</v>
      </c>
      <c r="AU232" s="209" t="s">
        <v>89</v>
      </c>
      <c r="AV232" s="13" t="s">
        <v>89</v>
      </c>
      <c r="AW232" s="13" t="s">
        <v>37</v>
      </c>
      <c r="AX232" s="13" t="s">
        <v>76</v>
      </c>
      <c r="AY232" s="209" t="s">
        <v>151</v>
      </c>
    </row>
    <row r="233" spans="2:51" s="15" customFormat="1" ht="11.25">
      <c r="B233" s="220"/>
      <c r="C233" s="221"/>
      <c r="D233" s="200" t="s">
        <v>163</v>
      </c>
      <c r="E233" s="222" t="s">
        <v>19</v>
      </c>
      <c r="F233" s="223" t="s">
        <v>173</v>
      </c>
      <c r="G233" s="221"/>
      <c r="H233" s="224">
        <v>7.462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163</v>
      </c>
      <c r="AU233" s="230" t="s">
        <v>89</v>
      </c>
      <c r="AV233" s="15" t="s">
        <v>159</v>
      </c>
      <c r="AW233" s="15" t="s">
        <v>37</v>
      </c>
      <c r="AX233" s="15" t="s">
        <v>83</v>
      </c>
      <c r="AY233" s="230" t="s">
        <v>151</v>
      </c>
    </row>
    <row r="234" spans="2:63" s="12" customFormat="1" ht="22.9" customHeight="1">
      <c r="B234" s="164"/>
      <c r="C234" s="165"/>
      <c r="D234" s="166" t="s">
        <v>75</v>
      </c>
      <c r="E234" s="178" t="s">
        <v>338</v>
      </c>
      <c r="F234" s="178" t="s">
        <v>339</v>
      </c>
      <c r="G234" s="165"/>
      <c r="H234" s="165"/>
      <c r="I234" s="168"/>
      <c r="J234" s="179">
        <f>BK234</f>
        <v>0</v>
      </c>
      <c r="K234" s="165"/>
      <c r="L234" s="170"/>
      <c r="M234" s="171"/>
      <c r="N234" s="172"/>
      <c r="O234" s="172"/>
      <c r="P234" s="173">
        <f>SUM(P235:P243)</f>
        <v>0</v>
      </c>
      <c r="Q234" s="172"/>
      <c r="R234" s="173">
        <f>SUM(R235:R243)</f>
        <v>0</v>
      </c>
      <c r="S234" s="172"/>
      <c r="T234" s="174">
        <f>SUM(T235:T243)</f>
        <v>0</v>
      </c>
      <c r="AR234" s="175" t="s">
        <v>83</v>
      </c>
      <c r="AT234" s="176" t="s">
        <v>75</v>
      </c>
      <c r="AU234" s="176" t="s">
        <v>83</v>
      </c>
      <c r="AY234" s="175" t="s">
        <v>151</v>
      </c>
      <c r="BK234" s="177">
        <f>SUM(BK235:BK243)</f>
        <v>0</v>
      </c>
    </row>
    <row r="235" spans="1:65" s="2" customFormat="1" ht="24.2" customHeight="1">
      <c r="A235" s="36"/>
      <c r="B235" s="37"/>
      <c r="C235" s="180" t="s">
        <v>7</v>
      </c>
      <c r="D235" s="180" t="s">
        <v>154</v>
      </c>
      <c r="E235" s="181" t="s">
        <v>340</v>
      </c>
      <c r="F235" s="182" t="s">
        <v>341</v>
      </c>
      <c r="G235" s="183" t="s">
        <v>342</v>
      </c>
      <c r="H235" s="184">
        <v>43.556</v>
      </c>
      <c r="I235" s="185"/>
      <c r="J235" s="186">
        <f>ROUND(I235*H235,2)</f>
        <v>0</v>
      </c>
      <c r="K235" s="182" t="s">
        <v>158</v>
      </c>
      <c r="L235" s="41"/>
      <c r="M235" s="187" t="s">
        <v>19</v>
      </c>
      <c r="N235" s="188" t="s">
        <v>48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159</v>
      </c>
      <c r="AT235" s="191" t="s">
        <v>154</v>
      </c>
      <c r="AU235" s="191" t="s">
        <v>89</v>
      </c>
      <c r="AY235" s="19" t="s">
        <v>151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89</v>
      </c>
      <c r="BK235" s="192">
        <f>ROUND(I235*H235,2)</f>
        <v>0</v>
      </c>
      <c r="BL235" s="19" t="s">
        <v>159</v>
      </c>
      <c r="BM235" s="191" t="s">
        <v>343</v>
      </c>
    </row>
    <row r="236" spans="1:47" s="2" customFormat="1" ht="11.25">
      <c r="A236" s="36"/>
      <c r="B236" s="37"/>
      <c r="C236" s="38"/>
      <c r="D236" s="193" t="s">
        <v>161</v>
      </c>
      <c r="E236" s="38"/>
      <c r="F236" s="194" t="s">
        <v>344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161</v>
      </c>
      <c r="AU236" s="19" t="s">
        <v>89</v>
      </c>
    </row>
    <row r="237" spans="1:65" s="2" customFormat="1" ht="21.75" customHeight="1">
      <c r="A237" s="36"/>
      <c r="B237" s="37"/>
      <c r="C237" s="180" t="s">
        <v>345</v>
      </c>
      <c r="D237" s="180" t="s">
        <v>154</v>
      </c>
      <c r="E237" s="181" t="s">
        <v>346</v>
      </c>
      <c r="F237" s="182" t="s">
        <v>347</v>
      </c>
      <c r="G237" s="183" t="s">
        <v>342</v>
      </c>
      <c r="H237" s="184">
        <v>43.556</v>
      </c>
      <c r="I237" s="185"/>
      <c r="J237" s="186">
        <f>ROUND(I237*H237,2)</f>
        <v>0</v>
      </c>
      <c r="K237" s="182" t="s">
        <v>158</v>
      </c>
      <c r="L237" s="41"/>
      <c r="M237" s="187" t="s">
        <v>19</v>
      </c>
      <c r="N237" s="188" t="s">
        <v>48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159</v>
      </c>
      <c r="AT237" s="191" t="s">
        <v>154</v>
      </c>
      <c r="AU237" s="191" t="s">
        <v>89</v>
      </c>
      <c r="AY237" s="19" t="s">
        <v>151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89</v>
      </c>
      <c r="BK237" s="192">
        <f>ROUND(I237*H237,2)</f>
        <v>0</v>
      </c>
      <c r="BL237" s="19" t="s">
        <v>159</v>
      </c>
      <c r="BM237" s="191" t="s">
        <v>348</v>
      </c>
    </row>
    <row r="238" spans="1:47" s="2" customFormat="1" ht="11.25">
      <c r="A238" s="36"/>
      <c r="B238" s="37"/>
      <c r="C238" s="38"/>
      <c r="D238" s="193" t="s">
        <v>161</v>
      </c>
      <c r="E238" s="38"/>
      <c r="F238" s="194" t="s">
        <v>349</v>
      </c>
      <c r="G238" s="38"/>
      <c r="H238" s="38"/>
      <c r="I238" s="195"/>
      <c r="J238" s="38"/>
      <c r="K238" s="38"/>
      <c r="L238" s="41"/>
      <c r="M238" s="196"/>
      <c r="N238" s="19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161</v>
      </c>
      <c r="AU238" s="19" t="s">
        <v>89</v>
      </c>
    </row>
    <row r="239" spans="1:65" s="2" customFormat="1" ht="24.2" customHeight="1">
      <c r="A239" s="36"/>
      <c r="B239" s="37"/>
      <c r="C239" s="180" t="s">
        <v>350</v>
      </c>
      <c r="D239" s="180" t="s">
        <v>154</v>
      </c>
      <c r="E239" s="181" t="s">
        <v>351</v>
      </c>
      <c r="F239" s="182" t="s">
        <v>352</v>
      </c>
      <c r="G239" s="183" t="s">
        <v>342</v>
      </c>
      <c r="H239" s="184">
        <v>392.004</v>
      </c>
      <c r="I239" s="185"/>
      <c r="J239" s="186">
        <f>ROUND(I239*H239,2)</f>
        <v>0</v>
      </c>
      <c r="K239" s="182" t="s">
        <v>158</v>
      </c>
      <c r="L239" s="41"/>
      <c r="M239" s="187" t="s">
        <v>19</v>
      </c>
      <c r="N239" s="188" t="s">
        <v>48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159</v>
      </c>
      <c r="AT239" s="191" t="s">
        <v>154</v>
      </c>
      <c r="AU239" s="191" t="s">
        <v>89</v>
      </c>
      <c r="AY239" s="19" t="s">
        <v>151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89</v>
      </c>
      <c r="BK239" s="192">
        <f>ROUND(I239*H239,2)</f>
        <v>0</v>
      </c>
      <c r="BL239" s="19" t="s">
        <v>159</v>
      </c>
      <c r="BM239" s="191" t="s">
        <v>353</v>
      </c>
    </row>
    <row r="240" spans="1:47" s="2" customFormat="1" ht="11.25">
      <c r="A240" s="36"/>
      <c r="B240" s="37"/>
      <c r="C240" s="38"/>
      <c r="D240" s="193" t="s">
        <v>161</v>
      </c>
      <c r="E240" s="38"/>
      <c r="F240" s="194" t="s">
        <v>354</v>
      </c>
      <c r="G240" s="38"/>
      <c r="H240" s="38"/>
      <c r="I240" s="195"/>
      <c r="J240" s="38"/>
      <c r="K240" s="38"/>
      <c r="L240" s="41"/>
      <c r="M240" s="196"/>
      <c r="N240" s="19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161</v>
      </c>
      <c r="AU240" s="19" t="s">
        <v>89</v>
      </c>
    </row>
    <row r="241" spans="2:51" s="13" customFormat="1" ht="11.25">
      <c r="B241" s="198"/>
      <c r="C241" s="199"/>
      <c r="D241" s="200" t="s">
        <v>163</v>
      </c>
      <c r="E241" s="201" t="s">
        <v>19</v>
      </c>
      <c r="F241" s="202" t="s">
        <v>355</v>
      </c>
      <c r="G241" s="199"/>
      <c r="H241" s="203">
        <v>392.004</v>
      </c>
      <c r="I241" s="204"/>
      <c r="J241" s="199"/>
      <c r="K241" s="199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163</v>
      </c>
      <c r="AU241" s="209" t="s">
        <v>89</v>
      </c>
      <c r="AV241" s="13" t="s">
        <v>89</v>
      </c>
      <c r="AW241" s="13" t="s">
        <v>37</v>
      </c>
      <c r="AX241" s="13" t="s">
        <v>83</v>
      </c>
      <c r="AY241" s="209" t="s">
        <v>151</v>
      </c>
    </row>
    <row r="242" spans="1:65" s="2" customFormat="1" ht="24.2" customHeight="1">
      <c r="A242" s="36"/>
      <c r="B242" s="37"/>
      <c r="C242" s="180" t="s">
        <v>356</v>
      </c>
      <c r="D242" s="180" t="s">
        <v>154</v>
      </c>
      <c r="E242" s="181" t="s">
        <v>357</v>
      </c>
      <c r="F242" s="182" t="s">
        <v>358</v>
      </c>
      <c r="G242" s="183" t="s">
        <v>342</v>
      </c>
      <c r="H242" s="184">
        <v>43.556</v>
      </c>
      <c r="I242" s="185"/>
      <c r="J242" s="186">
        <f>ROUND(I242*H242,2)</f>
        <v>0</v>
      </c>
      <c r="K242" s="182" t="s">
        <v>158</v>
      </c>
      <c r="L242" s="41"/>
      <c r="M242" s="187" t="s">
        <v>19</v>
      </c>
      <c r="N242" s="188" t="s">
        <v>48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159</v>
      </c>
      <c r="AT242" s="191" t="s">
        <v>154</v>
      </c>
      <c r="AU242" s="191" t="s">
        <v>89</v>
      </c>
      <c r="AY242" s="19" t="s">
        <v>151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89</v>
      </c>
      <c r="BK242" s="192">
        <f>ROUND(I242*H242,2)</f>
        <v>0</v>
      </c>
      <c r="BL242" s="19" t="s">
        <v>159</v>
      </c>
      <c r="BM242" s="191" t="s">
        <v>359</v>
      </c>
    </row>
    <row r="243" spans="1:47" s="2" customFormat="1" ht="11.25">
      <c r="A243" s="36"/>
      <c r="B243" s="37"/>
      <c r="C243" s="38"/>
      <c r="D243" s="193" t="s">
        <v>161</v>
      </c>
      <c r="E243" s="38"/>
      <c r="F243" s="194" t="s">
        <v>360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161</v>
      </c>
      <c r="AU243" s="19" t="s">
        <v>89</v>
      </c>
    </row>
    <row r="244" spans="2:63" s="12" customFormat="1" ht="22.9" customHeight="1">
      <c r="B244" s="164"/>
      <c r="C244" s="165"/>
      <c r="D244" s="166" t="s">
        <v>75</v>
      </c>
      <c r="E244" s="178" t="s">
        <v>361</v>
      </c>
      <c r="F244" s="178" t="s">
        <v>362</v>
      </c>
      <c r="G244" s="165"/>
      <c r="H244" s="165"/>
      <c r="I244" s="168"/>
      <c r="J244" s="179">
        <f>BK244</f>
        <v>0</v>
      </c>
      <c r="K244" s="165"/>
      <c r="L244" s="170"/>
      <c r="M244" s="171"/>
      <c r="N244" s="172"/>
      <c r="O244" s="172"/>
      <c r="P244" s="173">
        <f>SUM(P245:P246)</f>
        <v>0</v>
      </c>
      <c r="Q244" s="172"/>
      <c r="R244" s="173">
        <f>SUM(R245:R246)</f>
        <v>0</v>
      </c>
      <c r="S244" s="172"/>
      <c r="T244" s="174">
        <f>SUM(T245:T246)</f>
        <v>0</v>
      </c>
      <c r="AR244" s="175" t="s">
        <v>83</v>
      </c>
      <c r="AT244" s="176" t="s">
        <v>75</v>
      </c>
      <c r="AU244" s="176" t="s">
        <v>83</v>
      </c>
      <c r="AY244" s="175" t="s">
        <v>151</v>
      </c>
      <c r="BK244" s="177">
        <f>SUM(BK245:BK246)</f>
        <v>0</v>
      </c>
    </row>
    <row r="245" spans="1:65" s="2" customFormat="1" ht="33" customHeight="1">
      <c r="A245" s="36"/>
      <c r="B245" s="37"/>
      <c r="C245" s="180" t="s">
        <v>363</v>
      </c>
      <c r="D245" s="180" t="s">
        <v>154</v>
      </c>
      <c r="E245" s="181" t="s">
        <v>364</v>
      </c>
      <c r="F245" s="182" t="s">
        <v>365</v>
      </c>
      <c r="G245" s="183" t="s">
        <v>342</v>
      </c>
      <c r="H245" s="184">
        <v>7.203</v>
      </c>
      <c r="I245" s="185"/>
      <c r="J245" s="186">
        <f>ROUND(I245*H245,2)</f>
        <v>0</v>
      </c>
      <c r="K245" s="182" t="s">
        <v>158</v>
      </c>
      <c r="L245" s="41"/>
      <c r="M245" s="187" t="s">
        <v>19</v>
      </c>
      <c r="N245" s="188" t="s">
        <v>48</v>
      </c>
      <c r="O245" s="66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159</v>
      </c>
      <c r="AT245" s="191" t="s">
        <v>154</v>
      </c>
      <c r="AU245" s="191" t="s">
        <v>89</v>
      </c>
      <c r="AY245" s="19" t="s">
        <v>151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89</v>
      </c>
      <c r="BK245" s="192">
        <f>ROUND(I245*H245,2)</f>
        <v>0</v>
      </c>
      <c r="BL245" s="19" t="s">
        <v>159</v>
      </c>
      <c r="BM245" s="191" t="s">
        <v>366</v>
      </c>
    </row>
    <row r="246" spans="1:47" s="2" customFormat="1" ht="11.25">
      <c r="A246" s="36"/>
      <c r="B246" s="37"/>
      <c r="C246" s="38"/>
      <c r="D246" s="193" t="s">
        <v>161</v>
      </c>
      <c r="E246" s="38"/>
      <c r="F246" s="194" t="s">
        <v>367</v>
      </c>
      <c r="G246" s="38"/>
      <c r="H246" s="38"/>
      <c r="I246" s="195"/>
      <c r="J246" s="38"/>
      <c r="K246" s="38"/>
      <c r="L246" s="41"/>
      <c r="M246" s="196"/>
      <c r="N246" s="197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161</v>
      </c>
      <c r="AU246" s="19" t="s">
        <v>89</v>
      </c>
    </row>
    <row r="247" spans="2:63" s="12" customFormat="1" ht="25.9" customHeight="1">
      <c r="B247" s="164"/>
      <c r="C247" s="165"/>
      <c r="D247" s="166" t="s">
        <v>75</v>
      </c>
      <c r="E247" s="167" t="s">
        <v>368</v>
      </c>
      <c r="F247" s="167" t="s">
        <v>369</v>
      </c>
      <c r="G247" s="165"/>
      <c r="H247" s="165"/>
      <c r="I247" s="168"/>
      <c r="J247" s="169">
        <f>BK247</f>
        <v>0</v>
      </c>
      <c r="K247" s="165"/>
      <c r="L247" s="170"/>
      <c r="M247" s="171"/>
      <c r="N247" s="172"/>
      <c r="O247" s="172"/>
      <c r="P247" s="173">
        <f>P248+P332+P361+P435+P445+P500+P508+P577+P606+P639+P651+P667</f>
        <v>0</v>
      </c>
      <c r="Q247" s="172"/>
      <c r="R247" s="173">
        <f>R248+R332+R361+R435+R445+R500+R508+R577+R606+R639+R651+R667</f>
        <v>12.96475045</v>
      </c>
      <c r="S247" s="172"/>
      <c r="T247" s="174">
        <f>T248+T332+T361+T435+T445+T500+T508+T577+T606+T639+T651+T667</f>
        <v>3.7964402999999995</v>
      </c>
      <c r="AR247" s="175" t="s">
        <v>89</v>
      </c>
      <c r="AT247" s="176" t="s">
        <v>75</v>
      </c>
      <c r="AU247" s="176" t="s">
        <v>76</v>
      </c>
      <c r="AY247" s="175" t="s">
        <v>151</v>
      </c>
      <c r="BK247" s="177">
        <f>BK248+BK332+BK361+BK435+BK445+BK500+BK508+BK577+BK606+BK639+BK651+BK667</f>
        <v>0</v>
      </c>
    </row>
    <row r="248" spans="2:63" s="12" customFormat="1" ht="22.9" customHeight="1">
      <c r="B248" s="164"/>
      <c r="C248" s="165"/>
      <c r="D248" s="166" t="s">
        <v>75</v>
      </c>
      <c r="E248" s="178" t="s">
        <v>370</v>
      </c>
      <c r="F248" s="178" t="s">
        <v>371</v>
      </c>
      <c r="G248" s="165"/>
      <c r="H248" s="165"/>
      <c r="I248" s="168"/>
      <c r="J248" s="179">
        <f>BK248</f>
        <v>0</v>
      </c>
      <c r="K248" s="165"/>
      <c r="L248" s="170"/>
      <c r="M248" s="171"/>
      <c r="N248" s="172"/>
      <c r="O248" s="172"/>
      <c r="P248" s="173">
        <f>SUM(P249:P331)</f>
        <v>0</v>
      </c>
      <c r="Q248" s="172"/>
      <c r="R248" s="173">
        <f>SUM(R249:R331)</f>
        <v>0.53146512</v>
      </c>
      <c r="S248" s="172"/>
      <c r="T248" s="174">
        <f>SUM(T249:T331)</f>
        <v>0</v>
      </c>
      <c r="AR248" s="175" t="s">
        <v>89</v>
      </c>
      <c r="AT248" s="176" t="s">
        <v>75</v>
      </c>
      <c r="AU248" s="176" t="s">
        <v>83</v>
      </c>
      <c r="AY248" s="175" t="s">
        <v>151</v>
      </c>
      <c r="BK248" s="177">
        <f>SUM(BK249:BK331)</f>
        <v>0</v>
      </c>
    </row>
    <row r="249" spans="1:65" s="2" customFormat="1" ht="24.2" customHeight="1">
      <c r="A249" s="36"/>
      <c r="B249" s="37"/>
      <c r="C249" s="180" t="s">
        <v>372</v>
      </c>
      <c r="D249" s="180" t="s">
        <v>154</v>
      </c>
      <c r="E249" s="181" t="s">
        <v>373</v>
      </c>
      <c r="F249" s="182" t="s">
        <v>374</v>
      </c>
      <c r="G249" s="183" t="s">
        <v>157</v>
      </c>
      <c r="H249" s="184">
        <v>114.01</v>
      </c>
      <c r="I249" s="185"/>
      <c r="J249" s="186">
        <f>ROUND(I249*H249,2)</f>
        <v>0</v>
      </c>
      <c r="K249" s="182" t="s">
        <v>158</v>
      </c>
      <c r="L249" s="41"/>
      <c r="M249" s="187" t="s">
        <v>19</v>
      </c>
      <c r="N249" s="188" t="s">
        <v>48</v>
      </c>
      <c r="O249" s="66"/>
      <c r="P249" s="189">
        <f>O249*H249</f>
        <v>0</v>
      </c>
      <c r="Q249" s="189">
        <v>0.0003</v>
      </c>
      <c r="R249" s="189">
        <f>Q249*H249</f>
        <v>0.034203</v>
      </c>
      <c r="S249" s="189">
        <v>0</v>
      </c>
      <c r="T249" s="19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290</v>
      </c>
      <c r="AT249" s="191" t="s">
        <v>154</v>
      </c>
      <c r="AU249" s="191" t="s">
        <v>89</v>
      </c>
      <c r="AY249" s="19" t="s">
        <v>151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89</v>
      </c>
      <c r="BK249" s="192">
        <f>ROUND(I249*H249,2)</f>
        <v>0</v>
      </c>
      <c r="BL249" s="19" t="s">
        <v>290</v>
      </c>
      <c r="BM249" s="191" t="s">
        <v>375</v>
      </c>
    </row>
    <row r="250" spans="1:47" s="2" customFormat="1" ht="11.25">
      <c r="A250" s="36"/>
      <c r="B250" s="37"/>
      <c r="C250" s="38"/>
      <c r="D250" s="193" t="s">
        <v>161</v>
      </c>
      <c r="E250" s="38"/>
      <c r="F250" s="194" t="s">
        <v>376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161</v>
      </c>
      <c r="AU250" s="19" t="s">
        <v>89</v>
      </c>
    </row>
    <row r="251" spans="2:51" s="14" customFormat="1" ht="11.25">
      <c r="B251" s="210"/>
      <c r="C251" s="211"/>
      <c r="D251" s="200" t="s">
        <v>163</v>
      </c>
      <c r="E251" s="212" t="s">
        <v>19</v>
      </c>
      <c r="F251" s="213" t="s">
        <v>377</v>
      </c>
      <c r="G251" s="211"/>
      <c r="H251" s="212" t="s">
        <v>19</v>
      </c>
      <c r="I251" s="214"/>
      <c r="J251" s="211"/>
      <c r="K251" s="211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163</v>
      </c>
      <c r="AU251" s="219" t="s">
        <v>89</v>
      </c>
      <c r="AV251" s="14" t="s">
        <v>83</v>
      </c>
      <c r="AW251" s="14" t="s">
        <v>37</v>
      </c>
      <c r="AX251" s="14" t="s">
        <v>76</v>
      </c>
      <c r="AY251" s="219" t="s">
        <v>151</v>
      </c>
    </row>
    <row r="252" spans="2:51" s="13" customFormat="1" ht="11.25">
      <c r="B252" s="198"/>
      <c r="C252" s="199"/>
      <c r="D252" s="200" t="s">
        <v>163</v>
      </c>
      <c r="E252" s="201" t="s">
        <v>19</v>
      </c>
      <c r="F252" s="202" t="s">
        <v>378</v>
      </c>
      <c r="G252" s="199"/>
      <c r="H252" s="203">
        <v>3.286</v>
      </c>
      <c r="I252" s="204"/>
      <c r="J252" s="199"/>
      <c r="K252" s="199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163</v>
      </c>
      <c r="AU252" s="209" t="s">
        <v>89</v>
      </c>
      <c r="AV252" s="13" t="s">
        <v>89</v>
      </c>
      <c r="AW252" s="13" t="s">
        <v>37</v>
      </c>
      <c r="AX252" s="13" t="s">
        <v>76</v>
      </c>
      <c r="AY252" s="209" t="s">
        <v>151</v>
      </c>
    </row>
    <row r="253" spans="2:51" s="13" customFormat="1" ht="11.25">
      <c r="B253" s="198"/>
      <c r="C253" s="199"/>
      <c r="D253" s="200" t="s">
        <v>163</v>
      </c>
      <c r="E253" s="201" t="s">
        <v>19</v>
      </c>
      <c r="F253" s="202" t="s">
        <v>379</v>
      </c>
      <c r="G253" s="199"/>
      <c r="H253" s="203">
        <v>1.51</v>
      </c>
      <c r="I253" s="204"/>
      <c r="J253" s="199"/>
      <c r="K253" s="199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163</v>
      </c>
      <c r="AU253" s="209" t="s">
        <v>89</v>
      </c>
      <c r="AV253" s="13" t="s">
        <v>89</v>
      </c>
      <c r="AW253" s="13" t="s">
        <v>37</v>
      </c>
      <c r="AX253" s="13" t="s">
        <v>76</v>
      </c>
      <c r="AY253" s="209" t="s">
        <v>151</v>
      </c>
    </row>
    <row r="254" spans="2:51" s="14" customFormat="1" ht="11.25">
      <c r="B254" s="210"/>
      <c r="C254" s="211"/>
      <c r="D254" s="200" t="s">
        <v>163</v>
      </c>
      <c r="E254" s="212" t="s">
        <v>19</v>
      </c>
      <c r="F254" s="213" t="s">
        <v>380</v>
      </c>
      <c r="G254" s="211"/>
      <c r="H254" s="212" t="s">
        <v>19</v>
      </c>
      <c r="I254" s="214"/>
      <c r="J254" s="211"/>
      <c r="K254" s="211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163</v>
      </c>
      <c r="AU254" s="219" t="s">
        <v>89</v>
      </c>
      <c r="AV254" s="14" t="s">
        <v>83</v>
      </c>
      <c r="AW254" s="14" t="s">
        <v>37</v>
      </c>
      <c r="AX254" s="14" t="s">
        <v>76</v>
      </c>
      <c r="AY254" s="219" t="s">
        <v>151</v>
      </c>
    </row>
    <row r="255" spans="2:51" s="13" customFormat="1" ht="11.25">
      <c r="B255" s="198"/>
      <c r="C255" s="199"/>
      <c r="D255" s="200" t="s">
        <v>163</v>
      </c>
      <c r="E255" s="201" t="s">
        <v>19</v>
      </c>
      <c r="F255" s="202" t="s">
        <v>381</v>
      </c>
      <c r="G255" s="199"/>
      <c r="H255" s="203">
        <v>15.99</v>
      </c>
      <c r="I255" s="204"/>
      <c r="J255" s="199"/>
      <c r="K255" s="199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163</v>
      </c>
      <c r="AU255" s="209" t="s">
        <v>89</v>
      </c>
      <c r="AV255" s="13" t="s">
        <v>89</v>
      </c>
      <c r="AW255" s="13" t="s">
        <v>37</v>
      </c>
      <c r="AX255" s="13" t="s">
        <v>76</v>
      </c>
      <c r="AY255" s="209" t="s">
        <v>151</v>
      </c>
    </row>
    <row r="256" spans="2:51" s="13" customFormat="1" ht="11.25">
      <c r="B256" s="198"/>
      <c r="C256" s="199"/>
      <c r="D256" s="200" t="s">
        <v>163</v>
      </c>
      <c r="E256" s="201" t="s">
        <v>19</v>
      </c>
      <c r="F256" s="202" t="s">
        <v>382</v>
      </c>
      <c r="G256" s="199"/>
      <c r="H256" s="203">
        <v>11.164</v>
      </c>
      <c r="I256" s="204"/>
      <c r="J256" s="199"/>
      <c r="K256" s="199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163</v>
      </c>
      <c r="AU256" s="209" t="s">
        <v>89</v>
      </c>
      <c r="AV256" s="13" t="s">
        <v>89</v>
      </c>
      <c r="AW256" s="13" t="s">
        <v>37</v>
      </c>
      <c r="AX256" s="13" t="s">
        <v>76</v>
      </c>
      <c r="AY256" s="209" t="s">
        <v>151</v>
      </c>
    </row>
    <row r="257" spans="2:51" s="13" customFormat="1" ht="11.25">
      <c r="B257" s="198"/>
      <c r="C257" s="199"/>
      <c r="D257" s="200" t="s">
        <v>163</v>
      </c>
      <c r="E257" s="201" t="s">
        <v>19</v>
      </c>
      <c r="F257" s="202" t="s">
        <v>383</v>
      </c>
      <c r="G257" s="199"/>
      <c r="H257" s="203">
        <v>10.55</v>
      </c>
      <c r="I257" s="204"/>
      <c r="J257" s="199"/>
      <c r="K257" s="199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163</v>
      </c>
      <c r="AU257" s="209" t="s">
        <v>89</v>
      </c>
      <c r="AV257" s="13" t="s">
        <v>89</v>
      </c>
      <c r="AW257" s="13" t="s">
        <v>37</v>
      </c>
      <c r="AX257" s="13" t="s">
        <v>76</v>
      </c>
      <c r="AY257" s="209" t="s">
        <v>151</v>
      </c>
    </row>
    <row r="258" spans="2:51" s="14" customFormat="1" ht="11.25">
      <c r="B258" s="210"/>
      <c r="C258" s="211"/>
      <c r="D258" s="200" t="s">
        <v>163</v>
      </c>
      <c r="E258" s="212" t="s">
        <v>19</v>
      </c>
      <c r="F258" s="213" t="s">
        <v>384</v>
      </c>
      <c r="G258" s="211"/>
      <c r="H258" s="212" t="s">
        <v>19</v>
      </c>
      <c r="I258" s="214"/>
      <c r="J258" s="211"/>
      <c r="K258" s="211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163</v>
      </c>
      <c r="AU258" s="219" t="s">
        <v>89</v>
      </c>
      <c r="AV258" s="14" t="s">
        <v>83</v>
      </c>
      <c r="AW258" s="14" t="s">
        <v>37</v>
      </c>
      <c r="AX258" s="14" t="s">
        <v>76</v>
      </c>
      <c r="AY258" s="219" t="s">
        <v>151</v>
      </c>
    </row>
    <row r="259" spans="2:51" s="13" customFormat="1" ht="11.25">
      <c r="B259" s="198"/>
      <c r="C259" s="199"/>
      <c r="D259" s="200" t="s">
        <v>163</v>
      </c>
      <c r="E259" s="201" t="s">
        <v>19</v>
      </c>
      <c r="F259" s="202" t="s">
        <v>385</v>
      </c>
      <c r="G259" s="199"/>
      <c r="H259" s="203">
        <v>36.7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163</v>
      </c>
      <c r="AU259" s="209" t="s">
        <v>89</v>
      </c>
      <c r="AV259" s="13" t="s">
        <v>89</v>
      </c>
      <c r="AW259" s="13" t="s">
        <v>37</v>
      </c>
      <c r="AX259" s="13" t="s">
        <v>76</v>
      </c>
      <c r="AY259" s="209" t="s">
        <v>151</v>
      </c>
    </row>
    <row r="260" spans="2:51" s="13" customFormat="1" ht="11.25">
      <c r="B260" s="198"/>
      <c r="C260" s="199"/>
      <c r="D260" s="200" t="s">
        <v>163</v>
      </c>
      <c r="E260" s="201" t="s">
        <v>19</v>
      </c>
      <c r="F260" s="202" t="s">
        <v>386</v>
      </c>
      <c r="G260" s="199"/>
      <c r="H260" s="203">
        <v>31.39</v>
      </c>
      <c r="I260" s="204"/>
      <c r="J260" s="199"/>
      <c r="K260" s="199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163</v>
      </c>
      <c r="AU260" s="209" t="s">
        <v>89</v>
      </c>
      <c r="AV260" s="13" t="s">
        <v>89</v>
      </c>
      <c r="AW260" s="13" t="s">
        <v>37</v>
      </c>
      <c r="AX260" s="13" t="s">
        <v>76</v>
      </c>
      <c r="AY260" s="209" t="s">
        <v>151</v>
      </c>
    </row>
    <row r="261" spans="2:51" s="14" customFormat="1" ht="11.25">
      <c r="B261" s="210"/>
      <c r="C261" s="211"/>
      <c r="D261" s="200" t="s">
        <v>163</v>
      </c>
      <c r="E261" s="212" t="s">
        <v>19</v>
      </c>
      <c r="F261" s="213" t="s">
        <v>387</v>
      </c>
      <c r="G261" s="211"/>
      <c r="H261" s="212" t="s">
        <v>19</v>
      </c>
      <c r="I261" s="214"/>
      <c r="J261" s="211"/>
      <c r="K261" s="211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163</v>
      </c>
      <c r="AU261" s="219" t="s">
        <v>89</v>
      </c>
      <c r="AV261" s="14" t="s">
        <v>83</v>
      </c>
      <c r="AW261" s="14" t="s">
        <v>37</v>
      </c>
      <c r="AX261" s="14" t="s">
        <v>76</v>
      </c>
      <c r="AY261" s="219" t="s">
        <v>151</v>
      </c>
    </row>
    <row r="262" spans="2:51" s="13" customFormat="1" ht="11.25">
      <c r="B262" s="198"/>
      <c r="C262" s="199"/>
      <c r="D262" s="200" t="s">
        <v>163</v>
      </c>
      <c r="E262" s="201" t="s">
        <v>19</v>
      </c>
      <c r="F262" s="202" t="s">
        <v>388</v>
      </c>
      <c r="G262" s="199"/>
      <c r="H262" s="203">
        <v>3.42</v>
      </c>
      <c r="I262" s="204"/>
      <c r="J262" s="199"/>
      <c r="K262" s="199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163</v>
      </c>
      <c r="AU262" s="209" t="s">
        <v>89</v>
      </c>
      <c r="AV262" s="13" t="s">
        <v>89</v>
      </c>
      <c r="AW262" s="13" t="s">
        <v>37</v>
      </c>
      <c r="AX262" s="13" t="s">
        <v>76</v>
      </c>
      <c r="AY262" s="209" t="s">
        <v>151</v>
      </c>
    </row>
    <row r="263" spans="2:51" s="15" customFormat="1" ht="11.25">
      <c r="B263" s="220"/>
      <c r="C263" s="221"/>
      <c r="D263" s="200" t="s">
        <v>163</v>
      </c>
      <c r="E263" s="222" t="s">
        <v>19</v>
      </c>
      <c r="F263" s="223" t="s">
        <v>173</v>
      </c>
      <c r="G263" s="221"/>
      <c r="H263" s="224">
        <v>114.01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163</v>
      </c>
      <c r="AU263" s="230" t="s">
        <v>89</v>
      </c>
      <c r="AV263" s="15" t="s">
        <v>159</v>
      </c>
      <c r="AW263" s="15" t="s">
        <v>37</v>
      </c>
      <c r="AX263" s="15" t="s">
        <v>83</v>
      </c>
      <c r="AY263" s="230" t="s">
        <v>151</v>
      </c>
    </row>
    <row r="264" spans="1:65" s="2" customFormat="1" ht="16.5" customHeight="1">
      <c r="A264" s="36"/>
      <c r="B264" s="37"/>
      <c r="C264" s="231" t="s">
        <v>389</v>
      </c>
      <c r="D264" s="231" t="s">
        <v>219</v>
      </c>
      <c r="E264" s="232" t="s">
        <v>390</v>
      </c>
      <c r="F264" s="233" t="s">
        <v>391</v>
      </c>
      <c r="G264" s="234" t="s">
        <v>157</v>
      </c>
      <c r="H264" s="235">
        <v>116.29</v>
      </c>
      <c r="I264" s="236"/>
      <c r="J264" s="237">
        <f>ROUND(I264*H264,2)</f>
        <v>0</v>
      </c>
      <c r="K264" s="233" t="s">
        <v>158</v>
      </c>
      <c r="L264" s="238"/>
      <c r="M264" s="239" t="s">
        <v>19</v>
      </c>
      <c r="N264" s="240" t="s">
        <v>48</v>
      </c>
      <c r="O264" s="66"/>
      <c r="P264" s="189">
        <f>O264*H264</f>
        <v>0</v>
      </c>
      <c r="Q264" s="189">
        <v>0.0025</v>
      </c>
      <c r="R264" s="189">
        <f>Q264*H264</f>
        <v>0.290725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392</v>
      </c>
      <c r="AT264" s="191" t="s">
        <v>219</v>
      </c>
      <c r="AU264" s="191" t="s">
        <v>89</v>
      </c>
      <c r="AY264" s="19" t="s">
        <v>151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89</v>
      </c>
      <c r="BK264" s="192">
        <f>ROUND(I264*H264,2)</f>
        <v>0</v>
      </c>
      <c r="BL264" s="19" t="s">
        <v>290</v>
      </c>
      <c r="BM264" s="191" t="s">
        <v>393</v>
      </c>
    </row>
    <row r="265" spans="2:51" s="13" customFormat="1" ht="11.25">
      <c r="B265" s="198"/>
      <c r="C265" s="199"/>
      <c r="D265" s="200" t="s">
        <v>163</v>
      </c>
      <c r="E265" s="201" t="s">
        <v>19</v>
      </c>
      <c r="F265" s="202" t="s">
        <v>394</v>
      </c>
      <c r="G265" s="199"/>
      <c r="H265" s="203">
        <v>116.29</v>
      </c>
      <c r="I265" s="204"/>
      <c r="J265" s="199"/>
      <c r="K265" s="199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163</v>
      </c>
      <c r="AU265" s="209" t="s">
        <v>89</v>
      </c>
      <c r="AV265" s="13" t="s">
        <v>89</v>
      </c>
      <c r="AW265" s="13" t="s">
        <v>37</v>
      </c>
      <c r="AX265" s="13" t="s">
        <v>83</v>
      </c>
      <c r="AY265" s="209" t="s">
        <v>151</v>
      </c>
    </row>
    <row r="266" spans="1:65" s="2" customFormat="1" ht="24.2" customHeight="1">
      <c r="A266" s="36"/>
      <c r="B266" s="37"/>
      <c r="C266" s="180" t="s">
        <v>395</v>
      </c>
      <c r="D266" s="180" t="s">
        <v>154</v>
      </c>
      <c r="E266" s="181" t="s">
        <v>396</v>
      </c>
      <c r="F266" s="182" t="s">
        <v>397</v>
      </c>
      <c r="G266" s="183" t="s">
        <v>157</v>
      </c>
      <c r="H266" s="184">
        <v>116.521</v>
      </c>
      <c r="I266" s="185"/>
      <c r="J266" s="186">
        <f>ROUND(I266*H266,2)</f>
        <v>0</v>
      </c>
      <c r="K266" s="182" t="s">
        <v>158</v>
      </c>
      <c r="L266" s="41"/>
      <c r="M266" s="187" t="s">
        <v>19</v>
      </c>
      <c r="N266" s="188" t="s">
        <v>48</v>
      </c>
      <c r="O266" s="66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290</v>
      </c>
      <c r="AT266" s="191" t="s">
        <v>154</v>
      </c>
      <c r="AU266" s="191" t="s">
        <v>89</v>
      </c>
      <c r="AY266" s="19" t="s">
        <v>151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89</v>
      </c>
      <c r="BK266" s="192">
        <f>ROUND(I266*H266,2)</f>
        <v>0</v>
      </c>
      <c r="BL266" s="19" t="s">
        <v>290</v>
      </c>
      <c r="BM266" s="191" t="s">
        <v>398</v>
      </c>
    </row>
    <row r="267" spans="1:47" s="2" customFormat="1" ht="11.25">
      <c r="A267" s="36"/>
      <c r="B267" s="37"/>
      <c r="C267" s="38"/>
      <c r="D267" s="193" t="s">
        <v>161</v>
      </c>
      <c r="E267" s="38"/>
      <c r="F267" s="194" t="s">
        <v>399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161</v>
      </c>
      <c r="AU267" s="19" t="s">
        <v>89</v>
      </c>
    </row>
    <row r="268" spans="2:51" s="14" customFormat="1" ht="11.25">
      <c r="B268" s="210"/>
      <c r="C268" s="211"/>
      <c r="D268" s="200" t="s">
        <v>163</v>
      </c>
      <c r="E268" s="212" t="s">
        <v>19</v>
      </c>
      <c r="F268" s="213" t="s">
        <v>400</v>
      </c>
      <c r="G268" s="211"/>
      <c r="H268" s="212" t="s">
        <v>19</v>
      </c>
      <c r="I268" s="214"/>
      <c r="J268" s="211"/>
      <c r="K268" s="211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163</v>
      </c>
      <c r="AU268" s="219" t="s">
        <v>89</v>
      </c>
      <c r="AV268" s="14" t="s">
        <v>83</v>
      </c>
      <c r="AW268" s="14" t="s">
        <v>37</v>
      </c>
      <c r="AX268" s="14" t="s">
        <v>76</v>
      </c>
      <c r="AY268" s="219" t="s">
        <v>151</v>
      </c>
    </row>
    <row r="269" spans="2:51" s="13" customFormat="1" ht="11.25">
      <c r="B269" s="198"/>
      <c r="C269" s="199"/>
      <c r="D269" s="200" t="s">
        <v>163</v>
      </c>
      <c r="E269" s="201" t="s">
        <v>19</v>
      </c>
      <c r="F269" s="202" t="s">
        <v>401</v>
      </c>
      <c r="G269" s="199"/>
      <c r="H269" s="203">
        <v>37.06</v>
      </c>
      <c r="I269" s="204"/>
      <c r="J269" s="199"/>
      <c r="K269" s="199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163</v>
      </c>
      <c r="AU269" s="209" t="s">
        <v>89</v>
      </c>
      <c r="AV269" s="13" t="s">
        <v>89</v>
      </c>
      <c r="AW269" s="13" t="s">
        <v>37</v>
      </c>
      <c r="AX269" s="13" t="s">
        <v>76</v>
      </c>
      <c r="AY269" s="209" t="s">
        <v>151</v>
      </c>
    </row>
    <row r="270" spans="2:51" s="13" customFormat="1" ht="11.25">
      <c r="B270" s="198"/>
      <c r="C270" s="199"/>
      <c r="D270" s="200" t="s">
        <v>163</v>
      </c>
      <c r="E270" s="201" t="s">
        <v>19</v>
      </c>
      <c r="F270" s="202" t="s">
        <v>402</v>
      </c>
      <c r="G270" s="199"/>
      <c r="H270" s="203">
        <v>31.87</v>
      </c>
      <c r="I270" s="204"/>
      <c r="J270" s="199"/>
      <c r="K270" s="199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163</v>
      </c>
      <c r="AU270" s="209" t="s">
        <v>89</v>
      </c>
      <c r="AV270" s="13" t="s">
        <v>89</v>
      </c>
      <c r="AW270" s="13" t="s">
        <v>37</v>
      </c>
      <c r="AX270" s="13" t="s">
        <v>76</v>
      </c>
      <c r="AY270" s="209" t="s">
        <v>151</v>
      </c>
    </row>
    <row r="271" spans="2:51" s="13" customFormat="1" ht="11.25">
      <c r="B271" s="198"/>
      <c r="C271" s="199"/>
      <c r="D271" s="200" t="s">
        <v>163</v>
      </c>
      <c r="E271" s="201" t="s">
        <v>19</v>
      </c>
      <c r="F271" s="202" t="s">
        <v>403</v>
      </c>
      <c r="G271" s="199"/>
      <c r="H271" s="203">
        <v>16.292</v>
      </c>
      <c r="I271" s="204"/>
      <c r="J271" s="199"/>
      <c r="K271" s="199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163</v>
      </c>
      <c r="AU271" s="209" t="s">
        <v>89</v>
      </c>
      <c r="AV271" s="13" t="s">
        <v>89</v>
      </c>
      <c r="AW271" s="13" t="s">
        <v>37</v>
      </c>
      <c r="AX271" s="13" t="s">
        <v>76</v>
      </c>
      <c r="AY271" s="209" t="s">
        <v>151</v>
      </c>
    </row>
    <row r="272" spans="2:51" s="16" customFormat="1" ht="11.25">
      <c r="B272" s="241"/>
      <c r="C272" s="242"/>
      <c r="D272" s="200" t="s">
        <v>163</v>
      </c>
      <c r="E272" s="243" t="s">
        <v>19</v>
      </c>
      <c r="F272" s="244" t="s">
        <v>277</v>
      </c>
      <c r="G272" s="242"/>
      <c r="H272" s="245">
        <v>85.222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AT272" s="251" t="s">
        <v>163</v>
      </c>
      <c r="AU272" s="251" t="s">
        <v>89</v>
      </c>
      <c r="AV272" s="16" t="s">
        <v>174</v>
      </c>
      <c r="AW272" s="16" t="s">
        <v>37</v>
      </c>
      <c r="AX272" s="16" t="s">
        <v>76</v>
      </c>
      <c r="AY272" s="251" t="s">
        <v>151</v>
      </c>
    </row>
    <row r="273" spans="2:51" s="14" customFormat="1" ht="11.25">
      <c r="B273" s="210"/>
      <c r="C273" s="211"/>
      <c r="D273" s="200" t="s">
        <v>163</v>
      </c>
      <c r="E273" s="212" t="s">
        <v>19</v>
      </c>
      <c r="F273" s="213" t="s">
        <v>404</v>
      </c>
      <c r="G273" s="211"/>
      <c r="H273" s="212" t="s">
        <v>19</v>
      </c>
      <c r="I273" s="214"/>
      <c r="J273" s="211"/>
      <c r="K273" s="211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163</v>
      </c>
      <c r="AU273" s="219" t="s">
        <v>89</v>
      </c>
      <c r="AV273" s="14" t="s">
        <v>83</v>
      </c>
      <c r="AW273" s="14" t="s">
        <v>37</v>
      </c>
      <c r="AX273" s="14" t="s">
        <v>76</v>
      </c>
      <c r="AY273" s="219" t="s">
        <v>151</v>
      </c>
    </row>
    <row r="274" spans="2:51" s="13" customFormat="1" ht="11.25">
      <c r="B274" s="198"/>
      <c r="C274" s="199"/>
      <c r="D274" s="200" t="s">
        <v>163</v>
      </c>
      <c r="E274" s="201" t="s">
        <v>19</v>
      </c>
      <c r="F274" s="202" t="s">
        <v>405</v>
      </c>
      <c r="G274" s="199"/>
      <c r="H274" s="203">
        <v>15.819</v>
      </c>
      <c r="I274" s="204"/>
      <c r="J274" s="199"/>
      <c r="K274" s="199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163</v>
      </c>
      <c r="AU274" s="209" t="s">
        <v>89</v>
      </c>
      <c r="AV274" s="13" t="s">
        <v>89</v>
      </c>
      <c r="AW274" s="13" t="s">
        <v>37</v>
      </c>
      <c r="AX274" s="13" t="s">
        <v>76</v>
      </c>
      <c r="AY274" s="209" t="s">
        <v>151</v>
      </c>
    </row>
    <row r="275" spans="2:51" s="13" customFormat="1" ht="11.25">
      <c r="B275" s="198"/>
      <c r="C275" s="199"/>
      <c r="D275" s="200" t="s">
        <v>163</v>
      </c>
      <c r="E275" s="201" t="s">
        <v>19</v>
      </c>
      <c r="F275" s="202" t="s">
        <v>383</v>
      </c>
      <c r="G275" s="199"/>
      <c r="H275" s="203">
        <v>10.55</v>
      </c>
      <c r="I275" s="204"/>
      <c r="J275" s="199"/>
      <c r="K275" s="199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163</v>
      </c>
      <c r="AU275" s="209" t="s">
        <v>89</v>
      </c>
      <c r="AV275" s="13" t="s">
        <v>89</v>
      </c>
      <c r="AW275" s="13" t="s">
        <v>37</v>
      </c>
      <c r="AX275" s="13" t="s">
        <v>76</v>
      </c>
      <c r="AY275" s="209" t="s">
        <v>151</v>
      </c>
    </row>
    <row r="276" spans="2:51" s="14" customFormat="1" ht="11.25">
      <c r="B276" s="210"/>
      <c r="C276" s="211"/>
      <c r="D276" s="200" t="s">
        <v>163</v>
      </c>
      <c r="E276" s="212" t="s">
        <v>19</v>
      </c>
      <c r="F276" s="213" t="s">
        <v>406</v>
      </c>
      <c r="G276" s="211"/>
      <c r="H276" s="212" t="s">
        <v>19</v>
      </c>
      <c r="I276" s="214"/>
      <c r="J276" s="211"/>
      <c r="K276" s="211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163</v>
      </c>
      <c r="AU276" s="219" t="s">
        <v>89</v>
      </c>
      <c r="AV276" s="14" t="s">
        <v>83</v>
      </c>
      <c r="AW276" s="14" t="s">
        <v>37</v>
      </c>
      <c r="AX276" s="14" t="s">
        <v>76</v>
      </c>
      <c r="AY276" s="219" t="s">
        <v>151</v>
      </c>
    </row>
    <row r="277" spans="2:51" s="13" customFormat="1" ht="11.25">
      <c r="B277" s="198"/>
      <c r="C277" s="199"/>
      <c r="D277" s="200" t="s">
        <v>163</v>
      </c>
      <c r="E277" s="201" t="s">
        <v>19</v>
      </c>
      <c r="F277" s="202" t="s">
        <v>407</v>
      </c>
      <c r="G277" s="199"/>
      <c r="H277" s="203">
        <v>3.42</v>
      </c>
      <c r="I277" s="204"/>
      <c r="J277" s="199"/>
      <c r="K277" s="199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163</v>
      </c>
      <c r="AU277" s="209" t="s">
        <v>89</v>
      </c>
      <c r="AV277" s="13" t="s">
        <v>89</v>
      </c>
      <c r="AW277" s="13" t="s">
        <v>37</v>
      </c>
      <c r="AX277" s="13" t="s">
        <v>76</v>
      </c>
      <c r="AY277" s="209" t="s">
        <v>151</v>
      </c>
    </row>
    <row r="278" spans="2:51" s="13" customFormat="1" ht="11.25">
      <c r="B278" s="198"/>
      <c r="C278" s="199"/>
      <c r="D278" s="200" t="s">
        <v>163</v>
      </c>
      <c r="E278" s="201" t="s">
        <v>19</v>
      </c>
      <c r="F278" s="202" t="s">
        <v>379</v>
      </c>
      <c r="G278" s="199"/>
      <c r="H278" s="203">
        <v>1.51</v>
      </c>
      <c r="I278" s="204"/>
      <c r="J278" s="199"/>
      <c r="K278" s="199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163</v>
      </c>
      <c r="AU278" s="209" t="s">
        <v>89</v>
      </c>
      <c r="AV278" s="13" t="s">
        <v>89</v>
      </c>
      <c r="AW278" s="13" t="s">
        <v>37</v>
      </c>
      <c r="AX278" s="13" t="s">
        <v>76</v>
      </c>
      <c r="AY278" s="209" t="s">
        <v>151</v>
      </c>
    </row>
    <row r="279" spans="2:51" s="16" customFormat="1" ht="11.25">
      <c r="B279" s="241"/>
      <c r="C279" s="242"/>
      <c r="D279" s="200" t="s">
        <v>163</v>
      </c>
      <c r="E279" s="243" t="s">
        <v>19</v>
      </c>
      <c r="F279" s="244" t="s">
        <v>277</v>
      </c>
      <c r="G279" s="242"/>
      <c r="H279" s="245">
        <v>31.299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AT279" s="251" t="s">
        <v>163</v>
      </c>
      <c r="AU279" s="251" t="s">
        <v>89</v>
      </c>
      <c r="AV279" s="16" t="s">
        <v>174</v>
      </c>
      <c r="AW279" s="16" t="s">
        <v>37</v>
      </c>
      <c r="AX279" s="16" t="s">
        <v>76</v>
      </c>
      <c r="AY279" s="251" t="s">
        <v>151</v>
      </c>
    </row>
    <row r="280" spans="2:51" s="15" customFormat="1" ht="11.25">
      <c r="B280" s="220"/>
      <c r="C280" s="221"/>
      <c r="D280" s="200" t="s">
        <v>163</v>
      </c>
      <c r="E280" s="222" t="s">
        <v>19</v>
      </c>
      <c r="F280" s="223" t="s">
        <v>173</v>
      </c>
      <c r="G280" s="221"/>
      <c r="H280" s="224">
        <v>116.521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163</v>
      </c>
      <c r="AU280" s="230" t="s">
        <v>89</v>
      </c>
      <c r="AV280" s="15" t="s">
        <v>159</v>
      </c>
      <c r="AW280" s="15" t="s">
        <v>37</v>
      </c>
      <c r="AX280" s="15" t="s">
        <v>83</v>
      </c>
      <c r="AY280" s="230" t="s">
        <v>151</v>
      </c>
    </row>
    <row r="281" spans="1:65" s="2" customFormat="1" ht="16.5" customHeight="1">
      <c r="A281" s="36"/>
      <c r="B281" s="37"/>
      <c r="C281" s="231" t="s">
        <v>408</v>
      </c>
      <c r="D281" s="231" t="s">
        <v>219</v>
      </c>
      <c r="E281" s="232" t="s">
        <v>409</v>
      </c>
      <c r="F281" s="233" t="s">
        <v>410</v>
      </c>
      <c r="G281" s="234" t="s">
        <v>157</v>
      </c>
      <c r="H281" s="235">
        <v>86.926</v>
      </c>
      <c r="I281" s="236"/>
      <c r="J281" s="237">
        <f>ROUND(I281*H281,2)</f>
        <v>0</v>
      </c>
      <c r="K281" s="233" t="s">
        <v>158</v>
      </c>
      <c r="L281" s="238"/>
      <c r="M281" s="239" t="s">
        <v>19</v>
      </c>
      <c r="N281" s="240" t="s">
        <v>48</v>
      </c>
      <c r="O281" s="66"/>
      <c r="P281" s="189">
        <f>O281*H281</f>
        <v>0</v>
      </c>
      <c r="Q281" s="189">
        <v>0.00052</v>
      </c>
      <c r="R281" s="189">
        <f>Q281*H281</f>
        <v>0.045201519999999995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392</v>
      </c>
      <c r="AT281" s="191" t="s">
        <v>219</v>
      </c>
      <c r="AU281" s="191" t="s">
        <v>89</v>
      </c>
      <c r="AY281" s="19" t="s">
        <v>151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89</v>
      </c>
      <c r="BK281" s="192">
        <f>ROUND(I281*H281,2)</f>
        <v>0</v>
      </c>
      <c r="BL281" s="19" t="s">
        <v>290</v>
      </c>
      <c r="BM281" s="191" t="s">
        <v>411</v>
      </c>
    </row>
    <row r="282" spans="2:51" s="14" customFormat="1" ht="11.25">
      <c r="B282" s="210"/>
      <c r="C282" s="211"/>
      <c r="D282" s="200" t="s">
        <v>163</v>
      </c>
      <c r="E282" s="212" t="s">
        <v>19</v>
      </c>
      <c r="F282" s="213" t="s">
        <v>400</v>
      </c>
      <c r="G282" s="211"/>
      <c r="H282" s="212" t="s">
        <v>19</v>
      </c>
      <c r="I282" s="214"/>
      <c r="J282" s="211"/>
      <c r="K282" s="211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163</v>
      </c>
      <c r="AU282" s="219" t="s">
        <v>89</v>
      </c>
      <c r="AV282" s="14" t="s">
        <v>83</v>
      </c>
      <c r="AW282" s="14" t="s">
        <v>37</v>
      </c>
      <c r="AX282" s="14" t="s">
        <v>76</v>
      </c>
      <c r="AY282" s="219" t="s">
        <v>151</v>
      </c>
    </row>
    <row r="283" spans="2:51" s="13" customFormat="1" ht="11.25">
      <c r="B283" s="198"/>
      <c r="C283" s="199"/>
      <c r="D283" s="200" t="s">
        <v>163</v>
      </c>
      <c r="E283" s="201" t="s">
        <v>19</v>
      </c>
      <c r="F283" s="202" t="s">
        <v>401</v>
      </c>
      <c r="G283" s="199"/>
      <c r="H283" s="203">
        <v>37.06</v>
      </c>
      <c r="I283" s="204"/>
      <c r="J283" s="199"/>
      <c r="K283" s="199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163</v>
      </c>
      <c r="AU283" s="209" t="s">
        <v>89</v>
      </c>
      <c r="AV283" s="13" t="s">
        <v>89</v>
      </c>
      <c r="AW283" s="13" t="s">
        <v>37</v>
      </c>
      <c r="AX283" s="13" t="s">
        <v>76</v>
      </c>
      <c r="AY283" s="209" t="s">
        <v>151</v>
      </c>
    </row>
    <row r="284" spans="2:51" s="13" customFormat="1" ht="11.25">
      <c r="B284" s="198"/>
      <c r="C284" s="199"/>
      <c r="D284" s="200" t="s">
        <v>163</v>
      </c>
      <c r="E284" s="201" t="s">
        <v>19</v>
      </c>
      <c r="F284" s="202" t="s">
        <v>402</v>
      </c>
      <c r="G284" s="199"/>
      <c r="H284" s="203">
        <v>31.87</v>
      </c>
      <c r="I284" s="204"/>
      <c r="J284" s="199"/>
      <c r="K284" s="199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163</v>
      </c>
      <c r="AU284" s="209" t="s">
        <v>89</v>
      </c>
      <c r="AV284" s="13" t="s">
        <v>89</v>
      </c>
      <c r="AW284" s="13" t="s">
        <v>37</v>
      </c>
      <c r="AX284" s="13" t="s">
        <v>76</v>
      </c>
      <c r="AY284" s="209" t="s">
        <v>151</v>
      </c>
    </row>
    <row r="285" spans="2:51" s="13" customFormat="1" ht="11.25">
      <c r="B285" s="198"/>
      <c r="C285" s="199"/>
      <c r="D285" s="200" t="s">
        <v>163</v>
      </c>
      <c r="E285" s="201" t="s">
        <v>19</v>
      </c>
      <c r="F285" s="202" t="s">
        <v>403</v>
      </c>
      <c r="G285" s="199"/>
      <c r="H285" s="203">
        <v>16.292</v>
      </c>
      <c r="I285" s="204"/>
      <c r="J285" s="199"/>
      <c r="K285" s="199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163</v>
      </c>
      <c r="AU285" s="209" t="s">
        <v>89</v>
      </c>
      <c r="AV285" s="13" t="s">
        <v>89</v>
      </c>
      <c r="AW285" s="13" t="s">
        <v>37</v>
      </c>
      <c r="AX285" s="13" t="s">
        <v>76</v>
      </c>
      <c r="AY285" s="209" t="s">
        <v>151</v>
      </c>
    </row>
    <row r="286" spans="2:51" s="15" customFormat="1" ht="11.25">
      <c r="B286" s="220"/>
      <c r="C286" s="221"/>
      <c r="D286" s="200" t="s">
        <v>163</v>
      </c>
      <c r="E286" s="222" t="s">
        <v>19</v>
      </c>
      <c r="F286" s="223" t="s">
        <v>173</v>
      </c>
      <c r="G286" s="221"/>
      <c r="H286" s="224">
        <v>85.222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163</v>
      </c>
      <c r="AU286" s="230" t="s">
        <v>89</v>
      </c>
      <c r="AV286" s="15" t="s">
        <v>159</v>
      </c>
      <c r="AW286" s="15" t="s">
        <v>37</v>
      </c>
      <c r="AX286" s="15" t="s">
        <v>76</v>
      </c>
      <c r="AY286" s="230" t="s">
        <v>151</v>
      </c>
    </row>
    <row r="287" spans="2:51" s="13" customFormat="1" ht="11.25">
      <c r="B287" s="198"/>
      <c r="C287" s="199"/>
      <c r="D287" s="200" t="s">
        <v>163</v>
      </c>
      <c r="E287" s="201" t="s">
        <v>19</v>
      </c>
      <c r="F287" s="202" t="s">
        <v>412</v>
      </c>
      <c r="G287" s="199"/>
      <c r="H287" s="203">
        <v>86.926</v>
      </c>
      <c r="I287" s="204"/>
      <c r="J287" s="199"/>
      <c r="K287" s="199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163</v>
      </c>
      <c r="AU287" s="209" t="s">
        <v>89</v>
      </c>
      <c r="AV287" s="13" t="s">
        <v>89</v>
      </c>
      <c r="AW287" s="13" t="s">
        <v>37</v>
      </c>
      <c r="AX287" s="13" t="s">
        <v>83</v>
      </c>
      <c r="AY287" s="209" t="s">
        <v>151</v>
      </c>
    </row>
    <row r="288" spans="1:65" s="2" customFormat="1" ht="16.5" customHeight="1">
      <c r="A288" s="36"/>
      <c r="B288" s="37"/>
      <c r="C288" s="231" t="s">
        <v>413</v>
      </c>
      <c r="D288" s="231" t="s">
        <v>219</v>
      </c>
      <c r="E288" s="232" t="s">
        <v>414</v>
      </c>
      <c r="F288" s="233" t="s">
        <v>415</v>
      </c>
      <c r="G288" s="234" t="s">
        <v>262</v>
      </c>
      <c r="H288" s="235">
        <v>1.878</v>
      </c>
      <c r="I288" s="236"/>
      <c r="J288" s="237">
        <f>ROUND(I288*H288,2)</f>
        <v>0</v>
      </c>
      <c r="K288" s="233" t="s">
        <v>158</v>
      </c>
      <c r="L288" s="238"/>
      <c r="M288" s="239" t="s">
        <v>19</v>
      </c>
      <c r="N288" s="240" t="s">
        <v>48</v>
      </c>
      <c r="O288" s="66"/>
      <c r="P288" s="189">
        <f>O288*H288</f>
        <v>0</v>
      </c>
      <c r="Q288" s="189">
        <v>0.00314</v>
      </c>
      <c r="R288" s="189">
        <f>Q288*H288</f>
        <v>0.00589692</v>
      </c>
      <c r="S288" s="189">
        <v>0</v>
      </c>
      <c r="T288" s="19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1" t="s">
        <v>392</v>
      </c>
      <c r="AT288" s="191" t="s">
        <v>219</v>
      </c>
      <c r="AU288" s="191" t="s">
        <v>89</v>
      </c>
      <c r="AY288" s="19" t="s">
        <v>151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89</v>
      </c>
      <c r="BK288" s="192">
        <f>ROUND(I288*H288,2)</f>
        <v>0</v>
      </c>
      <c r="BL288" s="19" t="s">
        <v>290</v>
      </c>
      <c r="BM288" s="191" t="s">
        <v>416</v>
      </c>
    </row>
    <row r="289" spans="2:51" s="14" customFormat="1" ht="11.25">
      <c r="B289" s="210"/>
      <c r="C289" s="211"/>
      <c r="D289" s="200" t="s">
        <v>163</v>
      </c>
      <c r="E289" s="212" t="s">
        <v>19</v>
      </c>
      <c r="F289" s="213" t="s">
        <v>404</v>
      </c>
      <c r="G289" s="211"/>
      <c r="H289" s="212" t="s">
        <v>19</v>
      </c>
      <c r="I289" s="214"/>
      <c r="J289" s="211"/>
      <c r="K289" s="211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163</v>
      </c>
      <c r="AU289" s="219" t="s">
        <v>89</v>
      </c>
      <c r="AV289" s="14" t="s">
        <v>83</v>
      </c>
      <c r="AW289" s="14" t="s">
        <v>37</v>
      </c>
      <c r="AX289" s="14" t="s">
        <v>76</v>
      </c>
      <c r="AY289" s="219" t="s">
        <v>151</v>
      </c>
    </row>
    <row r="290" spans="2:51" s="13" customFormat="1" ht="11.25">
      <c r="B290" s="198"/>
      <c r="C290" s="199"/>
      <c r="D290" s="200" t="s">
        <v>163</v>
      </c>
      <c r="E290" s="201" t="s">
        <v>19</v>
      </c>
      <c r="F290" s="202" t="s">
        <v>405</v>
      </c>
      <c r="G290" s="199"/>
      <c r="H290" s="203">
        <v>15.819</v>
      </c>
      <c r="I290" s="204"/>
      <c r="J290" s="199"/>
      <c r="K290" s="199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163</v>
      </c>
      <c r="AU290" s="209" t="s">
        <v>89</v>
      </c>
      <c r="AV290" s="13" t="s">
        <v>89</v>
      </c>
      <c r="AW290" s="13" t="s">
        <v>37</v>
      </c>
      <c r="AX290" s="13" t="s">
        <v>76</v>
      </c>
      <c r="AY290" s="209" t="s">
        <v>151</v>
      </c>
    </row>
    <row r="291" spans="2:51" s="13" customFormat="1" ht="11.25">
      <c r="B291" s="198"/>
      <c r="C291" s="199"/>
      <c r="D291" s="200" t="s">
        <v>163</v>
      </c>
      <c r="E291" s="201" t="s">
        <v>19</v>
      </c>
      <c r="F291" s="202" t="s">
        <v>383</v>
      </c>
      <c r="G291" s="199"/>
      <c r="H291" s="203">
        <v>10.55</v>
      </c>
      <c r="I291" s="204"/>
      <c r="J291" s="199"/>
      <c r="K291" s="199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163</v>
      </c>
      <c r="AU291" s="209" t="s">
        <v>89</v>
      </c>
      <c r="AV291" s="13" t="s">
        <v>89</v>
      </c>
      <c r="AW291" s="13" t="s">
        <v>37</v>
      </c>
      <c r="AX291" s="13" t="s">
        <v>76</v>
      </c>
      <c r="AY291" s="209" t="s">
        <v>151</v>
      </c>
    </row>
    <row r="292" spans="2:51" s="14" customFormat="1" ht="11.25">
      <c r="B292" s="210"/>
      <c r="C292" s="211"/>
      <c r="D292" s="200" t="s">
        <v>163</v>
      </c>
      <c r="E292" s="212" t="s">
        <v>19</v>
      </c>
      <c r="F292" s="213" t="s">
        <v>406</v>
      </c>
      <c r="G292" s="211"/>
      <c r="H292" s="212" t="s">
        <v>19</v>
      </c>
      <c r="I292" s="214"/>
      <c r="J292" s="211"/>
      <c r="K292" s="211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163</v>
      </c>
      <c r="AU292" s="219" t="s">
        <v>89</v>
      </c>
      <c r="AV292" s="14" t="s">
        <v>83</v>
      </c>
      <c r="AW292" s="14" t="s">
        <v>37</v>
      </c>
      <c r="AX292" s="14" t="s">
        <v>76</v>
      </c>
      <c r="AY292" s="219" t="s">
        <v>151</v>
      </c>
    </row>
    <row r="293" spans="2:51" s="13" customFormat="1" ht="11.25">
      <c r="B293" s="198"/>
      <c r="C293" s="199"/>
      <c r="D293" s="200" t="s">
        <v>163</v>
      </c>
      <c r="E293" s="201" t="s">
        <v>19</v>
      </c>
      <c r="F293" s="202" t="s">
        <v>407</v>
      </c>
      <c r="G293" s="199"/>
      <c r="H293" s="203">
        <v>3.42</v>
      </c>
      <c r="I293" s="204"/>
      <c r="J293" s="199"/>
      <c r="K293" s="199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163</v>
      </c>
      <c r="AU293" s="209" t="s">
        <v>89</v>
      </c>
      <c r="AV293" s="13" t="s">
        <v>89</v>
      </c>
      <c r="AW293" s="13" t="s">
        <v>37</v>
      </c>
      <c r="AX293" s="13" t="s">
        <v>76</v>
      </c>
      <c r="AY293" s="209" t="s">
        <v>151</v>
      </c>
    </row>
    <row r="294" spans="2:51" s="13" customFormat="1" ht="11.25">
      <c r="B294" s="198"/>
      <c r="C294" s="199"/>
      <c r="D294" s="200" t="s">
        <v>163</v>
      </c>
      <c r="E294" s="201" t="s">
        <v>19</v>
      </c>
      <c r="F294" s="202" t="s">
        <v>379</v>
      </c>
      <c r="G294" s="199"/>
      <c r="H294" s="203">
        <v>1.51</v>
      </c>
      <c r="I294" s="204"/>
      <c r="J294" s="199"/>
      <c r="K294" s="199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163</v>
      </c>
      <c r="AU294" s="209" t="s">
        <v>89</v>
      </c>
      <c r="AV294" s="13" t="s">
        <v>89</v>
      </c>
      <c r="AW294" s="13" t="s">
        <v>37</v>
      </c>
      <c r="AX294" s="13" t="s">
        <v>76</v>
      </c>
      <c r="AY294" s="209" t="s">
        <v>151</v>
      </c>
    </row>
    <row r="295" spans="2:51" s="16" customFormat="1" ht="11.25">
      <c r="B295" s="241"/>
      <c r="C295" s="242"/>
      <c r="D295" s="200" t="s">
        <v>163</v>
      </c>
      <c r="E295" s="243" t="s">
        <v>19</v>
      </c>
      <c r="F295" s="244" t="s">
        <v>277</v>
      </c>
      <c r="G295" s="242"/>
      <c r="H295" s="245">
        <v>31.299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163</v>
      </c>
      <c r="AU295" s="251" t="s">
        <v>89</v>
      </c>
      <c r="AV295" s="16" t="s">
        <v>174</v>
      </c>
      <c r="AW295" s="16" t="s">
        <v>37</v>
      </c>
      <c r="AX295" s="16" t="s">
        <v>76</v>
      </c>
      <c r="AY295" s="251" t="s">
        <v>151</v>
      </c>
    </row>
    <row r="296" spans="2:51" s="13" customFormat="1" ht="11.25">
      <c r="B296" s="198"/>
      <c r="C296" s="199"/>
      <c r="D296" s="200" t="s">
        <v>163</v>
      </c>
      <c r="E296" s="201" t="s">
        <v>19</v>
      </c>
      <c r="F296" s="202" t="s">
        <v>417</v>
      </c>
      <c r="G296" s="199"/>
      <c r="H296" s="203">
        <v>1.878</v>
      </c>
      <c r="I296" s="204"/>
      <c r="J296" s="199"/>
      <c r="K296" s="199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163</v>
      </c>
      <c r="AU296" s="209" t="s">
        <v>89</v>
      </c>
      <c r="AV296" s="13" t="s">
        <v>89</v>
      </c>
      <c r="AW296" s="13" t="s">
        <v>37</v>
      </c>
      <c r="AX296" s="13" t="s">
        <v>83</v>
      </c>
      <c r="AY296" s="209" t="s">
        <v>151</v>
      </c>
    </row>
    <row r="297" spans="1:65" s="2" customFormat="1" ht="16.5" customHeight="1">
      <c r="A297" s="36"/>
      <c r="B297" s="37"/>
      <c r="C297" s="180" t="s">
        <v>418</v>
      </c>
      <c r="D297" s="180" t="s">
        <v>154</v>
      </c>
      <c r="E297" s="181" t="s">
        <v>419</v>
      </c>
      <c r="F297" s="182" t="s">
        <v>420</v>
      </c>
      <c r="G297" s="183" t="s">
        <v>157</v>
      </c>
      <c r="H297" s="184">
        <v>116.521</v>
      </c>
      <c r="I297" s="185"/>
      <c r="J297" s="186">
        <f>ROUND(I297*H297,2)</f>
        <v>0</v>
      </c>
      <c r="K297" s="182" t="s">
        <v>222</v>
      </c>
      <c r="L297" s="41"/>
      <c r="M297" s="187" t="s">
        <v>19</v>
      </c>
      <c r="N297" s="188" t="s">
        <v>48</v>
      </c>
      <c r="O297" s="66"/>
      <c r="P297" s="189">
        <f>O297*H297</f>
        <v>0</v>
      </c>
      <c r="Q297" s="189">
        <v>0</v>
      </c>
      <c r="R297" s="189">
        <f>Q297*H297</f>
        <v>0</v>
      </c>
      <c r="S297" s="189">
        <v>0</v>
      </c>
      <c r="T297" s="19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1" t="s">
        <v>290</v>
      </c>
      <c r="AT297" s="191" t="s">
        <v>154</v>
      </c>
      <c r="AU297" s="191" t="s">
        <v>89</v>
      </c>
      <c r="AY297" s="19" t="s">
        <v>151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89</v>
      </c>
      <c r="BK297" s="192">
        <f>ROUND(I297*H297,2)</f>
        <v>0</v>
      </c>
      <c r="BL297" s="19" t="s">
        <v>290</v>
      </c>
      <c r="BM297" s="191" t="s">
        <v>421</v>
      </c>
    </row>
    <row r="298" spans="2:51" s="14" customFormat="1" ht="11.25">
      <c r="B298" s="210"/>
      <c r="C298" s="211"/>
      <c r="D298" s="200" t="s">
        <v>163</v>
      </c>
      <c r="E298" s="212" t="s">
        <v>19</v>
      </c>
      <c r="F298" s="213" t="s">
        <v>400</v>
      </c>
      <c r="G298" s="211"/>
      <c r="H298" s="212" t="s">
        <v>19</v>
      </c>
      <c r="I298" s="214"/>
      <c r="J298" s="211"/>
      <c r="K298" s="211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163</v>
      </c>
      <c r="AU298" s="219" t="s">
        <v>89</v>
      </c>
      <c r="AV298" s="14" t="s">
        <v>83</v>
      </c>
      <c r="AW298" s="14" t="s">
        <v>37</v>
      </c>
      <c r="AX298" s="14" t="s">
        <v>76</v>
      </c>
      <c r="AY298" s="219" t="s">
        <v>151</v>
      </c>
    </row>
    <row r="299" spans="2:51" s="13" customFormat="1" ht="11.25">
      <c r="B299" s="198"/>
      <c r="C299" s="199"/>
      <c r="D299" s="200" t="s">
        <v>163</v>
      </c>
      <c r="E299" s="201" t="s">
        <v>19</v>
      </c>
      <c r="F299" s="202" t="s">
        <v>401</v>
      </c>
      <c r="G299" s="199"/>
      <c r="H299" s="203">
        <v>37.06</v>
      </c>
      <c r="I299" s="204"/>
      <c r="J299" s="199"/>
      <c r="K299" s="199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163</v>
      </c>
      <c r="AU299" s="209" t="s">
        <v>89</v>
      </c>
      <c r="AV299" s="13" t="s">
        <v>89</v>
      </c>
      <c r="AW299" s="13" t="s">
        <v>37</v>
      </c>
      <c r="AX299" s="13" t="s">
        <v>76</v>
      </c>
      <c r="AY299" s="209" t="s">
        <v>151</v>
      </c>
    </row>
    <row r="300" spans="2:51" s="13" customFormat="1" ht="11.25">
      <c r="B300" s="198"/>
      <c r="C300" s="199"/>
      <c r="D300" s="200" t="s">
        <v>163</v>
      </c>
      <c r="E300" s="201" t="s">
        <v>19</v>
      </c>
      <c r="F300" s="202" t="s">
        <v>402</v>
      </c>
      <c r="G300" s="199"/>
      <c r="H300" s="203">
        <v>31.87</v>
      </c>
      <c r="I300" s="204"/>
      <c r="J300" s="199"/>
      <c r="K300" s="199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163</v>
      </c>
      <c r="AU300" s="209" t="s">
        <v>89</v>
      </c>
      <c r="AV300" s="13" t="s">
        <v>89</v>
      </c>
      <c r="AW300" s="13" t="s">
        <v>37</v>
      </c>
      <c r="AX300" s="13" t="s">
        <v>76</v>
      </c>
      <c r="AY300" s="209" t="s">
        <v>151</v>
      </c>
    </row>
    <row r="301" spans="2:51" s="13" customFormat="1" ht="11.25">
      <c r="B301" s="198"/>
      <c r="C301" s="199"/>
      <c r="D301" s="200" t="s">
        <v>163</v>
      </c>
      <c r="E301" s="201" t="s">
        <v>19</v>
      </c>
      <c r="F301" s="202" t="s">
        <v>403</v>
      </c>
      <c r="G301" s="199"/>
      <c r="H301" s="203">
        <v>16.292</v>
      </c>
      <c r="I301" s="204"/>
      <c r="J301" s="199"/>
      <c r="K301" s="199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163</v>
      </c>
      <c r="AU301" s="209" t="s">
        <v>89</v>
      </c>
      <c r="AV301" s="13" t="s">
        <v>89</v>
      </c>
      <c r="AW301" s="13" t="s">
        <v>37</v>
      </c>
      <c r="AX301" s="13" t="s">
        <v>76</v>
      </c>
      <c r="AY301" s="209" t="s">
        <v>151</v>
      </c>
    </row>
    <row r="302" spans="2:51" s="16" customFormat="1" ht="11.25">
      <c r="B302" s="241"/>
      <c r="C302" s="242"/>
      <c r="D302" s="200" t="s">
        <v>163</v>
      </c>
      <c r="E302" s="243" t="s">
        <v>19</v>
      </c>
      <c r="F302" s="244" t="s">
        <v>277</v>
      </c>
      <c r="G302" s="242"/>
      <c r="H302" s="245">
        <v>85.222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163</v>
      </c>
      <c r="AU302" s="251" t="s">
        <v>89</v>
      </c>
      <c r="AV302" s="16" t="s">
        <v>174</v>
      </c>
      <c r="AW302" s="16" t="s">
        <v>37</v>
      </c>
      <c r="AX302" s="16" t="s">
        <v>76</v>
      </c>
      <c r="AY302" s="251" t="s">
        <v>151</v>
      </c>
    </row>
    <row r="303" spans="2:51" s="14" customFormat="1" ht="11.25">
      <c r="B303" s="210"/>
      <c r="C303" s="211"/>
      <c r="D303" s="200" t="s">
        <v>163</v>
      </c>
      <c r="E303" s="212" t="s">
        <v>19</v>
      </c>
      <c r="F303" s="213" t="s">
        <v>404</v>
      </c>
      <c r="G303" s="211"/>
      <c r="H303" s="212" t="s">
        <v>19</v>
      </c>
      <c r="I303" s="214"/>
      <c r="J303" s="211"/>
      <c r="K303" s="211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163</v>
      </c>
      <c r="AU303" s="219" t="s">
        <v>89</v>
      </c>
      <c r="AV303" s="14" t="s">
        <v>83</v>
      </c>
      <c r="AW303" s="14" t="s">
        <v>37</v>
      </c>
      <c r="AX303" s="14" t="s">
        <v>76</v>
      </c>
      <c r="AY303" s="219" t="s">
        <v>151</v>
      </c>
    </row>
    <row r="304" spans="2:51" s="13" customFormat="1" ht="11.25">
      <c r="B304" s="198"/>
      <c r="C304" s="199"/>
      <c r="D304" s="200" t="s">
        <v>163</v>
      </c>
      <c r="E304" s="201" t="s">
        <v>19</v>
      </c>
      <c r="F304" s="202" t="s">
        <v>405</v>
      </c>
      <c r="G304" s="199"/>
      <c r="H304" s="203">
        <v>15.819</v>
      </c>
      <c r="I304" s="204"/>
      <c r="J304" s="199"/>
      <c r="K304" s="199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163</v>
      </c>
      <c r="AU304" s="209" t="s">
        <v>89</v>
      </c>
      <c r="AV304" s="13" t="s">
        <v>89</v>
      </c>
      <c r="AW304" s="13" t="s">
        <v>37</v>
      </c>
      <c r="AX304" s="13" t="s">
        <v>76</v>
      </c>
      <c r="AY304" s="209" t="s">
        <v>151</v>
      </c>
    </row>
    <row r="305" spans="2:51" s="13" customFormat="1" ht="11.25">
      <c r="B305" s="198"/>
      <c r="C305" s="199"/>
      <c r="D305" s="200" t="s">
        <v>163</v>
      </c>
      <c r="E305" s="201" t="s">
        <v>19</v>
      </c>
      <c r="F305" s="202" t="s">
        <v>383</v>
      </c>
      <c r="G305" s="199"/>
      <c r="H305" s="203">
        <v>10.55</v>
      </c>
      <c r="I305" s="204"/>
      <c r="J305" s="199"/>
      <c r="K305" s="199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163</v>
      </c>
      <c r="AU305" s="209" t="s">
        <v>89</v>
      </c>
      <c r="AV305" s="13" t="s">
        <v>89</v>
      </c>
      <c r="AW305" s="13" t="s">
        <v>37</v>
      </c>
      <c r="AX305" s="13" t="s">
        <v>76</v>
      </c>
      <c r="AY305" s="209" t="s">
        <v>151</v>
      </c>
    </row>
    <row r="306" spans="2:51" s="14" customFormat="1" ht="11.25">
      <c r="B306" s="210"/>
      <c r="C306" s="211"/>
      <c r="D306" s="200" t="s">
        <v>163</v>
      </c>
      <c r="E306" s="212" t="s">
        <v>19</v>
      </c>
      <c r="F306" s="213" t="s">
        <v>406</v>
      </c>
      <c r="G306" s="211"/>
      <c r="H306" s="212" t="s">
        <v>19</v>
      </c>
      <c r="I306" s="214"/>
      <c r="J306" s="211"/>
      <c r="K306" s="211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163</v>
      </c>
      <c r="AU306" s="219" t="s">
        <v>89</v>
      </c>
      <c r="AV306" s="14" t="s">
        <v>83</v>
      </c>
      <c r="AW306" s="14" t="s">
        <v>37</v>
      </c>
      <c r="AX306" s="14" t="s">
        <v>76</v>
      </c>
      <c r="AY306" s="219" t="s">
        <v>151</v>
      </c>
    </row>
    <row r="307" spans="2:51" s="13" customFormat="1" ht="11.25">
      <c r="B307" s="198"/>
      <c r="C307" s="199"/>
      <c r="D307" s="200" t="s">
        <v>163</v>
      </c>
      <c r="E307" s="201" t="s">
        <v>19</v>
      </c>
      <c r="F307" s="202" t="s">
        <v>407</v>
      </c>
      <c r="G307" s="199"/>
      <c r="H307" s="203">
        <v>3.42</v>
      </c>
      <c r="I307" s="204"/>
      <c r="J307" s="199"/>
      <c r="K307" s="199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163</v>
      </c>
      <c r="AU307" s="209" t="s">
        <v>89</v>
      </c>
      <c r="AV307" s="13" t="s">
        <v>89</v>
      </c>
      <c r="AW307" s="13" t="s">
        <v>37</v>
      </c>
      <c r="AX307" s="13" t="s">
        <v>76</v>
      </c>
      <c r="AY307" s="209" t="s">
        <v>151</v>
      </c>
    </row>
    <row r="308" spans="2:51" s="13" customFormat="1" ht="11.25">
      <c r="B308" s="198"/>
      <c r="C308" s="199"/>
      <c r="D308" s="200" t="s">
        <v>163</v>
      </c>
      <c r="E308" s="201" t="s">
        <v>19</v>
      </c>
      <c r="F308" s="202" t="s">
        <v>379</v>
      </c>
      <c r="G308" s="199"/>
      <c r="H308" s="203">
        <v>1.51</v>
      </c>
      <c r="I308" s="204"/>
      <c r="J308" s="199"/>
      <c r="K308" s="199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163</v>
      </c>
      <c r="AU308" s="209" t="s">
        <v>89</v>
      </c>
      <c r="AV308" s="13" t="s">
        <v>89</v>
      </c>
      <c r="AW308" s="13" t="s">
        <v>37</v>
      </c>
      <c r="AX308" s="13" t="s">
        <v>76</v>
      </c>
      <c r="AY308" s="209" t="s">
        <v>151</v>
      </c>
    </row>
    <row r="309" spans="2:51" s="16" customFormat="1" ht="11.25">
      <c r="B309" s="241"/>
      <c r="C309" s="242"/>
      <c r="D309" s="200" t="s">
        <v>163</v>
      </c>
      <c r="E309" s="243" t="s">
        <v>19</v>
      </c>
      <c r="F309" s="244" t="s">
        <v>277</v>
      </c>
      <c r="G309" s="242"/>
      <c r="H309" s="245">
        <v>31.299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AT309" s="251" t="s">
        <v>163</v>
      </c>
      <c r="AU309" s="251" t="s">
        <v>89</v>
      </c>
      <c r="AV309" s="16" t="s">
        <v>174</v>
      </c>
      <c r="AW309" s="16" t="s">
        <v>37</v>
      </c>
      <c r="AX309" s="16" t="s">
        <v>76</v>
      </c>
      <c r="AY309" s="251" t="s">
        <v>151</v>
      </c>
    </row>
    <row r="310" spans="2:51" s="15" customFormat="1" ht="11.25">
      <c r="B310" s="220"/>
      <c r="C310" s="221"/>
      <c r="D310" s="200" t="s">
        <v>163</v>
      </c>
      <c r="E310" s="222" t="s">
        <v>19</v>
      </c>
      <c r="F310" s="223" t="s">
        <v>173</v>
      </c>
      <c r="G310" s="221"/>
      <c r="H310" s="224">
        <v>116.521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163</v>
      </c>
      <c r="AU310" s="230" t="s">
        <v>89</v>
      </c>
      <c r="AV310" s="15" t="s">
        <v>159</v>
      </c>
      <c r="AW310" s="15" t="s">
        <v>37</v>
      </c>
      <c r="AX310" s="15" t="s">
        <v>83</v>
      </c>
      <c r="AY310" s="230" t="s">
        <v>151</v>
      </c>
    </row>
    <row r="311" spans="1:65" s="2" customFormat="1" ht="16.5" customHeight="1">
      <c r="A311" s="36"/>
      <c r="B311" s="37"/>
      <c r="C311" s="231" t="s">
        <v>392</v>
      </c>
      <c r="D311" s="231" t="s">
        <v>219</v>
      </c>
      <c r="E311" s="232" t="s">
        <v>422</v>
      </c>
      <c r="F311" s="233" t="s">
        <v>423</v>
      </c>
      <c r="G311" s="234" t="s">
        <v>157</v>
      </c>
      <c r="H311" s="235">
        <v>118.851</v>
      </c>
      <c r="I311" s="236"/>
      <c r="J311" s="237">
        <f>ROUND(I311*H311,2)</f>
        <v>0</v>
      </c>
      <c r="K311" s="233" t="s">
        <v>222</v>
      </c>
      <c r="L311" s="238"/>
      <c r="M311" s="239" t="s">
        <v>19</v>
      </c>
      <c r="N311" s="240" t="s">
        <v>48</v>
      </c>
      <c r="O311" s="66"/>
      <c r="P311" s="189">
        <f>O311*H311</f>
        <v>0</v>
      </c>
      <c r="Q311" s="189">
        <v>0.00065</v>
      </c>
      <c r="R311" s="189">
        <f>Q311*H311</f>
        <v>0.07725314999999999</v>
      </c>
      <c r="S311" s="189">
        <v>0</v>
      </c>
      <c r="T311" s="19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392</v>
      </c>
      <c r="AT311" s="191" t="s">
        <v>219</v>
      </c>
      <c r="AU311" s="191" t="s">
        <v>89</v>
      </c>
      <c r="AY311" s="19" t="s">
        <v>151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89</v>
      </c>
      <c r="BK311" s="192">
        <f>ROUND(I311*H311,2)</f>
        <v>0</v>
      </c>
      <c r="BL311" s="19" t="s">
        <v>290</v>
      </c>
      <c r="BM311" s="191" t="s">
        <v>424</v>
      </c>
    </row>
    <row r="312" spans="2:51" s="13" customFormat="1" ht="11.25">
      <c r="B312" s="198"/>
      <c r="C312" s="199"/>
      <c r="D312" s="200" t="s">
        <v>163</v>
      </c>
      <c r="E312" s="201" t="s">
        <v>19</v>
      </c>
      <c r="F312" s="202" t="s">
        <v>425</v>
      </c>
      <c r="G312" s="199"/>
      <c r="H312" s="203">
        <v>118.851</v>
      </c>
      <c r="I312" s="204"/>
      <c r="J312" s="199"/>
      <c r="K312" s="199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163</v>
      </c>
      <c r="AU312" s="209" t="s">
        <v>89</v>
      </c>
      <c r="AV312" s="13" t="s">
        <v>89</v>
      </c>
      <c r="AW312" s="13" t="s">
        <v>37</v>
      </c>
      <c r="AX312" s="13" t="s">
        <v>83</v>
      </c>
      <c r="AY312" s="209" t="s">
        <v>151</v>
      </c>
    </row>
    <row r="313" spans="1:65" s="2" customFormat="1" ht="24.2" customHeight="1">
      <c r="A313" s="36"/>
      <c r="B313" s="37"/>
      <c r="C313" s="180" t="s">
        <v>426</v>
      </c>
      <c r="D313" s="180" t="s">
        <v>154</v>
      </c>
      <c r="E313" s="181" t="s">
        <v>427</v>
      </c>
      <c r="F313" s="182" t="s">
        <v>428</v>
      </c>
      <c r="G313" s="183" t="s">
        <v>157</v>
      </c>
      <c r="H313" s="184">
        <v>116.521</v>
      </c>
      <c r="I313" s="185"/>
      <c r="J313" s="186">
        <f>ROUND(I313*H313,2)</f>
        <v>0</v>
      </c>
      <c r="K313" s="182" t="s">
        <v>158</v>
      </c>
      <c r="L313" s="41"/>
      <c r="M313" s="187" t="s">
        <v>19</v>
      </c>
      <c r="N313" s="188" t="s">
        <v>48</v>
      </c>
      <c r="O313" s="66"/>
      <c r="P313" s="189">
        <f>O313*H313</f>
        <v>0</v>
      </c>
      <c r="Q313" s="189">
        <v>0</v>
      </c>
      <c r="R313" s="189">
        <f>Q313*H313</f>
        <v>0</v>
      </c>
      <c r="S313" s="189">
        <v>0</v>
      </c>
      <c r="T313" s="190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1" t="s">
        <v>290</v>
      </c>
      <c r="AT313" s="191" t="s">
        <v>154</v>
      </c>
      <c r="AU313" s="191" t="s">
        <v>89</v>
      </c>
      <c r="AY313" s="19" t="s">
        <v>151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9" t="s">
        <v>89</v>
      </c>
      <c r="BK313" s="192">
        <f>ROUND(I313*H313,2)</f>
        <v>0</v>
      </c>
      <c r="BL313" s="19" t="s">
        <v>290</v>
      </c>
      <c r="BM313" s="191" t="s">
        <v>429</v>
      </c>
    </row>
    <row r="314" spans="1:47" s="2" customFormat="1" ht="11.25">
      <c r="A314" s="36"/>
      <c r="B314" s="37"/>
      <c r="C314" s="38"/>
      <c r="D314" s="193" t="s">
        <v>161</v>
      </c>
      <c r="E314" s="38"/>
      <c r="F314" s="194" t="s">
        <v>430</v>
      </c>
      <c r="G314" s="38"/>
      <c r="H314" s="38"/>
      <c r="I314" s="195"/>
      <c r="J314" s="38"/>
      <c r="K314" s="38"/>
      <c r="L314" s="41"/>
      <c r="M314" s="196"/>
      <c r="N314" s="197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161</v>
      </c>
      <c r="AU314" s="19" t="s">
        <v>89</v>
      </c>
    </row>
    <row r="315" spans="2:51" s="14" customFormat="1" ht="11.25">
      <c r="B315" s="210"/>
      <c r="C315" s="211"/>
      <c r="D315" s="200" t="s">
        <v>163</v>
      </c>
      <c r="E315" s="212" t="s">
        <v>19</v>
      </c>
      <c r="F315" s="213" t="s">
        <v>400</v>
      </c>
      <c r="G315" s="211"/>
      <c r="H315" s="212" t="s">
        <v>19</v>
      </c>
      <c r="I315" s="214"/>
      <c r="J315" s="211"/>
      <c r="K315" s="211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163</v>
      </c>
      <c r="AU315" s="219" t="s">
        <v>89</v>
      </c>
      <c r="AV315" s="14" t="s">
        <v>83</v>
      </c>
      <c r="AW315" s="14" t="s">
        <v>37</v>
      </c>
      <c r="AX315" s="14" t="s">
        <v>76</v>
      </c>
      <c r="AY315" s="219" t="s">
        <v>151</v>
      </c>
    </row>
    <row r="316" spans="2:51" s="13" customFormat="1" ht="11.25">
      <c r="B316" s="198"/>
      <c r="C316" s="199"/>
      <c r="D316" s="200" t="s">
        <v>163</v>
      </c>
      <c r="E316" s="201" t="s">
        <v>19</v>
      </c>
      <c r="F316" s="202" t="s">
        <v>401</v>
      </c>
      <c r="G316" s="199"/>
      <c r="H316" s="203">
        <v>37.06</v>
      </c>
      <c r="I316" s="204"/>
      <c r="J316" s="199"/>
      <c r="K316" s="199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163</v>
      </c>
      <c r="AU316" s="209" t="s">
        <v>89</v>
      </c>
      <c r="AV316" s="13" t="s">
        <v>89</v>
      </c>
      <c r="AW316" s="13" t="s">
        <v>37</v>
      </c>
      <c r="AX316" s="13" t="s">
        <v>76</v>
      </c>
      <c r="AY316" s="209" t="s">
        <v>151</v>
      </c>
    </row>
    <row r="317" spans="2:51" s="13" customFormat="1" ht="11.25">
      <c r="B317" s="198"/>
      <c r="C317" s="199"/>
      <c r="D317" s="200" t="s">
        <v>163</v>
      </c>
      <c r="E317" s="201" t="s">
        <v>19</v>
      </c>
      <c r="F317" s="202" t="s">
        <v>402</v>
      </c>
      <c r="G317" s="199"/>
      <c r="H317" s="203">
        <v>31.87</v>
      </c>
      <c r="I317" s="204"/>
      <c r="J317" s="199"/>
      <c r="K317" s="199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163</v>
      </c>
      <c r="AU317" s="209" t="s">
        <v>89</v>
      </c>
      <c r="AV317" s="13" t="s">
        <v>89</v>
      </c>
      <c r="AW317" s="13" t="s">
        <v>37</v>
      </c>
      <c r="AX317" s="13" t="s">
        <v>76</v>
      </c>
      <c r="AY317" s="209" t="s">
        <v>151</v>
      </c>
    </row>
    <row r="318" spans="2:51" s="13" customFormat="1" ht="11.25">
      <c r="B318" s="198"/>
      <c r="C318" s="199"/>
      <c r="D318" s="200" t="s">
        <v>163</v>
      </c>
      <c r="E318" s="201" t="s">
        <v>19</v>
      </c>
      <c r="F318" s="202" t="s">
        <v>403</v>
      </c>
      <c r="G318" s="199"/>
      <c r="H318" s="203">
        <v>16.292</v>
      </c>
      <c r="I318" s="204"/>
      <c r="J318" s="199"/>
      <c r="K318" s="199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163</v>
      </c>
      <c r="AU318" s="209" t="s">
        <v>89</v>
      </c>
      <c r="AV318" s="13" t="s">
        <v>89</v>
      </c>
      <c r="AW318" s="13" t="s">
        <v>37</v>
      </c>
      <c r="AX318" s="13" t="s">
        <v>76</v>
      </c>
      <c r="AY318" s="209" t="s">
        <v>151</v>
      </c>
    </row>
    <row r="319" spans="2:51" s="14" customFormat="1" ht="11.25">
      <c r="B319" s="210"/>
      <c r="C319" s="211"/>
      <c r="D319" s="200" t="s">
        <v>163</v>
      </c>
      <c r="E319" s="212" t="s">
        <v>19</v>
      </c>
      <c r="F319" s="213" t="s">
        <v>404</v>
      </c>
      <c r="G319" s="211"/>
      <c r="H319" s="212" t="s">
        <v>19</v>
      </c>
      <c r="I319" s="214"/>
      <c r="J319" s="211"/>
      <c r="K319" s="211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163</v>
      </c>
      <c r="AU319" s="219" t="s">
        <v>89</v>
      </c>
      <c r="AV319" s="14" t="s">
        <v>83</v>
      </c>
      <c r="AW319" s="14" t="s">
        <v>37</v>
      </c>
      <c r="AX319" s="14" t="s">
        <v>76</v>
      </c>
      <c r="AY319" s="219" t="s">
        <v>151</v>
      </c>
    </row>
    <row r="320" spans="2:51" s="13" customFormat="1" ht="11.25">
      <c r="B320" s="198"/>
      <c r="C320" s="199"/>
      <c r="D320" s="200" t="s">
        <v>163</v>
      </c>
      <c r="E320" s="201" t="s">
        <v>19</v>
      </c>
      <c r="F320" s="202" t="s">
        <v>405</v>
      </c>
      <c r="G320" s="199"/>
      <c r="H320" s="203">
        <v>15.819</v>
      </c>
      <c r="I320" s="204"/>
      <c r="J320" s="199"/>
      <c r="K320" s="199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163</v>
      </c>
      <c r="AU320" s="209" t="s">
        <v>89</v>
      </c>
      <c r="AV320" s="13" t="s">
        <v>89</v>
      </c>
      <c r="AW320" s="13" t="s">
        <v>37</v>
      </c>
      <c r="AX320" s="13" t="s">
        <v>76</v>
      </c>
      <c r="AY320" s="209" t="s">
        <v>151</v>
      </c>
    </row>
    <row r="321" spans="2:51" s="13" customFormat="1" ht="11.25">
      <c r="B321" s="198"/>
      <c r="C321" s="199"/>
      <c r="D321" s="200" t="s">
        <v>163</v>
      </c>
      <c r="E321" s="201" t="s">
        <v>19</v>
      </c>
      <c r="F321" s="202" t="s">
        <v>383</v>
      </c>
      <c r="G321" s="199"/>
      <c r="H321" s="203">
        <v>10.55</v>
      </c>
      <c r="I321" s="204"/>
      <c r="J321" s="199"/>
      <c r="K321" s="199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163</v>
      </c>
      <c r="AU321" s="209" t="s">
        <v>89</v>
      </c>
      <c r="AV321" s="13" t="s">
        <v>89</v>
      </c>
      <c r="AW321" s="13" t="s">
        <v>37</v>
      </c>
      <c r="AX321" s="13" t="s">
        <v>76</v>
      </c>
      <c r="AY321" s="209" t="s">
        <v>151</v>
      </c>
    </row>
    <row r="322" spans="2:51" s="14" customFormat="1" ht="11.25">
      <c r="B322" s="210"/>
      <c r="C322" s="211"/>
      <c r="D322" s="200" t="s">
        <v>163</v>
      </c>
      <c r="E322" s="212" t="s">
        <v>19</v>
      </c>
      <c r="F322" s="213" t="s">
        <v>406</v>
      </c>
      <c r="G322" s="211"/>
      <c r="H322" s="212" t="s">
        <v>19</v>
      </c>
      <c r="I322" s="214"/>
      <c r="J322" s="211"/>
      <c r="K322" s="211"/>
      <c r="L322" s="215"/>
      <c r="M322" s="216"/>
      <c r="N322" s="217"/>
      <c r="O322" s="217"/>
      <c r="P322" s="217"/>
      <c r="Q322" s="217"/>
      <c r="R322" s="217"/>
      <c r="S322" s="217"/>
      <c r="T322" s="218"/>
      <c r="AT322" s="219" t="s">
        <v>163</v>
      </c>
      <c r="AU322" s="219" t="s">
        <v>89</v>
      </c>
      <c r="AV322" s="14" t="s">
        <v>83</v>
      </c>
      <c r="AW322" s="14" t="s">
        <v>37</v>
      </c>
      <c r="AX322" s="14" t="s">
        <v>76</v>
      </c>
      <c r="AY322" s="219" t="s">
        <v>151</v>
      </c>
    </row>
    <row r="323" spans="2:51" s="13" customFormat="1" ht="11.25">
      <c r="B323" s="198"/>
      <c r="C323" s="199"/>
      <c r="D323" s="200" t="s">
        <v>163</v>
      </c>
      <c r="E323" s="201" t="s">
        <v>19</v>
      </c>
      <c r="F323" s="202" t="s">
        <v>407</v>
      </c>
      <c r="G323" s="199"/>
      <c r="H323" s="203">
        <v>3.42</v>
      </c>
      <c r="I323" s="204"/>
      <c r="J323" s="199"/>
      <c r="K323" s="199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163</v>
      </c>
      <c r="AU323" s="209" t="s">
        <v>89</v>
      </c>
      <c r="AV323" s="13" t="s">
        <v>89</v>
      </c>
      <c r="AW323" s="13" t="s">
        <v>37</v>
      </c>
      <c r="AX323" s="13" t="s">
        <v>76</v>
      </c>
      <c r="AY323" s="209" t="s">
        <v>151</v>
      </c>
    </row>
    <row r="324" spans="2:51" s="13" customFormat="1" ht="11.25">
      <c r="B324" s="198"/>
      <c r="C324" s="199"/>
      <c r="D324" s="200" t="s">
        <v>163</v>
      </c>
      <c r="E324" s="201" t="s">
        <v>19</v>
      </c>
      <c r="F324" s="202" t="s">
        <v>379</v>
      </c>
      <c r="G324" s="199"/>
      <c r="H324" s="203">
        <v>1.51</v>
      </c>
      <c r="I324" s="204"/>
      <c r="J324" s="199"/>
      <c r="K324" s="199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163</v>
      </c>
      <c r="AU324" s="209" t="s">
        <v>89</v>
      </c>
      <c r="AV324" s="13" t="s">
        <v>89</v>
      </c>
      <c r="AW324" s="13" t="s">
        <v>37</v>
      </c>
      <c r="AX324" s="13" t="s">
        <v>76</v>
      </c>
      <c r="AY324" s="209" t="s">
        <v>151</v>
      </c>
    </row>
    <row r="325" spans="2:51" s="15" customFormat="1" ht="11.25">
      <c r="B325" s="220"/>
      <c r="C325" s="221"/>
      <c r="D325" s="200" t="s">
        <v>163</v>
      </c>
      <c r="E325" s="222" t="s">
        <v>19</v>
      </c>
      <c r="F325" s="223" t="s">
        <v>173</v>
      </c>
      <c r="G325" s="221"/>
      <c r="H325" s="224">
        <v>116.521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163</v>
      </c>
      <c r="AU325" s="230" t="s">
        <v>89</v>
      </c>
      <c r="AV325" s="15" t="s">
        <v>159</v>
      </c>
      <c r="AW325" s="15" t="s">
        <v>37</v>
      </c>
      <c r="AX325" s="15" t="s">
        <v>83</v>
      </c>
      <c r="AY325" s="230" t="s">
        <v>151</v>
      </c>
    </row>
    <row r="326" spans="1:65" s="2" customFormat="1" ht="16.5" customHeight="1">
      <c r="A326" s="36"/>
      <c r="B326" s="37"/>
      <c r="C326" s="231" t="s">
        <v>431</v>
      </c>
      <c r="D326" s="231" t="s">
        <v>219</v>
      </c>
      <c r="E326" s="232" t="s">
        <v>432</v>
      </c>
      <c r="F326" s="233" t="s">
        <v>433</v>
      </c>
      <c r="G326" s="234" t="s">
        <v>157</v>
      </c>
      <c r="H326" s="235">
        <v>128.173</v>
      </c>
      <c r="I326" s="236"/>
      <c r="J326" s="237">
        <f>ROUND(I326*H326,2)</f>
        <v>0</v>
      </c>
      <c r="K326" s="233" t="s">
        <v>158</v>
      </c>
      <c r="L326" s="238"/>
      <c r="M326" s="239" t="s">
        <v>19</v>
      </c>
      <c r="N326" s="240" t="s">
        <v>48</v>
      </c>
      <c r="O326" s="66"/>
      <c r="P326" s="189">
        <f>O326*H326</f>
        <v>0</v>
      </c>
      <c r="Q326" s="189">
        <v>0.00061</v>
      </c>
      <c r="R326" s="189">
        <f>Q326*H326</f>
        <v>0.07818553</v>
      </c>
      <c r="S326" s="189">
        <v>0</v>
      </c>
      <c r="T326" s="19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1" t="s">
        <v>392</v>
      </c>
      <c r="AT326" s="191" t="s">
        <v>219</v>
      </c>
      <c r="AU326" s="191" t="s">
        <v>89</v>
      </c>
      <c r="AY326" s="19" t="s">
        <v>151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89</v>
      </c>
      <c r="BK326" s="192">
        <f>ROUND(I326*H326,2)</f>
        <v>0</v>
      </c>
      <c r="BL326" s="19" t="s">
        <v>290</v>
      </c>
      <c r="BM326" s="191" t="s">
        <v>434</v>
      </c>
    </row>
    <row r="327" spans="2:51" s="13" customFormat="1" ht="11.25">
      <c r="B327" s="198"/>
      <c r="C327" s="199"/>
      <c r="D327" s="200" t="s">
        <v>163</v>
      </c>
      <c r="E327" s="201" t="s">
        <v>19</v>
      </c>
      <c r="F327" s="202" t="s">
        <v>435</v>
      </c>
      <c r="G327" s="199"/>
      <c r="H327" s="203">
        <v>128.173</v>
      </c>
      <c r="I327" s="204"/>
      <c r="J327" s="199"/>
      <c r="K327" s="199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163</v>
      </c>
      <c r="AU327" s="209" t="s">
        <v>89</v>
      </c>
      <c r="AV327" s="13" t="s">
        <v>89</v>
      </c>
      <c r="AW327" s="13" t="s">
        <v>37</v>
      </c>
      <c r="AX327" s="13" t="s">
        <v>83</v>
      </c>
      <c r="AY327" s="209" t="s">
        <v>151</v>
      </c>
    </row>
    <row r="328" spans="1:65" s="2" customFormat="1" ht="24.2" customHeight="1">
      <c r="A328" s="36"/>
      <c r="B328" s="37"/>
      <c r="C328" s="180" t="s">
        <v>436</v>
      </c>
      <c r="D328" s="180" t="s">
        <v>154</v>
      </c>
      <c r="E328" s="181" t="s">
        <v>437</v>
      </c>
      <c r="F328" s="182" t="s">
        <v>438</v>
      </c>
      <c r="G328" s="183" t="s">
        <v>342</v>
      </c>
      <c r="H328" s="184">
        <v>2.051</v>
      </c>
      <c r="I328" s="185"/>
      <c r="J328" s="186">
        <f>ROUND(I328*H328,2)</f>
        <v>0</v>
      </c>
      <c r="K328" s="182" t="s">
        <v>158</v>
      </c>
      <c r="L328" s="41"/>
      <c r="M328" s="187" t="s">
        <v>19</v>
      </c>
      <c r="N328" s="188" t="s">
        <v>48</v>
      </c>
      <c r="O328" s="66"/>
      <c r="P328" s="189">
        <f>O328*H328</f>
        <v>0</v>
      </c>
      <c r="Q328" s="189">
        <v>0</v>
      </c>
      <c r="R328" s="189">
        <f>Q328*H328</f>
        <v>0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290</v>
      </c>
      <c r="AT328" s="191" t="s">
        <v>154</v>
      </c>
      <c r="AU328" s="191" t="s">
        <v>89</v>
      </c>
      <c r="AY328" s="19" t="s">
        <v>151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89</v>
      </c>
      <c r="BK328" s="192">
        <f>ROUND(I328*H328,2)</f>
        <v>0</v>
      </c>
      <c r="BL328" s="19" t="s">
        <v>290</v>
      </c>
      <c r="BM328" s="191" t="s">
        <v>439</v>
      </c>
    </row>
    <row r="329" spans="1:47" s="2" customFormat="1" ht="11.25">
      <c r="A329" s="36"/>
      <c r="B329" s="37"/>
      <c r="C329" s="38"/>
      <c r="D329" s="193" t="s">
        <v>161</v>
      </c>
      <c r="E329" s="38"/>
      <c r="F329" s="194" t="s">
        <v>440</v>
      </c>
      <c r="G329" s="38"/>
      <c r="H329" s="38"/>
      <c r="I329" s="195"/>
      <c r="J329" s="38"/>
      <c r="K329" s="38"/>
      <c r="L329" s="41"/>
      <c r="M329" s="196"/>
      <c r="N329" s="197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161</v>
      </c>
      <c r="AU329" s="19" t="s">
        <v>89</v>
      </c>
    </row>
    <row r="330" spans="1:65" s="2" customFormat="1" ht="24.2" customHeight="1">
      <c r="A330" s="36"/>
      <c r="B330" s="37"/>
      <c r="C330" s="180" t="s">
        <v>441</v>
      </c>
      <c r="D330" s="180" t="s">
        <v>154</v>
      </c>
      <c r="E330" s="181" t="s">
        <v>442</v>
      </c>
      <c r="F330" s="182" t="s">
        <v>443</v>
      </c>
      <c r="G330" s="183" t="s">
        <v>342</v>
      </c>
      <c r="H330" s="184">
        <v>2.051</v>
      </c>
      <c r="I330" s="185"/>
      <c r="J330" s="186">
        <f>ROUND(I330*H330,2)</f>
        <v>0</v>
      </c>
      <c r="K330" s="182" t="s">
        <v>158</v>
      </c>
      <c r="L330" s="41"/>
      <c r="M330" s="187" t="s">
        <v>19</v>
      </c>
      <c r="N330" s="188" t="s">
        <v>48</v>
      </c>
      <c r="O330" s="66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1" t="s">
        <v>290</v>
      </c>
      <c r="AT330" s="191" t="s">
        <v>154</v>
      </c>
      <c r="AU330" s="191" t="s">
        <v>89</v>
      </c>
      <c r="AY330" s="19" t="s">
        <v>151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9" t="s">
        <v>89</v>
      </c>
      <c r="BK330" s="192">
        <f>ROUND(I330*H330,2)</f>
        <v>0</v>
      </c>
      <c r="BL330" s="19" t="s">
        <v>290</v>
      </c>
      <c r="BM330" s="191" t="s">
        <v>444</v>
      </c>
    </row>
    <row r="331" spans="1:47" s="2" customFormat="1" ht="11.25">
      <c r="A331" s="36"/>
      <c r="B331" s="37"/>
      <c r="C331" s="38"/>
      <c r="D331" s="193" t="s">
        <v>161</v>
      </c>
      <c r="E331" s="38"/>
      <c r="F331" s="194" t="s">
        <v>445</v>
      </c>
      <c r="G331" s="38"/>
      <c r="H331" s="38"/>
      <c r="I331" s="195"/>
      <c r="J331" s="38"/>
      <c r="K331" s="38"/>
      <c r="L331" s="41"/>
      <c r="M331" s="196"/>
      <c r="N331" s="197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161</v>
      </c>
      <c r="AU331" s="19" t="s">
        <v>89</v>
      </c>
    </row>
    <row r="332" spans="2:63" s="12" customFormat="1" ht="22.9" customHeight="1">
      <c r="B332" s="164"/>
      <c r="C332" s="165"/>
      <c r="D332" s="166" t="s">
        <v>75</v>
      </c>
      <c r="E332" s="178" t="s">
        <v>446</v>
      </c>
      <c r="F332" s="178" t="s">
        <v>447</v>
      </c>
      <c r="G332" s="165"/>
      <c r="H332" s="165"/>
      <c r="I332" s="168"/>
      <c r="J332" s="179">
        <f>BK332</f>
        <v>0</v>
      </c>
      <c r="K332" s="165"/>
      <c r="L332" s="170"/>
      <c r="M332" s="171"/>
      <c r="N332" s="172"/>
      <c r="O332" s="172"/>
      <c r="P332" s="173">
        <f>SUM(P333:P360)</f>
        <v>0</v>
      </c>
      <c r="Q332" s="172"/>
      <c r="R332" s="173">
        <f>SUM(R333:R360)</f>
        <v>0.78768196</v>
      </c>
      <c r="S332" s="172"/>
      <c r="T332" s="174">
        <f>SUM(T333:T360)</f>
        <v>3.5521499999999997</v>
      </c>
      <c r="AR332" s="175" t="s">
        <v>89</v>
      </c>
      <c r="AT332" s="176" t="s">
        <v>75</v>
      </c>
      <c r="AU332" s="176" t="s">
        <v>83</v>
      </c>
      <c r="AY332" s="175" t="s">
        <v>151</v>
      </c>
      <c r="BK332" s="177">
        <f>SUM(BK333:BK360)</f>
        <v>0</v>
      </c>
    </row>
    <row r="333" spans="1:65" s="2" customFormat="1" ht="24.2" customHeight="1">
      <c r="A333" s="36"/>
      <c r="B333" s="37"/>
      <c r="C333" s="180" t="s">
        <v>448</v>
      </c>
      <c r="D333" s="180" t="s">
        <v>154</v>
      </c>
      <c r="E333" s="181" t="s">
        <v>449</v>
      </c>
      <c r="F333" s="182" t="s">
        <v>450</v>
      </c>
      <c r="G333" s="183" t="s">
        <v>157</v>
      </c>
      <c r="H333" s="184">
        <v>116.521</v>
      </c>
      <c r="I333" s="185"/>
      <c r="J333" s="186">
        <f>ROUND(I333*H333,2)</f>
        <v>0</v>
      </c>
      <c r="K333" s="182" t="s">
        <v>158</v>
      </c>
      <c r="L333" s="41"/>
      <c r="M333" s="187" t="s">
        <v>19</v>
      </c>
      <c r="N333" s="188" t="s">
        <v>48</v>
      </c>
      <c r="O333" s="66"/>
      <c r="P333" s="189">
        <f>O333*H333</f>
        <v>0</v>
      </c>
      <c r="Q333" s="189">
        <v>0.00676</v>
      </c>
      <c r="R333" s="189">
        <f>Q333*H333</f>
        <v>0.78768196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290</v>
      </c>
      <c r="AT333" s="191" t="s">
        <v>154</v>
      </c>
      <c r="AU333" s="191" t="s">
        <v>89</v>
      </c>
      <c r="AY333" s="19" t="s">
        <v>151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89</v>
      </c>
      <c r="BK333" s="192">
        <f>ROUND(I333*H333,2)</f>
        <v>0</v>
      </c>
      <c r="BL333" s="19" t="s">
        <v>290</v>
      </c>
      <c r="BM333" s="191" t="s">
        <v>451</v>
      </c>
    </row>
    <row r="334" spans="1:47" s="2" customFormat="1" ht="11.25">
      <c r="A334" s="36"/>
      <c r="B334" s="37"/>
      <c r="C334" s="38"/>
      <c r="D334" s="193" t="s">
        <v>161</v>
      </c>
      <c r="E334" s="38"/>
      <c r="F334" s="194" t="s">
        <v>452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161</v>
      </c>
      <c r="AU334" s="19" t="s">
        <v>89</v>
      </c>
    </row>
    <row r="335" spans="2:51" s="14" customFormat="1" ht="11.25">
      <c r="B335" s="210"/>
      <c r="C335" s="211"/>
      <c r="D335" s="200" t="s">
        <v>163</v>
      </c>
      <c r="E335" s="212" t="s">
        <v>19</v>
      </c>
      <c r="F335" s="213" t="s">
        <v>400</v>
      </c>
      <c r="G335" s="211"/>
      <c r="H335" s="212" t="s">
        <v>19</v>
      </c>
      <c r="I335" s="214"/>
      <c r="J335" s="211"/>
      <c r="K335" s="211"/>
      <c r="L335" s="215"/>
      <c r="M335" s="216"/>
      <c r="N335" s="217"/>
      <c r="O335" s="217"/>
      <c r="P335" s="217"/>
      <c r="Q335" s="217"/>
      <c r="R335" s="217"/>
      <c r="S335" s="217"/>
      <c r="T335" s="218"/>
      <c r="AT335" s="219" t="s">
        <v>163</v>
      </c>
      <c r="AU335" s="219" t="s">
        <v>89</v>
      </c>
      <c r="AV335" s="14" t="s">
        <v>83</v>
      </c>
      <c r="AW335" s="14" t="s">
        <v>37</v>
      </c>
      <c r="AX335" s="14" t="s">
        <v>76</v>
      </c>
      <c r="AY335" s="219" t="s">
        <v>151</v>
      </c>
    </row>
    <row r="336" spans="2:51" s="13" customFormat="1" ht="11.25">
      <c r="B336" s="198"/>
      <c r="C336" s="199"/>
      <c r="D336" s="200" t="s">
        <v>163</v>
      </c>
      <c r="E336" s="201" t="s">
        <v>19</v>
      </c>
      <c r="F336" s="202" t="s">
        <v>401</v>
      </c>
      <c r="G336" s="199"/>
      <c r="H336" s="203">
        <v>37.06</v>
      </c>
      <c r="I336" s="204"/>
      <c r="J336" s="199"/>
      <c r="K336" s="199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163</v>
      </c>
      <c r="AU336" s="209" t="s">
        <v>89</v>
      </c>
      <c r="AV336" s="13" t="s">
        <v>89</v>
      </c>
      <c r="AW336" s="13" t="s">
        <v>37</v>
      </c>
      <c r="AX336" s="13" t="s">
        <v>76</v>
      </c>
      <c r="AY336" s="209" t="s">
        <v>151</v>
      </c>
    </row>
    <row r="337" spans="2:51" s="13" customFormat="1" ht="11.25">
      <c r="B337" s="198"/>
      <c r="C337" s="199"/>
      <c r="D337" s="200" t="s">
        <v>163</v>
      </c>
      <c r="E337" s="201" t="s">
        <v>19</v>
      </c>
      <c r="F337" s="202" t="s">
        <v>402</v>
      </c>
      <c r="G337" s="199"/>
      <c r="H337" s="203">
        <v>31.87</v>
      </c>
      <c r="I337" s="204"/>
      <c r="J337" s="199"/>
      <c r="K337" s="199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163</v>
      </c>
      <c r="AU337" s="209" t="s">
        <v>89</v>
      </c>
      <c r="AV337" s="13" t="s">
        <v>89</v>
      </c>
      <c r="AW337" s="13" t="s">
        <v>37</v>
      </c>
      <c r="AX337" s="13" t="s">
        <v>76</v>
      </c>
      <c r="AY337" s="209" t="s">
        <v>151</v>
      </c>
    </row>
    <row r="338" spans="2:51" s="13" customFormat="1" ht="11.25">
      <c r="B338" s="198"/>
      <c r="C338" s="199"/>
      <c r="D338" s="200" t="s">
        <v>163</v>
      </c>
      <c r="E338" s="201" t="s">
        <v>19</v>
      </c>
      <c r="F338" s="202" t="s">
        <v>403</v>
      </c>
      <c r="G338" s="199"/>
      <c r="H338" s="203">
        <v>16.292</v>
      </c>
      <c r="I338" s="204"/>
      <c r="J338" s="199"/>
      <c r="K338" s="199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163</v>
      </c>
      <c r="AU338" s="209" t="s">
        <v>89</v>
      </c>
      <c r="AV338" s="13" t="s">
        <v>89</v>
      </c>
      <c r="AW338" s="13" t="s">
        <v>37</v>
      </c>
      <c r="AX338" s="13" t="s">
        <v>76</v>
      </c>
      <c r="AY338" s="209" t="s">
        <v>151</v>
      </c>
    </row>
    <row r="339" spans="2:51" s="16" customFormat="1" ht="11.25">
      <c r="B339" s="241"/>
      <c r="C339" s="242"/>
      <c r="D339" s="200" t="s">
        <v>163</v>
      </c>
      <c r="E339" s="243" t="s">
        <v>19</v>
      </c>
      <c r="F339" s="244" t="s">
        <v>277</v>
      </c>
      <c r="G339" s="242"/>
      <c r="H339" s="245">
        <v>85.222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163</v>
      </c>
      <c r="AU339" s="251" t="s">
        <v>89</v>
      </c>
      <c r="AV339" s="16" t="s">
        <v>174</v>
      </c>
      <c r="AW339" s="16" t="s">
        <v>37</v>
      </c>
      <c r="AX339" s="16" t="s">
        <v>76</v>
      </c>
      <c r="AY339" s="251" t="s">
        <v>151</v>
      </c>
    </row>
    <row r="340" spans="2:51" s="14" customFormat="1" ht="11.25">
      <c r="B340" s="210"/>
      <c r="C340" s="211"/>
      <c r="D340" s="200" t="s">
        <v>163</v>
      </c>
      <c r="E340" s="212" t="s">
        <v>19</v>
      </c>
      <c r="F340" s="213" t="s">
        <v>404</v>
      </c>
      <c r="G340" s="211"/>
      <c r="H340" s="212" t="s">
        <v>19</v>
      </c>
      <c r="I340" s="214"/>
      <c r="J340" s="211"/>
      <c r="K340" s="211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163</v>
      </c>
      <c r="AU340" s="219" t="s">
        <v>89</v>
      </c>
      <c r="AV340" s="14" t="s">
        <v>83</v>
      </c>
      <c r="AW340" s="14" t="s">
        <v>37</v>
      </c>
      <c r="AX340" s="14" t="s">
        <v>76</v>
      </c>
      <c r="AY340" s="219" t="s">
        <v>151</v>
      </c>
    </row>
    <row r="341" spans="2:51" s="13" customFormat="1" ht="11.25">
      <c r="B341" s="198"/>
      <c r="C341" s="199"/>
      <c r="D341" s="200" t="s">
        <v>163</v>
      </c>
      <c r="E341" s="201" t="s">
        <v>19</v>
      </c>
      <c r="F341" s="202" t="s">
        <v>405</v>
      </c>
      <c r="G341" s="199"/>
      <c r="H341" s="203">
        <v>15.819</v>
      </c>
      <c r="I341" s="204"/>
      <c r="J341" s="199"/>
      <c r="K341" s="199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163</v>
      </c>
      <c r="AU341" s="209" t="s">
        <v>89</v>
      </c>
      <c r="AV341" s="13" t="s">
        <v>89</v>
      </c>
      <c r="AW341" s="13" t="s">
        <v>37</v>
      </c>
      <c r="AX341" s="13" t="s">
        <v>76</v>
      </c>
      <c r="AY341" s="209" t="s">
        <v>151</v>
      </c>
    </row>
    <row r="342" spans="2:51" s="13" customFormat="1" ht="11.25">
      <c r="B342" s="198"/>
      <c r="C342" s="199"/>
      <c r="D342" s="200" t="s">
        <v>163</v>
      </c>
      <c r="E342" s="201" t="s">
        <v>19</v>
      </c>
      <c r="F342" s="202" t="s">
        <v>383</v>
      </c>
      <c r="G342" s="199"/>
      <c r="H342" s="203">
        <v>10.55</v>
      </c>
      <c r="I342" s="204"/>
      <c r="J342" s="199"/>
      <c r="K342" s="199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163</v>
      </c>
      <c r="AU342" s="209" t="s">
        <v>89</v>
      </c>
      <c r="AV342" s="13" t="s">
        <v>89</v>
      </c>
      <c r="AW342" s="13" t="s">
        <v>37</v>
      </c>
      <c r="AX342" s="13" t="s">
        <v>76</v>
      </c>
      <c r="AY342" s="209" t="s">
        <v>151</v>
      </c>
    </row>
    <row r="343" spans="2:51" s="14" customFormat="1" ht="11.25">
      <c r="B343" s="210"/>
      <c r="C343" s="211"/>
      <c r="D343" s="200" t="s">
        <v>163</v>
      </c>
      <c r="E343" s="212" t="s">
        <v>19</v>
      </c>
      <c r="F343" s="213" t="s">
        <v>406</v>
      </c>
      <c r="G343" s="211"/>
      <c r="H343" s="212" t="s">
        <v>19</v>
      </c>
      <c r="I343" s="214"/>
      <c r="J343" s="211"/>
      <c r="K343" s="211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163</v>
      </c>
      <c r="AU343" s="219" t="s">
        <v>89</v>
      </c>
      <c r="AV343" s="14" t="s">
        <v>83</v>
      </c>
      <c r="AW343" s="14" t="s">
        <v>37</v>
      </c>
      <c r="AX343" s="14" t="s">
        <v>76</v>
      </c>
      <c r="AY343" s="219" t="s">
        <v>151</v>
      </c>
    </row>
    <row r="344" spans="2:51" s="13" customFormat="1" ht="11.25">
      <c r="B344" s="198"/>
      <c r="C344" s="199"/>
      <c r="D344" s="200" t="s">
        <v>163</v>
      </c>
      <c r="E344" s="201" t="s">
        <v>19</v>
      </c>
      <c r="F344" s="202" t="s">
        <v>407</v>
      </c>
      <c r="G344" s="199"/>
      <c r="H344" s="203">
        <v>3.42</v>
      </c>
      <c r="I344" s="204"/>
      <c r="J344" s="199"/>
      <c r="K344" s="199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163</v>
      </c>
      <c r="AU344" s="209" t="s">
        <v>89</v>
      </c>
      <c r="AV344" s="13" t="s">
        <v>89</v>
      </c>
      <c r="AW344" s="13" t="s">
        <v>37</v>
      </c>
      <c r="AX344" s="13" t="s">
        <v>76</v>
      </c>
      <c r="AY344" s="209" t="s">
        <v>151</v>
      </c>
    </row>
    <row r="345" spans="2:51" s="13" customFormat="1" ht="11.25">
      <c r="B345" s="198"/>
      <c r="C345" s="199"/>
      <c r="D345" s="200" t="s">
        <v>163</v>
      </c>
      <c r="E345" s="201" t="s">
        <v>19</v>
      </c>
      <c r="F345" s="202" t="s">
        <v>379</v>
      </c>
      <c r="G345" s="199"/>
      <c r="H345" s="203">
        <v>1.51</v>
      </c>
      <c r="I345" s="204"/>
      <c r="J345" s="199"/>
      <c r="K345" s="199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163</v>
      </c>
      <c r="AU345" s="209" t="s">
        <v>89</v>
      </c>
      <c r="AV345" s="13" t="s">
        <v>89</v>
      </c>
      <c r="AW345" s="13" t="s">
        <v>37</v>
      </c>
      <c r="AX345" s="13" t="s">
        <v>76</v>
      </c>
      <c r="AY345" s="209" t="s">
        <v>151</v>
      </c>
    </row>
    <row r="346" spans="2:51" s="16" customFormat="1" ht="11.25">
      <c r="B346" s="241"/>
      <c r="C346" s="242"/>
      <c r="D346" s="200" t="s">
        <v>163</v>
      </c>
      <c r="E346" s="243" t="s">
        <v>19</v>
      </c>
      <c r="F346" s="244" t="s">
        <v>277</v>
      </c>
      <c r="G346" s="242"/>
      <c r="H346" s="245">
        <v>31.299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163</v>
      </c>
      <c r="AU346" s="251" t="s">
        <v>89</v>
      </c>
      <c r="AV346" s="16" t="s">
        <v>174</v>
      </c>
      <c r="AW346" s="16" t="s">
        <v>37</v>
      </c>
      <c r="AX346" s="16" t="s">
        <v>76</v>
      </c>
      <c r="AY346" s="251" t="s">
        <v>151</v>
      </c>
    </row>
    <row r="347" spans="2:51" s="15" customFormat="1" ht="11.25">
      <c r="B347" s="220"/>
      <c r="C347" s="221"/>
      <c r="D347" s="200" t="s">
        <v>163</v>
      </c>
      <c r="E347" s="222" t="s">
        <v>19</v>
      </c>
      <c r="F347" s="223" t="s">
        <v>173</v>
      </c>
      <c r="G347" s="221"/>
      <c r="H347" s="224">
        <v>116.521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163</v>
      </c>
      <c r="AU347" s="230" t="s">
        <v>89</v>
      </c>
      <c r="AV347" s="15" t="s">
        <v>159</v>
      </c>
      <c r="AW347" s="15" t="s">
        <v>37</v>
      </c>
      <c r="AX347" s="15" t="s">
        <v>83</v>
      </c>
      <c r="AY347" s="230" t="s">
        <v>151</v>
      </c>
    </row>
    <row r="348" spans="1:65" s="2" customFormat="1" ht="16.5" customHeight="1">
      <c r="A348" s="36"/>
      <c r="B348" s="37"/>
      <c r="C348" s="180" t="s">
        <v>453</v>
      </c>
      <c r="D348" s="180" t="s">
        <v>154</v>
      </c>
      <c r="E348" s="181" t="s">
        <v>454</v>
      </c>
      <c r="F348" s="182" t="s">
        <v>455</v>
      </c>
      <c r="G348" s="183" t="s">
        <v>157</v>
      </c>
      <c r="H348" s="184">
        <v>118.405</v>
      </c>
      <c r="I348" s="185"/>
      <c r="J348" s="186">
        <f>ROUND(I348*H348,2)</f>
        <v>0</v>
      </c>
      <c r="K348" s="182" t="s">
        <v>158</v>
      </c>
      <c r="L348" s="41"/>
      <c r="M348" s="187" t="s">
        <v>19</v>
      </c>
      <c r="N348" s="188" t="s">
        <v>48</v>
      </c>
      <c r="O348" s="66"/>
      <c r="P348" s="189">
        <f>O348*H348</f>
        <v>0</v>
      </c>
      <c r="Q348" s="189">
        <v>0</v>
      </c>
      <c r="R348" s="189">
        <f>Q348*H348</f>
        <v>0</v>
      </c>
      <c r="S348" s="189">
        <v>0.03</v>
      </c>
      <c r="T348" s="190">
        <f>S348*H348</f>
        <v>3.5521499999999997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1" t="s">
        <v>290</v>
      </c>
      <c r="AT348" s="191" t="s">
        <v>154</v>
      </c>
      <c r="AU348" s="191" t="s">
        <v>89</v>
      </c>
      <c r="AY348" s="19" t="s">
        <v>151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9" t="s">
        <v>89</v>
      </c>
      <c r="BK348" s="192">
        <f>ROUND(I348*H348,2)</f>
        <v>0</v>
      </c>
      <c r="BL348" s="19" t="s">
        <v>290</v>
      </c>
      <c r="BM348" s="191" t="s">
        <v>456</v>
      </c>
    </row>
    <row r="349" spans="1:47" s="2" customFormat="1" ht="11.25">
      <c r="A349" s="36"/>
      <c r="B349" s="37"/>
      <c r="C349" s="38"/>
      <c r="D349" s="193" t="s">
        <v>161</v>
      </c>
      <c r="E349" s="38"/>
      <c r="F349" s="194" t="s">
        <v>457</v>
      </c>
      <c r="G349" s="38"/>
      <c r="H349" s="38"/>
      <c r="I349" s="195"/>
      <c r="J349" s="38"/>
      <c r="K349" s="38"/>
      <c r="L349" s="41"/>
      <c r="M349" s="196"/>
      <c r="N349" s="197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161</v>
      </c>
      <c r="AU349" s="19" t="s">
        <v>89</v>
      </c>
    </row>
    <row r="350" spans="2:51" s="13" customFormat="1" ht="11.25">
      <c r="B350" s="198"/>
      <c r="C350" s="199"/>
      <c r="D350" s="200" t="s">
        <v>163</v>
      </c>
      <c r="E350" s="201" t="s">
        <v>19</v>
      </c>
      <c r="F350" s="202" t="s">
        <v>271</v>
      </c>
      <c r="G350" s="199"/>
      <c r="H350" s="203">
        <v>37.398</v>
      </c>
      <c r="I350" s="204"/>
      <c r="J350" s="199"/>
      <c r="K350" s="199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163</v>
      </c>
      <c r="AU350" s="209" t="s">
        <v>89</v>
      </c>
      <c r="AV350" s="13" t="s">
        <v>89</v>
      </c>
      <c r="AW350" s="13" t="s">
        <v>37</v>
      </c>
      <c r="AX350" s="13" t="s">
        <v>76</v>
      </c>
      <c r="AY350" s="209" t="s">
        <v>151</v>
      </c>
    </row>
    <row r="351" spans="2:51" s="13" customFormat="1" ht="11.25">
      <c r="B351" s="198"/>
      <c r="C351" s="199"/>
      <c r="D351" s="200" t="s">
        <v>163</v>
      </c>
      <c r="E351" s="201" t="s">
        <v>19</v>
      </c>
      <c r="F351" s="202" t="s">
        <v>272</v>
      </c>
      <c r="G351" s="199"/>
      <c r="H351" s="203">
        <v>31.75</v>
      </c>
      <c r="I351" s="204"/>
      <c r="J351" s="199"/>
      <c r="K351" s="199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163</v>
      </c>
      <c r="AU351" s="209" t="s">
        <v>89</v>
      </c>
      <c r="AV351" s="13" t="s">
        <v>89</v>
      </c>
      <c r="AW351" s="13" t="s">
        <v>37</v>
      </c>
      <c r="AX351" s="13" t="s">
        <v>76</v>
      </c>
      <c r="AY351" s="209" t="s">
        <v>151</v>
      </c>
    </row>
    <row r="352" spans="2:51" s="13" customFormat="1" ht="11.25">
      <c r="B352" s="198"/>
      <c r="C352" s="199"/>
      <c r="D352" s="200" t="s">
        <v>163</v>
      </c>
      <c r="E352" s="201" t="s">
        <v>19</v>
      </c>
      <c r="F352" s="202" t="s">
        <v>273</v>
      </c>
      <c r="G352" s="199"/>
      <c r="H352" s="203">
        <v>3.202</v>
      </c>
      <c r="I352" s="204"/>
      <c r="J352" s="199"/>
      <c r="K352" s="199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163</v>
      </c>
      <c r="AU352" s="209" t="s">
        <v>89</v>
      </c>
      <c r="AV352" s="13" t="s">
        <v>89</v>
      </c>
      <c r="AW352" s="13" t="s">
        <v>37</v>
      </c>
      <c r="AX352" s="13" t="s">
        <v>76</v>
      </c>
      <c r="AY352" s="209" t="s">
        <v>151</v>
      </c>
    </row>
    <row r="353" spans="2:51" s="13" customFormat="1" ht="11.25">
      <c r="B353" s="198"/>
      <c r="C353" s="199"/>
      <c r="D353" s="200" t="s">
        <v>163</v>
      </c>
      <c r="E353" s="201" t="s">
        <v>19</v>
      </c>
      <c r="F353" s="202" t="s">
        <v>274</v>
      </c>
      <c r="G353" s="199"/>
      <c r="H353" s="203">
        <v>16.55</v>
      </c>
      <c r="I353" s="204"/>
      <c r="J353" s="199"/>
      <c r="K353" s="199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163</v>
      </c>
      <c r="AU353" s="209" t="s">
        <v>89</v>
      </c>
      <c r="AV353" s="13" t="s">
        <v>89</v>
      </c>
      <c r="AW353" s="13" t="s">
        <v>37</v>
      </c>
      <c r="AX353" s="13" t="s">
        <v>76</v>
      </c>
      <c r="AY353" s="209" t="s">
        <v>151</v>
      </c>
    </row>
    <row r="354" spans="2:51" s="13" customFormat="1" ht="11.25">
      <c r="B354" s="198"/>
      <c r="C354" s="199"/>
      <c r="D354" s="200" t="s">
        <v>163</v>
      </c>
      <c r="E354" s="201" t="s">
        <v>19</v>
      </c>
      <c r="F354" s="202" t="s">
        <v>275</v>
      </c>
      <c r="G354" s="199"/>
      <c r="H354" s="203">
        <v>13.478</v>
      </c>
      <c r="I354" s="204"/>
      <c r="J354" s="199"/>
      <c r="K354" s="199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163</v>
      </c>
      <c r="AU354" s="209" t="s">
        <v>89</v>
      </c>
      <c r="AV354" s="13" t="s">
        <v>89</v>
      </c>
      <c r="AW354" s="13" t="s">
        <v>37</v>
      </c>
      <c r="AX354" s="13" t="s">
        <v>76</v>
      </c>
      <c r="AY354" s="209" t="s">
        <v>151</v>
      </c>
    </row>
    <row r="355" spans="2:51" s="13" customFormat="1" ht="11.25">
      <c r="B355" s="198"/>
      <c r="C355" s="199"/>
      <c r="D355" s="200" t="s">
        <v>163</v>
      </c>
      <c r="E355" s="201" t="s">
        <v>19</v>
      </c>
      <c r="F355" s="202" t="s">
        <v>276</v>
      </c>
      <c r="G355" s="199"/>
      <c r="H355" s="203">
        <v>16.027</v>
      </c>
      <c r="I355" s="204"/>
      <c r="J355" s="199"/>
      <c r="K355" s="199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163</v>
      </c>
      <c r="AU355" s="209" t="s">
        <v>89</v>
      </c>
      <c r="AV355" s="13" t="s">
        <v>89</v>
      </c>
      <c r="AW355" s="13" t="s">
        <v>37</v>
      </c>
      <c r="AX355" s="13" t="s">
        <v>76</v>
      </c>
      <c r="AY355" s="209" t="s">
        <v>151</v>
      </c>
    </row>
    <row r="356" spans="2:51" s="15" customFormat="1" ht="11.25">
      <c r="B356" s="220"/>
      <c r="C356" s="221"/>
      <c r="D356" s="200" t="s">
        <v>163</v>
      </c>
      <c r="E356" s="222" t="s">
        <v>19</v>
      </c>
      <c r="F356" s="223" t="s">
        <v>173</v>
      </c>
      <c r="G356" s="221"/>
      <c r="H356" s="224">
        <v>118.405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AT356" s="230" t="s">
        <v>163</v>
      </c>
      <c r="AU356" s="230" t="s">
        <v>89</v>
      </c>
      <c r="AV356" s="15" t="s">
        <v>159</v>
      </c>
      <c r="AW356" s="15" t="s">
        <v>37</v>
      </c>
      <c r="AX356" s="15" t="s">
        <v>83</v>
      </c>
      <c r="AY356" s="230" t="s">
        <v>151</v>
      </c>
    </row>
    <row r="357" spans="1:65" s="2" customFormat="1" ht="24.2" customHeight="1">
      <c r="A357" s="36"/>
      <c r="B357" s="37"/>
      <c r="C357" s="180" t="s">
        <v>458</v>
      </c>
      <c r="D357" s="180" t="s">
        <v>154</v>
      </c>
      <c r="E357" s="181" t="s">
        <v>459</v>
      </c>
      <c r="F357" s="182" t="s">
        <v>460</v>
      </c>
      <c r="G357" s="183" t="s">
        <v>342</v>
      </c>
      <c r="H357" s="184">
        <v>0.788</v>
      </c>
      <c r="I357" s="185"/>
      <c r="J357" s="186">
        <f>ROUND(I357*H357,2)</f>
        <v>0</v>
      </c>
      <c r="K357" s="182" t="s">
        <v>158</v>
      </c>
      <c r="L357" s="41"/>
      <c r="M357" s="187" t="s">
        <v>19</v>
      </c>
      <c r="N357" s="188" t="s">
        <v>48</v>
      </c>
      <c r="O357" s="66"/>
      <c r="P357" s="189">
        <f>O357*H357</f>
        <v>0</v>
      </c>
      <c r="Q357" s="189">
        <v>0</v>
      </c>
      <c r="R357" s="189">
        <f>Q357*H357</f>
        <v>0</v>
      </c>
      <c r="S357" s="189">
        <v>0</v>
      </c>
      <c r="T357" s="190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1" t="s">
        <v>290</v>
      </c>
      <c r="AT357" s="191" t="s">
        <v>154</v>
      </c>
      <c r="AU357" s="191" t="s">
        <v>89</v>
      </c>
      <c r="AY357" s="19" t="s">
        <v>151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9" t="s">
        <v>89</v>
      </c>
      <c r="BK357" s="192">
        <f>ROUND(I357*H357,2)</f>
        <v>0</v>
      </c>
      <c r="BL357" s="19" t="s">
        <v>290</v>
      </c>
      <c r="BM357" s="191" t="s">
        <v>461</v>
      </c>
    </row>
    <row r="358" spans="1:47" s="2" customFormat="1" ht="11.25">
      <c r="A358" s="36"/>
      <c r="B358" s="37"/>
      <c r="C358" s="38"/>
      <c r="D358" s="193" t="s">
        <v>161</v>
      </c>
      <c r="E358" s="38"/>
      <c r="F358" s="194" t="s">
        <v>462</v>
      </c>
      <c r="G358" s="38"/>
      <c r="H358" s="38"/>
      <c r="I358" s="195"/>
      <c r="J358" s="38"/>
      <c r="K358" s="38"/>
      <c r="L358" s="41"/>
      <c r="M358" s="196"/>
      <c r="N358" s="197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161</v>
      </c>
      <c r="AU358" s="19" t="s">
        <v>89</v>
      </c>
    </row>
    <row r="359" spans="1:65" s="2" customFormat="1" ht="24.2" customHeight="1">
      <c r="A359" s="36"/>
      <c r="B359" s="37"/>
      <c r="C359" s="180" t="s">
        <v>463</v>
      </c>
      <c r="D359" s="180" t="s">
        <v>154</v>
      </c>
      <c r="E359" s="181" t="s">
        <v>464</v>
      </c>
      <c r="F359" s="182" t="s">
        <v>465</v>
      </c>
      <c r="G359" s="183" t="s">
        <v>342</v>
      </c>
      <c r="H359" s="184">
        <v>0.788</v>
      </c>
      <c r="I359" s="185"/>
      <c r="J359" s="186">
        <f>ROUND(I359*H359,2)</f>
        <v>0</v>
      </c>
      <c r="K359" s="182" t="s">
        <v>158</v>
      </c>
      <c r="L359" s="41"/>
      <c r="M359" s="187" t="s">
        <v>19</v>
      </c>
      <c r="N359" s="188" t="s">
        <v>48</v>
      </c>
      <c r="O359" s="66"/>
      <c r="P359" s="189">
        <f>O359*H359</f>
        <v>0</v>
      </c>
      <c r="Q359" s="189">
        <v>0</v>
      </c>
      <c r="R359" s="189">
        <f>Q359*H359</f>
        <v>0</v>
      </c>
      <c r="S359" s="189">
        <v>0</v>
      </c>
      <c r="T359" s="190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1" t="s">
        <v>290</v>
      </c>
      <c r="AT359" s="191" t="s">
        <v>154</v>
      </c>
      <c r="AU359" s="191" t="s">
        <v>89</v>
      </c>
      <c r="AY359" s="19" t="s">
        <v>151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19" t="s">
        <v>89</v>
      </c>
      <c r="BK359" s="192">
        <f>ROUND(I359*H359,2)</f>
        <v>0</v>
      </c>
      <c r="BL359" s="19" t="s">
        <v>290</v>
      </c>
      <c r="BM359" s="191" t="s">
        <v>466</v>
      </c>
    </row>
    <row r="360" spans="1:47" s="2" customFormat="1" ht="11.25">
      <c r="A360" s="36"/>
      <c r="B360" s="37"/>
      <c r="C360" s="38"/>
      <c r="D360" s="193" t="s">
        <v>161</v>
      </c>
      <c r="E360" s="38"/>
      <c r="F360" s="194" t="s">
        <v>467</v>
      </c>
      <c r="G360" s="38"/>
      <c r="H360" s="38"/>
      <c r="I360" s="195"/>
      <c r="J360" s="38"/>
      <c r="K360" s="38"/>
      <c r="L360" s="41"/>
      <c r="M360" s="196"/>
      <c r="N360" s="197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161</v>
      </c>
      <c r="AU360" s="19" t="s">
        <v>89</v>
      </c>
    </row>
    <row r="361" spans="2:63" s="12" customFormat="1" ht="22.9" customHeight="1">
      <c r="B361" s="164"/>
      <c r="C361" s="165"/>
      <c r="D361" s="166" t="s">
        <v>75</v>
      </c>
      <c r="E361" s="178" t="s">
        <v>468</v>
      </c>
      <c r="F361" s="178" t="s">
        <v>469</v>
      </c>
      <c r="G361" s="165"/>
      <c r="H361" s="165"/>
      <c r="I361" s="168"/>
      <c r="J361" s="179">
        <f>BK361</f>
        <v>0</v>
      </c>
      <c r="K361" s="165"/>
      <c r="L361" s="170"/>
      <c r="M361" s="171"/>
      <c r="N361" s="172"/>
      <c r="O361" s="172"/>
      <c r="P361" s="173">
        <f>SUM(P362:P434)</f>
        <v>0</v>
      </c>
      <c r="Q361" s="172"/>
      <c r="R361" s="173">
        <f>SUM(R362:R434)</f>
        <v>9.4267305</v>
      </c>
      <c r="S361" s="172"/>
      <c r="T361" s="174">
        <f>SUM(T362:T434)</f>
        <v>0</v>
      </c>
      <c r="AR361" s="175" t="s">
        <v>89</v>
      </c>
      <c r="AT361" s="176" t="s">
        <v>75</v>
      </c>
      <c r="AU361" s="176" t="s">
        <v>83</v>
      </c>
      <c r="AY361" s="175" t="s">
        <v>151</v>
      </c>
      <c r="BK361" s="177">
        <f>SUM(BK362:BK434)</f>
        <v>0</v>
      </c>
    </row>
    <row r="362" spans="1:65" s="2" customFormat="1" ht="33" customHeight="1">
      <c r="A362" s="36"/>
      <c r="B362" s="37"/>
      <c r="C362" s="180" t="s">
        <v>470</v>
      </c>
      <c r="D362" s="180" t="s">
        <v>154</v>
      </c>
      <c r="E362" s="181" t="s">
        <v>471</v>
      </c>
      <c r="F362" s="182" t="s">
        <v>472</v>
      </c>
      <c r="G362" s="183" t="s">
        <v>157</v>
      </c>
      <c r="H362" s="184">
        <v>5.8</v>
      </c>
      <c r="I362" s="185"/>
      <c r="J362" s="186">
        <f>ROUND(I362*H362,2)</f>
        <v>0</v>
      </c>
      <c r="K362" s="182" t="s">
        <v>158</v>
      </c>
      <c r="L362" s="41"/>
      <c r="M362" s="187" t="s">
        <v>19</v>
      </c>
      <c r="N362" s="188" t="s">
        <v>48</v>
      </c>
      <c r="O362" s="66"/>
      <c r="P362" s="189">
        <f>O362*H362</f>
        <v>0</v>
      </c>
      <c r="Q362" s="189">
        <v>0.02618</v>
      </c>
      <c r="R362" s="189">
        <f>Q362*H362</f>
        <v>0.15184399999999998</v>
      </c>
      <c r="S362" s="189">
        <v>0</v>
      </c>
      <c r="T362" s="19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1" t="s">
        <v>290</v>
      </c>
      <c r="AT362" s="191" t="s">
        <v>154</v>
      </c>
      <c r="AU362" s="191" t="s">
        <v>89</v>
      </c>
      <c r="AY362" s="19" t="s">
        <v>151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9" t="s">
        <v>89</v>
      </c>
      <c r="BK362" s="192">
        <f>ROUND(I362*H362,2)</f>
        <v>0</v>
      </c>
      <c r="BL362" s="19" t="s">
        <v>290</v>
      </c>
      <c r="BM362" s="191" t="s">
        <v>473</v>
      </c>
    </row>
    <row r="363" spans="1:47" s="2" customFormat="1" ht="11.25">
      <c r="A363" s="36"/>
      <c r="B363" s="37"/>
      <c r="C363" s="38"/>
      <c r="D363" s="193" t="s">
        <v>161</v>
      </c>
      <c r="E363" s="38"/>
      <c r="F363" s="194" t="s">
        <v>474</v>
      </c>
      <c r="G363" s="38"/>
      <c r="H363" s="38"/>
      <c r="I363" s="195"/>
      <c r="J363" s="38"/>
      <c r="K363" s="38"/>
      <c r="L363" s="41"/>
      <c r="M363" s="196"/>
      <c r="N363" s="197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161</v>
      </c>
      <c r="AU363" s="19" t="s">
        <v>89</v>
      </c>
    </row>
    <row r="364" spans="2:51" s="13" customFormat="1" ht="11.25">
      <c r="B364" s="198"/>
      <c r="C364" s="199"/>
      <c r="D364" s="200" t="s">
        <v>163</v>
      </c>
      <c r="E364" s="201" t="s">
        <v>19</v>
      </c>
      <c r="F364" s="202" t="s">
        <v>475</v>
      </c>
      <c r="G364" s="199"/>
      <c r="H364" s="203">
        <v>7.44</v>
      </c>
      <c r="I364" s="204"/>
      <c r="J364" s="199"/>
      <c r="K364" s="199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163</v>
      </c>
      <c r="AU364" s="209" t="s">
        <v>89</v>
      </c>
      <c r="AV364" s="13" t="s">
        <v>89</v>
      </c>
      <c r="AW364" s="13" t="s">
        <v>37</v>
      </c>
      <c r="AX364" s="13" t="s">
        <v>76</v>
      </c>
      <c r="AY364" s="209" t="s">
        <v>151</v>
      </c>
    </row>
    <row r="365" spans="2:51" s="13" customFormat="1" ht="11.25">
      <c r="B365" s="198"/>
      <c r="C365" s="199"/>
      <c r="D365" s="200" t="s">
        <v>163</v>
      </c>
      <c r="E365" s="201" t="s">
        <v>19</v>
      </c>
      <c r="F365" s="202" t="s">
        <v>325</v>
      </c>
      <c r="G365" s="199"/>
      <c r="H365" s="203">
        <v>-1.64</v>
      </c>
      <c r="I365" s="204"/>
      <c r="J365" s="199"/>
      <c r="K365" s="199"/>
      <c r="L365" s="205"/>
      <c r="M365" s="206"/>
      <c r="N365" s="207"/>
      <c r="O365" s="207"/>
      <c r="P365" s="207"/>
      <c r="Q365" s="207"/>
      <c r="R365" s="207"/>
      <c r="S365" s="207"/>
      <c r="T365" s="208"/>
      <c r="AT365" s="209" t="s">
        <v>163</v>
      </c>
      <c r="AU365" s="209" t="s">
        <v>89</v>
      </c>
      <c r="AV365" s="13" t="s">
        <v>89</v>
      </c>
      <c r="AW365" s="13" t="s">
        <v>37</v>
      </c>
      <c r="AX365" s="13" t="s">
        <v>76</v>
      </c>
      <c r="AY365" s="209" t="s">
        <v>151</v>
      </c>
    </row>
    <row r="366" spans="2:51" s="15" customFormat="1" ht="11.25">
      <c r="B366" s="220"/>
      <c r="C366" s="221"/>
      <c r="D366" s="200" t="s">
        <v>163</v>
      </c>
      <c r="E366" s="222" t="s">
        <v>19</v>
      </c>
      <c r="F366" s="223" t="s">
        <v>173</v>
      </c>
      <c r="G366" s="221"/>
      <c r="H366" s="224">
        <v>5.8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163</v>
      </c>
      <c r="AU366" s="230" t="s">
        <v>89</v>
      </c>
      <c r="AV366" s="15" t="s">
        <v>159</v>
      </c>
      <c r="AW366" s="15" t="s">
        <v>37</v>
      </c>
      <c r="AX366" s="15" t="s">
        <v>83</v>
      </c>
      <c r="AY366" s="230" t="s">
        <v>151</v>
      </c>
    </row>
    <row r="367" spans="1:65" s="2" customFormat="1" ht="33" customHeight="1">
      <c r="A367" s="36"/>
      <c r="B367" s="37"/>
      <c r="C367" s="180" t="s">
        <v>476</v>
      </c>
      <c r="D367" s="180" t="s">
        <v>154</v>
      </c>
      <c r="E367" s="181" t="s">
        <v>477</v>
      </c>
      <c r="F367" s="182" t="s">
        <v>478</v>
      </c>
      <c r="G367" s="183" t="s">
        <v>157</v>
      </c>
      <c r="H367" s="184">
        <v>1.818</v>
      </c>
      <c r="I367" s="185"/>
      <c r="J367" s="186">
        <f>ROUND(I367*H367,2)</f>
        <v>0</v>
      </c>
      <c r="K367" s="182" t="s">
        <v>222</v>
      </c>
      <c r="L367" s="41"/>
      <c r="M367" s="187" t="s">
        <v>19</v>
      </c>
      <c r="N367" s="188" t="s">
        <v>48</v>
      </c>
      <c r="O367" s="66"/>
      <c r="P367" s="189">
        <f>O367*H367</f>
        <v>0</v>
      </c>
      <c r="Q367" s="189">
        <v>0.02618</v>
      </c>
      <c r="R367" s="189">
        <f>Q367*H367</f>
        <v>0.04759524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290</v>
      </c>
      <c r="AT367" s="191" t="s">
        <v>154</v>
      </c>
      <c r="AU367" s="191" t="s">
        <v>89</v>
      </c>
      <c r="AY367" s="19" t="s">
        <v>151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89</v>
      </c>
      <c r="BK367" s="192">
        <f>ROUND(I367*H367,2)</f>
        <v>0</v>
      </c>
      <c r="BL367" s="19" t="s">
        <v>290</v>
      </c>
      <c r="BM367" s="191" t="s">
        <v>479</v>
      </c>
    </row>
    <row r="368" spans="2:51" s="13" customFormat="1" ht="11.25">
      <c r="B368" s="198"/>
      <c r="C368" s="199"/>
      <c r="D368" s="200" t="s">
        <v>163</v>
      </c>
      <c r="E368" s="201" t="s">
        <v>19</v>
      </c>
      <c r="F368" s="202" t="s">
        <v>480</v>
      </c>
      <c r="G368" s="199"/>
      <c r="H368" s="203">
        <v>1.818</v>
      </c>
      <c r="I368" s="204"/>
      <c r="J368" s="199"/>
      <c r="K368" s="199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163</v>
      </c>
      <c r="AU368" s="209" t="s">
        <v>89</v>
      </c>
      <c r="AV368" s="13" t="s">
        <v>89</v>
      </c>
      <c r="AW368" s="13" t="s">
        <v>37</v>
      </c>
      <c r="AX368" s="13" t="s">
        <v>83</v>
      </c>
      <c r="AY368" s="209" t="s">
        <v>151</v>
      </c>
    </row>
    <row r="369" spans="1:65" s="2" customFormat="1" ht="33" customHeight="1">
      <c r="A369" s="36"/>
      <c r="B369" s="37"/>
      <c r="C369" s="180" t="s">
        <v>481</v>
      </c>
      <c r="D369" s="180" t="s">
        <v>154</v>
      </c>
      <c r="E369" s="181" t="s">
        <v>482</v>
      </c>
      <c r="F369" s="182" t="s">
        <v>483</v>
      </c>
      <c r="G369" s="183" t="s">
        <v>157</v>
      </c>
      <c r="H369" s="184">
        <v>7.544</v>
      </c>
      <c r="I369" s="185"/>
      <c r="J369" s="186">
        <f>ROUND(I369*H369,2)</f>
        <v>0</v>
      </c>
      <c r="K369" s="182" t="s">
        <v>158</v>
      </c>
      <c r="L369" s="41"/>
      <c r="M369" s="187" t="s">
        <v>19</v>
      </c>
      <c r="N369" s="188" t="s">
        <v>48</v>
      </c>
      <c r="O369" s="66"/>
      <c r="P369" s="189">
        <f>O369*H369</f>
        <v>0</v>
      </c>
      <c r="Q369" s="189">
        <v>0.02681</v>
      </c>
      <c r="R369" s="189">
        <f>Q369*H369</f>
        <v>0.20225463999999999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290</v>
      </c>
      <c r="AT369" s="191" t="s">
        <v>154</v>
      </c>
      <c r="AU369" s="191" t="s">
        <v>89</v>
      </c>
      <c r="AY369" s="19" t="s">
        <v>151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89</v>
      </c>
      <c r="BK369" s="192">
        <f>ROUND(I369*H369,2)</f>
        <v>0</v>
      </c>
      <c r="BL369" s="19" t="s">
        <v>290</v>
      </c>
      <c r="BM369" s="191" t="s">
        <v>484</v>
      </c>
    </row>
    <row r="370" spans="1:47" s="2" customFormat="1" ht="11.25">
      <c r="A370" s="36"/>
      <c r="B370" s="37"/>
      <c r="C370" s="38"/>
      <c r="D370" s="193" t="s">
        <v>161</v>
      </c>
      <c r="E370" s="38"/>
      <c r="F370" s="194" t="s">
        <v>485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161</v>
      </c>
      <c r="AU370" s="19" t="s">
        <v>89</v>
      </c>
    </row>
    <row r="371" spans="2:51" s="14" customFormat="1" ht="11.25">
      <c r="B371" s="210"/>
      <c r="C371" s="211"/>
      <c r="D371" s="200" t="s">
        <v>163</v>
      </c>
      <c r="E371" s="212" t="s">
        <v>19</v>
      </c>
      <c r="F371" s="213" t="s">
        <v>486</v>
      </c>
      <c r="G371" s="211"/>
      <c r="H371" s="212" t="s">
        <v>19</v>
      </c>
      <c r="I371" s="214"/>
      <c r="J371" s="211"/>
      <c r="K371" s="211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163</v>
      </c>
      <c r="AU371" s="219" t="s">
        <v>89</v>
      </c>
      <c r="AV371" s="14" t="s">
        <v>83</v>
      </c>
      <c r="AW371" s="14" t="s">
        <v>37</v>
      </c>
      <c r="AX371" s="14" t="s">
        <v>76</v>
      </c>
      <c r="AY371" s="219" t="s">
        <v>151</v>
      </c>
    </row>
    <row r="372" spans="2:51" s="13" customFormat="1" ht="11.25">
      <c r="B372" s="198"/>
      <c r="C372" s="199"/>
      <c r="D372" s="200" t="s">
        <v>163</v>
      </c>
      <c r="E372" s="201" t="s">
        <v>19</v>
      </c>
      <c r="F372" s="202" t="s">
        <v>487</v>
      </c>
      <c r="G372" s="199"/>
      <c r="H372" s="203">
        <v>10.824</v>
      </c>
      <c r="I372" s="204"/>
      <c r="J372" s="199"/>
      <c r="K372" s="199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163</v>
      </c>
      <c r="AU372" s="209" t="s">
        <v>89</v>
      </c>
      <c r="AV372" s="13" t="s">
        <v>89</v>
      </c>
      <c r="AW372" s="13" t="s">
        <v>37</v>
      </c>
      <c r="AX372" s="13" t="s">
        <v>76</v>
      </c>
      <c r="AY372" s="209" t="s">
        <v>151</v>
      </c>
    </row>
    <row r="373" spans="2:51" s="13" customFormat="1" ht="11.25">
      <c r="B373" s="198"/>
      <c r="C373" s="199"/>
      <c r="D373" s="200" t="s">
        <v>163</v>
      </c>
      <c r="E373" s="201" t="s">
        <v>19</v>
      </c>
      <c r="F373" s="202" t="s">
        <v>488</v>
      </c>
      <c r="G373" s="199"/>
      <c r="H373" s="203">
        <v>-3.28</v>
      </c>
      <c r="I373" s="204"/>
      <c r="J373" s="199"/>
      <c r="K373" s="199"/>
      <c r="L373" s="205"/>
      <c r="M373" s="206"/>
      <c r="N373" s="207"/>
      <c r="O373" s="207"/>
      <c r="P373" s="207"/>
      <c r="Q373" s="207"/>
      <c r="R373" s="207"/>
      <c r="S373" s="207"/>
      <c r="T373" s="208"/>
      <c r="AT373" s="209" t="s">
        <v>163</v>
      </c>
      <c r="AU373" s="209" t="s">
        <v>89</v>
      </c>
      <c r="AV373" s="13" t="s">
        <v>89</v>
      </c>
      <c r="AW373" s="13" t="s">
        <v>37</v>
      </c>
      <c r="AX373" s="13" t="s">
        <v>76</v>
      </c>
      <c r="AY373" s="209" t="s">
        <v>151</v>
      </c>
    </row>
    <row r="374" spans="2:51" s="15" customFormat="1" ht="11.25">
      <c r="B374" s="220"/>
      <c r="C374" s="221"/>
      <c r="D374" s="200" t="s">
        <v>163</v>
      </c>
      <c r="E374" s="222" t="s">
        <v>19</v>
      </c>
      <c r="F374" s="223" t="s">
        <v>173</v>
      </c>
      <c r="G374" s="221"/>
      <c r="H374" s="224">
        <v>7.544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163</v>
      </c>
      <c r="AU374" s="230" t="s">
        <v>89</v>
      </c>
      <c r="AV374" s="15" t="s">
        <v>159</v>
      </c>
      <c r="AW374" s="15" t="s">
        <v>37</v>
      </c>
      <c r="AX374" s="15" t="s">
        <v>83</v>
      </c>
      <c r="AY374" s="230" t="s">
        <v>151</v>
      </c>
    </row>
    <row r="375" spans="1:65" s="2" customFormat="1" ht="33" customHeight="1">
      <c r="A375" s="36"/>
      <c r="B375" s="37"/>
      <c r="C375" s="180" t="s">
        <v>489</v>
      </c>
      <c r="D375" s="180" t="s">
        <v>154</v>
      </c>
      <c r="E375" s="181" t="s">
        <v>490</v>
      </c>
      <c r="F375" s="182" t="s">
        <v>491</v>
      </c>
      <c r="G375" s="183" t="s">
        <v>157</v>
      </c>
      <c r="H375" s="184">
        <v>1.04</v>
      </c>
      <c r="I375" s="185"/>
      <c r="J375" s="186">
        <f>ROUND(I375*H375,2)</f>
        <v>0</v>
      </c>
      <c r="K375" s="182" t="s">
        <v>222</v>
      </c>
      <c r="L375" s="41"/>
      <c r="M375" s="187" t="s">
        <v>19</v>
      </c>
      <c r="N375" s="188" t="s">
        <v>48</v>
      </c>
      <c r="O375" s="66"/>
      <c r="P375" s="189">
        <f>O375*H375</f>
        <v>0</v>
      </c>
      <c r="Q375" s="189">
        <v>0.02681</v>
      </c>
      <c r="R375" s="189">
        <f>Q375*H375</f>
        <v>0.0278824</v>
      </c>
      <c r="S375" s="189">
        <v>0</v>
      </c>
      <c r="T375" s="190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1" t="s">
        <v>290</v>
      </c>
      <c r="AT375" s="191" t="s">
        <v>154</v>
      </c>
      <c r="AU375" s="191" t="s">
        <v>89</v>
      </c>
      <c r="AY375" s="19" t="s">
        <v>151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9" t="s">
        <v>89</v>
      </c>
      <c r="BK375" s="192">
        <f>ROUND(I375*H375,2)</f>
        <v>0</v>
      </c>
      <c r="BL375" s="19" t="s">
        <v>290</v>
      </c>
      <c r="BM375" s="191" t="s">
        <v>492</v>
      </c>
    </row>
    <row r="376" spans="2:51" s="13" customFormat="1" ht="11.25">
      <c r="B376" s="198"/>
      <c r="C376" s="199"/>
      <c r="D376" s="200" t="s">
        <v>163</v>
      </c>
      <c r="E376" s="201" t="s">
        <v>19</v>
      </c>
      <c r="F376" s="202" t="s">
        <v>493</v>
      </c>
      <c r="G376" s="199"/>
      <c r="H376" s="203">
        <v>1.04</v>
      </c>
      <c r="I376" s="204"/>
      <c r="J376" s="199"/>
      <c r="K376" s="199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163</v>
      </c>
      <c r="AU376" s="209" t="s">
        <v>89</v>
      </c>
      <c r="AV376" s="13" t="s">
        <v>89</v>
      </c>
      <c r="AW376" s="13" t="s">
        <v>37</v>
      </c>
      <c r="AX376" s="13" t="s">
        <v>83</v>
      </c>
      <c r="AY376" s="209" t="s">
        <v>151</v>
      </c>
    </row>
    <row r="377" spans="1:65" s="2" customFormat="1" ht="44.25" customHeight="1">
      <c r="A377" s="36"/>
      <c r="B377" s="37"/>
      <c r="C377" s="180" t="s">
        <v>494</v>
      </c>
      <c r="D377" s="180" t="s">
        <v>154</v>
      </c>
      <c r="E377" s="181" t="s">
        <v>495</v>
      </c>
      <c r="F377" s="182" t="s">
        <v>496</v>
      </c>
      <c r="G377" s="183" t="s">
        <v>157</v>
      </c>
      <c r="H377" s="184">
        <v>0.99</v>
      </c>
      <c r="I377" s="185"/>
      <c r="J377" s="186">
        <f>ROUND(I377*H377,2)</f>
        <v>0</v>
      </c>
      <c r="K377" s="182" t="s">
        <v>158</v>
      </c>
      <c r="L377" s="41"/>
      <c r="M377" s="187" t="s">
        <v>19</v>
      </c>
      <c r="N377" s="188" t="s">
        <v>48</v>
      </c>
      <c r="O377" s="66"/>
      <c r="P377" s="189">
        <f>O377*H377</f>
        <v>0</v>
      </c>
      <c r="Q377" s="189">
        <v>0.04832</v>
      </c>
      <c r="R377" s="189">
        <f>Q377*H377</f>
        <v>0.0478368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290</v>
      </c>
      <c r="AT377" s="191" t="s">
        <v>154</v>
      </c>
      <c r="AU377" s="191" t="s">
        <v>89</v>
      </c>
      <c r="AY377" s="19" t="s">
        <v>151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89</v>
      </c>
      <c r="BK377" s="192">
        <f>ROUND(I377*H377,2)</f>
        <v>0</v>
      </c>
      <c r="BL377" s="19" t="s">
        <v>290</v>
      </c>
      <c r="BM377" s="191" t="s">
        <v>497</v>
      </c>
    </row>
    <row r="378" spans="1:47" s="2" customFormat="1" ht="11.25">
      <c r="A378" s="36"/>
      <c r="B378" s="37"/>
      <c r="C378" s="38"/>
      <c r="D378" s="193" t="s">
        <v>161</v>
      </c>
      <c r="E378" s="38"/>
      <c r="F378" s="194" t="s">
        <v>498</v>
      </c>
      <c r="G378" s="38"/>
      <c r="H378" s="38"/>
      <c r="I378" s="195"/>
      <c r="J378" s="38"/>
      <c r="K378" s="38"/>
      <c r="L378" s="41"/>
      <c r="M378" s="196"/>
      <c r="N378" s="197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161</v>
      </c>
      <c r="AU378" s="19" t="s">
        <v>89</v>
      </c>
    </row>
    <row r="379" spans="2:51" s="13" customFormat="1" ht="11.25">
      <c r="B379" s="198"/>
      <c r="C379" s="199"/>
      <c r="D379" s="200" t="s">
        <v>163</v>
      </c>
      <c r="E379" s="201" t="s">
        <v>19</v>
      </c>
      <c r="F379" s="202" t="s">
        <v>499</v>
      </c>
      <c r="G379" s="199"/>
      <c r="H379" s="203">
        <v>0.99</v>
      </c>
      <c r="I379" s="204"/>
      <c r="J379" s="199"/>
      <c r="K379" s="199"/>
      <c r="L379" s="205"/>
      <c r="M379" s="206"/>
      <c r="N379" s="207"/>
      <c r="O379" s="207"/>
      <c r="P379" s="207"/>
      <c r="Q379" s="207"/>
      <c r="R379" s="207"/>
      <c r="S379" s="207"/>
      <c r="T379" s="208"/>
      <c r="AT379" s="209" t="s">
        <v>163</v>
      </c>
      <c r="AU379" s="209" t="s">
        <v>89</v>
      </c>
      <c r="AV379" s="13" t="s">
        <v>89</v>
      </c>
      <c r="AW379" s="13" t="s">
        <v>37</v>
      </c>
      <c r="AX379" s="13" t="s">
        <v>83</v>
      </c>
      <c r="AY379" s="209" t="s">
        <v>151</v>
      </c>
    </row>
    <row r="380" spans="1:65" s="2" customFormat="1" ht="24.2" customHeight="1">
      <c r="A380" s="36"/>
      <c r="B380" s="37"/>
      <c r="C380" s="180" t="s">
        <v>500</v>
      </c>
      <c r="D380" s="180" t="s">
        <v>154</v>
      </c>
      <c r="E380" s="181" t="s">
        <v>501</v>
      </c>
      <c r="F380" s="182" t="s">
        <v>502</v>
      </c>
      <c r="G380" s="183" t="s">
        <v>157</v>
      </c>
      <c r="H380" s="184">
        <v>4.796</v>
      </c>
      <c r="I380" s="185"/>
      <c r="J380" s="186">
        <f>ROUND(I380*H380,2)</f>
        <v>0</v>
      </c>
      <c r="K380" s="182" t="s">
        <v>158</v>
      </c>
      <c r="L380" s="41"/>
      <c r="M380" s="187" t="s">
        <v>19</v>
      </c>
      <c r="N380" s="188" t="s">
        <v>48</v>
      </c>
      <c r="O380" s="66"/>
      <c r="P380" s="189">
        <f>O380*H380</f>
        <v>0</v>
      </c>
      <c r="Q380" s="189">
        <v>0.0122</v>
      </c>
      <c r="R380" s="189">
        <f>Q380*H380</f>
        <v>0.058511200000000006</v>
      </c>
      <c r="S380" s="189">
        <v>0</v>
      </c>
      <c r="T380" s="190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1" t="s">
        <v>290</v>
      </c>
      <c r="AT380" s="191" t="s">
        <v>154</v>
      </c>
      <c r="AU380" s="191" t="s">
        <v>89</v>
      </c>
      <c r="AY380" s="19" t="s">
        <v>151</v>
      </c>
      <c r="BE380" s="192">
        <f>IF(N380="základní",J380,0)</f>
        <v>0</v>
      </c>
      <c r="BF380" s="192">
        <f>IF(N380="snížená",J380,0)</f>
        <v>0</v>
      </c>
      <c r="BG380" s="192">
        <f>IF(N380="zákl. přenesená",J380,0)</f>
        <v>0</v>
      </c>
      <c r="BH380" s="192">
        <f>IF(N380="sníž. přenesená",J380,0)</f>
        <v>0</v>
      </c>
      <c r="BI380" s="192">
        <f>IF(N380="nulová",J380,0)</f>
        <v>0</v>
      </c>
      <c r="BJ380" s="19" t="s">
        <v>89</v>
      </c>
      <c r="BK380" s="192">
        <f>ROUND(I380*H380,2)</f>
        <v>0</v>
      </c>
      <c r="BL380" s="19" t="s">
        <v>290</v>
      </c>
      <c r="BM380" s="191" t="s">
        <v>503</v>
      </c>
    </row>
    <row r="381" spans="1:47" s="2" customFormat="1" ht="11.25">
      <c r="A381" s="36"/>
      <c r="B381" s="37"/>
      <c r="C381" s="38"/>
      <c r="D381" s="193" t="s">
        <v>161</v>
      </c>
      <c r="E381" s="38"/>
      <c r="F381" s="194" t="s">
        <v>504</v>
      </c>
      <c r="G381" s="38"/>
      <c r="H381" s="38"/>
      <c r="I381" s="195"/>
      <c r="J381" s="38"/>
      <c r="K381" s="38"/>
      <c r="L381" s="41"/>
      <c r="M381" s="196"/>
      <c r="N381" s="197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161</v>
      </c>
      <c r="AU381" s="19" t="s">
        <v>89</v>
      </c>
    </row>
    <row r="382" spans="2:51" s="14" customFormat="1" ht="11.25">
      <c r="B382" s="210"/>
      <c r="C382" s="211"/>
      <c r="D382" s="200" t="s">
        <v>163</v>
      </c>
      <c r="E382" s="212" t="s">
        <v>19</v>
      </c>
      <c r="F382" s="213" t="s">
        <v>377</v>
      </c>
      <c r="G382" s="211"/>
      <c r="H382" s="212" t="s">
        <v>19</v>
      </c>
      <c r="I382" s="214"/>
      <c r="J382" s="211"/>
      <c r="K382" s="211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163</v>
      </c>
      <c r="AU382" s="219" t="s">
        <v>89</v>
      </c>
      <c r="AV382" s="14" t="s">
        <v>83</v>
      </c>
      <c r="AW382" s="14" t="s">
        <v>37</v>
      </c>
      <c r="AX382" s="14" t="s">
        <v>76</v>
      </c>
      <c r="AY382" s="219" t="s">
        <v>151</v>
      </c>
    </row>
    <row r="383" spans="2:51" s="13" customFormat="1" ht="11.25">
      <c r="B383" s="198"/>
      <c r="C383" s="199"/>
      <c r="D383" s="200" t="s">
        <v>163</v>
      </c>
      <c r="E383" s="201" t="s">
        <v>19</v>
      </c>
      <c r="F383" s="202" t="s">
        <v>378</v>
      </c>
      <c r="G383" s="199"/>
      <c r="H383" s="203">
        <v>3.286</v>
      </c>
      <c r="I383" s="204"/>
      <c r="J383" s="199"/>
      <c r="K383" s="199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163</v>
      </c>
      <c r="AU383" s="209" t="s">
        <v>89</v>
      </c>
      <c r="AV383" s="13" t="s">
        <v>89</v>
      </c>
      <c r="AW383" s="13" t="s">
        <v>37</v>
      </c>
      <c r="AX383" s="13" t="s">
        <v>76</v>
      </c>
      <c r="AY383" s="209" t="s">
        <v>151</v>
      </c>
    </row>
    <row r="384" spans="2:51" s="13" customFormat="1" ht="11.25">
      <c r="B384" s="198"/>
      <c r="C384" s="199"/>
      <c r="D384" s="200" t="s">
        <v>163</v>
      </c>
      <c r="E384" s="201" t="s">
        <v>19</v>
      </c>
      <c r="F384" s="202" t="s">
        <v>379</v>
      </c>
      <c r="G384" s="199"/>
      <c r="H384" s="203">
        <v>1.51</v>
      </c>
      <c r="I384" s="204"/>
      <c r="J384" s="199"/>
      <c r="K384" s="199"/>
      <c r="L384" s="205"/>
      <c r="M384" s="206"/>
      <c r="N384" s="207"/>
      <c r="O384" s="207"/>
      <c r="P384" s="207"/>
      <c r="Q384" s="207"/>
      <c r="R384" s="207"/>
      <c r="S384" s="207"/>
      <c r="T384" s="208"/>
      <c r="AT384" s="209" t="s">
        <v>163</v>
      </c>
      <c r="AU384" s="209" t="s">
        <v>89</v>
      </c>
      <c r="AV384" s="13" t="s">
        <v>89</v>
      </c>
      <c r="AW384" s="13" t="s">
        <v>37</v>
      </c>
      <c r="AX384" s="13" t="s">
        <v>76</v>
      </c>
      <c r="AY384" s="209" t="s">
        <v>151</v>
      </c>
    </row>
    <row r="385" spans="2:51" s="15" customFormat="1" ht="11.25">
      <c r="B385" s="220"/>
      <c r="C385" s="221"/>
      <c r="D385" s="200" t="s">
        <v>163</v>
      </c>
      <c r="E385" s="222" t="s">
        <v>19</v>
      </c>
      <c r="F385" s="223" t="s">
        <v>173</v>
      </c>
      <c r="G385" s="221"/>
      <c r="H385" s="224">
        <v>4.796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163</v>
      </c>
      <c r="AU385" s="230" t="s">
        <v>89</v>
      </c>
      <c r="AV385" s="15" t="s">
        <v>159</v>
      </c>
      <c r="AW385" s="15" t="s">
        <v>37</v>
      </c>
      <c r="AX385" s="15" t="s">
        <v>83</v>
      </c>
      <c r="AY385" s="230" t="s">
        <v>151</v>
      </c>
    </row>
    <row r="386" spans="1:65" s="2" customFormat="1" ht="24.2" customHeight="1">
      <c r="A386" s="36"/>
      <c r="B386" s="37"/>
      <c r="C386" s="180" t="s">
        <v>505</v>
      </c>
      <c r="D386" s="180" t="s">
        <v>154</v>
      </c>
      <c r="E386" s="181" t="s">
        <v>501</v>
      </c>
      <c r="F386" s="182" t="s">
        <v>502</v>
      </c>
      <c r="G386" s="183" t="s">
        <v>157</v>
      </c>
      <c r="H386" s="184">
        <v>37.704</v>
      </c>
      <c r="I386" s="185"/>
      <c r="J386" s="186">
        <f>ROUND(I386*H386,2)</f>
        <v>0</v>
      </c>
      <c r="K386" s="182" t="s">
        <v>158</v>
      </c>
      <c r="L386" s="41"/>
      <c r="M386" s="187" t="s">
        <v>19</v>
      </c>
      <c r="N386" s="188" t="s">
        <v>48</v>
      </c>
      <c r="O386" s="66"/>
      <c r="P386" s="189">
        <f>O386*H386</f>
        <v>0</v>
      </c>
      <c r="Q386" s="189">
        <v>0.0122</v>
      </c>
      <c r="R386" s="189">
        <f>Q386*H386</f>
        <v>0.45998880000000003</v>
      </c>
      <c r="S386" s="189">
        <v>0</v>
      </c>
      <c r="T386" s="19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1" t="s">
        <v>290</v>
      </c>
      <c r="AT386" s="191" t="s">
        <v>154</v>
      </c>
      <c r="AU386" s="191" t="s">
        <v>89</v>
      </c>
      <c r="AY386" s="19" t="s">
        <v>151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19" t="s">
        <v>89</v>
      </c>
      <c r="BK386" s="192">
        <f>ROUND(I386*H386,2)</f>
        <v>0</v>
      </c>
      <c r="BL386" s="19" t="s">
        <v>290</v>
      </c>
      <c r="BM386" s="191" t="s">
        <v>506</v>
      </c>
    </row>
    <row r="387" spans="1:47" s="2" customFormat="1" ht="11.25">
      <c r="A387" s="36"/>
      <c r="B387" s="37"/>
      <c r="C387" s="38"/>
      <c r="D387" s="193" t="s">
        <v>161</v>
      </c>
      <c r="E387" s="38"/>
      <c r="F387" s="194" t="s">
        <v>504</v>
      </c>
      <c r="G387" s="38"/>
      <c r="H387" s="38"/>
      <c r="I387" s="195"/>
      <c r="J387" s="38"/>
      <c r="K387" s="38"/>
      <c r="L387" s="41"/>
      <c r="M387" s="196"/>
      <c r="N387" s="197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161</v>
      </c>
      <c r="AU387" s="19" t="s">
        <v>89</v>
      </c>
    </row>
    <row r="388" spans="2:51" s="14" customFormat="1" ht="11.25">
      <c r="B388" s="210"/>
      <c r="C388" s="211"/>
      <c r="D388" s="200" t="s">
        <v>163</v>
      </c>
      <c r="E388" s="212" t="s">
        <v>19</v>
      </c>
      <c r="F388" s="213" t="s">
        <v>380</v>
      </c>
      <c r="G388" s="211"/>
      <c r="H388" s="212" t="s">
        <v>19</v>
      </c>
      <c r="I388" s="214"/>
      <c r="J388" s="211"/>
      <c r="K388" s="211"/>
      <c r="L388" s="215"/>
      <c r="M388" s="216"/>
      <c r="N388" s="217"/>
      <c r="O388" s="217"/>
      <c r="P388" s="217"/>
      <c r="Q388" s="217"/>
      <c r="R388" s="217"/>
      <c r="S388" s="217"/>
      <c r="T388" s="218"/>
      <c r="AT388" s="219" t="s">
        <v>163</v>
      </c>
      <c r="AU388" s="219" t="s">
        <v>89</v>
      </c>
      <c r="AV388" s="14" t="s">
        <v>83</v>
      </c>
      <c r="AW388" s="14" t="s">
        <v>37</v>
      </c>
      <c r="AX388" s="14" t="s">
        <v>76</v>
      </c>
      <c r="AY388" s="219" t="s">
        <v>151</v>
      </c>
    </row>
    <row r="389" spans="2:51" s="13" customFormat="1" ht="11.25">
      <c r="B389" s="198"/>
      <c r="C389" s="199"/>
      <c r="D389" s="200" t="s">
        <v>163</v>
      </c>
      <c r="E389" s="201" t="s">
        <v>19</v>
      </c>
      <c r="F389" s="202" t="s">
        <v>381</v>
      </c>
      <c r="G389" s="199"/>
      <c r="H389" s="203">
        <v>15.99</v>
      </c>
      <c r="I389" s="204"/>
      <c r="J389" s="199"/>
      <c r="K389" s="199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163</v>
      </c>
      <c r="AU389" s="209" t="s">
        <v>89</v>
      </c>
      <c r="AV389" s="13" t="s">
        <v>89</v>
      </c>
      <c r="AW389" s="13" t="s">
        <v>37</v>
      </c>
      <c r="AX389" s="13" t="s">
        <v>76</v>
      </c>
      <c r="AY389" s="209" t="s">
        <v>151</v>
      </c>
    </row>
    <row r="390" spans="2:51" s="13" customFormat="1" ht="11.25">
      <c r="B390" s="198"/>
      <c r="C390" s="199"/>
      <c r="D390" s="200" t="s">
        <v>163</v>
      </c>
      <c r="E390" s="201" t="s">
        <v>19</v>
      </c>
      <c r="F390" s="202" t="s">
        <v>382</v>
      </c>
      <c r="G390" s="199"/>
      <c r="H390" s="203">
        <v>11.164</v>
      </c>
      <c r="I390" s="204"/>
      <c r="J390" s="199"/>
      <c r="K390" s="199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163</v>
      </c>
      <c r="AU390" s="209" t="s">
        <v>89</v>
      </c>
      <c r="AV390" s="13" t="s">
        <v>89</v>
      </c>
      <c r="AW390" s="13" t="s">
        <v>37</v>
      </c>
      <c r="AX390" s="13" t="s">
        <v>76</v>
      </c>
      <c r="AY390" s="209" t="s">
        <v>151</v>
      </c>
    </row>
    <row r="391" spans="2:51" s="13" customFormat="1" ht="11.25">
      <c r="B391" s="198"/>
      <c r="C391" s="199"/>
      <c r="D391" s="200" t="s">
        <v>163</v>
      </c>
      <c r="E391" s="201" t="s">
        <v>19</v>
      </c>
      <c r="F391" s="202" t="s">
        <v>383</v>
      </c>
      <c r="G391" s="199"/>
      <c r="H391" s="203">
        <v>10.55</v>
      </c>
      <c r="I391" s="204"/>
      <c r="J391" s="199"/>
      <c r="K391" s="199"/>
      <c r="L391" s="205"/>
      <c r="M391" s="206"/>
      <c r="N391" s="207"/>
      <c r="O391" s="207"/>
      <c r="P391" s="207"/>
      <c r="Q391" s="207"/>
      <c r="R391" s="207"/>
      <c r="S391" s="207"/>
      <c r="T391" s="208"/>
      <c r="AT391" s="209" t="s">
        <v>163</v>
      </c>
      <c r="AU391" s="209" t="s">
        <v>89</v>
      </c>
      <c r="AV391" s="13" t="s">
        <v>89</v>
      </c>
      <c r="AW391" s="13" t="s">
        <v>37</v>
      </c>
      <c r="AX391" s="13" t="s">
        <v>76</v>
      </c>
      <c r="AY391" s="209" t="s">
        <v>151</v>
      </c>
    </row>
    <row r="392" spans="2:51" s="15" customFormat="1" ht="11.25">
      <c r="B392" s="220"/>
      <c r="C392" s="221"/>
      <c r="D392" s="200" t="s">
        <v>163</v>
      </c>
      <c r="E392" s="222" t="s">
        <v>19</v>
      </c>
      <c r="F392" s="223" t="s">
        <v>173</v>
      </c>
      <c r="G392" s="221"/>
      <c r="H392" s="224">
        <v>37.704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163</v>
      </c>
      <c r="AU392" s="230" t="s">
        <v>89</v>
      </c>
      <c r="AV392" s="15" t="s">
        <v>159</v>
      </c>
      <c r="AW392" s="15" t="s">
        <v>37</v>
      </c>
      <c r="AX392" s="15" t="s">
        <v>83</v>
      </c>
      <c r="AY392" s="230" t="s">
        <v>151</v>
      </c>
    </row>
    <row r="393" spans="1:65" s="2" customFormat="1" ht="24.2" customHeight="1">
      <c r="A393" s="36"/>
      <c r="B393" s="37"/>
      <c r="C393" s="180" t="s">
        <v>507</v>
      </c>
      <c r="D393" s="180" t="s">
        <v>154</v>
      </c>
      <c r="E393" s="181" t="s">
        <v>508</v>
      </c>
      <c r="F393" s="182" t="s">
        <v>502</v>
      </c>
      <c r="G393" s="183" t="s">
        <v>157</v>
      </c>
      <c r="H393" s="184">
        <v>68.09</v>
      </c>
      <c r="I393" s="185"/>
      <c r="J393" s="186">
        <f>ROUND(I393*H393,2)</f>
        <v>0</v>
      </c>
      <c r="K393" s="182" t="s">
        <v>158</v>
      </c>
      <c r="L393" s="41"/>
      <c r="M393" s="187" t="s">
        <v>19</v>
      </c>
      <c r="N393" s="188" t="s">
        <v>48</v>
      </c>
      <c r="O393" s="66"/>
      <c r="P393" s="189">
        <f>O393*H393</f>
        <v>0</v>
      </c>
      <c r="Q393" s="189">
        <v>0.0122</v>
      </c>
      <c r="R393" s="189">
        <f>Q393*H393</f>
        <v>0.830698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290</v>
      </c>
      <c r="AT393" s="191" t="s">
        <v>154</v>
      </c>
      <c r="AU393" s="191" t="s">
        <v>89</v>
      </c>
      <c r="AY393" s="19" t="s">
        <v>151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89</v>
      </c>
      <c r="BK393" s="192">
        <f>ROUND(I393*H393,2)</f>
        <v>0</v>
      </c>
      <c r="BL393" s="19" t="s">
        <v>290</v>
      </c>
      <c r="BM393" s="191" t="s">
        <v>509</v>
      </c>
    </row>
    <row r="394" spans="1:47" s="2" customFormat="1" ht="11.25">
      <c r="A394" s="36"/>
      <c r="B394" s="37"/>
      <c r="C394" s="38"/>
      <c r="D394" s="193" t="s">
        <v>161</v>
      </c>
      <c r="E394" s="38"/>
      <c r="F394" s="194" t="s">
        <v>510</v>
      </c>
      <c r="G394" s="38"/>
      <c r="H394" s="38"/>
      <c r="I394" s="195"/>
      <c r="J394" s="38"/>
      <c r="K394" s="38"/>
      <c r="L394" s="41"/>
      <c r="M394" s="196"/>
      <c r="N394" s="197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161</v>
      </c>
      <c r="AU394" s="19" t="s">
        <v>89</v>
      </c>
    </row>
    <row r="395" spans="2:51" s="14" customFormat="1" ht="11.25">
      <c r="B395" s="210"/>
      <c r="C395" s="211"/>
      <c r="D395" s="200" t="s">
        <v>163</v>
      </c>
      <c r="E395" s="212" t="s">
        <v>19</v>
      </c>
      <c r="F395" s="213" t="s">
        <v>384</v>
      </c>
      <c r="G395" s="211"/>
      <c r="H395" s="212" t="s">
        <v>19</v>
      </c>
      <c r="I395" s="214"/>
      <c r="J395" s="211"/>
      <c r="K395" s="211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163</v>
      </c>
      <c r="AU395" s="219" t="s">
        <v>89</v>
      </c>
      <c r="AV395" s="14" t="s">
        <v>83</v>
      </c>
      <c r="AW395" s="14" t="s">
        <v>37</v>
      </c>
      <c r="AX395" s="14" t="s">
        <v>76</v>
      </c>
      <c r="AY395" s="219" t="s">
        <v>151</v>
      </c>
    </row>
    <row r="396" spans="2:51" s="13" customFormat="1" ht="11.25">
      <c r="B396" s="198"/>
      <c r="C396" s="199"/>
      <c r="D396" s="200" t="s">
        <v>163</v>
      </c>
      <c r="E396" s="201" t="s">
        <v>19</v>
      </c>
      <c r="F396" s="202" t="s">
        <v>385</v>
      </c>
      <c r="G396" s="199"/>
      <c r="H396" s="203">
        <v>36.7</v>
      </c>
      <c r="I396" s="204"/>
      <c r="J396" s="199"/>
      <c r="K396" s="199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163</v>
      </c>
      <c r="AU396" s="209" t="s">
        <v>89</v>
      </c>
      <c r="AV396" s="13" t="s">
        <v>89</v>
      </c>
      <c r="AW396" s="13" t="s">
        <v>37</v>
      </c>
      <c r="AX396" s="13" t="s">
        <v>76</v>
      </c>
      <c r="AY396" s="209" t="s">
        <v>151</v>
      </c>
    </row>
    <row r="397" spans="2:51" s="13" customFormat="1" ht="11.25">
      <c r="B397" s="198"/>
      <c r="C397" s="199"/>
      <c r="D397" s="200" t="s">
        <v>163</v>
      </c>
      <c r="E397" s="201" t="s">
        <v>19</v>
      </c>
      <c r="F397" s="202" t="s">
        <v>386</v>
      </c>
      <c r="G397" s="199"/>
      <c r="H397" s="203">
        <v>31.39</v>
      </c>
      <c r="I397" s="204"/>
      <c r="J397" s="199"/>
      <c r="K397" s="199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163</v>
      </c>
      <c r="AU397" s="209" t="s">
        <v>89</v>
      </c>
      <c r="AV397" s="13" t="s">
        <v>89</v>
      </c>
      <c r="AW397" s="13" t="s">
        <v>37</v>
      </c>
      <c r="AX397" s="13" t="s">
        <v>76</v>
      </c>
      <c r="AY397" s="209" t="s">
        <v>151</v>
      </c>
    </row>
    <row r="398" spans="2:51" s="15" customFormat="1" ht="11.25">
      <c r="B398" s="220"/>
      <c r="C398" s="221"/>
      <c r="D398" s="200" t="s">
        <v>163</v>
      </c>
      <c r="E398" s="222" t="s">
        <v>19</v>
      </c>
      <c r="F398" s="223" t="s">
        <v>173</v>
      </c>
      <c r="G398" s="221"/>
      <c r="H398" s="224">
        <v>68.09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163</v>
      </c>
      <c r="AU398" s="230" t="s">
        <v>89</v>
      </c>
      <c r="AV398" s="15" t="s">
        <v>159</v>
      </c>
      <c r="AW398" s="15" t="s">
        <v>37</v>
      </c>
      <c r="AX398" s="15" t="s">
        <v>83</v>
      </c>
      <c r="AY398" s="230" t="s">
        <v>151</v>
      </c>
    </row>
    <row r="399" spans="1:65" s="2" customFormat="1" ht="24.2" customHeight="1">
      <c r="A399" s="36"/>
      <c r="B399" s="37"/>
      <c r="C399" s="180" t="s">
        <v>511</v>
      </c>
      <c r="D399" s="180" t="s">
        <v>154</v>
      </c>
      <c r="E399" s="181" t="s">
        <v>512</v>
      </c>
      <c r="F399" s="182" t="s">
        <v>513</v>
      </c>
      <c r="G399" s="183" t="s">
        <v>157</v>
      </c>
      <c r="H399" s="184">
        <v>3.42</v>
      </c>
      <c r="I399" s="185"/>
      <c r="J399" s="186">
        <f>ROUND(I399*H399,2)</f>
        <v>0</v>
      </c>
      <c r="K399" s="182" t="s">
        <v>158</v>
      </c>
      <c r="L399" s="41"/>
      <c r="M399" s="187" t="s">
        <v>19</v>
      </c>
      <c r="N399" s="188" t="s">
        <v>48</v>
      </c>
      <c r="O399" s="66"/>
      <c r="P399" s="189">
        <f>O399*H399</f>
        <v>0</v>
      </c>
      <c r="Q399" s="189">
        <v>0.01259</v>
      </c>
      <c r="R399" s="189">
        <f>Q399*H399</f>
        <v>0.0430578</v>
      </c>
      <c r="S399" s="189">
        <v>0</v>
      </c>
      <c r="T399" s="190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1" t="s">
        <v>290</v>
      </c>
      <c r="AT399" s="191" t="s">
        <v>154</v>
      </c>
      <c r="AU399" s="191" t="s">
        <v>89</v>
      </c>
      <c r="AY399" s="19" t="s">
        <v>151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19" t="s">
        <v>89</v>
      </c>
      <c r="BK399" s="192">
        <f>ROUND(I399*H399,2)</f>
        <v>0</v>
      </c>
      <c r="BL399" s="19" t="s">
        <v>290</v>
      </c>
      <c r="BM399" s="191" t="s">
        <v>514</v>
      </c>
    </row>
    <row r="400" spans="1:47" s="2" customFormat="1" ht="11.25">
      <c r="A400" s="36"/>
      <c r="B400" s="37"/>
      <c r="C400" s="38"/>
      <c r="D400" s="193" t="s">
        <v>161</v>
      </c>
      <c r="E400" s="38"/>
      <c r="F400" s="194" t="s">
        <v>515</v>
      </c>
      <c r="G400" s="38"/>
      <c r="H400" s="38"/>
      <c r="I400" s="195"/>
      <c r="J400" s="38"/>
      <c r="K400" s="38"/>
      <c r="L400" s="41"/>
      <c r="M400" s="196"/>
      <c r="N400" s="197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161</v>
      </c>
      <c r="AU400" s="19" t="s">
        <v>89</v>
      </c>
    </row>
    <row r="401" spans="2:51" s="14" customFormat="1" ht="11.25">
      <c r="B401" s="210"/>
      <c r="C401" s="211"/>
      <c r="D401" s="200" t="s">
        <v>163</v>
      </c>
      <c r="E401" s="212" t="s">
        <v>19</v>
      </c>
      <c r="F401" s="213" t="s">
        <v>387</v>
      </c>
      <c r="G401" s="211"/>
      <c r="H401" s="212" t="s">
        <v>19</v>
      </c>
      <c r="I401" s="214"/>
      <c r="J401" s="211"/>
      <c r="K401" s="211"/>
      <c r="L401" s="215"/>
      <c r="M401" s="216"/>
      <c r="N401" s="217"/>
      <c r="O401" s="217"/>
      <c r="P401" s="217"/>
      <c r="Q401" s="217"/>
      <c r="R401" s="217"/>
      <c r="S401" s="217"/>
      <c r="T401" s="218"/>
      <c r="AT401" s="219" t="s">
        <v>163</v>
      </c>
      <c r="AU401" s="219" t="s">
        <v>89</v>
      </c>
      <c r="AV401" s="14" t="s">
        <v>83</v>
      </c>
      <c r="AW401" s="14" t="s">
        <v>37</v>
      </c>
      <c r="AX401" s="14" t="s">
        <v>76</v>
      </c>
      <c r="AY401" s="219" t="s">
        <v>151</v>
      </c>
    </row>
    <row r="402" spans="2:51" s="13" customFormat="1" ht="11.25">
      <c r="B402" s="198"/>
      <c r="C402" s="199"/>
      <c r="D402" s="200" t="s">
        <v>163</v>
      </c>
      <c r="E402" s="201" t="s">
        <v>19</v>
      </c>
      <c r="F402" s="202" t="s">
        <v>388</v>
      </c>
      <c r="G402" s="199"/>
      <c r="H402" s="203">
        <v>3.42</v>
      </c>
      <c r="I402" s="204"/>
      <c r="J402" s="199"/>
      <c r="K402" s="199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163</v>
      </c>
      <c r="AU402" s="209" t="s">
        <v>89</v>
      </c>
      <c r="AV402" s="13" t="s">
        <v>89</v>
      </c>
      <c r="AW402" s="13" t="s">
        <v>37</v>
      </c>
      <c r="AX402" s="13" t="s">
        <v>83</v>
      </c>
      <c r="AY402" s="209" t="s">
        <v>151</v>
      </c>
    </row>
    <row r="403" spans="1:65" s="2" customFormat="1" ht="24.2" customHeight="1">
      <c r="A403" s="36"/>
      <c r="B403" s="37"/>
      <c r="C403" s="180" t="s">
        <v>516</v>
      </c>
      <c r="D403" s="180" t="s">
        <v>154</v>
      </c>
      <c r="E403" s="181" t="s">
        <v>517</v>
      </c>
      <c r="F403" s="182" t="s">
        <v>518</v>
      </c>
      <c r="G403" s="183" t="s">
        <v>157</v>
      </c>
      <c r="H403" s="184">
        <v>31.299</v>
      </c>
      <c r="I403" s="185"/>
      <c r="J403" s="186">
        <f>ROUND(I403*H403,2)</f>
        <v>0</v>
      </c>
      <c r="K403" s="182" t="s">
        <v>158</v>
      </c>
      <c r="L403" s="41"/>
      <c r="M403" s="187" t="s">
        <v>19</v>
      </c>
      <c r="N403" s="188" t="s">
        <v>48</v>
      </c>
      <c r="O403" s="66"/>
      <c r="P403" s="189">
        <f>O403*H403</f>
        <v>0</v>
      </c>
      <c r="Q403" s="189">
        <v>0.0265</v>
      </c>
      <c r="R403" s="189">
        <f>Q403*H403</f>
        <v>0.8294235</v>
      </c>
      <c r="S403" s="189">
        <v>0</v>
      </c>
      <c r="T403" s="190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1" t="s">
        <v>290</v>
      </c>
      <c r="AT403" s="191" t="s">
        <v>154</v>
      </c>
      <c r="AU403" s="191" t="s">
        <v>89</v>
      </c>
      <c r="AY403" s="19" t="s">
        <v>151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19" t="s">
        <v>89</v>
      </c>
      <c r="BK403" s="192">
        <f>ROUND(I403*H403,2)</f>
        <v>0</v>
      </c>
      <c r="BL403" s="19" t="s">
        <v>290</v>
      </c>
      <c r="BM403" s="191" t="s">
        <v>519</v>
      </c>
    </row>
    <row r="404" spans="1:47" s="2" customFormat="1" ht="11.25">
      <c r="A404" s="36"/>
      <c r="B404" s="37"/>
      <c r="C404" s="38"/>
      <c r="D404" s="193" t="s">
        <v>161</v>
      </c>
      <c r="E404" s="38"/>
      <c r="F404" s="194" t="s">
        <v>520</v>
      </c>
      <c r="G404" s="38"/>
      <c r="H404" s="38"/>
      <c r="I404" s="195"/>
      <c r="J404" s="38"/>
      <c r="K404" s="38"/>
      <c r="L404" s="41"/>
      <c r="M404" s="196"/>
      <c r="N404" s="197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161</v>
      </c>
      <c r="AU404" s="19" t="s">
        <v>89</v>
      </c>
    </row>
    <row r="405" spans="2:51" s="14" customFormat="1" ht="11.25">
      <c r="B405" s="210"/>
      <c r="C405" s="211"/>
      <c r="D405" s="200" t="s">
        <v>163</v>
      </c>
      <c r="E405" s="212" t="s">
        <v>19</v>
      </c>
      <c r="F405" s="213" t="s">
        <v>404</v>
      </c>
      <c r="G405" s="211"/>
      <c r="H405" s="212" t="s">
        <v>19</v>
      </c>
      <c r="I405" s="214"/>
      <c r="J405" s="211"/>
      <c r="K405" s="211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163</v>
      </c>
      <c r="AU405" s="219" t="s">
        <v>89</v>
      </c>
      <c r="AV405" s="14" t="s">
        <v>83</v>
      </c>
      <c r="AW405" s="14" t="s">
        <v>37</v>
      </c>
      <c r="AX405" s="14" t="s">
        <v>76</v>
      </c>
      <c r="AY405" s="219" t="s">
        <v>151</v>
      </c>
    </row>
    <row r="406" spans="2:51" s="13" customFormat="1" ht="11.25">
      <c r="B406" s="198"/>
      <c r="C406" s="199"/>
      <c r="D406" s="200" t="s">
        <v>163</v>
      </c>
      <c r="E406" s="201" t="s">
        <v>19</v>
      </c>
      <c r="F406" s="202" t="s">
        <v>405</v>
      </c>
      <c r="G406" s="199"/>
      <c r="H406" s="203">
        <v>15.819</v>
      </c>
      <c r="I406" s="204"/>
      <c r="J406" s="199"/>
      <c r="K406" s="199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163</v>
      </c>
      <c r="AU406" s="209" t="s">
        <v>89</v>
      </c>
      <c r="AV406" s="13" t="s">
        <v>89</v>
      </c>
      <c r="AW406" s="13" t="s">
        <v>37</v>
      </c>
      <c r="AX406" s="13" t="s">
        <v>76</v>
      </c>
      <c r="AY406" s="209" t="s">
        <v>151</v>
      </c>
    </row>
    <row r="407" spans="2:51" s="13" customFormat="1" ht="11.25">
      <c r="B407" s="198"/>
      <c r="C407" s="199"/>
      <c r="D407" s="200" t="s">
        <v>163</v>
      </c>
      <c r="E407" s="201" t="s">
        <v>19</v>
      </c>
      <c r="F407" s="202" t="s">
        <v>383</v>
      </c>
      <c r="G407" s="199"/>
      <c r="H407" s="203">
        <v>10.55</v>
      </c>
      <c r="I407" s="204"/>
      <c r="J407" s="199"/>
      <c r="K407" s="199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163</v>
      </c>
      <c r="AU407" s="209" t="s">
        <v>89</v>
      </c>
      <c r="AV407" s="13" t="s">
        <v>89</v>
      </c>
      <c r="AW407" s="13" t="s">
        <v>37</v>
      </c>
      <c r="AX407" s="13" t="s">
        <v>76</v>
      </c>
      <c r="AY407" s="209" t="s">
        <v>151</v>
      </c>
    </row>
    <row r="408" spans="2:51" s="14" customFormat="1" ht="11.25">
      <c r="B408" s="210"/>
      <c r="C408" s="211"/>
      <c r="D408" s="200" t="s">
        <v>163</v>
      </c>
      <c r="E408" s="212" t="s">
        <v>19</v>
      </c>
      <c r="F408" s="213" t="s">
        <v>406</v>
      </c>
      <c r="G408" s="211"/>
      <c r="H408" s="212" t="s">
        <v>19</v>
      </c>
      <c r="I408" s="214"/>
      <c r="J408" s="211"/>
      <c r="K408" s="211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163</v>
      </c>
      <c r="AU408" s="219" t="s">
        <v>89</v>
      </c>
      <c r="AV408" s="14" t="s">
        <v>83</v>
      </c>
      <c r="AW408" s="14" t="s">
        <v>37</v>
      </c>
      <c r="AX408" s="14" t="s">
        <v>76</v>
      </c>
      <c r="AY408" s="219" t="s">
        <v>151</v>
      </c>
    </row>
    <row r="409" spans="2:51" s="13" customFormat="1" ht="11.25">
      <c r="B409" s="198"/>
      <c r="C409" s="199"/>
      <c r="D409" s="200" t="s">
        <v>163</v>
      </c>
      <c r="E409" s="201" t="s">
        <v>19</v>
      </c>
      <c r="F409" s="202" t="s">
        <v>407</v>
      </c>
      <c r="G409" s="199"/>
      <c r="H409" s="203">
        <v>3.42</v>
      </c>
      <c r="I409" s="204"/>
      <c r="J409" s="199"/>
      <c r="K409" s="199"/>
      <c r="L409" s="205"/>
      <c r="M409" s="206"/>
      <c r="N409" s="207"/>
      <c r="O409" s="207"/>
      <c r="P409" s="207"/>
      <c r="Q409" s="207"/>
      <c r="R409" s="207"/>
      <c r="S409" s="207"/>
      <c r="T409" s="208"/>
      <c r="AT409" s="209" t="s">
        <v>163</v>
      </c>
      <c r="AU409" s="209" t="s">
        <v>89</v>
      </c>
      <c r="AV409" s="13" t="s">
        <v>89</v>
      </c>
      <c r="AW409" s="13" t="s">
        <v>37</v>
      </c>
      <c r="AX409" s="13" t="s">
        <v>76</v>
      </c>
      <c r="AY409" s="209" t="s">
        <v>151</v>
      </c>
    </row>
    <row r="410" spans="2:51" s="13" customFormat="1" ht="11.25">
      <c r="B410" s="198"/>
      <c r="C410" s="199"/>
      <c r="D410" s="200" t="s">
        <v>163</v>
      </c>
      <c r="E410" s="201" t="s">
        <v>19</v>
      </c>
      <c r="F410" s="202" t="s">
        <v>379</v>
      </c>
      <c r="G410" s="199"/>
      <c r="H410" s="203">
        <v>1.51</v>
      </c>
      <c r="I410" s="204"/>
      <c r="J410" s="199"/>
      <c r="K410" s="199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163</v>
      </c>
      <c r="AU410" s="209" t="s">
        <v>89</v>
      </c>
      <c r="AV410" s="13" t="s">
        <v>89</v>
      </c>
      <c r="AW410" s="13" t="s">
        <v>37</v>
      </c>
      <c r="AX410" s="13" t="s">
        <v>76</v>
      </c>
      <c r="AY410" s="209" t="s">
        <v>151</v>
      </c>
    </row>
    <row r="411" spans="2:51" s="15" customFormat="1" ht="11.25">
      <c r="B411" s="220"/>
      <c r="C411" s="221"/>
      <c r="D411" s="200" t="s">
        <v>163</v>
      </c>
      <c r="E411" s="222" t="s">
        <v>19</v>
      </c>
      <c r="F411" s="223" t="s">
        <v>173</v>
      </c>
      <c r="G411" s="221"/>
      <c r="H411" s="224">
        <v>31.299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163</v>
      </c>
      <c r="AU411" s="230" t="s">
        <v>89</v>
      </c>
      <c r="AV411" s="15" t="s">
        <v>159</v>
      </c>
      <c r="AW411" s="15" t="s">
        <v>37</v>
      </c>
      <c r="AX411" s="15" t="s">
        <v>83</v>
      </c>
      <c r="AY411" s="230" t="s">
        <v>151</v>
      </c>
    </row>
    <row r="412" spans="1:65" s="2" customFormat="1" ht="16.5" customHeight="1">
      <c r="A412" s="36"/>
      <c r="B412" s="37"/>
      <c r="C412" s="180" t="s">
        <v>521</v>
      </c>
      <c r="D412" s="180" t="s">
        <v>154</v>
      </c>
      <c r="E412" s="181" t="s">
        <v>522</v>
      </c>
      <c r="F412" s="182" t="s">
        <v>523</v>
      </c>
      <c r="G412" s="183" t="s">
        <v>157</v>
      </c>
      <c r="H412" s="184">
        <v>116.521</v>
      </c>
      <c r="I412" s="185"/>
      <c r="J412" s="186">
        <f>ROUND(I412*H412,2)</f>
        <v>0</v>
      </c>
      <c r="K412" s="182" t="s">
        <v>222</v>
      </c>
      <c r="L412" s="41"/>
      <c r="M412" s="187" t="s">
        <v>19</v>
      </c>
      <c r="N412" s="188" t="s">
        <v>48</v>
      </c>
      <c r="O412" s="66"/>
      <c r="P412" s="189">
        <f>O412*H412</f>
        <v>0</v>
      </c>
      <c r="Q412" s="189">
        <v>0.0265</v>
      </c>
      <c r="R412" s="189">
        <f>Q412*H412</f>
        <v>3.0878065</v>
      </c>
      <c r="S412" s="189">
        <v>0</v>
      </c>
      <c r="T412" s="19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1" t="s">
        <v>290</v>
      </c>
      <c r="AT412" s="191" t="s">
        <v>154</v>
      </c>
      <c r="AU412" s="191" t="s">
        <v>89</v>
      </c>
      <c r="AY412" s="19" t="s">
        <v>151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19" t="s">
        <v>89</v>
      </c>
      <c r="BK412" s="192">
        <f>ROUND(I412*H412,2)</f>
        <v>0</v>
      </c>
      <c r="BL412" s="19" t="s">
        <v>290</v>
      </c>
      <c r="BM412" s="191" t="s">
        <v>524</v>
      </c>
    </row>
    <row r="413" spans="2:51" s="14" customFormat="1" ht="11.25">
      <c r="B413" s="210"/>
      <c r="C413" s="211"/>
      <c r="D413" s="200" t="s">
        <v>163</v>
      </c>
      <c r="E413" s="212" t="s">
        <v>19</v>
      </c>
      <c r="F413" s="213" t="s">
        <v>400</v>
      </c>
      <c r="G413" s="211"/>
      <c r="H413" s="212" t="s">
        <v>19</v>
      </c>
      <c r="I413" s="214"/>
      <c r="J413" s="211"/>
      <c r="K413" s="211"/>
      <c r="L413" s="215"/>
      <c r="M413" s="216"/>
      <c r="N413" s="217"/>
      <c r="O413" s="217"/>
      <c r="P413" s="217"/>
      <c r="Q413" s="217"/>
      <c r="R413" s="217"/>
      <c r="S413" s="217"/>
      <c r="T413" s="218"/>
      <c r="AT413" s="219" t="s">
        <v>163</v>
      </c>
      <c r="AU413" s="219" t="s">
        <v>89</v>
      </c>
      <c r="AV413" s="14" t="s">
        <v>83</v>
      </c>
      <c r="AW413" s="14" t="s">
        <v>37</v>
      </c>
      <c r="AX413" s="14" t="s">
        <v>76</v>
      </c>
      <c r="AY413" s="219" t="s">
        <v>151</v>
      </c>
    </row>
    <row r="414" spans="2:51" s="13" customFormat="1" ht="11.25">
      <c r="B414" s="198"/>
      <c r="C414" s="199"/>
      <c r="D414" s="200" t="s">
        <v>163</v>
      </c>
      <c r="E414" s="201" t="s">
        <v>19</v>
      </c>
      <c r="F414" s="202" t="s">
        <v>401</v>
      </c>
      <c r="G414" s="199"/>
      <c r="H414" s="203">
        <v>37.06</v>
      </c>
      <c r="I414" s="204"/>
      <c r="J414" s="199"/>
      <c r="K414" s="199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163</v>
      </c>
      <c r="AU414" s="209" t="s">
        <v>89</v>
      </c>
      <c r="AV414" s="13" t="s">
        <v>89</v>
      </c>
      <c r="AW414" s="13" t="s">
        <v>37</v>
      </c>
      <c r="AX414" s="13" t="s">
        <v>76</v>
      </c>
      <c r="AY414" s="209" t="s">
        <v>151</v>
      </c>
    </row>
    <row r="415" spans="2:51" s="13" customFormat="1" ht="11.25">
      <c r="B415" s="198"/>
      <c r="C415" s="199"/>
      <c r="D415" s="200" t="s">
        <v>163</v>
      </c>
      <c r="E415" s="201" t="s">
        <v>19</v>
      </c>
      <c r="F415" s="202" t="s">
        <v>402</v>
      </c>
      <c r="G415" s="199"/>
      <c r="H415" s="203">
        <v>31.87</v>
      </c>
      <c r="I415" s="204"/>
      <c r="J415" s="199"/>
      <c r="K415" s="199"/>
      <c r="L415" s="205"/>
      <c r="M415" s="206"/>
      <c r="N415" s="207"/>
      <c r="O415" s="207"/>
      <c r="P415" s="207"/>
      <c r="Q415" s="207"/>
      <c r="R415" s="207"/>
      <c r="S415" s="207"/>
      <c r="T415" s="208"/>
      <c r="AT415" s="209" t="s">
        <v>163</v>
      </c>
      <c r="AU415" s="209" t="s">
        <v>89</v>
      </c>
      <c r="AV415" s="13" t="s">
        <v>89</v>
      </c>
      <c r="AW415" s="13" t="s">
        <v>37</v>
      </c>
      <c r="AX415" s="13" t="s">
        <v>76</v>
      </c>
      <c r="AY415" s="209" t="s">
        <v>151</v>
      </c>
    </row>
    <row r="416" spans="2:51" s="13" customFormat="1" ht="11.25">
      <c r="B416" s="198"/>
      <c r="C416" s="199"/>
      <c r="D416" s="200" t="s">
        <v>163</v>
      </c>
      <c r="E416" s="201" t="s">
        <v>19</v>
      </c>
      <c r="F416" s="202" t="s">
        <v>403</v>
      </c>
      <c r="G416" s="199"/>
      <c r="H416" s="203">
        <v>16.292</v>
      </c>
      <c r="I416" s="204"/>
      <c r="J416" s="199"/>
      <c r="K416" s="199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163</v>
      </c>
      <c r="AU416" s="209" t="s">
        <v>89</v>
      </c>
      <c r="AV416" s="13" t="s">
        <v>89</v>
      </c>
      <c r="AW416" s="13" t="s">
        <v>37</v>
      </c>
      <c r="AX416" s="13" t="s">
        <v>76</v>
      </c>
      <c r="AY416" s="209" t="s">
        <v>151</v>
      </c>
    </row>
    <row r="417" spans="2:51" s="14" customFormat="1" ht="11.25">
      <c r="B417" s="210"/>
      <c r="C417" s="211"/>
      <c r="D417" s="200" t="s">
        <v>163</v>
      </c>
      <c r="E417" s="212" t="s">
        <v>19</v>
      </c>
      <c r="F417" s="213" t="s">
        <v>404</v>
      </c>
      <c r="G417" s="211"/>
      <c r="H417" s="212" t="s">
        <v>19</v>
      </c>
      <c r="I417" s="214"/>
      <c r="J417" s="211"/>
      <c r="K417" s="211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163</v>
      </c>
      <c r="AU417" s="219" t="s">
        <v>89</v>
      </c>
      <c r="AV417" s="14" t="s">
        <v>83</v>
      </c>
      <c r="AW417" s="14" t="s">
        <v>37</v>
      </c>
      <c r="AX417" s="14" t="s">
        <v>76</v>
      </c>
      <c r="AY417" s="219" t="s">
        <v>151</v>
      </c>
    </row>
    <row r="418" spans="2:51" s="13" customFormat="1" ht="11.25">
      <c r="B418" s="198"/>
      <c r="C418" s="199"/>
      <c r="D418" s="200" t="s">
        <v>163</v>
      </c>
      <c r="E418" s="201" t="s">
        <v>19</v>
      </c>
      <c r="F418" s="202" t="s">
        <v>405</v>
      </c>
      <c r="G418" s="199"/>
      <c r="H418" s="203">
        <v>15.819</v>
      </c>
      <c r="I418" s="204"/>
      <c r="J418" s="199"/>
      <c r="K418" s="199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163</v>
      </c>
      <c r="AU418" s="209" t="s">
        <v>89</v>
      </c>
      <c r="AV418" s="13" t="s">
        <v>89</v>
      </c>
      <c r="AW418" s="13" t="s">
        <v>37</v>
      </c>
      <c r="AX418" s="13" t="s">
        <v>76</v>
      </c>
      <c r="AY418" s="209" t="s">
        <v>151</v>
      </c>
    </row>
    <row r="419" spans="2:51" s="13" customFormat="1" ht="11.25">
      <c r="B419" s="198"/>
      <c r="C419" s="199"/>
      <c r="D419" s="200" t="s">
        <v>163</v>
      </c>
      <c r="E419" s="201" t="s">
        <v>19</v>
      </c>
      <c r="F419" s="202" t="s">
        <v>383</v>
      </c>
      <c r="G419" s="199"/>
      <c r="H419" s="203">
        <v>10.55</v>
      </c>
      <c r="I419" s="204"/>
      <c r="J419" s="199"/>
      <c r="K419" s="199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163</v>
      </c>
      <c r="AU419" s="209" t="s">
        <v>89</v>
      </c>
      <c r="AV419" s="13" t="s">
        <v>89</v>
      </c>
      <c r="AW419" s="13" t="s">
        <v>37</v>
      </c>
      <c r="AX419" s="13" t="s">
        <v>76</v>
      </c>
      <c r="AY419" s="209" t="s">
        <v>151</v>
      </c>
    </row>
    <row r="420" spans="2:51" s="14" customFormat="1" ht="11.25">
      <c r="B420" s="210"/>
      <c r="C420" s="211"/>
      <c r="D420" s="200" t="s">
        <v>163</v>
      </c>
      <c r="E420" s="212" t="s">
        <v>19</v>
      </c>
      <c r="F420" s="213" t="s">
        <v>406</v>
      </c>
      <c r="G420" s="211"/>
      <c r="H420" s="212" t="s">
        <v>19</v>
      </c>
      <c r="I420" s="214"/>
      <c r="J420" s="211"/>
      <c r="K420" s="211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163</v>
      </c>
      <c r="AU420" s="219" t="s">
        <v>89</v>
      </c>
      <c r="AV420" s="14" t="s">
        <v>83</v>
      </c>
      <c r="AW420" s="14" t="s">
        <v>37</v>
      </c>
      <c r="AX420" s="14" t="s">
        <v>76</v>
      </c>
      <c r="AY420" s="219" t="s">
        <v>151</v>
      </c>
    </row>
    <row r="421" spans="2:51" s="13" customFormat="1" ht="11.25">
      <c r="B421" s="198"/>
      <c r="C421" s="199"/>
      <c r="D421" s="200" t="s">
        <v>163</v>
      </c>
      <c r="E421" s="201" t="s">
        <v>19</v>
      </c>
      <c r="F421" s="202" t="s">
        <v>407</v>
      </c>
      <c r="G421" s="199"/>
      <c r="H421" s="203">
        <v>3.42</v>
      </c>
      <c r="I421" s="204"/>
      <c r="J421" s="199"/>
      <c r="K421" s="199"/>
      <c r="L421" s="205"/>
      <c r="M421" s="206"/>
      <c r="N421" s="207"/>
      <c r="O421" s="207"/>
      <c r="P421" s="207"/>
      <c r="Q421" s="207"/>
      <c r="R421" s="207"/>
      <c r="S421" s="207"/>
      <c r="T421" s="208"/>
      <c r="AT421" s="209" t="s">
        <v>163</v>
      </c>
      <c r="AU421" s="209" t="s">
        <v>89</v>
      </c>
      <c r="AV421" s="13" t="s">
        <v>89</v>
      </c>
      <c r="AW421" s="13" t="s">
        <v>37</v>
      </c>
      <c r="AX421" s="13" t="s">
        <v>76</v>
      </c>
      <c r="AY421" s="209" t="s">
        <v>151</v>
      </c>
    </row>
    <row r="422" spans="2:51" s="13" customFormat="1" ht="11.25">
      <c r="B422" s="198"/>
      <c r="C422" s="199"/>
      <c r="D422" s="200" t="s">
        <v>163</v>
      </c>
      <c r="E422" s="201" t="s">
        <v>19</v>
      </c>
      <c r="F422" s="202" t="s">
        <v>379</v>
      </c>
      <c r="G422" s="199"/>
      <c r="H422" s="203">
        <v>1.51</v>
      </c>
      <c r="I422" s="204"/>
      <c r="J422" s="199"/>
      <c r="K422" s="199"/>
      <c r="L422" s="205"/>
      <c r="M422" s="206"/>
      <c r="N422" s="207"/>
      <c r="O422" s="207"/>
      <c r="P422" s="207"/>
      <c r="Q422" s="207"/>
      <c r="R422" s="207"/>
      <c r="S422" s="207"/>
      <c r="T422" s="208"/>
      <c r="AT422" s="209" t="s">
        <v>163</v>
      </c>
      <c r="AU422" s="209" t="s">
        <v>89</v>
      </c>
      <c r="AV422" s="13" t="s">
        <v>89</v>
      </c>
      <c r="AW422" s="13" t="s">
        <v>37</v>
      </c>
      <c r="AX422" s="13" t="s">
        <v>76</v>
      </c>
      <c r="AY422" s="209" t="s">
        <v>151</v>
      </c>
    </row>
    <row r="423" spans="2:51" s="15" customFormat="1" ht="11.25">
      <c r="B423" s="220"/>
      <c r="C423" s="221"/>
      <c r="D423" s="200" t="s">
        <v>163</v>
      </c>
      <c r="E423" s="222" t="s">
        <v>19</v>
      </c>
      <c r="F423" s="223" t="s">
        <v>173</v>
      </c>
      <c r="G423" s="221"/>
      <c r="H423" s="224">
        <v>116.521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163</v>
      </c>
      <c r="AU423" s="230" t="s">
        <v>89</v>
      </c>
      <c r="AV423" s="15" t="s">
        <v>159</v>
      </c>
      <c r="AW423" s="15" t="s">
        <v>37</v>
      </c>
      <c r="AX423" s="15" t="s">
        <v>83</v>
      </c>
      <c r="AY423" s="230" t="s">
        <v>151</v>
      </c>
    </row>
    <row r="424" spans="1:65" s="2" customFormat="1" ht="24.2" customHeight="1">
      <c r="A424" s="36"/>
      <c r="B424" s="37"/>
      <c r="C424" s="180" t="s">
        <v>525</v>
      </c>
      <c r="D424" s="180" t="s">
        <v>154</v>
      </c>
      <c r="E424" s="181" t="s">
        <v>526</v>
      </c>
      <c r="F424" s="182" t="s">
        <v>527</v>
      </c>
      <c r="G424" s="183" t="s">
        <v>157</v>
      </c>
      <c r="H424" s="184">
        <v>85.222</v>
      </c>
      <c r="I424" s="185"/>
      <c r="J424" s="186">
        <f>ROUND(I424*H424,2)</f>
        <v>0</v>
      </c>
      <c r="K424" s="182" t="s">
        <v>158</v>
      </c>
      <c r="L424" s="41"/>
      <c r="M424" s="187" t="s">
        <v>19</v>
      </c>
      <c r="N424" s="188" t="s">
        <v>48</v>
      </c>
      <c r="O424" s="66"/>
      <c r="P424" s="189">
        <f>O424*H424</f>
        <v>0</v>
      </c>
      <c r="Q424" s="189">
        <v>0.04271</v>
      </c>
      <c r="R424" s="189">
        <f>Q424*H424</f>
        <v>3.6398316199999994</v>
      </c>
      <c r="S424" s="189">
        <v>0</v>
      </c>
      <c r="T424" s="190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91" t="s">
        <v>290</v>
      </c>
      <c r="AT424" s="191" t="s">
        <v>154</v>
      </c>
      <c r="AU424" s="191" t="s">
        <v>89</v>
      </c>
      <c r="AY424" s="19" t="s">
        <v>151</v>
      </c>
      <c r="BE424" s="192">
        <f>IF(N424="základní",J424,0)</f>
        <v>0</v>
      </c>
      <c r="BF424" s="192">
        <f>IF(N424="snížená",J424,0)</f>
        <v>0</v>
      </c>
      <c r="BG424" s="192">
        <f>IF(N424="zákl. přenesená",J424,0)</f>
        <v>0</v>
      </c>
      <c r="BH424" s="192">
        <f>IF(N424="sníž. přenesená",J424,0)</f>
        <v>0</v>
      </c>
      <c r="BI424" s="192">
        <f>IF(N424="nulová",J424,0)</f>
        <v>0</v>
      </c>
      <c r="BJ424" s="19" t="s">
        <v>89</v>
      </c>
      <c r="BK424" s="192">
        <f>ROUND(I424*H424,2)</f>
        <v>0</v>
      </c>
      <c r="BL424" s="19" t="s">
        <v>290</v>
      </c>
      <c r="BM424" s="191" t="s">
        <v>528</v>
      </c>
    </row>
    <row r="425" spans="1:47" s="2" customFormat="1" ht="11.25">
      <c r="A425" s="36"/>
      <c r="B425" s="37"/>
      <c r="C425" s="38"/>
      <c r="D425" s="193" t="s">
        <v>161</v>
      </c>
      <c r="E425" s="38"/>
      <c r="F425" s="194" t="s">
        <v>529</v>
      </c>
      <c r="G425" s="38"/>
      <c r="H425" s="38"/>
      <c r="I425" s="195"/>
      <c r="J425" s="38"/>
      <c r="K425" s="38"/>
      <c r="L425" s="41"/>
      <c r="M425" s="196"/>
      <c r="N425" s="197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161</v>
      </c>
      <c r="AU425" s="19" t="s">
        <v>89</v>
      </c>
    </row>
    <row r="426" spans="2:51" s="14" customFormat="1" ht="11.25">
      <c r="B426" s="210"/>
      <c r="C426" s="211"/>
      <c r="D426" s="200" t="s">
        <v>163</v>
      </c>
      <c r="E426" s="212" t="s">
        <v>19</v>
      </c>
      <c r="F426" s="213" t="s">
        <v>400</v>
      </c>
      <c r="G426" s="211"/>
      <c r="H426" s="212" t="s">
        <v>19</v>
      </c>
      <c r="I426" s="214"/>
      <c r="J426" s="211"/>
      <c r="K426" s="211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163</v>
      </c>
      <c r="AU426" s="219" t="s">
        <v>89</v>
      </c>
      <c r="AV426" s="14" t="s">
        <v>83</v>
      </c>
      <c r="AW426" s="14" t="s">
        <v>37</v>
      </c>
      <c r="AX426" s="14" t="s">
        <v>76</v>
      </c>
      <c r="AY426" s="219" t="s">
        <v>151</v>
      </c>
    </row>
    <row r="427" spans="2:51" s="13" customFormat="1" ht="11.25">
      <c r="B427" s="198"/>
      <c r="C427" s="199"/>
      <c r="D427" s="200" t="s">
        <v>163</v>
      </c>
      <c r="E427" s="201" t="s">
        <v>19</v>
      </c>
      <c r="F427" s="202" t="s">
        <v>401</v>
      </c>
      <c r="G427" s="199"/>
      <c r="H427" s="203">
        <v>37.06</v>
      </c>
      <c r="I427" s="204"/>
      <c r="J427" s="199"/>
      <c r="K427" s="199"/>
      <c r="L427" s="205"/>
      <c r="M427" s="206"/>
      <c r="N427" s="207"/>
      <c r="O427" s="207"/>
      <c r="P427" s="207"/>
      <c r="Q427" s="207"/>
      <c r="R427" s="207"/>
      <c r="S427" s="207"/>
      <c r="T427" s="208"/>
      <c r="AT427" s="209" t="s">
        <v>163</v>
      </c>
      <c r="AU427" s="209" t="s">
        <v>89</v>
      </c>
      <c r="AV427" s="13" t="s">
        <v>89</v>
      </c>
      <c r="AW427" s="13" t="s">
        <v>37</v>
      </c>
      <c r="AX427" s="13" t="s">
        <v>76</v>
      </c>
      <c r="AY427" s="209" t="s">
        <v>151</v>
      </c>
    </row>
    <row r="428" spans="2:51" s="13" customFormat="1" ht="11.25">
      <c r="B428" s="198"/>
      <c r="C428" s="199"/>
      <c r="D428" s="200" t="s">
        <v>163</v>
      </c>
      <c r="E428" s="201" t="s">
        <v>19</v>
      </c>
      <c r="F428" s="202" t="s">
        <v>402</v>
      </c>
      <c r="G428" s="199"/>
      <c r="H428" s="203">
        <v>31.87</v>
      </c>
      <c r="I428" s="204"/>
      <c r="J428" s="199"/>
      <c r="K428" s="199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163</v>
      </c>
      <c r="AU428" s="209" t="s">
        <v>89</v>
      </c>
      <c r="AV428" s="13" t="s">
        <v>89</v>
      </c>
      <c r="AW428" s="13" t="s">
        <v>37</v>
      </c>
      <c r="AX428" s="13" t="s">
        <v>76</v>
      </c>
      <c r="AY428" s="209" t="s">
        <v>151</v>
      </c>
    </row>
    <row r="429" spans="2:51" s="13" customFormat="1" ht="11.25">
      <c r="B429" s="198"/>
      <c r="C429" s="199"/>
      <c r="D429" s="200" t="s">
        <v>163</v>
      </c>
      <c r="E429" s="201" t="s">
        <v>19</v>
      </c>
      <c r="F429" s="202" t="s">
        <v>403</v>
      </c>
      <c r="G429" s="199"/>
      <c r="H429" s="203">
        <v>16.292</v>
      </c>
      <c r="I429" s="204"/>
      <c r="J429" s="199"/>
      <c r="K429" s="199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163</v>
      </c>
      <c r="AU429" s="209" t="s">
        <v>89</v>
      </c>
      <c r="AV429" s="13" t="s">
        <v>89</v>
      </c>
      <c r="AW429" s="13" t="s">
        <v>37</v>
      </c>
      <c r="AX429" s="13" t="s">
        <v>76</v>
      </c>
      <c r="AY429" s="209" t="s">
        <v>151</v>
      </c>
    </row>
    <row r="430" spans="2:51" s="15" customFormat="1" ht="11.25">
      <c r="B430" s="220"/>
      <c r="C430" s="221"/>
      <c r="D430" s="200" t="s">
        <v>163</v>
      </c>
      <c r="E430" s="222" t="s">
        <v>19</v>
      </c>
      <c r="F430" s="223" t="s">
        <v>173</v>
      </c>
      <c r="G430" s="221"/>
      <c r="H430" s="224">
        <v>85.222</v>
      </c>
      <c r="I430" s="225"/>
      <c r="J430" s="221"/>
      <c r="K430" s="221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163</v>
      </c>
      <c r="AU430" s="230" t="s">
        <v>89</v>
      </c>
      <c r="AV430" s="15" t="s">
        <v>159</v>
      </c>
      <c r="AW430" s="15" t="s">
        <v>37</v>
      </c>
      <c r="AX430" s="15" t="s">
        <v>83</v>
      </c>
      <c r="AY430" s="230" t="s">
        <v>151</v>
      </c>
    </row>
    <row r="431" spans="1:65" s="2" customFormat="1" ht="37.9" customHeight="1">
      <c r="A431" s="36"/>
      <c r="B431" s="37"/>
      <c r="C431" s="180" t="s">
        <v>530</v>
      </c>
      <c r="D431" s="180" t="s">
        <v>154</v>
      </c>
      <c r="E431" s="181" t="s">
        <v>531</v>
      </c>
      <c r="F431" s="182" t="s">
        <v>532</v>
      </c>
      <c r="G431" s="183" t="s">
        <v>342</v>
      </c>
      <c r="H431" s="184">
        <v>9.427</v>
      </c>
      <c r="I431" s="185"/>
      <c r="J431" s="186">
        <f>ROUND(I431*H431,2)</f>
        <v>0</v>
      </c>
      <c r="K431" s="182" t="s">
        <v>158</v>
      </c>
      <c r="L431" s="41"/>
      <c r="M431" s="187" t="s">
        <v>19</v>
      </c>
      <c r="N431" s="188" t="s">
        <v>48</v>
      </c>
      <c r="O431" s="66"/>
      <c r="P431" s="189">
        <f>O431*H431</f>
        <v>0</v>
      </c>
      <c r="Q431" s="189">
        <v>0</v>
      </c>
      <c r="R431" s="189">
        <f>Q431*H431</f>
        <v>0</v>
      </c>
      <c r="S431" s="189">
        <v>0</v>
      </c>
      <c r="T431" s="19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91" t="s">
        <v>290</v>
      </c>
      <c r="AT431" s="191" t="s">
        <v>154</v>
      </c>
      <c r="AU431" s="191" t="s">
        <v>89</v>
      </c>
      <c r="AY431" s="19" t="s">
        <v>151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19" t="s">
        <v>89</v>
      </c>
      <c r="BK431" s="192">
        <f>ROUND(I431*H431,2)</f>
        <v>0</v>
      </c>
      <c r="BL431" s="19" t="s">
        <v>290</v>
      </c>
      <c r="BM431" s="191" t="s">
        <v>533</v>
      </c>
    </row>
    <row r="432" spans="1:47" s="2" customFormat="1" ht="11.25">
      <c r="A432" s="36"/>
      <c r="B432" s="37"/>
      <c r="C432" s="38"/>
      <c r="D432" s="193" t="s">
        <v>161</v>
      </c>
      <c r="E432" s="38"/>
      <c r="F432" s="194" t="s">
        <v>534</v>
      </c>
      <c r="G432" s="38"/>
      <c r="H432" s="38"/>
      <c r="I432" s="195"/>
      <c r="J432" s="38"/>
      <c r="K432" s="38"/>
      <c r="L432" s="41"/>
      <c r="M432" s="196"/>
      <c r="N432" s="197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161</v>
      </c>
      <c r="AU432" s="19" t="s">
        <v>89</v>
      </c>
    </row>
    <row r="433" spans="1:65" s="2" customFormat="1" ht="33" customHeight="1">
      <c r="A433" s="36"/>
      <c r="B433" s="37"/>
      <c r="C433" s="180" t="s">
        <v>535</v>
      </c>
      <c r="D433" s="180" t="s">
        <v>154</v>
      </c>
      <c r="E433" s="181" t="s">
        <v>536</v>
      </c>
      <c r="F433" s="182" t="s">
        <v>537</v>
      </c>
      <c r="G433" s="183" t="s">
        <v>342</v>
      </c>
      <c r="H433" s="184">
        <v>9.427</v>
      </c>
      <c r="I433" s="185"/>
      <c r="J433" s="186">
        <f>ROUND(I433*H433,2)</f>
        <v>0</v>
      </c>
      <c r="K433" s="182" t="s">
        <v>158</v>
      </c>
      <c r="L433" s="41"/>
      <c r="M433" s="187" t="s">
        <v>19</v>
      </c>
      <c r="N433" s="188" t="s">
        <v>48</v>
      </c>
      <c r="O433" s="66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290</v>
      </c>
      <c r="AT433" s="191" t="s">
        <v>154</v>
      </c>
      <c r="AU433" s="191" t="s">
        <v>89</v>
      </c>
      <c r="AY433" s="19" t="s">
        <v>151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89</v>
      </c>
      <c r="BK433" s="192">
        <f>ROUND(I433*H433,2)</f>
        <v>0</v>
      </c>
      <c r="BL433" s="19" t="s">
        <v>290</v>
      </c>
      <c r="BM433" s="191" t="s">
        <v>538</v>
      </c>
    </row>
    <row r="434" spans="1:47" s="2" customFormat="1" ht="11.25">
      <c r="A434" s="36"/>
      <c r="B434" s="37"/>
      <c r="C434" s="38"/>
      <c r="D434" s="193" t="s">
        <v>161</v>
      </c>
      <c r="E434" s="38"/>
      <c r="F434" s="194" t="s">
        <v>539</v>
      </c>
      <c r="G434" s="38"/>
      <c r="H434" s="38"/>
      <c r="I434" s="195"/>
      <c r="J434" s="38"/>
      <c r="K434" s="38"/>
      <c r="L434" s="41"/>
      <c r="M434" s="196"/>
      <c r="N434" s="197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161</v>
      </c>
      <c r="AU434" s="19" t="s">
        <v>89</v>
      </c>
    </row>
    <row r="435" spans="2:63" s="12" customFormat="1" ht="22.9" customHeight="1">
      <c r="B435" s="164"/>
      <c r="C435" s="165"/>
      <c r="D435" s="166" t="s">
        <v>75</v>
      </c>
      <c r="E435" s="178" t="s">
        <v>540</v>
      </c>
      <c r="F435" s="178" t="s">
        <v>541</v>
      </c>
      <c r="G435" s="165"/>
      <c r="H435" s="165"/>
      <c r="I435" s="168"/>
      <c r="J435" s="179">
        <f>BK435</f>
        <v>0</v>
      </c>
      <c r="K435" s="165"/>
      <c r="L435" s="170"/>
      <c r="M435" s="171"/>
      <c r="N435" s="172"/>
      <c r="O435" s="172"/>
      <c r="P435" s="173">
        <f>SUM(P436:P444)</f>
        <v>0</v>
      </c>
      <c r="Q435" s="172"/>
      <c r="R435" s="173">
        <f>SUM(R436:R444)</f>
        <v>0.0036374999999999997</v>
      </c>
      <c r="S435" s="172"/>
      <c r="T435" s="174">
        <f>SUM(T436:T444)</f>
        <v>0.0020875</v>
      </c>
      <c r="AR435" s="175" t="s">
        <v>89</v>
      </c>
      <c r="AT435" s="176" t="s">
        <v>75</v>
      </c>
      <c r="AU435" s="176" t="s">
        <v>83</v>
      </c>
      <c r="AY435" s="175" t="s">
        <v>151</v>
      </c>
      <c r="BK435" s="177">
        <f>SUM(BK436:BK444)</f>
        <v>0</v>
      </c>
    </row>
    <row r="436" spans="1:65" s="2" customFormat="1" ht="16.5" customHeight="1">
      <c r="A436" s="36"/>
      <c r="B436" s="37"/>
      <c r="C436" s="180" t="s">
        <v>542</v>
      </c>
      <c r="D436" s="180" t="s">
        <v>154</v>
      </c>
      <c r="E436" s="181" t="s">
        <v>543</v>
      </c>
      <c r="F436" s="182" t="s">
        <v>544</v>
      </c>
      <c r="G436" s="183" t="s">
        <v>205</v>
      </c>
      <c r="H436" s="184">
        <v>1.25</v>
      </c>
      <c r="I436" s="185"/>
      <c r="J436" s="186">
        <f>ROUND(I436*H436,2)</f>
        <v>0</v>
      </c>
      <c r="K436" s="182" t="s">
        <v>158</v>
      </c>
      <c r="L436" s="41"/>
      <c r="M436" s="187" t="s">
        <v>19</v>
      </c>
      <c r="N436" s="188" t="s">
        <v>48</v>
      </c>
      <c r="O436" s="66"/>
      <c r="P436" s="189">
        <f>O436*H436</f>
        <v>0</v>
      </c>
      <c r="Q436" s="189">
        <v>0</v>
      </c>
      <c r="R436" s="189">
        <f>Q436*H436</f>
        <v>0</v>
      </c>
      <c r="S436" s="189">
        <v>0.00167</v>
      </c>
      <c r="T436" s="190">
        <f>S436*H436</f>
        <v>0.0020875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1" t="s">
        <v>290</v>
      </c>
      <c r="AT436" s="191" t="s">
        <v>154</v>
      </c>
      <c r="AU436" s="191" t="s">
        <v>89</v>
      </c>
      <c r="AY436" s="19" t="s">
        <v>151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19" t="s">
        <v>89</v>
      </c>
      <c r="BK436" s="192">
        <f>ROUND(I436*H436,2)</f>
        <v>0</v>
      </c>
      <c r="BL436" s="19" t="s">
        <v>290</v>
      </c>
      <c r="BM436" s="191" t="s">
        <v>545</v>
      </c>
    </row>
    <row r="437" spans="1:47" s="2" customFormat="1" ht="11.25">
      <c r="A437" s="36"/>
      <c r="B437" s="37"/>
      <c r="C437" s="38"/>
      <c r="D437" s="193" t="s">
        <v>161</v>
      </c>
      <c r="E437" s="38"/>
      <c r="F437" s="194" t="s">
        <v>546</v>
      </c>
      <c r="G437" s="38"/>
      <c r="H437" s="38"/>
      <c r="I437" s="195"/>
      <c r="J437" s="38"/>
      <c r="K437" s="38"/>
      <c r="L437" s="41"/>
      <c r="M437" s="196"/>
      <c r="N437" s="197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161</v>
      </c>
      <c r="AU437" s="19" t="s">
        <v>89</v>
      </c>
    </row>
    <row r="438" spans="1:65" s="2" customFormat="1" ht="24.2" customHeight="1">
      <c r="A438" s="36"/>
      <c r="B438" s="37"/>
      <c r="C438" s="180" t="s">
        <v>547</v>
      </c>
      <c r="D438" s="180" t="s">
        <v>154</v>
      </c>
      <c r="E438" s="181" t="s">
        <v>548</v>
      </c>
      <c r="F438" s="182" t="s">
        <v>549</v>
      </c>
      <c r="G438" s="183" t="s">
        <v>205</v>
      </c>
      <c r="H438" s="184">
        <v>1.25</v>
      </c>
      <c r="I438" s="185"/>
      <c r="J438" s="186">
        <f>ROUND(I438*H438,2)</f>
        <v>0</v>
      </c>
      <c r="K438" s="182" t="s">
        <v>158</v>
      </c>
      <c r="L438" s="41"/>
      <c r="M438" s="187" t="s">
        <v>19</v>
      </c>
      <c r="N438" s="188" t="s">
        <v>48</v>
      </c>
      <c r="O438" s="66"/>
      <c r="P438" s="189">
        <f>O438*H438</f>
        <v>0</v>
      </c>
      <c r="Q438" s="189">
        <v>0.00291</v>
      </c>
      <c r="R438" s="189">
        <f>Q438*H438</f>
        <v>0.0036374999999999997</v>
      </c>
      <c r="S438" s="189">
        <v>0</v>
      </c>
      <c r="T438" s="190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1" t="s">
        <v>290</v>
      </c>
      <c r="AT438" s="191" t="s">
        <v>154</v>
      </c>
      <c r="AU438" s="191" t="s">
        <v>89</v>
      </c>
      <c r="AY438" s="19" t="s">
        <v>151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19" t="s">
        <v>89</v>
      </c>
      <c r="BK438" s="192">
        <f>ROUND(I438*H438,2)</f>
        <v>0</v>
      </c>
      <c r="BL438" s="19" t="s">
        <v>290</v>
      </c>
      <c r="BM438" s="191" t="s">
        <v>550</v>
      </c>
    </row>
    <row r="439" spans="1:47" s="2" customFormat="1" ht="11.25">
      <c r="A439" s="36"/>
      <c r="B439" s="37"/>
      <c r="C439" s="38"/>
      <c r="D439" s="193" t="s">
        <v>161</v>
      </c>
      <c r="E439" s="38"/>
      <c r="F439" s="194" t="s">
        <v>551</v>
      </c>
      <c r="G439" s="38"/>
      <c r="H439" s="38"/>
      <c r="I439" s="195"/>
      <c r="J439" s="38"/>
      <c r="K439" s="38"/>
      <c r="L439" s="41"/>
      <c r="M439" s="196"/>
      <c r="N439" s="197"/>
      <c r="O439" s="66"/>
      <c r="P439" s="66"/>
      <c r="Q439" s="66"/>
      <c r="R439" s="66"/>
      <c r="S439" s="66"/>
      <c r="T439" s="67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161</v>
      </c>
      <c r="AU439" s="19" t="s">
        <v>89</v>
      </c>
    </row>
    <row r="440" spans="2:51" s="13" customFormat="1" ht="11.25">
      <c r="B440" s="198"/>
      <c r="C440" s="199"/>
      <c r="D440" s="200" t="s">
        <v>163</v>
      </c>
      <c r="E440" s="201" t="s">
        <v>19</v>
      </c>
      <c r="F440" s="202" t="s">
        <v>552</v>
      </c>
      <c r="G440" s="199"/>
      <c r="H440" s="203">
        <v>1.25</v>
      </c>
      <c r="I440" s="204"/>
      <c r="J440" s="199"/>
      <c r="K440" s="199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163</v>
      </c>
      <c r="AU440" s="209" t="s">
        <v>89</v>
      </c>
      <c r="AV440" s="13" t="s">
        <v>89</v>
      </c>
      <c r="AW440" s="13" t="s">
        <v>37</v>
      </c>
      <c r="AX440" s="13" t="s">
        <v>83</v>
      </c>
      <c r="AY440" s="209" t="s">
        <v>151</v>
      </c>
    </row>
    <row r="441" spans="1:65" s="2" customFormat="1" ht="24.2" customHeight="1">
      <c r="A441" s="36"/>
      <c r="B441" s="37"/>
      <c r="C441" s="180" t="s">
        <v>553</v>
      </c>
      <c r="D441" s="180" t="s">
        <v>154</v>
      </c>
      <c r="E441" s="181" t="s">
        <v>554</v>
      </c>
      <c r="F441" s="182" t="s">
        <v>555</v>
      </c>
      <c r="G441" s="183" t="s">
        <v>342</v>
      </c>
      <c r="H441" s="184">
        <v>0.004</v>
      </c>
      <c r="I441" s="185"/>
      <c r="J441" s="186">
        <f>ROUND(I441*H441,2)</f>
        <v>0</v>
      </c>
      <c r="K441" s="182" t="s">
        <v>158</v>
      </c>
      <c r="L441" s="41"/>
      <c r="M441" s="187" t="s">
        <v>19</v>
      </c>
      <c r="N441" s="188" t="s">
        <v>48</v>
      </c>
      <c r="O441" s="66"/>
      <c r="P441" s="189">
        <f>O441*H441</f>
        <v>0</v>
      </c>
      <c r="Q441" s="189">
        <v>0</v>
      </c>
      <c r="R441" s="189">
        <f>Q441*H441</f>
        <v>0</v>
      </c>
      <c r="S441" s="189">
        <v>0</v>
      </c>
      <c r="T441" s="190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91" t="s">
        <v>290</v>
      </c>
      <c r="AT441" s="191" t="s">
        <v>154</v>
      </c>
      <c r="AU441" s="191" t="s">
        <v>89</v>
      </c>
      <c r="AY441" s="19" t="s">
        <v>151</v>
      </c>
      <c r="BE441" s="192">
        <f>IF(N441="základní",J441,0)</f>
        <v>0</v>
      </c>
      <c r="BF441" s="192">
        <f>IF(N441="snížená",J441,0)</f>
        <v>0</v>
      </c>
      <c r="BG441" s="192">
        <f>IF(N441="zákl. přenesená",J441,0)</f>
        <v>0</v>
      </c>
      <c r="BH441" s="192">
        <f>IF(N441="sníž. přenesená",J441,0)</f>
        <v>0</v>
      </c>
      <c r="BI441" s="192">
        <f>IF(N441="nulová",J441,0)</f>
        <v>0</v>
      </c>
      <c r="BJ441" s="19" t="s">
        <v>89</v>
      </c>
      <c r="BK441" s="192">
        <f>ROUND(I441*H441,2)</f>
        <v>0</v>
      </c>
      <c r="BL441" s="19" t="s">
        <v>290</v>
      </c>
      <c r="BM441" s="191" t="s">
        <v>556</v>
      </c>
    </row>
    <row r="442" spans="1:47" s="2" customFormat="1" ht="11.25">
      <c r="A442" s="36"/>
      <c r="B442" s="37"/>
      <c r="C442" s="38"/>
      <c r="D442" s="193" t="s">
        <v>161</v>
      </c>
      <c r="E442" s="38"/>
      <c r="F442" s="194" t="s">
        <v>557</v>
      </c>
      <c r="G442" s="38"/>
      <c r="H442" s="38"/>
      <c r="I442" s="195"/>
      <c r="J442" s="38"/>
      <c r="K442" s="38"/>
      <c r="L442" s="41"/>
      <c r="M442" s="196"/>
      <c r="N442" s="197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161</v>
      </c>
      <c r="AU442" s="19" t="s">
        <v>89</v>
      </c>
    </row>
    <row r="443" spans="1:65" s="2" customFormat="1" ht="24.2" customHeight="1">
      <c r="A443" s="36"/>
      <c r="B443" s="37"/>
      <c r="C443" s="180" t="s">
        <v>558</v>
      </c>
      <c r="D443" s="180" t="s">
        <v>154</v>
      </c>
      <c r="E443" s="181" t="s">
        <v>559</v>
      </c>
      <c r="F443" s="182" t="s">
        <v>560</v>
      </c>
      <c r="G443" s="183" t="s">
        <v>342</v>
      </c>
      <c r="H443" s="184">
        <v>0.004</v>
      </c>
      <c r="I443" s="185"/>
      <c r="J443" s="186">
        <f>ROUND(I443*H443,2)</f>
        <v>0</v>
      </c>
      <c r="K443" s="182" t="s">
        <v>158</v>
      </c>
      <c r="L443" s="41"/>
      <c r="M443" s="187" t="s">
        <v>19</v>
      </c>
      <c r="N443" s="188" t="s">
        <v>48</v>
      </c>
      <c r="O443" s="66"/>
      <c r="P443" s="189">
        <f>O443*H443</f>
        <v>0</v>
      </c>
      <c r="Q443" s="189">
        <v>0</v>
      </c>
      <c r="R443" s="189">
        <f>Q443*H443</f>
        <v>0</v>
      </c>
      <c r="S443" s="189">
        <v>0</v>
      </c>
      <c r="T443" s="19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91" t="s">
        <v>290</v>
      </c>
      <c r="AT443" s="191" t="s">
        <v>154</v>
      </c>
      <c r="AU443" s="191" t="s">
        <v>89</v>
      </c>
      <c r="AY443" s="19" t="s">
        <v>151</v>
      </c>
      <c r="BE443" s="192">
        <f>IF(N443="základní",J443,0)</f>
        <v>0</v>
      </c>
      <c r="BF443" s="192">
        <f>IF(N443="snížená",J443,0)</f>
        <v>0</v>
      </c>
      <c r="BG443" s="192">
        <f>IF(N443="zákl. přenesená",J443,0)</f>
        <v>0</v>
      </c>
      <c r="BH443" s="192">
        <f>IF(N443="sníž. přenesená",J443,0)</f>
        <v>0</v>
      </c>
      <c r="BI443" s="192">
        <f>IF(N443="nulová",J443,0)</f>
        <v>0</v>
      </c>
      <c r="BJ443" s="19" t="s">
        <v>89</v>
      </c>
      <c r="BK443" s="192">
        <f>ROUND(I443*H443,2)</f>
        <v>0</v>
      </c>
      <c r="BL443" s="19" t="s">
        <v>290</v>
      </c>
      <c r="BM443" s="191" t="s">
        <v>561</v>
      </c>
    </row>
    <row r="444" spans="1:47" s="2" customFormat="1" ht="11.25">
      <c r="A444" s="36"/>
      <c r="B444" s="37"/>
      <c r="C444" s="38"/>
      <c r="D444" s="193" t="s">
        <v>161</v>
      </c>
      <c r="E444" s="38"/>
      <c r="F444" s="194" t="s">
        <v>562</v>
      </c>
      <c r="G444" s="38"/>
      <c r="H444" s="38"/>
      <c r="I444" s="195"/>
      <c r="J444" s="38"/>
      <c r="K444" s="38"/>
      <c r="L444" s="41"/>
      <c r="M444" s="196"/>
      <c r="N444" s="197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161</v>
      </c>
      <c r="AU444" s="19" t="s">
        <v>89</v>
      </c>
    </row>
    <row r="445" spans="2:63" s="12" customFormat="1" ht="22.9" customHeight="1">
      <c r="B445" s="164"/>
      <c r="C445" s="165"/>
      <c r="D445" s="166" t="s">
        <v>75</v>
      </c>
      <c r="E445" s="178" t="s">
        <v>563</v>
      </c>
      <c r="F445" s="178" t="s">
        <v>564</v>
      </c>
      <c r="G445" s="165"/>
      <c r="H445" s="165"/>
      <c r="I445" s="168"/>
      <c r="J445" s="179">
        <f>BK445</f>
        <v>0</v>
      </c>
      <c r="K445" s="165"/>
      <c r="L445" s="170"/>
      <c r="M445" s="171"/>
      <c r="N445" s="172"/>
      <c r="O445" s="172"/>
      <c r="P445" s="173">
        <f>SUM(P446:P499)</f>
        <v>0</v>
      </c>
      <c r="Q445" s="172"/>
      <c r="R445" s="173">
        <f>SUM(R446:R499)</f>
        <v>0.26120839999999995</v>
      </c>
      <c r="S445" s="172"/>
      <c r="T445" s="174">
        <f>SUM(T446:T499)</f>
        <v>0.006</v>
      </c>
      <c r="AR445" s="175" t="s">
        <v>89</v>
      </c>
      <c r="AT445" s="176" t="s">
        <v>75</v>
      </c>
      <c r="AU445" s="176" t="s">
        <v>83</v>
      </c>
      <c r="AY445" s="175" t="s">
        <v>151</v>
      </c>
      <c r="BK445" s="177">
        <f>SUM(BK446:BK499)</f>
        <v>0</v>
      </c>
    </row>
    <row r="446" spans="1:65" s="2" customFormat="1" ht="21.75" customHeight="1">
      <c r="A446" s="36"/>
      <c r="B446" s="37"/>
      <c r="C446" s="180" t="s">
        <v>565</v>
      </c>
      <c r="D446" s="180" t="s">
        <v>154</v>
      </c>
      <c r="E446" s="181" t="s">
        <v>566</v>
      </c>
      <c r="F446" s="182" t="s">
        <v>567</v>
      </c>
      <c r="G446" s="183" t="s">
        <v>215</v>
      </c>
      <c r="H446" s="184">
        <v>1</v>
      </c>
      <c r="I446" s="185"/>
      <c r="J446" s="186">
        <f>ROUND(I446*H446,2)</f>
        <v>0</v>
      </c>
      <c r="K446" s="182" t="s">
        <v>158</v>
      </c>
      <c r="L446" s="41"/>
      <c r="M446" s="187" t="s">
        <v>19</v>
      </c>
      <c r="N446" s="188" t="s">
        <v>48</v>
      </c>
      <c r="O446" s="66"/>
      <c r="P446" s="189">
        <f>O446*H446</f>
        <v>0</v>
      </c>
      <c r="Q446" s="189">
        <v>0</v>
      </c>
      <c r="R446" s="189">
        <f>Q446*H446</f>
        <v>0</v>
      </c>
      <c r="S446" s="189">
        <v>0.006</v>
      </c>
      <c r="T446" s="190">
        <f>S446*H446</f>
        <v>0.006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1" t="s">
        <v>290</v>
      </c>
      <c r="AT446" s="191" t="s">
        <v>154</v>
      </c>
      <c r="AU446" s="191" t="s">
        <v>89</v>
      </c>
      <c r="AY446" s="19" t="s">
        <v>151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19" t="s">
        <v>89</v>
      </c>
      <c r="BK446" s="192">
        <f>ROUND(I446*H446,2)</f>
        <v>0</v>
      </c>
      <c r="BL446" s="19" t="s">
        <v>290</v>
      </c>
      <c r="BM446" s="191" t="s">
        <v>568</v>
      </c>
    </row>
    <row r="447" spans="1:47" s="2" customFormat="1" ht="11.25">
      <c r="A447" s="36"/>
      <c r="B447" s="37"/>
      <c r="C447" s="38"/>
      <c r="D447" s="193" t="s">
        <v>161</v>
      </c>
      <c r="E447" s="38"/>
      <c r="F447" s="194" t="s">
        <v>569</v>
      </c>
      <c r="G447" s="38"/>
      <c r="H447" s="38"/>
      <c r="I447" s="195"/>
      <c r="J447" s="38"/>
      <c r="K447" s="38"/>
      <c r="L447" s="41"/>
      <c r="M447" s="196"/>
      <c r="N447" s="197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161</v>
      </c>
      <c r="AU447" s="19" t="s">
        <v>89</v>
      </c>
    </row>
    <row r="448" spans="1:65" s="2" customFormat="1" ht="21.75" customHeight="1">
      <c r="A448" s="36"/>
      <c r="B448" s="37"/>
      <c r="C448" s="180" t="s">
        <v>570</v>
      </c>
      <c r="D448" s="180" t="s">
        <v>154</v>
      </c>
      <c r="E448" s="181" t="s">
        <v>571</v>
      </c>
      <c r="F448" s="182" t="s">
        <v>572</v>
      </c>
      <c r="G448" s="183" t="s">
        <v>157</v>
      </c>
      <c r="H448" s="184">
        <v>2.505</v>
      </c>
      <c r="I448" s="185"/>
      <c r="J448" s="186">
        <f>ROUND(I448*H448,2)</f>
        <v>0</v>
      </c>
      <c r="K448" s="182" t="s">
        <v>158</v>
      </c>
      <c r="L448" s="41"/>
      <c r="M448" s="187" t="s">
        <v>19</v>
      </c>
      <c r="N448" s="188" t="s">
        <v>48</v>
      </c>
      <c r="O448" s="66"/>
      <c r="P448" s="189">
        <f>O448*H448</f>
        <v>0</v>
      </c>
      <c r="Q448" s="189">
        <v>0.00026</v>
      </c>
      <c r="R448" s="189">
        <f>Q448*H448</f>
        <v>0.0006513</v>
      </c>
      <c r="S448" s="189">
        <v>0</v>
      </c>
      <c r="T448" s="190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1" t="s">
        <v>290</v>
      </c>
      <c r="AT448" s="191" t="s">
        <v>154</v>
      </c>
      <c r="AU448" s="191" t="s">
        <v>89</v>
      </c>
      <c r="AY448" s="19" t="s">
        <v>151</v>
      </c>
      <c r="BE448" s="192">
        <f>IF(N448="základní",J448,0)</f>
        <v>0</v>
      </c>
      <c r="BF448" s="192">
        <f>IF(N448="snížená",J448,0)</f>
        <v>0</v>
      </c>
      <c r="BG448" s="192">
        <f>IF(N448="zákl. přenesená",J448,0)</f>
        <v>0</v>
      </c>
      <c r="BH448" s="192">
        <f>IF(N448="sníž. přenesená",J448,0)</f>
        <v>0</v>
      </c>
      <c r="BI448" s="192">
        <f>IF(N448="nulová",J448,0)</f>
        <v>0</v>
      </c>
      <c r="BJ448" s="19" t="s">
        <v>89</v>
      </c>
      <c r="BK448" s="192">
        <f>ROUND(I448*H448,2)</f>
        <v>0</v>
      </c>
      <c r="BL448" s="19" t="s">
        <v>290</v>
      </c>
      <c r="BM448" s="191" t="s">
        <v>573</v>
      </c>
    </row>
    <row r="449" spans="1:47" s="2" customFormat="1" ht="11.25">
      <c r="A449" s="36"/>
      <c r="B449" s="37"/>
      <c r="C449" s="38"/>
      <c r="D449" s="193" t="s">
        <v>161</v>
      </c>
      <c r="E449" s="38"/>
      <c r="F449" s="194" t="s">
        <v>574</v>
      </c>
      <c r="G449" s="38"/>
      <c r="H449" s="38"/>
      <c r="I449" s="195"/>
      <c r="J449" s="38"/>
      <c r="K449" s="38"/>
      <c r="L449" s="41"/>
      <c r="M449" s="196"/>
      <c r="N449" s="197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161</v>
      </c>
      <c r="AU449" s="19" t="s">
        <v>89</v>
      </c>
    </row>
    <row r="450" spans="2:51" s="13" customFormat="1" ht="11.25">
      <c r="B450" s="198"/>
      <c r="C450" s="199"/>
      <c r="D450" s="200" t="s">
        <v>163</v>
      </c>
      <c r="E450" s="201" t="s">
        <v>19</v>
      </c>
      <c r="F450" s="202" t="s">
        <v>575</v>
      </c>
      <c r="G450" s="199"/>
      <c r="H450" s="203">
        <v>2.505</v>
      </c>
      <c r="I450" s="204"/>
      <c r="J450" s="199"/>
      <c r="K450" s="199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163</v>
      </c>
      <c r="AU450" s="209" t="s">
        <v>89</v>
      </c>
      <c r="AV450" s="13" t="s">
        <v>89</v>
      </c>
      <c r="AW450" s="13" t="s">
        <v>37</v>
      </c>
      <c r="AX450" s="13" t="s">
        <v>83</v>
      </c>
      <c r="AY450" s="209" t="s">
        <v>151</v>
      </c>
    </row>
    <row r="451" spans="1:65" s="2" customFormat="1" ht="16.5" customHeight="1">
      <c r="A451" s="36"/>
      <c r="B451" s="37"/>
      <c r="C451" s="231" t="s">
        <v>576</v>
      </c>
      <c r="D451" s="231" t="s">
        <v>219</v>
      </c>
      <c r="E451" s="232" t="s">
        <v>577</v>
      </c>
      <c r="F451" s="233" t="s">
        <v>578</v>
      </c>
      <c r="G451" s="234" t="s">
        <v>157</v>
      </c>
      <c r="H451" s="235">
        <v>2.505</v>
      </c>
      <c r="I451" s="236"/>
      <c r="J451" s="237">
        <f>ROUND(I451*H451,2)</f>
        <v>0</v>
      </c>
      <c r="K451" s="233" t="s">
        <v>158</v>
      </c>
      <c r="L451" s="238"/>
      <c r="M451" s="239" t="s">
        <v>19</v>
      </c>
      <c r="N451" s="240" t="s">
        <v>48</v>
      </c>
      <c r="O451" s="66"/>
      <c r="P451" s="189">
        <f>O451*H451</f>
        <v>0</v>
      </c>
      <c r="Q451" s="189">
        <v>0.03642</v>
      </c>
      <c r="R451" s="189">
        <f>Q451*H451</f>
        <v>0.0912321</v>
      </c>
      <c r="S451" s="189">
        <v>0</v>
      </c>
      <c r="T451" s="190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91" t="s">
        <v>392</v>
      </c>
      <c r="AT451" s="191" t="s">
        <v>219</v>
      </c>
      <c r="AU451" s="191" t="s">
        <v>89</v>
      </c>
      <c r="AY451" s="19" t="s">
        <v>151</v>
      </c>
      <c r="BE451" s="192">
        <f>IF(N451="základní",J451,0)</f>
        <v>0</v>
      </c>
      <c r="BF451" s="192">
        <f>IF(N451="snížená",J451,0)</f>
        <v>0</v>
      </c>
      <c r="BG451" s="192">
        <f>IF(N451="zákl. přenesená",J451,0)</f>
        <v>0</v>
      </c>
      <c r="BH451" s="192">
        <f>IF(N451="sníž. přenesená",J451,0)</f>
        <v>0</v>
      </c>
      <c r="BI451" s="192">
        <f>IF(N451="nulová",J451,0)</f>
        <v>0</v>
      </c>
      <c r="BJ451" s="19" t="s">
        <v>89</v>
      </c>
      <c r="BK451" s="192">
        <f>ROUND(I451*H451,2)</f>
        <v>0</v>
      </c>
      <c r="BL451" s="19" t="s">
        <v>290</v>
      </c>
      <c r="BM451" s="191" t="s">
        <v>579</v>
      </c>
    </row>
    <row r="452" spans="2:51" s="14" customFormat="1" ht="22.5">
      <c r="B452" s="210"/>
      <c r="C452" s="211"/>
      <c r="D452" s="200" t="s">
        <v>163</v>
      </c>
      <c r="E452" s="212" t="s">
        <v>19</v>
      </c>
      <c r="F452" s="213" t="s">
        <v>580</v>
      </c>
      <c r="G452" s="211"/>
      <c r="H452" s="212" t="s">
        <v>19</v>
      </c>
      <c r="I452" s="214"/>
      <c r="J452" s="211"/>
      <c r="K452" s="211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163</v>
      </c>
      <c r="AU452" s="219" t="s">
        <v>89</v>
      </c>
      <c r="AV452" s="14" t="s">
        <v>83</v>
      </c>
      <c r="AW452" s="14" t="s">
        <v>37</v>
      </c>
      <c r="AX452" s="14" t="s">
        <v>76</v>
      </c>
      <c r="AY452" s="219" t="s">
        <v>151</v>
      </c>
    </row>
    <row r="453" spans="2:51" s="13" customFormat="1" ht="11.25">
      <c r="B453" s="198"/>
      <c r="C453" s="199"/>
      <c r="D453" s="200" t="s">
        <v>163</v>
      </c>
      <c r="E453" s="201" t="s">
        <v>19</v>
      </c>
      <c r="F453" s="202" t="s">
        <v>581</v>
      </c>
      <c r="G453" s="199"/>
      <c r="H453" s="203">
        <v>2.505</v>
      </c>
      <c r="I453" s="204"/>
      <c r="J453" s="199"/>
      <c r="K453" s="199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163</v>
      </c>
      <c r="AU453" s="209" t="s">
        <v>89</v>
      </c>
      <c r="AV453" s="13" t="s">
        <v>89</v>
      </c>
      <c r="AW453" s="13" t="s">
        <v>37</v>
      </c>
      <c r="AX453" s="13" t="s">
        <v>83</v>
      </c>
      <c r="AY453" s="209" t="s">
        <v>151</v>
      </c>
    </row>
    <row r="454" spans="1:65" s="2" customFormat="1" ht="24.2" customHeight="1">
      <c r="A454" s="36"/>
      <c r="B454" s="37"/>
      <c r="C454" s="180" t="s">
        <v>582</v>
      </c>
      <c r="D454" s="180" t="s">
        <v>154</v>
      </c>
      <c r="E454" s="181" t="s">
        <v>583</v>
      </c>
      <c r="F454" s="182" t="s">
        <v>584</v>
      </c>
      <c r="G454" s="183" t="s">
        <v>215</v>
      </c>
      <c r="H454" s="184">
        <v>5</v>
      </c>
      <c r="I454" s="185"/>
      <c r="J454" s="186">
        <f>ROUND(I454*H454,2)</f>
        <v>0</v>
      </c>
      <c r="K454" s="182" t="s">
        <v>158</v>
      </c>
      <c r="L454" s="41"/>
      <c r="M454" s="187" t="s">
        <v>19</v>
      </c>
      <c r="N454" s="188" t="s">
        <v>48</v>
      </c>
      <c r="O454" s="66"/>
      <c r="P454" s="189">
        <f>O454*H454</f>
        <v>0</v>
      </c>
      <c r="Q454" s="189">
        <v>0</v>
      </c>
      <c r="R454" s="189">
        <f>Q454*H454</f>
        <v>0</v>
      </c>
      <c r="S454" s="189">
        <v>0</v>
      </c>
      <c r="T454" s="19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1" t="s">
        <v>290</v>
      </c>
      <c r="AT454" s="191" t="s">
        <v>154</v>
      </c>
      <c r="AU454" s="191" t="s">
        <v>89</v>
      </c>
      <c r="AY454" s="19" t="s">
        <v>151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9" t="s">
        <v>89</v>
      </c>
      <c r="BK454" s="192">
        <f>ROUND(I454*H454,2)</f>
        <v>0</v>
      </c>
      <c r="BL454" s="19" t="s">
        <v>290</v>
      </c>
      <c r="BM454" s="191" t="s">
        <v>585</v>
      </c>
    </row>
    <row r="455" spans="1:47" s="2" customFormat="1" ht="11.25">
      <c r="A455" s="36"/>
      <c r="B455" s="37"/>
      <c r="C455" s="38"/>
      <c r="D455" s="193" t="s">
        <v>161</v>
      </c>
      <c r="E455" s="38"/>
      <c r="F455" s="194" t="s">
        <v>586</v>
      </c>
      <c r="G455" s="38"/>
      <c r="H455" s="38"/>
      <c r="I455" s="195"/>
      <c r="J455" s="38"/>
      <c r="K455" s="38"/>
      <c r="L455" s="41"/>
      <c r="M455" s="196"/>
      <c r="N455" s="197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161</v>
      </c>
      <c r="AU455" s="19" t="s">
        <v>89</v>
      </c>
    </row>
    <row r="456" spans="1:65" s="2" customFormat="1" ht="16.5" customHeight="1">
      <c r="A456" s="36"/>
      <c r="B456" s="37"/>
      <c r="C456" s="231" t="s">
        <v>152</v>
      </c>
      <c r="D456" s="231" t="s">
        <v>219</v>
      </c>
      <c r="E456" s="232" t="s">
        <v>587</v>
      </c>
      <c r="F456" s="233" t="s">
        <v>588</v>
      </c>
      <c r="G456" s="234" t="s">
        <v>215</v>
      </c>
      <c r="H456" s="235">
        <v>2</v>
      </c>
      <c r="I456" s="236"/>
      <c r="J456" s="237">
        <f>ROUND(I456*H456,2)</f>
        <v>0</v>
      </c>
      <c r="K456" s="233" t="s">
        <v>158</v>
      </c>
      <c r="L456" s="238"/>
      <c r="M456" s="239" t="s">
        <v>19</v>
      </c>
      <c r="N456" s="240" t="s">
        <v>48</v>
      </c>
      <c r="O456" s="66"/>
      <c r="P456" s="189">
        <f>O456*H456</f>
        <v>0</v>
      </c>
      <c r="Q456" s="189">
        <v>0.0195</v>
      </c>
      <c r="R456" s="189">
        <f>Q456*H456</f>
        <v>0.039</v>
      </c>
      <c r="S456" s="189">
        <v>0</v>
      </c>
      <c r="T456" s="190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91" t="s">
        <v>392</v>
      </c>
      <c r="AT456" s="191" t="s">
        <v>219</v>
      </c>
      <c r="AU456" s="191" t="s">
        <v>89</v>
      </c>
      <c r="AY456" s="19" t="s">
        <v>151</v>
      </c>
      <c r="BE456" s="192">
        <f>IF(N456="základní",J456,0)</f>
        <v>0</v>
      </c>
      <c r="BF456" s="192">
        <f>IF(N456="snížená",J456,0)</f>
        <v>0</v>
      </c>
      <c r="BG456" s="192">
        <f>IF(N456="zákl. přenesená",J456,0)</f>
        <v>0</v>
      </c>
      <c r="BH456" s="192">
        <f>IF(N456="sníž. přenesená",J456,0)</f>
        <v>0</v>
      </c>
      <c r="BI456" s="192">
        <f>IF(N456="nulová",J456,0)</f>
        <v>0</v>
      </c>
      <c r="BJ456" s="19" t="s">
        <v>89</v>
      </c>
      <c r="BK456" s="192">
        <f>ROUND(I456*H456,2)</f>
        <v>0</v>
      </c>
      <c r="BL456" s="19" t="s">
        <v>290</v>
      </c>
      <c r="BM456" s="191" t="s">
        <v>589</v>
      </c>
    </row>
    <row r="457" spans="2:51" s="13" customFormat="1" ht="11.25">
      <c r="B457" s="198"/>
      <c r="C457" s="199"/>
      <c r="D457" s="200" t="s">
        <v>163</v>
      </c>
      <c r="E457" s="201" t="s">
        <v>19</v>
      </c>
      <c r="F457" s="202" t="s">
        <v>590</v>
      </c>
      <c r="G457" s="199"/>
      <c r="H457" s="203">
        <v>2</v>
      </c>
      <c r="I457" s="204"/>
      <c r="J457" s="199"/>
      <c r="K457" s="199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163</v>
      </c>
      <c r="AU457" s="209" t="s">
        <v>89</v>
      </c>
      <c r="AV457" s="13" t="s">
        <v>89</v>
      </c>
      <c r="AW457" s="13" t="s">
        <v>37</v>
      </c>
      <c r="AX457" s="13" t="s">
        <v>83</v>
      </c>
      <c r="AY457" s="209" t="s">
        <v>151</v>
      </c>
    </row>
    <row r="458" spans="1:65" s="2" customFormat="1" ht="16.5" customHeight="1">
      <c r="A458" s="36"/>
      <c r="B458" s="37"/>
      <c r="C458" s="231" t="s">
        <v>591</v>
      </c>
      <c r="D458" s="231" t="s">
        <v>219</v>
      </c>
      <c r="E458" s="232" t="s">
        <v>592</v>
      </c>
      <c r="F458" s="233" t="s">
        <v>593</v>
      </c>
      <c r="G458" s="234" t="s">
        <v>215</v>
      </c>
      <c r="H458" s="235">
        <v>3</v>
      </c>
      <c r="I458" s="236"/>
      <c r="J458" s="237">
        <f>ROUND(I458*H458,2)</f>
        <v>0</v>
      </c>
      <c r="K458" s="233" t="s">
        <v>158</v>
      </c>
      <c r="L458" s="238"/>
      <c r="M458" s="239" t="s">
        <v>19</v>
      </c>
      <c r="N458" s="240" t="s">
        <v>48</v>
      </c>
      <c r="O458" s="66"/>
      <c r="P458" s="189">
        <f>O458*H458</f>
        <v>0</v>
      </c>
      <c r="Q458" s="189">
        <v>0.0175</v>
      </c>
      <c r="R458" s="189">
        <f>Q458*H458</f>
        <v>0.052500000000000005</v>
      </c>
      <c r="S458" s="189">
        <v>0</v>
      </c>
      <c r="T458" s="190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91" t="s">
        <v>392</v>
      </c>
      <c r="AT458" s="191" t="s">
        <v>219</v>
      </c>
      <c r="AU458" s="191" t="s">
        <v>89</v>
      </c>
      <c r="AY458" s="19" t="s">
        <v>151</v>
      </c>
      <c r="BE458" s="192">
        <f>IF(N458="základní",J458,0)</f>
        <v>0</v>
      </c>
      <c r="BF458" s="192">
        <f>IF(N458="snížená",J458,0)</f>
        <v>0</v>
      </c>
      <c r="BG458" s="192">
        <f>IF(N458="zákl. přenesená",J458,0)</f>
        <v>0</v>
      </c>
      <c r="BH458" s="192">
        <f>IF(N458="sníž. přenesená",J458,0)</f>
        <v>0</v>
      </c>
      <c r="BI458" s="192">
        <f>IF(N458="nulová",J458,0)</f>
        <v>0</v>
      </c>
      <c r="BJ458" s="19" t="s">
        <v>89</v>
      </c>
      <c r="BK458" s="192">
        <f>ROUND(I458*H458,2)</f>
        <v>0</v>
      </c>
      <c r="BL458" s="19" t="s">
        <v>290</v>
      </c>
      <c r="BM458" s="191" t="s">
        <v>594</v>
      </c>
    </row>
    <row r="459" spans="2:51" s="13" customFormat="1" ht="11.25">
      <c r="B459" s="198"/>
      <c r="C459" s="199"/>
      <c r="D459" s="200" t="s">
        <v>163</v>
      </c>
      <c r="E459" s="201" t="s">
        <v>19</v>
      </c>
      <c r="F459" s="202" t="s">
        <v>230</v>
      </c>
      <c r="G459" s="199"/>
      <c r="H459" s="203">
        <v>1</v>
      </c>
      <c r="I459" s="204"/>
      <c r="J459" s="199"/>
      <c r="K459" s="199"/>
      <c r="L459" s="205"/>
      <c r="M459" s="206"/>
      <c r="N459" s="207"/>
      <c r="O459" s="207"/>
      <c r="P459" s="207"/>
      <c r="Q459" s="207"/>
      <c r="R459" s="207"/>
      <c r="S459" s="207"/>
      <c r="T459" s="208"/>
      <c r="AT459" s="209" t="s">
        <v>163</v>
      </c>
      <c r="AU459" s="209" t="s">
        <v>89</v>
      </c>
      <c r="AV459" s="13" t="s">
        <v>89</v>
      </c>
      <c r="AW459" s="13" t="s">
        <v>37</v>
      </c>
      <c r="AX459" s="13" t="s">
        <v>76</v>
      </c>
      <c r="AY459" s="209" t="s">
        <v>151</v>
      </c>
    </row>
    <row r="460" spans="2:51" s="13" customFormat="1" ht="11.25">
      <c r="B460" s="198"/>
      <c r="C460" s="199"/>
      <c r="D460" s="200" t="s">
        <v>163</v>
      </c>
      <c r="E460" s="201" t="s">
        <v>19</v>
      </c>
      <c r="F460" s="202" t="s">
        <v>231</v>
      </c>
      <c r="G460" s="199"/>
      <c r="H460" s="203">
        <v>2</v>
      </c>
      <c r="I460" s="204"/>
      <c r="J460" s="199"/>
      <c r="K460" s="199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163</v>
      </c>
      <c r="AU460" s="209" t="s">
        <v>89</v>
      </c>
      <c r="AV460" s="13" t="s">
        <v>89</v>
      </c>
      <c r="AW460" s="13" t="s">
        <v>37</v>
      </c>
      <c r="AX460" s="13" t="s">
        <v>76</v>
      </c>
      <c r="AY460" s="209" t="s">
        <v>151</v>
      </c>
    </row>
    <row r="461" spans="2:51" s="15" customFormat="1" ht="11.25">
      <c r="B461" s="220"/>
      <c r="C461" s="221"/>
      <c r="D461" s="200" t="s">
        <v>163</v>
      </c>
      <c r="E461" s="222" t="s">
        <v>19</v>
      </c>
      <c r="F461" s="223" t="s">
        <v>173</v>
      </c>
      <c r="G461" s="221"/>
      <c r="H461" s="224">
        <v>3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AT461" s="230" t="s">
        <v>163</v>
      </c>
      <c r="AU461" s="230" t="s">
        <v>89</v>
      </c>
      <c r="AV461" s="15" t="s">
        <v>159</v>
      </c>
      <c r="AW461" s="15" t="s">
        <v>37</v>
      </c>
      <c r="AX461" s="15" t="s">
        <v>83</v>
      </c>
      <c r="AY461" s="230" t="s">
        <v>151</v>
      </c>
    </row>
    <row r="462" spans="1:65" s="2" customFormat="1" ht="24.2" customHeight="1">
      <c r="A462" s="36"/>
      <c r="B462" s="37"/>
      <c r="C462" s="180" t="s">
        <v>595</v>
      </c>
      <c r="D462" s="180" t="s">
        <v>154</v>
      </c>
      <c r="E462" s="181" t="s">
        <v>596</v>
      </c>
      <c r="F462" s="182" t="s">
        <v>597</v>
      </c>
      <c r="G462" s="183" t="s">
        <v>215</v>
      </c>
      <c r="H462" s="184">
        <v>1</v>
      </c>
      <c r="I462" s="185"/>
      <c r="J462" s="186">
        <f>ROUND(I462*H462,2)</f>
        <v>0</v>
      </c>
      <c r="K462" s="182" t="s">
        <v>158</v>
      </c>
      <c r="L462" s="41"/>
      <c r="M462" s="187" t="s">
        <v>19</v>
      </c>
      <c r="N462" s="188" t="s">
        <v>48</v>
      </c>
      <c r="O462" s="66"/>
      <c r="P462" s="189">
        <f>O462*H462</f>
        <v>0</v>
      </c>
      <c r="Q462" s="189">
        <v>0</v>
      </c>
      <c r="R462" s="189">
        <f>Q462*H462</f>
        <v>0</v>
      </c>
      <c r="S462" s="189">
        <v>0</v>
      </c>
      <c r="T462" s="190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91" t="s">
        <v>290</v>
      </c>
      <c r="AT462" s="191" t="s">
        <v>154</v>
      </c>
      <c r="AU462" s="191" t="s">
        <v>89</v>
      </c>
      <c r="AY462" s="19" t="s">
        <v>151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9" t="s">
        <v>89</v>
      </c>
      <c r="BK462" s="192">
        <f>ROUND(I462*H462,2)</f>
        <v>0</v>
      </c>
      <c r="BL462" s="19" t="s">
        <v>290</v>
      </c>
      <c r="BM462" s="191" t="s">
        <v>598</v>
      </c>
    </row>
    <row r="463" spans="1:47" s="2" customFormat="1" ht="11.25">
      <c r="A463" s="36"/>
      <c r="B463" s="37"/>
      <c r="C463" s="38"/>
      <c r="D463" s="193" t="s">
        <v>161</v>
      </c>
      <c r="E463" s="38"/>
      <c r="F463" s="194" t="s">
        <v>599</v>
      </c>
      <c r="G463" s="38"/>
      <c r="H463" s="38"/>
      <c r="I463" s="195"/>
      <c r="J463" s="38"/>
      <c r="K463" s="38"/>
      <c r="L463" s="41"/>
      <c r="M463" s="196"/>
      <c r="N463" s="197"/>
      <c r="O463" s="66"/>
      <c r="P463" s="66"/>
      <c r="Q463" s="66"/>
      <c r="R463" s="66"/>
      <c r="S463" s="66"/>
      <c r="T463" s="67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9" t="s">
        <v>161</v>
      </c>
      <c r="AU463" s="19" t="s">
        <v>89</v>
      </c>
    </row>
    <row r="464" spans="2:51" s="13" customFormat="1" ht="11.25">
      <c r="B464" s="198"/>
      <c r="C464" s="199"/>
      <c r="D464" s="200" t="s">
        <v>163</v>
      </c>
      <c r="E464" s="201" t="s">
        <v>19</v>
      </c>
      <c r="F464" s="202" t="s">
        <v>240</v>
      </c>
      <c r="G464" s="199"/>
      <c r="H464" s="203">
        <v>1</v>
      </c>
      <c r="I464" s="204"/>
      <c r="J464" s="199"/>
      <c r="K464" s="199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163</v>
      </c>
      <c r="AU464" s="209" t="s">
        <v>89</v>
      </c>
      <c r="AV464" s="13" t="s">
        <v>89</v>
      </c>
      <c r="AW464" s="13" t="s">
        <v>37</v>
      </c>
      <c r="AX464" s="13" t="s">
        <v>83</v>
      </c>
      <c r="AY464" s="209" t="s">
        <v>151</v>
      </c>
    </row>
    <row r="465" spans="1:65" s="2" customFormat="1" ht="16.5" customHeight="1">
      <c r="A465" s="36"/>
      <c r="B465" s="37"/>
      <c r="C465" s="231" t="s">
        <v>210</v>
      </c>
      <c r="D465" s="231" t="s">
        <v>219</v>
      </c>
      <c r="E465" s="232" t="s">
        <v>600</v>
      </c>
      <c r="F465" s="233" t="s">
        <v>601</v>
      </c>
      <c r="G465" s="234" t="s">
        <v>215</v>
      </c>
      <c r="H465" s="235">
        <v>1</v>
      </c>
      <c r="I465" s="236"/>
      <c r="J465" s="237">
        <f>ROUND(I465*H465,2)</f>
        <v>0</v>
      </c>
      <c r="K465" s="233" t="s">
        <v>222</v>
      </c>
      <c r="L465" s="238"/>
      <c r="M465" s="239" t="s">
        <v>19</v>
      </c>
      <c r="N465" s="240" t="s">
        <v>48</v>
      </c>
      <c r="O465" s="66"/>
      <c r="P465" s="189">
        <f>O465*H465</f>
        <v>0</v>
      </c>
      <c r="Q465" s="189">
        <v>0.065</v>
      </c>
      <c r="R465" s="189">
        <f>Q465*H465</f>
        <v>0.065</v>
      </c>
      <c r="S465" s="189">
        <v>0</v>
      </c>
      <c r="T465" s="190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1" t="s">
        <v>392</v>
      </c>
      <c r="AT465" s="191" t="s">
        <v>219</v>
      </c>
      <c r="AU465" s="191" t="s">
        <v>89</v>
      </c>
      <c r="AY465" s="19" t="s">
        <v>151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89</v>
      </c>
      <c r="BK465" s="192">
        <f>ROUND(I465*H465,2)</f>
        <v>0</v>
      </c>
      <c r="BL465" s="19" t="s">
        <v>290</v>
      </c>
      <c r="BM465" s="191" t="s">
        <v>602</v>
      </c>
    </row>
    <row r="466" spans="2:51" s="13" customFormat="1" ht="11.25">
      <c r="B466" s="198"/>
      <c r="C466" s="199"/>
      <c r="D466" s="200" t="s">
        <v>163</v>
      </c>
      <c r="E466" s="201" t="s">
        <v>19</v>
      </c>
      <c r="F466" s="202" t="s">
        <v>240</v>
      </c>
      <c r="G466" s="199"/>
      <c r="H466" s="203">
        <v>1</v>
      </c>
      <c r="I466" s="204"/>
      <c r="J466" s="199"/>
      <c r="K466" s="199"/>
      <c r="L466" s="205"/>
      <c r="M466" s="206"/>
      <c r="N466" s="207"/>
      <c r="O466" s="207"/>
      <c r="P466" s="207"/>
      <c r="Q466" s="207"/>
      <c r="R466" s="207"/>
      <c r="S466" s="207"/>
      <c r="T466" s="208"/>
      <c r="AT466" s="209" t="s">
        <v>163</v>
      </c>
      <c r="AU466" s="209" t="s">
        <v>89</v>
      </c>
      <c r="AV466" s="13" t="s">
        <v>89</v>
      </c>
      <c r="AW466" s="13" t="s">
        <v>37</v>
      </c>
      <c r="AX466" s="13" t="s">
        <v>83</v>
      </c>
      <c r="AY466" s="209" t="s">
        <v>151</v>
      </c>
    </row>
    <row r="467" spans="1:65" s="2" customFormat="1" ht="16.5" customHeight="1">
      <c r="A467" s="36"/>
      <c r="B467" s="37"/>
      <c r="C467" s="180" t="s">
        <v>603</v>
      </c>
      <c r="D467" s="180" t="s">
        <v>154</v>
      </c>
      <c r="E467" s="181" t="s">
        <v>604</v>
      </c>
      <c r="F467" s="182" t="s">
        <v>605</v>
      </c>
      <c r="G467" s="183" t="s">
        <v>215</v>
      </c>
      <c r="H467" s="184">
        <v>6</v>
      </c>
      <c r="I467" s="185"/>
      <c r="J467" s="186">
        <f>ROUND(I467*H467,2)</f>
        <v>0</v>
      </c>
      <c r="K467" s="182" t="s">
        <v>158</v>
      </c>
      <c r="L467" s="41"/>
      <c r="M467" s="187" t="s">
        <v>19</v>
      </c>
      <c r="N467" s="188" t="s">
        <v>48</v>
      </c>
      <c r="O467" s="66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1" t="s">
        <v>290</v>
      </c>
      <c r="AT467" s="191" t="s">
        <v>154</v>
      </c>
      <c r="AU467" s="191" t="s">
        <v>89</v>
      </c>
      <c r="AY467" s="19" t="s">
        <v>151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89</v>
      </c>
      <c r="BK467" s="192">
        <f>ROUND(I467*H467,2)</f>
        <v>0</v>
      </c>
      <c r="BL467" s="19" t="s">
        <v>290</v>
      </c>
      <c r="BM467" s="191" t="s">
        <v>606</v>
      </c>
    </row>
    <row r="468" spans="1:47" s="2" customFormat="1" ht="11.25">
      <c r="A468" s="36"/>
      <c r="B468" s="37"/>
      <c r="C468" s="38"/>
      <c r="D468" s="193" t="s">
        <v>161</v>
      </c>
      <c r="E468" s="38"/>
      <c r="F468" s="194" t="s">
        <v>607</v>
      </c>
      <c r="G468" s="38"/>
      <c r="H468" s="38"/>
      <c r="I468" s="195"/>
      <c r="J468" s="38"/>
      <c r="K468" s="38"/>
      <c r="L468" s="41"/>
      <c r="M468" s="196"/>
      <c r="N468" s="197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161</v>
      </c>
      <c r="AU468" s="19" t="s">
        <v>89</v>
      </c>
    </row>
    <row r="469" spans="2:51" s="13" customFormat="1" ht="11.25">
      <c r="B469" s="198"/>
      <c r="C469" s="199"/>
      <c r="D469" s="200" t="s">
        <v>163</v>
      </c>
      <c r="E469" s="201" t="s">
        <v>19</v>
      </c>
      <c r="F469" s="202" t="s">
        <v>230</v>
      </c>
      <c r="G469" s="199"/>
      <c r="H469" s="203">
        <v>1</v>
      </c>
      <c r="I469" s="204"/>
      <c r="J469" s="199"/>
      <c r="K469" s="199"/>
      <c r="L469" s="205"/>
      <c r="M469" s="206"/>
      <c r="N469" s="207"/>
      <c r="O469" s="207"/>
      <c r="P469" s="207"/>
      <c r="Q469" s="207"/>
      <c r="R469" s="207"/>
      <c r="S469" s="207"/>
      <c r="T469" s="208"/>
      <c r="AT469" s="209" t="s">
        <v>163</v>
      </c>
      <c r="AU469" s="209" t="s">
        <v>89</v>
      </c>
      <c r="AV469" s="13" t="s">
        <v>89</v>
      </c>
      <c r="AW469" s="13" t="s">
        <v>37</v>
      </c>
      <c r="AX469" s="13" t="s">
        <v>76</v>
      </c>
      <c r="AY469" s="209" t="s">
        <v>151</v>
      </c>
    </row>
    <row r="470" spans="2:51" s="13" customFormat="1" ht="11.25">
      <c r="B470" s="198"/>
      <c r="C470" s="199"/>
      <c r="D470" s="200" t="s">
        <v>163</v>
      </c>
      <c r="E470" s="201" t="s">
        <v>19</v>
      </c>
      <c r="F470" s="202" t="s">
        <v>231</v>
      </c>
      <c r="G470" s="199"/>
      <c r="H470" s="203">
        <v>2</v>
      </c>
      <c r="I470" s="204"/>
      <c r="J470" s="199"/>
      <c r="K470" s="199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163</v>
      </c>
      <c r="AU470" s="209" t="s">
        <v>89</v>
      </c>
      <c r="AV470" s="13" t="s">
        <v>89</v>
      </c>
      <c r="AW470" s="13" t="s">
        <v>37</v>
      </c>
      <c r="AX470" s="13" t="s">
        <v>76</v>
      </c>
      <c r="AY470" s="209" t="s">
        <v>151</v>
      </c>
    </row>
    <row r="471" spans="2:51" s="13" customFormat="1" ht="11.25">
      <c r="B471" s="198"/>
      <c r="C471" s="199"/>
      <c r="D471" s="200" t="s">
        <v>163</v>
      </c>
      <c r="E471" s="201" t="s">
        <v>19</v>
      </c>
      <c r="F471" s="202" t="s">
        <v>608</v>
      </c>
      <c r="G471" s="199"/>
      <c r="H471" s="203">
        <v>2</v>
      </c>
      <c r="I471" s="204"/>
      <c r="J471" s="199"/>
      <c r="K471" s="199"/>
      <c r="L471" s="205"/>
      <c r="M471" s="206"/>
      <c r="N471" s="207"/>
      <c r="O471" s="207"/>
      <c r="P471" s="207"/>
      <c r="Q471" s="207"/>
      <c r="R471" s="207"/>
      <c r="S471" s="207"/>
      <c r="T471" s="208"/>
      <c r="AT471" s="209" t="s">
        <v>163</v>
      </c>
      <c r="AU471" s="209" t="s">
        <v>89</v>
      </c>
      <c r="AV471" s="13" t="s">
        <v>89</v>
      </c>
      <c r="AW471" s="13" t="s">
        <v>37</v>
      </c>
      <c r="AX471" s="13" t="s">
        <v>76</v>
      </c>
      <c r="AY471" s="209" t="s">
        <v>151</v>
      </c>
    </row>
    <row r="472" spans="2:51" s="13" customFormat="1" ht="11.25">
      <c r="B472" s="198"/>
      <c r="C472" s="199"/>
      <c r="D472" s="200" t="s">
        <v>163</v>
      </c>
      <c r="E472" s="201" t="s">
        <v>19</v>
      </c>
      <c r="F472" s="202" t="s">
        <v>609</v>
      </c>
      <c r="G472" s="199"/>
      <c r="H472" s="203">
        <v>1</v>
      </c>
      <c r="I472" s="204"/>
      <c r="J472" s="199"/>
      <c r="K472" s="199"/>
      <c r="L472" s="205"/>
      <c r="M472" s="206"/>
      <c r="N472" s="207"/>
      <c r="O472" s="207"/>
      <c r="P472" s="207"/>
      <c r="Q472" s="207"/>
      <c r="R472" s="207"/>
      <c r="S472" s="207"/>
      <c r="T472" s="208"/>
      <c r="AT472" s="209" t="s">
        <v>163</v>
      </c>
      <c r="AU472" s="209" t="s">
        <v>89</v>
      </c>
      <c r="AV472" s="13" t="s">
        <v>89</v>
      </c>
      <c r="AW472" s="13" t="s">
        <v>37</v>
      </c>
      <c r="AX472" s="13" t="s">
        <v>76</v>
      </c>
      <c r="AY472" s="209" t="s">
        <v>151</v>
      </c>
    </row>
    <row r="473" spans="2:51" s="15" customFormat="1" ht="11.25">
      <c r="B473" s="220"/>
      <c r="C473" s="221"/>
      <c r="D473" s="200" t="s">
        <v>163</v>
      </c>
      <c r="E473" s="222" t="s">
        <v>19</v>
      </c>
      <c r="F473" s="223" t="s">
        <v>173</v>
      </c>
      <c r="G473" s="221"/>
      <c r="H473" s="224">
        <v>6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163</v>
      </c>
      <c r="AU473" s="230" t="s">
        <v>89</v>
      </c>
      <c r="AV473" s="15" t="s">
        <v>159</v>
      </c>
      <c r="AW473" s="15" t="s">
        <v>37</v>
      </c>
      <c r="AX473" s="15" t="s">
        <v>83</v>
      </c>
      <c r="AY473" s="230" t="s">
        <v>151</v>
      </c>
    </row>
    <row r="474" spans="1:65" s="2" customFormat="1" ht="16.5" customHeight="1">
      <c r="A474" s="36"/>
      <c r="B474" s="37"/>
      <c r="C474" s="231" t="s">
        <v>610</v>
      </c>
      <c r="D474" s="231" t="s">
        <v>219</v>
      </c>
      <c r="E474" s="232" t="s">
        <v>611</v>
      </c>
      <c r="F474" s="233" t="s">
        <v>612</v>
      </c>
      <c r="G474" s="234" t="s">
        <v>215</v>
      </c>
      <c r="H474" s="235">
        <v>6</v>
      </c>
      <c r="I474" s="236"/>
      <c r="J474" s="237">
        <f>ROUND(I474*H474,2)</f>
        <v>0</v>
      </c>
      <c r="K474" s="233" t="s">
        <v>222</v>
      </c>
      <c r="L474" s="238"/>
      <c r="M474" s="239" t="s">
        <v>19</v>
      </c>
      <c r="N474" s="240" t="s">
        <v>48</v>
      </c>
      <c r="O474" s="66"/>
      <c r="P474" s="189">
        <f>O474*H474</f>
        <v>0</v>
      </c>
      <c r="Q474" s="189">
        <v>0.0012</v>
      </c>
      <c r="R474" s="189">
        <f>Q474*H474</f>
        <v>0.0072</v>
      </c>
      <c r="S474" s="189">
        <v>0</v>
      </c>
      <c r="T474" s="190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1" t="s">
        <v>392</v>
      </c>
      <c r="AT474" s="191" t="s">
        <v>219</v>
      </c>
      <c r="AU474" s="191" t="s">
        <v>89</v>
      </c>
      <c r="AY474" s="19" t="s">
        <v>151</v>
      </c>
      <c r="BE474" s="192">
        <f>IF(N474="základní",J474,0)</f>
        <v>0</v>
      </c>
      <c r="BF474" s="192">
        <f>IF(N474="snížená",J474,0)</f>
        <v>0</v>
      </c>
      <c r="BG474" s="192">
        <f>IF(N474="zákl. přenesená",J474,0)</f>
        <v>0</v>
      </c>
      <c r="BH474" s="192">
        <f>IF(N474="sníž. přenesená",J474,0)</f>
        <v>0</v>
      </c>
      <c r="BI474" s="192">
        <f>IF(N474="nulová",J474,0)</f>
        <v>0</v>
      </c>
      <c r="BJ474" s="19" t="s">
        <v>89</v>
      </c>
      <c r="BK474" s="192">
        <f>ROUND(I474*H474,2)</f>
        <v>0</v>
      </c>
      <c r="BL474" s="19" t="s">
        <v>290</v>
      </c>
      <c r="BM474" s="191" t="s">
        <v>613</v>
      </c>
    </row>
    <row r="475" spans="2:51" s="13" customFormat="1" ht="11.25">
      <c r="B475" s="198"/>
      <c r="C475" s="199"/>
      <c r="D475" s="200" t="s">
        <v>163</v>
      </c>
      <c r="E475" s="201" t="s">
        <v>19</v>
      </c>
      <c r="F475" s="202" t="s">
        <v>230</v>
      </c>
      <c r="G475" s="199"/>
      <c r="H475" s="203">
        <v>1</v>
      </c>
      <c r="I475" s="204"/>
      <c r="J475" s="199"/>
      <c r="K475" s="199"/>
      <c r="L475" s="205"/>
      <c r="M475" s="206"/>
      <c r="N475" s="207"/>
      <c r="O475" s="207"/>
      <c r="P475" s="207"/>
      <c r="Q475" s="207"/>
      <c r="R475" s="207"/>
      <c r="S475" s="207"/>
      <c r="T475" s="208"/>
      <c r="AT475" s="209" t="s">
        <v>163</v>
      </c>
      <c r="AU475" s="209" t="s">
        <v>89</v>
      </c>
      <c r="AV475" s="13" t="s">
        <v>89</v>
      </c>
      <c r="AW475" s="13" t="s">
        <v>37</v>
      </c>
      <c r="AX475" s="13" t="s">
        <v>76</v>
      </c>
      <c r="AY475" s="209" t="s">
        <v>151</v>
      </c>
    </row>
    <row r="476" spans="2:51" s="13" customFormat="1" ht="11.25">
      <c r="B476" s="198"/>
      <c r="C476" s="199"/>
      <c r="D476" s="200" t="s">
        <v>163</v>
      </c>
      <c r="E476" s="201" t="s">
        <v>19</v>
      </c>
      <c r="F476" s="202" t="s">
        <v>231</v>
      </c>
      <c r="G476" s="199"/>
      <c r="H476" s="203">
        <v>2</v>
      </c>
      <c r="I476" s="204"/>
      <c r="J476" s="199"/>
      <c r="K476" s="199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163</v>
      </c>
      <c r="AU476" s="209" t="s">
        <v>89</v>
      </c>
      <c r="AV476" s="13" t="s">
        <v>89</v>
      </c>
      <c r="AW476" s="13" t="s">
        <v>37</v>
      </c>
      <c r="AX476" s="13" t="s">
        <v>76</v>
      </c>
      <c r="AY476" s="209" t="s">
        <v>151</v>
      </c>
    </row>
    <row r="477" spans="2:51" s="13" customFormat="1" ht="11.25">
      <c r="B477" s="198"/>
      <c r="C477" s="199"/>
      <c r="D477" s="200" t="s">
        <v>163</v>
      </c>
      <c r="E477" s="201" t="s">
        <v>19</v>
      </c>
      <c r="F477" s="202" t="s">
        <v>225</v>
      </c>
      <c r="G477" s="199"/>
      <c r="H477" s="203">
        <v>2</v>
      </c>
      <c r="I477" s="204"/>
      <c r="J477" s="199"/>
      <c r="K477" s="199"/>
      <c r="L477" s="205"/>
      <c r="M477" s="206"/>
      <c r="N477" s="207"/>
      <c r="O477" s="207"/>
      <c r="P477" s="207"/>
      <c r="Q477" s="207"/>
      <c r="R477" s="207"/>
      <c r="S477" s="207"/>
      <c r="T477" s="208"/>
      <c r="AT477" s="209" t="s">
        <v>163</v>
      </c>
      <c r="AU477" s="209" t="s">
        <v>89</v>
      </c>
      <c r="AV477" s="13" t="s">
        <v>89</v>
      </c>
      <c r="AW477" s="13" t="s">
        <v>37</v>
      </c>
      <c r="AX477" s="13" t="s">
        <v>76</v>
      </c>
      <c r="AY477" s="209" t="s">
        <v>151</v>
      </c>
    </row>
    <row r="478" spans="2:51" s="13" customFormat="1" ht="11.25">
      <c r="B478" s="198"/>
      <c r="C478" s="199"/>
      <c r="D478" s="200" t="s">
        <v>163</v>
      </c>
      <c r="E478" s="201" t="s">
        <v>19</v>
      </c>
      <c r="F478" s="202" t="s">
        <v>609</v>
      </c>
      <c r="G478" s="199"/>
      <c r="H478" s="203">
        <v>1</v>
      </c>
      <c r="I478" s="204"/>
      <c r="J478" s="199"/>
      <c r="K478" s="199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163</v>
      </c>
      <c r="AU478" s="209" t="s">
        <v>89</v>
      </c>
      <c r="AV478" s="13" t="s">
        <v>89</v>
      </c>
      <c r="AW478" s="13" t="s">
        <v>37</v>
      </c>
      <c r="AX478" s="13" t="s">
        <v>76</v>
      </c>
      <c r="AY478" s="209" t="s">
        <v>151</v>
      </c>
    </row>
    <row r="479" spans="2:51" s="15" customFormat="1" ht="11.25">
      <c r="B479" s="220"/>
      <c r="C479" s="221"/>
      <c r="D479" s="200" t="s">
        <v>163</v>
      </c>
      <c r="E479" s="222" t="s">
        <v>19</v>
      </c>
      <c r="F479" s="223" t="s">
        <v>173</v>
      </c>
      <c r="G479" s="221"/>
      <c r="H479" s="224">
        <v>6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AT479" s="230" t="s">
        <v>163</v>
      </c>
      <c r="AU479" s="230" t="s">
        <v>89</v>
      </c>
      <c r="AV479" s="15" t="s">
        <v>159</v>
      </c>
      <c r="AW479" s="15" t="s">
        <v>37</v>
      </c>
      <c r="AX479" s="15" t="s">
        <v>83</v>
      </c>
      <c r="AY479" s="230" t="s">
        <v>151</v>
      </c>
    </row>
    <row r="480" spans="1:65" s="2" customFormat="1" ht="16.5" customHeight="1">
      <c r="A480" s="36"/>
      <c r="B480" s="37"/>
      <c r="C480" s="180" t="s">
        <v>614</v>
      </c>
      <c r="D480" s="180" t="s">
        <v>154</v>
      </c>
      <c r="E480" s="181" t="s">
        <v>615</v>
      </c>
      <c r="F480" s="182" t="s">
        <v>616</v>
      </c>
      <c r="G480" s="183" t="s">
        <v>215</v>
      </c>
      <c r="H480" s="184">
        <v>1</v>
      </c>
      <c r="I480" s="185"/>
      <c r="J480" s="186">
        <f>ROUND(I480*H480,2)</f>
        <v>0</v>
      </c>
      <c r="K480" s="182" t="s">
        <v>158</v>
      </c>
      <c r="L480" s="41"/>
      <c r="M480" s="187" t="s">
        <v>19</v>
      </c>
      <c r="N480" s="188" t="s">
        <v>48</v>
      </c>
      <c r="O480" s="66"/>
      <c r="P480" s="189">
        <f>O480*H480</f>
        <v>0</v>
      </c>
      <c r="Q480" s="189">
        <v>0</v>
      </c>
      <c r="R480" s="189">
        <f>Q480*H480</f>
        <v>0</v>
      </c>
      <c r="S480" s="189">
        <v>0</v>
      </c>
      <c r="T480" s="19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91" t="s">
        <v>290</v>
      </c>
      <c r="AT480" s="191" t="s">
        <v>154</v>
      </c>
      <c r="AU480" s="191" t="s">
        <v>89</v>
      </c>
      <c r="AY480" s="19" t="s">
        <v>151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9" t="s">
        <v>89</v>
      </c>
      <c r="BK480" s="192">
        <f>ROUND(I480*H480,2)</f>
        <v>0</v>
      </c>
      <c r="BL480" s="19" t="s">
        <v>290</v>
      </c>
      <c r="BM480" s="191" t="s">
        <v>617</v>
      </c>
    </row>
    <row r="481" spans="1:47" s="2" customFormat="1" ht="11.25">
      <c r="A481" s="36"/>
      <c r="B481" s="37"/>
      <c r="C481" s="38"/>
      <c r="D481" s="193" t="s">
        <v>161</v>
      </c>
      <c r="E481" s="38"/>
      <c r="F481" s="194" t="s">
        <v>618</v>
      </c>
      <c r="G481" s="38"/>
      <c r="H481" s="38"/>
      <c r="I481" s="195"/>
      <c r="J481" s="38"/>
      <c r="K481" s="38"/>
      <c r="L481" s="41"/>
      <c r="M481" s="196"/>
      <c r="N481" s="197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161</v>
      </c>
      <c r="AU481" s="19" t="s">
        <v>89</v>
      </c>
    </row>
    <row r="482" spans="2:51" s="13" customFormat="1" ht="11.25">
      <c r="B482" s="198"/>
      <c r="C482" s="199"/>
      <c r="D482" s="200" t="s">
        <v>163</v>
      </c>
      <c r="E482" s="201" t="s">
        <v>19</v>
      </c>
      <c r="F482" s="202" t="s">
        <v>240</v>
      </c>
      <c r="G482" s="199"/>
      <c r="H482" s="203">
        <v>1</v>
      </c>
      <c r="I482" s="204"/>
      <c r="J482" s="199"/>
      <c r="K482" s="199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163</v>
      </c>
      <c r="AU482" s="209" t="s">
        <v>89</v>
      </c>
      <c r="AV482" s="13" t="s">
        <v>89</v>
      </c>
      <c r="AW482" s="13" t="s">
        <v>37</v>
      </c>
      <c r="AX482" s="13" t="s">
        <v>83</v>
      </c>
      <c r="AY482" s="209" t="s">
        <v>151</v>
      </c>
    </row>
    <row r="483" spans="1:65" s="2" customFormat="1" ht="16.5" customHeight="1">
      <c r="A483" s="36"/>
      <c r="B483" s="37"/>
      <c r="C483" s="231" t="s">
        <v>619</v>
      </c>
      <c r="D483" s="231" t="s">
        <v>219</v>
      </c>
      <c r="E483" s="232" t="s">
        <v>620</v>
      </c>
      <c r="F483" s="233" t="s">
        <v>621</v>
      </c>
      <c r="G483" s="234" t="s">
        <v>215</v>
      </c>
      <c r="H483" s="235">
        <v>1</v>
      </c>
      <c r="I483" s="236"/>
      <c r="J483" s="237">
        <f>ROUND(I483*H483,2)</f>
        <v>0</v>
      </c>
      <c r="K483" s="233" t="s">
        <v>222</v>
      </c>
      <c r="L483" s="238"/>
      <c r="M483" s="239" t="s">
        <v>19</v>
      </c>
      <c r="N483" s="240" t="s">
        <v>48</v>
      </c>
      <c r="O483" s="66"/>
      <c r="P483" s="189">
        <f>O483*H483</f>
        <v>0</v>
      </c>
      <c r="Q483" s="189">
        <v>0.0022</v>
      </c>
      <c r="R483" s="189">
        <f>Q483*H483</f>
        <v>0.0022</v>
      </c>
      <c r="S483" s="189">
        <v>0</v>
      </c>
      <c r="T483" s="190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91" t="s">
        <v>392</v>
      </c>
      <c r="AT483" s="191" t="s">
        <v>219</v>
      </c>
      <c r="AU483" s="191" t="s">
        <v>89</v>
      </c>
      <c r="AY483" s="19" t="s">
        <v>151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9" t="s">
        <v>89</v>
      </c>
      <c r="BK483" s="192">
        <f>ROUND(I483*H483,2)</f>
        <v>0</v>
      </c>
      <c r="BL483" s="19" t="s">
        <v>290</v>
      </c>
      <c r="BM483" s="191" t="s">
        <v>622</v>
      </c>
    </row>
    <row r="484" spans="2:51" s="13" customFormat="1" ht="11.25">
      <c r="B484" s="198"/>
      <c r="C484" s="199"/>
      <c r="D484" s="200" t="s">
        <v>163</v>
      </c>
      <c r="E484" s="201" t="s">
        <v>19</v>
      </c>
      <c r="F484" s="202" t="s">
        <v>240</v>
      </c>
      <c r="G484" s="199"/>
      <c r="H484" s="203">
        <v>1</v>
      </c>
      <c r="I484" s="204"/>
      <c r="J484" s="199"/>
      <c r="K484" s="199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163</v>
      </c>
      <c r="AU484" s="209" t="s">
        <v>89</v>
      </c>
      <c r="AV484" s="13" t="s">
        <v>89</v>
      </c>
      <c r="AW484" s="13" t="s">
        <v>37</v>
      </c>
      <c r="AX484" s="13" t="s">
        <v>83</v>
      </c>
      <c r="AY484" s="209" t="s">
        <v>151</v>
      </c>
    </row>
    <row r="485" spans="1:65" s="2" customFormat="1" ht="24.2" customHeight="1">
      <c r="A485" s="36"/>
      <c r="B485" s="37"/>
      <c r="C485" s="180" t="s">
        <v>623</v>
      </c>
      <c r="D485" s="180" t="s">
        <v>154</v>
      </c>
      <c r="E485" s="181" t="s">
        <v>624</v>
      </c>
      <c r="F485" s="182" t="s">
        <v>625</v>
      </c>
      <c r="G485" s="183" t="s">
        <v>215</v>
      </c>
      <c r="H485" s="184">
        <v>1</v>
      </c>
      <c r="I485" s="185"/>
      <c r="J485" s="186">
        <f>ROUND(I485*H485,2)</f>
        <v>0</v>
      </c>
      <c r="K485" s="182" t="s">
        <v>158</v>
      </c>
      <c r="L485" s="41"/>
      <c r="M485" s="187" t="s">
        <v>19</v>
      </c>
      <c r="N485" s="188" t="s">
        <v>48</v>
      </c>
      <c r="O485" s="66"/>
      <c r="P485" s="189">
        <f>O485*H485</f>
        <v>0</v>
      </c>
      <c r="Q485" s="189">
        <v>0</v>
      </c>
      <c r="R485" s="189">
        <f>Q485*H485</f>
        <v>0</v>
      </c>
      <c r="S485" s="189">
        <v>0</v>
      </c>
      <c r="T485" s="190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91" t="s">
        <v>290</v>
      </c>
      <c r="AT485" s="191" t="s">
        <v>154</v>
      </c>
      <c r="AU485" s="191" t="s">
        <v>89</v>
      </c>
      <c r="AY485" s="19" t="s">
        <v>151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19" t="s">
        <v>89</v>
      </c>
      <c r="BK485" s="192">
        <f>ROUND(I485*H485,2)</f>
        <v>0</v>
      </c>
      <c r="BL485" s="19" t="s">
        <v>290</v>
      </c>
      <c r="BM485" s="191" t="s">
        <v>626</v>
      </c>
    </row>
    <row r="486" spans="1:47" s="2" customFormat="1" ht="11.25">
      <c r="A486" s="36"/>
      <c r="B486" s="37"/>
      <c r="C486" s="38"/>
      <c r="D486" s="193" t="s">
        <v>161</v>
      </c>
      <c r="E486" s="38"/>
      <c r="F486" s="194" t="s">
        <v>627</v>
      </c>
      <c r="G486" s="38"/>
      <c r="H486" s="38"/>
      <c r="I486" s="195"/>
      <c r="J486" s="38"/>
      <c r="K486" s="38"/>
      <c r="L486" s="41"/>
      <c r="M486" s="196"/>
      <c r="N486" s="197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161</v>
      </c>
      <c r="AU486" s="19" t="s">
        <v>89</v>
      </c>
    </row>
    <row r="487" spans="2:51" s="13" customFormat="1" ht="11.25">
      <c r="B487" s="198"/>
      <c r="C487" s="199"/>
      <c r="D487" s="200" t="s">
        <v>163</v>
      </c>
      <c r="E487" s="201" t="s">
        <v>19</v>
      </c>
      <c r="F487" s="202" t="s">
        <v>628</v>
      </c>
      <c r="G487" s="199"/>
      <c r="H487" s="203">
        <v>1</v>
      </c>
      <c r="I487" s="204"/>
      <c r="J487" s="199"/>
      <c r="K487" s="199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163</v>
      </c>
      <c r="AU487" s="209" t="s">
        <v>89</v>
      </c>
      <c r="AV487" s="13" t="s">
        <v>89</v>
      </c>
      <c r="AW487" s="13" t="s">
        <v>37</v>
      </c>
      <c r="AX487" s="13" t="s">
        <v>83</v>
      </c>
      <c r="AY487" s="209" t="s">
        <v>151</v>
      </c>
    </row>
    <row r="488" spans="1:65" s="2" customFormat="1" ht="16.5" customHeight="1">
      <c r="A488" s="36"/>
      <c r="B488" s="37"/>
      <c r="C488" s="231" t="s">
        <v>629</v>
      </c>
      <c r="D488" s="231" t="s">
        <v>219</v>
      </c>
      <c r="E488" s="232" t="s">
        <v>630</v>
      </c>
      <c r="F488" s="233" t="s">
        <v>631</v>
      </c>
      <c r="G488" s="234" t="s">
        <v>205</v>
      </c>
      <c r="H488" s="235">
        <v>1.25</v>
      </c>
      <c r="I488" s="236"/>
      <c r="J488" s="237">
        <f>ROUND(I488*H488,2)</f>
        <v>0</v>
      </c>
      <c r="K488" s="233" t="s">
        <v>158</v>
      </c>
      <c r="L488" s="238"/>
      <c r="M488" s="239" t="s">
        <v>19</v>
      </c>
      <c r="N488" s="240" t="s">
        <v>48</v>
      </c>
      <c r="O488" s="66"/>
      <c r="P488" s="189">
        <f>O488*H488</f>
        <v>0</v>
      </c>
      <c r="Q488" s="189">
        <v>0.0011</v>
      </c>
      <c r="R488" s="189">
        <f>Q488*H488</f>
        <v>0.0013750000000000001</v>
      </c>
      <c r="S488" s="189">
        <v>0</v>
      </c>
      <c r="T488" s="190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1" t="s">
        <v>392</v>
      </c>
      <c r="AT488" s="191" t="s">
        <v>219</v>
      </c>
      <c r="AU488" s="191" t="s">
        <v>89</v>
      </c>
      <c r="AY488" s="19" t="s">
        <v>151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9" t="s">
        <v>89</v>
      </c>
      <c r="BK488" s="192">
        <f>ROUND(I488*H488,2)</f>
        <v>0</v>
      </c>
      <c r="BL488" s="19" t="s">
        <v>290</v>
      </c>
      <c r="BM488" s="191" t="s">
        <v>632</v>
      </c>
    </row>
    <row r="489" spans="2:51" s="13" customFormat="1" ht="11.25">
      <c r="B489" s="198"/>
      <c r="C489" s="199"/>
      <c r="D489" s="200" t="s">
        <v>163</v>
      </c>
      <c r="E489" s="201" t="s">
        <v>19</v>
      </c>
      <c r="F489" s="202" t="s">
        <v>552</v>
      </c>
      <c r="G489" s="199"/>
      <c r="H489" s="203">
        <v>1.25</v>
      </c>
      <c r="I489" s="204"/>
      <c r="J489" s="199"/>
      <c r="K489" s="199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163</v>
      </c>
      <c r="AU489" s="209" t="s">
        <v>89</v>
      </c>
      <c r="AV489" s="13" t="s">
        <v>89</v>
      </c>
      <c r="AW489" s="13" t="s">
        <v>37</v>
      </c>
      <c r="AX489" s="13" t="s">
        <v>83</v>
      </c>
      <c r="AY489" s="209" t="s">
        <v>151</v>
      </c>
    </row>
    <row r="490" spans="1:65" s="2" customFormat="1" ht="16.5" customHeight="1">
      <c r="A490" s="36"/>
      <c r="B490" s="37"/>
      <c r="C490" s="231" t="s">
        <v>633</v>
      </c>
      <c r="D490" s="231" t="s">
        <v>219</v>
      </c>
      <c r="E490" s="232" t="s">
        <v>634</v>
      </c>
      <c r="F490" s="233" t="s">
        <v>635</v>
      </c>
      <c r="G490" s="234" t="s">
        <v>636</v>
      </c>
      <c r="H490" s="235">
        <v>1</v>
      </c>
      <c r="I490" s="236"/>
      <c r="J490" s="237">
        <f>ROUND(I490*H490,2)</f>
        <v>0</v>
      </c>
      <c r="K490" s="233" t="s">
        <v>158</v>
      </c>
      <c r="L490" s="238"/>
      <c r="M490" s="239" t="s">
        <v>19</v>
      </c>
      <c r="N490" s="240" t="s">
        <v>48</v>
      </c>
      <c r="O490" s="66"/>
      <c r="P490" s="189">
        <f>O490*H490</f>
        <v>0</v>
      </c>
      <c r="Q490" s="189">
        <v>0.0002</v>
      </c>
      <c r="R490" s="189">
        <f>Q490*H490</f>
        <v>0.0002</v>
      </c>
      <c r="S490" s="189">
        <v>0</v>
      </c>
      <c r="T490" s="190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1" t="s">
        <v>392</v>
      </c>
      <c r="AT490" s="191" t="s">
        <v>219</v>
      </c>
      <c r="AU490" s="191" t="s">
        <v>89</v>
      </c>
      <c r="AY490" s="19" t="s">
        <v>151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89</v>
      </c>
      <c r="BK490" s="192">
        <f>ROUND(I490*H490,2)</f>
        <v>0</v>
      </c>
      <c r="BL490" s="19" t="s">
        <v>290</v>
      </c>
      <c r="BM490" s="191" t="s">
        <v>637</v>
      </c>
    </row>
    <row r="491" spans="2:51" s="13" customFormat="1" ht="11.25">
      <c r="B491" s="198"/>
      <c r="C491" s="199"/>
      <c r="D491" s="200" t="s">
        <v>163</v>
      </c>
      <c r="E491" s="201" t="s">
        <v>19</v>
      </c>
      <c r="F491" s="202" t="s">
        <v>628</v>
      </c>
      <c r="G491" s="199"/>
      <c r="H491" s="203">
        <v>1</v>
      </c>
      <c r="I491" s="204"/>
      <c r="J491" s="199"/>
      <c r="K491" s="199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163</v>
      </c>
      <c r="AU491" s="209" t="s">
        <v>89</v>
      </c>
      <c r="AV491" s="13" t="s">
        <v>89</v>
      </c>
      <c r="AW491" s="13" t="s">
        <v>37</v>
      </c>
      <c r="AX491" s="13" t="s">
        <v>83</v>
      </c>
      <c r="AY491" s="209" t="s">
        <v>151</v>
      </c>
    </row>
    <row r="492" spans="1:65" s="2" customFormat="1" ht="16.5" customHeight="1">
      <c r="A492" s="36"/>
      <c r="B492" s="37"/>
      <c r="C492" s="180" t="s">
        <v>638</v>
      </c>
      <c r="D492" s="180" t="s">
        <v>154</v>
      </c>
      <c r="E492" s="181" t="s">
        <v>639</v>
      </c>
      <c r="F492" s="182" t="s">
        <v>640</v>
      </c>
      <c r="G492" s="183" t="s">
        <v>215</v>
      </c>
      <c r="H492" s="184">
        <v>1</v>
      </c>
      <c r="I492" s="185"/>
      <c r="J492" s="186">
        <f>ROUND(I492*H492,2)</f>
        <v>0</v>
      </c>
      <c r="K492" s="182" t="s">
        <v>158</v>
      </c>
      <c r="L492" s="41"/>
      <c r="M492" s="187" t="s">
        <v>19</v>
      </c>
      <c r="N492" s="188" t="s">
        <v>48</v>
      </c>
      <c r="O492" s="66"/>
      <c r="P492" s="189">
        <f>O492*H492</f>
        <v>0</v>
      </c>
      <c r="Q492" s="189">
        <v>0</v>
      </c>
      <c r="R492" s="189">
        <f>Q492*H492</f>
        <v>0</v>
      </c>
      <c r="S492" s="189">
        <v>0</v>
      </c>
      <c r="T492" s="190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91" t="s">
        <v>290</v>
      </c>
      <c r="AT492" s="191" t="s">
        <v>154</v>
      </c>
      <c r="AU492" s="191" t="s">
        <v>89</v>
      </c>
      <c r="AY492" s="19" t="s">
        <v>151</v>
      </c>
      <c r="BE492" s="192">
        <f>IF(N492="základní",J492,0)</f>
        <v>0</v>
      </c>
      <c r="BF492" s="192">
        <f>IF(N492="snížená",J492,0)</f>
        <v>0</v>
      </c>
      <c r="BG492" s="192">
        <f>IF(N492="zákl. přenesená",J492,0)</f>
        <v>0</v>
      </c>
      <c r="BH492" s="192">
        <f>IF(N492="sníž. přenesená",J492,0)</f>
        <v>0</v>
      </c>
      <c r="BI492" s="192">
        <f>IF(N492="nulová",J492,0)</f>
        <v>0</v>
      </c>
      <c r="BJ492" s="19" t="s">
        <v>89</v>
      </c>
      <c r="BK492" s="192">
        <f>ROUND(I492*H492,2)</f>
        <v>0</v>
      </c>
      <c r="BL492" s="19" t="s">
        <v>290</v>
      </c>
      <c r="BM492" s="191" t="s">
        <v>641</v>
      </c>
    </row>
    <row r="493" spans="1:47" s="2" customFormat="1" ht="11.25">
      <c r="A493" s="36"/>
      <c r="B493" s="37"/>
      <c r="C493" s="38"/>
      <c r="D493" s="193" t="s">
        <v>161</v>
      </c>
      <c r="E493" s="38"/>
      <c r="F493" s="194" t="s">
        <v>642</v>
      </c>
      <c r="G493" s="38"/>
      <c r="H493" s="38"/>
      <c r="I493" s="195"/>
      <c r="J493" s="38"/>
      <c r="K493" s="38"/>
      <c r="L493" s="41"/>
      <c r="M493" s="196"/>
      <c r="N493" s="197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161</v>
      </c>
      <c r="AU493" s="19" t="s">
        <v>89</v>
      </c>
    </row>
    <row r="494" spans="2:51" s="13" customFormat="1" ht="11.25">
      <c r="B494" s="198"/>
      <c r="C494" s="199"/>
      <c r="D494" s="200" t="s">
        <v>163</v>
      </c>
      <c r="E494" s="201" t="s">
        <v>19</v>
      </c>
      <c r="F494" s="202" t="s">
        <v>240</v>
      </c>
      <c r="G494" s="199"/>
      <c r="H494" s="203">
        <v>1</v>
      </c>
      <c r="I494" s="204"/>
      <c r="J494" s="199"/>
      <c r="K494" s="199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163</v>
      </c>
      <c r="AU494" s="209" t="s">
        <v>89</v>
      </c>
      <c r="AV494" s="13" t="s">
        <v>89</v>
      </c>
      <c r="AW494" s="13" t="s">
        <v>37</v>
      </c>
      <c r="AX494" s="13" t="s">
        <v>83</v>
      </c>
      <c r="AY494" s="209" t="s">
        <v>151</v>
      </c>
    </row>
    <row r="495" spans="1:65" s="2" customFormat="1" ht="16.5" customHeight="1">
      <c r="A495" s="36"/>
      <c r="B495" s="37"/>
      <c r="C495" s="231" t="s">
        <v>643</v>
      </c>
      <c r="D495" s="231" t="s">
        <v>219</v>
      </c>
      <c r="E495" s="232" t="s">
        <v>644</v>
      </c>
      <c r="F495" s="233" t="s">
        <v>645</v>
      </c>
      <c r="G495" s="234" t="s">
        <v>215</v>
      </c>
      <c r="H495" s="235">
        <v>1</v>
      </c>
      <c r="I495" s="236"/>
      <c r="J495" s="237">
        <f>ROUND(I495*H495,2)</f>
        <v>0</v>
      </c>
      <c r="K495" s="233" t="s">
        <v>158</v>
      </c>
      <c r="L495" s="238"/>
      <c r="M495" s="239" t="s">
        <v>19</v>
      </c>
      <c r="N495" s="240" t="s">
        <v>48</v>
      </c>
      <c r="O495" s="66"/>
      <c r="P495" s="189">
        <f>O495*H495</f>
        <v>0</v>
      </c>
      <c r="Q495" s="189">
        <v>0.00185</v>
      </c>
      <c r="R495" s="189">
        <f>Q495*H495</f>
        <v>0.00185</v>
      </c>
      <c r="S495" s="189">
        <v>0</v>
      </c>
      <c r="T495" s="190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392</v>
      </c>
      <c r="AT495" s="191" t="s">
        <v>219</v>
      </c>
      <c r="AU495" s="191" t="s">
        <v>89</v>
      </c>
      <c r="AY495" s="19" t="s">
        <v>151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89</v>
      </c>
      <c r="BK495" s="192">
        <f>ROUND(I495*H495,2)</f>
        <v>0</v>
      </c>
      <c r="BL495" s="19" t="s">
        <v>290</v>
      </c>
      <c r="BM495" s="191" t="s">
        <v>646</v>
      </c>
    </row>
    <row r="496" spans="1:65" s="2" customFormat="1" ht="24.2" customHeight="1">
      <c r="A496" s="36"/>
      <c r="B496" s="37"/>
      <c r="C496" s="180" t="s">
        <v>647</v>
      </c>
      <c r="D496" s="180" t="s">
        <v>154</v>
      </c>
      <c r="E496" s="181" t="s">
        <v>648</v>
      </c>
      <c r="F496" s="182" t="s">
        <v>649</v>
      </c>
      <c r="G496" s="183" t="s">
        <v>342</v>
      </c>
      <c r="H496" s="184">
        <v>0.169</v>
      </c>
      <c r="I496" s="185"/>
      <c r="J496" s="186">
        <f>ROUND(I496*H496,2)</f>
        <v>0</v>
      </c>
      <c r="K496" s="182" t="s">
        <v>158</v>
      </c>
      <c r="L496" s="41"/>
      <c r="M496" s="187" t="s">
        <v>19</v>
      </c>
      <c r="N496" s="188" t="s">
        <v>48</v>
      </c>
      <c r="O496" s="66"/>
      <c r="P496" s="189">
        <f>O496*H496</f>
        <v>0</v>
      </c>
      <c r="Q496" s="189">
        <v>0</v>
      </c>
      <c r="R496" s="189">
        <f>Q496*H496</f>
        <v>0</v>
      </c>
      <c r="S496" s="189">
        <v>0</v>
      </c>
      <c r="T496" s="190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91" t="s">
        <v>290</v>
      </c>
      <c r="AT496" s="191" t="s">
        <v>154</v>
      </c>
      <c r="AU496" s="191" t="s">
        <v>89</v>
      </c>
      <c r="AY496" s="19" t="s">
        <v>151</v>
      </c>
      <c r="BE496" s="192">
        <f>IF(N496="základní",J496,0)</f>
        <v>0</v>
      </c>
      <c r="BF496" s="192">
        <f>IF(N496="snížená",J496,0)</f>
        <v>0</v>
      </c>
      <c r="BG496" s="192">
        <f>IF(N496="zákl. přenesená",J496,0)</f>
        <v>0</v>
      </c>
      <c r="BH496" s="192">
        <f>IF(N496="sníž. přenesená",J496,0)</f>
        <v>0</v>
      </c>
      <c r="BI496" s="192">
        <f>IF(N496="nulová",J496,0)</f>
        <v>0</v>
      </c>
      <c r="BJ496" s="19" t="s">
        <v>89</v>
      </c>
      <c r="BK496" s="192">
        <f>ROUND(I496*H496,2)</f>
        <v>0</v>
      </c>
      <c r="BL496" s="19" t="s">
        <v>290</v>
      </c>
      <c r="BM496" s="191" t="s">
        <v>650</v>
      </c>
    </row>
    <row r="497" spans="1:47" s="2" customFormat="1" ht="11.25">
      <c r="A497" s="36"/>
      <c r="B497" s="37"/>
      <c r="C497" s="38"/>
      <c r="D497" s="193" t="s">
        <v>161</v>
      </c>
      <c r="E497" s="38"/>
      <c r="F497" s="194" t="s">
        <v>651</v>
      </c>
      <c r="G497" s="38"/>
      <c r="H497" s="38"/>
      <c r="I497" s="195"/>
      <c r="J497" s="38"/>
      <c r="K497" s="38"/>
      <c r="L497" s="41"/>
      <c r="M497" s="196"/>
      <c r="N497" s="197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161</v>
      </c>
      <c r="AU497" s="19" t="s">
        <v>89</v>
      </c>
    </row>
    <row r="498" spans="1:65" s="2" customFormat="1" ht="24.2" customHeight="1">
      <c r="A498" s="36"/>
      <c r="B498" s="37"/>
      <c r="C498" s="180" t="s">
        <v>652</v>
      </c>
      <c r="D498" s="180" t="s">
        <v>154</v>
      </c>
      <c r="E498" s="181" t="s">
        <v>653</v>
      </c>
      <c r="F498" s="182" t="s">
        <v>654</v>
      </c>
      <c r="G498" s="183" t="s">
        <v>342</v>
      </c>
      <c r="H498" s="184">
        <v>0.169</v>
      </c>
      <c r="I498" s="185"/>
      <c r="J498" s="186">
        <f>ROUND(I498*H498,2)</f>
        <v>0</v>
      </c>
      <c r="K498" s="182" t="s">
        <v>158</v>
      </c>
      <c r="L498" s="41"/>
      <c r="M498" s="187" t="s">
        <v>19</v>
      </c>
      <c r="N498" s="188" t="s">
        <v>48</v>
      </c>
      <c r="O498" s="66"/>
      <c r="P498" s="189">
        <f>O498*H498</f>
        <v>0</v>
      </c>
      <c r="Q498" s="189">
        <v>0</v>
      </c>
      <c r="R498" s="189">
        <f>Q498*H498</f>
        <v>0</v>
      </c>
      <c r="S498" s="189">
        <v>0</v>
      </c>
      <c r="T498" s="190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91" t="s">
        <v>290</v>
      </c>
      <c r="AT498" s="191" t="s">
        <v>154</v>
      </c>
      <c r="AU498" s="191" t="s">
        <v>89</v>
      </c>
      <c r="AY498" s="19" t="s">
        <v>151</v>
      </c>
      <c r="BE498" s="192">
        <f>IF(N498="základní",J498,0)</f>
        <v>0</v>
      </c>
      <c r="BF498" s="192">
        <f>IF(N498="snížená",J498,0)</f>
        <v>0</v>
      </c>
      <c r="BG498" s="192">
        <f>IF(N498="zákl. přenesená",J498,0)</f>
        <v>0</v>
      </c>
      <c r="BH498" s="192">
        <f>IF(N498="sníž. přenesená",J498,0)</f>
        <v>0</v>
      </c>
      <c r="BI498" s="192">
        <f>IF(N498="nulová",J498,0)</f>
        <v>0</v>
      </c>
      <c r="BJ498" s="19" t="s">
        <v>89</v>
      </c>
      <c r="BK498" s="192">
        <f>ROUND(I498*H498,2)</f>
        <v>0</v>
      </c>
      <c r="BL498" s="19" t="s">
        <v>290</v>
      </c>
      <c r="BM498" s="191" t="s">
        <v>655</v>
      </c>
    </row>
    <row r="499" spans="1:47" s="2" customFormat="1" ht="11.25">
      <c r="A499" s="36"/>
      <c r="B499" s="37"/>
      <c r="C499" s="38"/>
      <c r="D499" s="193" t="s">
        <v>161</v>
      </c>
      <c r="E499" s="38"/>
      <c r="F499" s="194" t="s">
        <v>656</v>
      </c>
      <c r="G499" s="38"/>
      <c r="H499" s="38"/>
      <c r="I499" s="195"/>
      <c r="J499" s="38"/>
      <c r="K499" s="38"/>
      <c r="L499" s="41"/>
      <c r="M499" s="196"/>
      <c r="N499" s="197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161</v>
      </c>
      <c r="AU499" s="19" t="s">
        <v>89</v>
      </c>
    </row>
    <row r="500" spans="2:63" s="12" customFormat="1" ht="22.9" customHeight="1">
      <c r="B500" s="164"/>
      <c r="C500" s="165"/>
      <c r="D500" s="166" t="s">
        <v>75</v>
      </c>
      <c r="E500" s="178" t="s">
        <v>657</v>
      </c>
      <c r="F500" s="178" t="s">
        <v>658</v>
      </c>
      <c r="G500" s="165"/>
      <c r="H500" s="165"/>
      <c r="I500" s="168"/>
      <c r="J500" s="179">
        <f>BK500</f>
        <v>0</v>
      </c>
      <c r="K500" s="165"/>
      <c r="L500" s="170"/>
      <c r="M500" s="171"/>
      <c r="N500" s="172"/>
      <c r="O500" s="172"/>
      <c r="P500" s="173">
        <f>SUM(P501:P507)</f>
        <v>0</v>
      </c>
      <c r="Q500" s="172"/>
      <c r="R500" s="173">
        <f>SUM(R501:R507)</f>
        <v>0.00298</v>
      </c>
      <c r="S500" s="172"/>
      <c r="T500" s="174">
        <f>SUM(T501:T507)</f>
        <v>0</v>
      </c>
      <c r="AR500" s="175" t="s">
        <v>89</v>
      </c>
      <c r="AT500" s="176" t="s">
        <v>75</v>
      </c>
      <c r="AU500" s="176" t="s">
        <v>83</v>
      </c>
      <c r="AY500" s="175" t="s">
        <v>151</v>
      </c>
      <c r="BK500" s="177">
        <f>SUM(BK501:BK507)</f>
        <v>0</v>
      </c>
    </row>
    <row r="501" spans="1:65" s="2" customFormat="1" ht="16.5" customHeight="1">
      <c r="A501" s="36"/>
      <c r="B501" s="37"/>
      <c r="C501" s="180" t="s">
        <v>659</v>
      </c>
      <c r="D501" s="180" t="s">
        <v>154</v>
      </c>
      <c r="E501" s="181" t="s">
        <v>660</v>
      </c>
      <c r="F501" s="182" t="s">
        <v>661</v>
      </c>
      <c r="G501" s="183" t="s">
        <v>215</v>
      </c>
      <c r="H501" s="184">
        <v>1</v>
      </c>
      <c r="I501" s="185"/>
      <c r="J501" s="186">
        <f>ROUND(I501*H501,2)</f>
        <v>0</v>
      </c>
      <c r="K501" s="182" t="s">
        <v>158</v>
      </c>
      <c r="L501" s="41"/>
      <c r="M501" s="187" t="s">
        <v>19</v>
      </c>
      <c r="N501" s="188" t="s">
        <v>48</v>
      </c>
      <c r="O501" s="66"/>
      <c r="P501" s="189">
        <f>O501*H501</f>
        <v>0</v>
      </c>
      <c r="Q501" s="189">
        <v>0</v>
      </c>
      <c r="R501" s="189">
        <f>Q501*H501</f>
        <v>0</v>
      </c>
      <c r="S501" s="189">
        <v>0</v>
      </c>
      <c r="T501" s="190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91" t="s">
        <v>290</v>
      </c>
      <c r="AT501" s="191" t="s">
        <v>154</v>
      </c>
      <c r="AU501" s="191" t="s">
        <v>89</v>
      </c>
      <c r="AY501" s="19" t="s">
        <v>151</v>
      </c>
      <c r="BE501" s="192">
        <f>IF(N501="základní",J501,0)</f>
        <v>0</v>
      </c>
      <c r="BF501" s="192">
        <f>IF(N501="snížená",J501,0)</f>
        <v>0</v>
      </c>
      <c r="BG501" s="192">
        <f>IF(N501="zákl. přenesená",J501,0)</f>
        <v>0</v>
      </c>
      <c r="BH501" s="192">
        <f>IF(N501="sníž. přenesená",J501,0)</f>
        <v>0</v>
      </c>
      <c r="BI501" s="192">
        <f>IF(N501="nulová",J501,0)</f>
        <v>0</v>
      </c>
      <c r="BJ501" s="19" t="s">
        <v>89</v>
      </c>
      <c r="BK501" s="192">
        <f>ROUND(I501*H501,2)</f>
        <v>0</v>
      </c>
      <c r="BL501" s="19" t="s">
        <v>290</v>
      </c>
      <c r="BM501" s="191" t="s">
        <v>662</v>
      </c>
    </row>
    <row r="502" spans="1:47" s="2" customFormat="1" ht="11.25">
      <c r="A502" s="36"/>
      <c r="B502" s="37"/>
      <c r="C502" s="38"/>
      <c r="D502" s="193" t="s">
        <v>161</v>
      </c>
      <c r="E502" s="38"/>
      <c r="F502" s="194" t="s">
        <v>663</v>
      </c>
      <c r="G502" s="38"/>
      <c r="H502" s="38"/>
      <c r="I502" s="195"/>
      <c r="J502" s="38"/>
      <c r="K502" s="38"/>
      <c r="L502" s="41"/>
      <c r="M502" s="196"/>
      <c r="N502" s="197"/>
      <c r="O502" s="66"/>
      <c r="P502" s="66"/>
      <c r="Q502" s="66"/>
      <c r="R502" s="66"/>
      <c r="S502" s="66"/>
      <c r="T502" s="67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T502" s="19" t="s">
        <v>161</v>
      </c>
      <c r="AU502" s="19" t="s">
        <v>89</v>
      </c>
    </row>
    <row r="503" spans="1:65" s="2" customFormat="1" ht="16.5" customHeight="1">
      <c r="A503" s="36"/>
      <c r="B503" s="37"/>
      <c r="C503" s="231" t="s">
        <v>664</v>
      </c>
      <c r="D503" s="231" t="s">
        <v>219</v>
      </c>
      <c r="E503" s="232" t="s">
        <v>665</v>
      </c>
      <c r="F503" s="233" t="s">
        <v>666</v>
      </c>
      <c r="G503" s="234" t="s">
        <v>215</v>
      </c>
      <c r="H503" s="235">
        <v>1</v>
      </c>
      <c r="I503" s="236"/>
      <c r="J503" s="237">
        <f>ROUND(I503*H503,2)</f>
        <v>0</v>
      </c>
      <c r="K503" s="233" t="s">
        <v>158</v>
      </c>
      <c r="L503" s="238"/>
      <c r="M503" s="239" t="s">
        <v>19</v>
      </c>
      <c r="N503" s="240" t="s">
        <v>48</v>
      </c>
      <c r="O503" s="66"/>
      <c r="P503" s="189">
        <f>O503*H503</f>
        <v>0</v>
      </c>
      <c r="Q503" s="189">
        <v>0.00298</v>
      </c>
      <c r="R503" s="189">
        <f>Q503*H503</f>
        <v>0.00298</v>
      </c>
      <c r="S503" s="189">
        <v>0</v>
      </c>
      <c r="T503" s="190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91" t="s">
        <v>392</v>
      </c>
      <c r="AT503" s="191" t="s">
        <v>219</v>
      </c>
      <c r="AU503" s="191" t="s">
        <v>89</v>
      </c>
      <c r="AY503" s="19" t="s">
        <v>151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19" t="s">
        <v>89</v>
      </c>
      <c r="BK503" s="192">
        <f>ROUND(I503*H503,2)</f>
        <v>0</v>
      </c>
      <c r="BL503" s="19" t="s">
        <v>290</v>
      </c>
      <c r="BM503" s="191" t="s">
        <v>667</v>
      </c>
    </row>
    <row r="504" spans="1:65" s="2" customFormat="1" ht="24.2" customHeight="1">
      <c r="A504" s="36"/>
      <c r="B504" s="37"/>
      <c r="C504" s="180" t="s">
        <v>668</v>
      </c>
      <c r="D504" s="180" t="s">
        <v>154</v>
      </c>
      <c r="E504" s="181" t="s">
        <v>669</v>
      </c>
      <c r="F504" s="182" t="s">
        <v>670</v>
      </c>
      <c r="G504" s="183" t="s">
        <v>342</v>
      </c>
      <c r="H504" s="184">
        <v>0.003</v>
      </c>
      <c r="I504" s="185"/>
      <c r="J504" s="186">
        <f>ROUND(I504*H504,2)</f>
        <v>0</v>
      </c>
      <c r="K504" s="182" t="s">
        <v>158</v>
      </c>
      <c r="L504" s="41"/>
      <c r="M504" s="187" t="s">
        <v>19</v>
      </c>
      <c r="N504" s="188" t="s">
        <v>48</v>
      </c>
      <c r="O504" s="66"/>
      <c r="P504" s="189">
        <f>O504*H504</f>
        <v>0</v>
      </c>
      <c r="Q504" s="189">
        <v>0</v>
      </c>
      <c r="R504" s="189">
        <f>Q504*H504</f>
        <v>0</v>
      </c>
      <c r="S504" s="189">
        <v>0</v>
      </c>
      <c r="T504" s="19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91" t="s">
        <v>290</v>
      </c>
      <c r="AT504" s="191" t="s">
        <v>154</v>
      </c>
      <c r="AU504" s="191" t="s">
        <v>89</v>
      </c>
      <c r="AY504" s="19" t="s">
        <v>151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89</v>
      </c>
      <c r="BK504" s="192">
        <f>ROUND(I504*H504,2)</f>
        <v>0</v>
      </c>
      <c r="BL504" s="19" t="s">
        <v>290</v>
      </c>
      <c r="BM504" s="191" t="s">
        <v>671</v>
      </c>
    </row>
    <row r="505" spans="1:47" s="2" customFormat="1" ht="11.25">
      <c r="A505" s="36"/>
      <c r="B505" s="37"/>
      <c r="C505" s="38"/>
      <c r="D505" s="193" t="s">
        <v>161</v>
      </c>
      <c r="E505" s="38"/>
      <c r="F505" s="194" t="s">
        <v>672</v>
      </c>
      <c r="G505" s="38"/>
      <c r="H505" s="38"/>
      <c r="I505" s="195"/>
      <c r="J505" s="38"/>
      <c r="K505" s="38"/>
      <c r="L505" s="41"/>
      <c r="M505" s="196"/>
      <c r="N505" s="197"/>
      <c r="O505" s="66"/>
      <c r="P505" s="66"/>
      <c r="Q505" s="66"/>
      <c r="R505" s="66"/>
      <c r="S505" s="66"/>
      <c r="T505" s="67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161</v>
      </c>
      <c r="AU505" s="19" t="s">
        <v>89</v>
      </c>
    </row>
    <row r="506" spans="1:65" s="2" customFormat="1" ht="24.2" customHeight="1">
      <c r="A506" s="36"/>
      <c r="B506" s="37"/>
      <c r="C506" s="180" t="s">
        <v>673</v>
      </c>
      <c r="D506" s="180" t="s">
        <v>154</v>
      </c>
      <c r="E506" s="181" t="s">
        <v>674</v>
      </c>
      <c r="F506" s="182" t="s">
        <v>675</v>
      </c>
      <c r="G506" s="183" t="s">
        <v>342</v>
      </c>
      <c r="H506" s="184">
        <v>0.003</v>
      </c>
      <c r="I506" s="185"/>
      <c r="J506" s="186">
        <f>ROUND(I506*H506,2)</f>
        <v>0</v>
      </c>
      <c r="K506" s="182" t="s">
        <v>158</v>
      </c>
      <c r="L506" s="41"/>
      <c r="M506" s="187" t="s">
        <v>19</v>
      </c>
      <c r="N506" s="188" t="s">
        <v>48</v>
      </c>
      <c r="O506" s="66"/>
      <c r="P506" s="189">
        <f>O506*H506</f>
        <v>0</v>
      </c>
      <c r="Q506" s="189">
        <v>0</v>
      </c>
      <c r="R506" s="189">
        <f>Q506*H506</f>
        <v>0</v>
      </c>
      <c r="S506" s="189">
        <v>0</v>
      </c>
      <c r="T506" s="190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91" t="s">
        <v>290</v>
      </c>
      <c r="AT506" s="191" t="s">
        <v>154</v>
      </c>
      <c r="AU506" s="191" t="s">
        <v>89</v>
      </c>
      <c r="AY506" s="19" t="s">
        <v>151</v>
      </c>
      <c r="BE506" s="192">
        <f>IF(N506="základní",J506,0)</f>
        <v>0</v>
      </c>
      <c r="BF506" s="192">
        <f>IF(N506="snížená",J506,0)</f>
        <v>0</v>
      </c>
      <c r="BG506" s="192">
        <f>IF(N506="zákl. přenesená",J506,0)</f>
        <v>0</v>
      </c>
      <c r="BH506" s="192">
        <f>IF(N506="sníž. přenesená",J506,0)</f>
        <v>0</v>
      </c>
      <c r="BI506" s="192">
        <f>IF(N506="nulová",J506,0)</f>
        <v>0</v>
      </c>
      <c r="BJ506" s="19" t="s">
        <v>89</v>
      </c>
      <c r="BK506" s="192">
        <f>ROUND(I506*H506,2)</f>
        <v>0</v>
      </c>
      <c r="BL506" s="19" t="s">
        <v>290</v>
      </c>
      <c r="BM506" s="191" t="s">
        <v>676</v>
      </c>
    </row>
    <row r="507" spans="1:47" s="2" customFormat="1" ht="11.25">
      <c r="A507" s="36"/>
      <c r="B507" s="37"/>
      <c r="C507" s="38"/>
      <c r="D507" s="193" t="s">
        <v>161</v>
      </c>
      <c r="E507" s="38"/>
      <c r="F507" s="194" t="s">
        <v>677</v>
      </c>
      <c r="G507" s="38"/>
      <c r="H507" s="38"/>
      <c r="I507" s="195"/>
      <c r="J507" s="38"/>
      <c r="K507" s="38"/>
      <c r="L507" s="41"/>
      <c r="M507" s="196"/>
      <c r="N507" s="197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161</v>
      </c>
      <c r="AU507" s="19" t="s">
        <v>89</v>
      </c>
    </row>
    <row r="508" spans="2:63" s="12" customFormat="1" ht="22.9" customHeight="1">
      <c r="B508" s="164"/>
      <c r="C508" s="165"/>
      <c r="D508" s="166" t="s">
        <v>75</v>
      </c>
      <c r="E508" s="178" t="s">
        <v>678</v>
      </c>
      <c r="F508" s="178" t="s">
        <v>679</v>
      </c>
      <c r="G508" s="165"/>
      <c r="H508" s="165"/>
      <c r="I508" s="168"/>
      <c r="J508" s="179">
        <f>BK508</f>
        <v>0</v>
      </c>
      <c r="K508" s="165"/>
      <c r="L508" s="170"/>
      <c r="M508" s="171"/>
      <c r="N508" s="172"/>
      <c r="O508" s="172"/>
      <c r="P508" s="173">
        <f>SUM(P509:P576)</f>
        <v>0</v>
      </c>
      <c r="Q508" s="172"/>
      <c r="R508" s="173">
        <f>SUM(R509:R576)</f>
        <v>0.9500917999999998</v>
      </c>
      <c r="S508" s="172"/>
      <c r="T508" s="174">
        <f>SUM(T509:T576)</f>
        <v>0.23620279999999996</v>
      </c>
      <c r="AR508" s="175" t="s">
        <v>89</v>
      </c>
      <c r="AT508" s="176" t="s">
        <v>75</v>
      </c>
      <c r="AU508" s="176" t="s">
        <v>83</v>
      </c>
      <c r="AY508" s="175" t="s">
        <v>151</v>
      </c>
      <c r="BK508" s="177">
        <f>SUM(BK509:BK576)</f>
        <v>0</v>
      </c>
    </row>
    <row r="509" spans="1:65" s="2" customFormat="1" ht="16.5" customHeight="1">
      <c r="A509" s="36"/>
      <c r="B509" s="37"/>
      <c r="C509" s="180" t="s">
        <v>680</v>
      </c>
      <c r="D509" s="180" t="s">
        <v>154</v>
      </c>
      <c r="E509" s="181" t="s">
        <v>681</v>
      </c>
      <c r="F509" s="182" t="s">
        <v>682</v>
      </c>
      <c r="G509" s="183" t="s">
        <v>157</v>
      </c>
      <c r="H509" s="184">
        <v>31.299</v>
      </c>
      <c r="I509" s="185"/>
      <c r="J509" s="186">
        <f>ROUND(I509*H509,2)</f>
        <v>0</v>
      </c>
      <c r="K509" s="182" t="s">
        <v>158</v>
      </c>
      <c r="L509" s="41"/>
      <c r="M509" s="187" t="s">
        <v>19</v>
      </c>
      <c r="N509" s="188" t="s">
        <v>48</v>
      </c>
      <c r="O509" s="66"/>
      <c r="P509" s="189">
        <f>O509*H509</f>
        <v>0</v>
      </c>
      <c r="Q509" s="189">
        <v>0</v>
      </c>
      <c r="R509" s="189">
        <f>Q509*H509</f>
        <v>0</v>
      </c>
      <c r="S509" s="189">
        <v>0</v>
      </c>
      <c r="T509" s="190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91" t="s">
        <v>290</v>
      </c>
      <c r="AT509" s="191" t="s">
        <v>154</v>
      </c>
      <c r="AU509" s="191" t="s">
        <v>89</v>
      </c>
      <c r="AY509" s="19" t="s">
        <v>151</v>
      </c>
      <c r="BE509" s="192">
        <f>IF(N509="základní",J509,0)</f>
        <v>0</v>
      </c>
      <c r="BF509" s="192">
        <f>IF(N509="snížená",J509,0)</f>
        <v>0</v>
      </c>
      <c r="BG509" s="192">
        <f>IF(N509="zákl. přenesená",J509,0)</f>
        <v>0</v>
      </c>
      <c r="BH509" s="192">
        <f>IF(N509="sníž. přenesená",J509,0)</f>
        <v>0</v>
      </c>
      <c r="BI509" s="192">
        <f>IF(N509="nulová",J509,0)</f>
        <v>0</v>
      </c>
      <c r="BJ509" s="19" t="s">
        <v>89</v>
      </c>
      <c r="BK509" s="192">
        <f>ROUND(I509*H509,2)</f>
        <v>0</v>
      </c>
      <c r="BL509" s="19" t="s">
        <v>290</v>
      </c>
      <c r="BM509" s="191" t="s">
        <v>683</v>
      </c>
    </row>
    <row r="510" spans="1:47" s="2" customFormat="1" ht="11.25">
      <c r="A510" s="36"/>
      <c r="B510" s="37"/>
      <c r="C510" s="38"/>
      <c r="D510" s="193" t="s">
        <v>161</v>
      </c>
      <c r="E510" s="38"/>
      <c r="F510" s="194" t="s">
        <v>684</v>
      </c>
      <c r="G510" s="38"/>
      <c r="H510" s="38"/>
      <c r="I510" s="195"/>
      <c r="J510" s="38"/>
      <c r="K510" s="38"/>
      <c r="L510" s="41"/>
      <c r="M510" s="196"/>
      <c r="N510" s="197"/>
      <c r="O510" s="66"/>
      <c r="P510" s="66"/>
      <c r="Q510" s="66"/>
      <c r="R510" s="66"/>
      <c r="S510" s="66"/>
      <c r="T510" s="67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9" t="s">
        <v>161</v>
      </c>
      <c r="AU510" s="19" t="s">
        <v>89</v>
      </c>
    </row>
    <row r="511" spans="2:51" s="14" customFormat="1" ht="11.25">
      <c r="B511" s="210"/>
      <c r="C511" s="211"/>
      <c r="D511" s="200" t="s">
        <v>163</v>
      </c>
      <c r="E511" s="212" t="s">
        <v>19</v>
      </c>
      <c r="F511" s="213" t="s">
        <v>404</v>
      </c>
      <c r="G511" s="211"/>
      <c r="H511" s="212" t="s">
        <v>19</v>
      </c>
      <c r="I511" s="214"/>
      <c r="J511" s="211"/>
      <c r="K511" s="211"/>
      <c r="L511" s="215"/>
      <c r="M511" s="216"/>
      <c r="N511" s="217"/>
      <c r="O511" s="217"/>
      <c r="P511" s="217"/>
      <c r="Q511" s="217"/>
      <c r="R511" s="217"/>
      <c r="S511" s="217"/>
      <c r="T511" s="218"/>
      <c r="AT511" s="219" t="s">
        <v>163</v>
      </c>
      <c r="AU511" s="219" t="s">
        <v>89</v>
      </c>
      <c r="AV511" s="14" t="s">
        <v>83</v>
      </c>
      <c r="AW511" s="14" t="s">
        <v>37</v>
      </c>
      <c r="AX511" s="14" t="s">
        <v>76</v>
      </c>
      <c r="AY511" s="219" t="s">
        <v>151</v>
      </c>
    </row>
    <row r="512" spans="2:51" s="13" customFormat="1" ht="11.25">
      <c r="B512" s="198"/>
      <c r="C512" s="199"/>
      <c r="D512" s="200" t="s">
        <v>163</v>
      </c>
      <c r="E512" s="201" t="s">
        <v>19</v>
      </c>
      <c r="F512" s="202" t="s">
        <v>405</v>
      </c>
      <c r="G512" s="199"/>
      <c r="H512" s="203">
        <v>15.819</v>
      </c>
      <c r="I512" s="204"/>
      <c r="J512" s="199"/>
      <c r="K512" s="199"/>
      <c r="L512" s="205"/>
      <c r="M512" s="206"/>
      <c r="N512" s="207"/>
      <c r="O512" s="207"/>
      <c r="P512" s="207"/>
      <c r="Q512" s="207"/>
      <c r="R512" s="207"/>
      <c r="S512" s="207"/>
      <c r="T512" s="208"/>
      <c r="AT512" s="209" t="s">
        <v>163</v>
      </c>
      <c r="AU512" s="209" t="s">
        <v>89</v>
      </c>
      <c r="AV512" s="13" t="s">
        <v>89</v>
      </c>
      <c r="AW512" s="13" t="s">
        <v>37</v>
      </c>
      <c r="AX512" s="13" t="s">
        <v>76</v>
      </c>
      <c r="AY512" s="209" t="s">
        <v>151</v>
      </c>
    </row>
    <row r="513" spans="2:51" s="13" customFormat="1" ht="11.25">
      <c r="B513" s="198"/>
      <c r="C513" s="199"/>
      <c r="D513" s="200" t="s">
        <v>163</v>
      </c>
      <c r="E513" s="201" t="s">
        <v>19</v>
      </c>
      <c r="F513" s="202" t="s">
        <v>383</v>
      </c>
      <c r="G513" s="199"/>
      <c r="H513" s="203">
        <v>10.55</v>
      </c>
      <c r="I513" s="204"/>
      <c r="J513" s="199"/>
      <c r="K513" s="199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163</v>
      </c>
      <c r="AU513" s="209" t="s">
        <v>89</v>
      </c>
      <c r="AV513" s="13" t="s">
        <v>89</v>
      </c>
      <c r="AW513" s="13" t="s">
        <v>37</v>
      </c>
      <c r="AX513" s="13" t="s">
        <v>76</v>
      </c>
      <c r="AY513" s="209" t="s">
        <v>151</v>
      </c>
    </row>
    <row r="514" spans="2:51" s="14" customFormat="1" ht="11.25">
      <c r="B514" s="210"/>
      <c r="C514" s="211"/>
      <c r="D514" s="200" t="s">
        <v>163</v>
      </c>
      <c r="E514" s="212" t="s">
        <v>19</v>
      </c>
      <c r="F514" s="213" t="s">
        <v>406</v>
      </c>
      <c r="G514" s="211"/>
      <c r="H514" s="212" t="s">
        <v>19</v>
      </c>
      <c r="I514" s="214"/>
      <c r="J514" s="211"/>
      <c r="K514" s="211"/>
      <c r="L514" s="215"/>
      <c r="M514" s="216"/>
      <c r="N514" s="217"/>
      <c r="O514" s="217"/>
      <c r="P514" s="217"/>
      <c r="Q514" s="217"/>
      <c r="R514" s="217"/>
      <c r="S514" s="217"/>
      <c r="T514" s="218"/>
      <c r="AT514" s="219" t="s">
        <v>163</v>
      </c>
      <c r="AU514" s="219" t="s">
        <v>89</v>
      </c>
      <c r="AV514" s="14" t="s">
        <v>83</v>
      </c>
      <c r="AW514" s="14" t="s">
        <v>37</v>
      </c>
      <c r="AX514" s="14" t="s">
        <v>76</v>
      </c>
      <c r="AY514" s="219" t="s">
        <v>151</v>
      </c>
    </row>
    <row r="515" spans="2:51" s="13" customFormat="1" ht="11.25">
      <c r="B515" s="198"/>
      <c r="C515" s="199"/>
      <c r="D515" s="200" t="s">
        <v>163</v>
      </c>
      <c r="E515" s="201" t="s">
        <v>19</v>
      </c>
      <c r="F515" s="202" t="s">
        <v>407</v>
      </c>
      <c r="G515" s="199"/>
      <c r="H515" s="203">
        <v>3.42</v>
      </c>
      <c r="I515" s="204"/>
      <c r="J515" s="199"/>
      <c r="K515" s="199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163</v>
      </c>
      <c r="AU515" s="209" t="s">
        <v>89</v>
      </c>
      <c r="AV515" s="13" t="s">
        <v>89</v>
      </c>
      <c r="AW515" s="13" t="s">
        <v>37</v>
      </c>
      <c r="AX515" s="13" t="s">
        <v>76</v>
      </c>
      <c r="AY515" s="209" t="s">
        <v>151</v>
      </c>
    </row>
    <row r="516" spans="2:51" s="13" customFormat="1" ht="11.25">
      <c r="B516" s="198"/>
      <c r="C516" s="199"/>
      <c r="D516" s="200" t="s">
        <v>163</v>
      </c>
      <c r="E516" s="201" t="s">
        <v>19</v>
      </c>
      <c r="F516" s="202" t="s">
        <v>379</v>
      </c>
      <c r="G516" s="199"/>
      <c r="H516" s="203">
        <v>1.51</v>
      </c>
      <c r="I516" s="204"/>
      <c r="J516" s="199"/>
      <c r="K516" s="199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163</v>
      </c>
      <c r="AU516" s="209" t="s">
        <v>89</v>
      </c>
      <c r="AV516" s="13" t="s">
        <v>89</v>
      </c>
      <c r="AW516" s="13" t="s">
        <v>37</v>
      </c>
      <c r="AX516" s="13" t="s">
        <v>76</v>
      </c>
      <c r="AY516" s="209" t="s">
        <v>151</v>
      </c>
    </row>
    <row r="517" spans="2:51" s="15" customFormat="1" ht="11.25">
      <c r="B517" s="220"/>
      <c r="C517" s="221"/>
      <c r="D517" s="200" t="s">
        <v>163</v>
      </c>
      <c r="E517" s="222" t="s">
        <v>19</v>
      </c>
      <c r="F517" s="223" t="s">
        <v>173</v>
      </c>
      <c r="G517" s="221"/>
      <c r="H517" s="224">
        <v>31.299</v>
      </c>
      <c r="I517" s="225"/>
      <c r="J517" s="221"/>
      <c r="K517" s="221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163</v>
      </c>
      <c r="AU517" s="230" t="s">
        <v>89</v>
      </c>
      <c r="AV517" s="15" t="s">
        <v>159</v>
      </c>
      <c r="AW517" s="15" t="s">
        <v>37</v>
      </c>
      <c r="AX517" s="15" t="s">
        <v>83</v>
      </c>
      <c r="AY517" s="230" t="s">
        <v>151</v>
      </c>
    </row>
    <row r="518" spans="1:65" s="2" customFormat="1" ht="16.5" customHeight="1">
      <c r="A518" s="36"/>
      <c r="B518" s="37"/>
      <c r="C518" s="180" t="s">
        <v>685</v>
      </c>
      <c r="D518" s="180" t="s">
        <v>154</v>
      </c>
      <c r="E518" s="181" t="s">
        <v>686</v>
      </c>
      <c r="F518" s="182" t="s">
        <v>687</v>
      </c>
      <c r="G518" s="183" t="s">
        <v>157</v>
      </c>
      <c r="H518" s="184">
        <v>31.299</v>
      </c>
      <c r="I518" s="185"/>
      <c r="J518" s="186">
        <f>ROUND(I518*H518,2)</f>
        <v>0</v>
      </c>
      <c r="K518" s="182" t="s">
        <v>158</v>
      </c>
      <c r="L518" s="41"/>
      <c r="M518" s="187" t="s">
        <v>19</v>
      </c>
      <c r="N518" s="188" t="s">
        <v>48</v>
      </c>
      <c r="O518" s="66"/>
      <c r="P518" s="189">
        <f>O518*H518</f>
        <v>0</v>
      </c>
      <c r="Q518" s="189">
        <v>0.0003</v>
      </c>
      <c r="R518" s="189">
        <f>Q518*H518</f>
        <v>0.009389699999999999</v>
      </c>
      <c r="S518" s="189">
        <v>0</v>
      </c>
      <c r="T518" s="190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91" t="s">
        <v>290</v>
      </c>
      <c r="AT518" s="191" t="s">
        <v>154</v>
      </c>
      <c r="AU518" s="191" t="s">
        <v>89</v>
      </c>
      <c r="AY518" s="19" t="s">
        <v>151</v>
      </c>
      <c r="BE518" s="192">
        <f>IF(N518="základní",J518,0)</f>
        <v>0</v>
      </c>
      <c r="BF518" s="192">
        <f>IF(N518="snížená",J518,0)</f>
        <v>0</v>
      </c>
      <c r="BG518" s="192">
        <f>IF(N518="zákl. přenesená",J518,0)</f>
        <v>0</v>
      </c>
      <c r="BH518" s="192">
        <f>IF(N518="sníž. přenesená",J518,0)</f>
        <v>0</v>
      </c>
      <c r="BI518" s="192">
        <f>IF(N518="nulová",J518,0)</f>
        <v>0</v>
      </c>
      <c r="BJ518" s="19" t="s">
        <v>89</v>
      </c>
      <c r="BK518" s="192">
        <f>ROUND(I518*H518,2)</f>
        <v>0</v>
      </c>
      <c r="BL518" s="19" t="s">
        <v>290</v>
      </c>
      <c r="BM518" s="191" t="s">
        <v>688</v>
      </c>
    </row>
    <row r="519" spans="1:47" s="2" customFormat="1" ht="11.25">
      <c r="A519" s="36"/>
      <c r="B519" s="37"/>
      <c r="C519" s="38"/>
      <c r="D519" s="193" t="s">
        <v>161</v>
      </c>
      <c r="E519" s="38"/>
      <c r="F519" s="194" t="s">
        <v>689</v>
      </c>
      <c r="G519" s="38"/>
      <c r="H519" s="38"/>
      <c r="I519" s="195"/>
      <c r="J519" s="38"/>
      <c r="K519" s="38"/>
      <c r="L519" s="41"/>
      <c r="M519" s="196"/>
      <c r="N519" s="197"/>
      <c r="O519" s="66"/>
      <c r="P519" s="66"/>
      <c r="Q519" s="66"/>
      <c r="R519" s="66"/>
      <c r="S519" s="66"/>
      <c r="T519" s="67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9" t="s">
        <v>161</v>
      </c>
      <c r="AU519" s="19" t="s">
        <v>89</v>
      </c>
    </row>
    <row r="520" spans="1:65" s="2" customFormat="1" ht="21.75" customHeight="1">
      <c r="A520" s="36"/>
      <c r="B520" s="37"/>
      <c r="C520" s="180" t="s">
        <v>690</v>
      </c>
      <c r="D520" s="180" t="s">
        <v>154</v>
      </c>
      <c r="E520" s="181" t="s">
        <v>691</v>
      </c>
      <c r="F520" s="182" t="s">
        <v>692</v>
      </c>
      <c r="G520" s="183" t="s">
        <v>205</v>
      </c>
      <c r="H520" s="184">
        <v>32.38</v>
      </c>
      <c r="I520" s="185"/>
      <c r="J520" s="186">
        <f>ROUND(I520*H520,2)</f>
        <v>0</v>
      </c>
      <c r="K520" s="182" t="s">
        <v>158</v>
      </c>
      <c r="L520" s="41"/>
      <c r="M520" s="187" t="s">
        <v>19</v>
      </c>
      <c r="N520" s="188" t="s">
        <v>48</v>
      </c>
      <c r="O520" s="66"/>
      <c r="P520" s="189">
        <f>O520*H520</f>
        <v>0</v>
      </c>
      <c r="Q520" s="189">
        <v>0.00043</v>
      </c>
      <c r="R520" s="189">
        <f>Q520*H520</f>
        <v>0.0139234</v>
      </c>
      <c r="S520" s="189">
        <v>0</v>
      </c>
      <c r="T520" s="19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91" t="s">
        <v>290</v>
      </c>
      <c r="AT520" s="191" t="s">
        <v>154</v>
      </c>
      <c r="AU520" s="191" t="s">
        <v>89</v>
      </c>
      <c r="AY520" s="19" t="s">
        <v>151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9" t="s">
        <v>89</v>
      </c>
      <c r="BK520" s="192">
        <f>ROUND(I520*H520,2)</f>
        <v>0</v>
      </c>
      <c r="BL520" s="19" t="s">
        <v>290</v>
      </c>
      <c r="BM520" s="191" t="s">
        <v>693</v>
      </c>
    </row>
    <row r="521" spans="1:47" s="2" customFormat="1" ht="11.25">
      <c r="A521" s="36"/>
      <c r="B521" s="37"/>
      <c r="C521" s="38"/>
      <c r="D521" s="193" t="s">
        <v>161</v>
      </c>
      <c r="E521" s="38"/>
      <c r="F521" s="194" t="s">
        <v>694</v>
      </c>
      <c r="G521" s="38"/>
      <c r="H521" s="38"/>
      <c r="I521" s="195"/>
      <c r="J521" s="38"/>
      <c r="K521" s="38"/>
      <c r="L521" s="41"/>
      <c r="M521" s="196"/>
      <c r="N521" s="197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161</v>
      </c>
      <c r="AU521" s="19" t="s">
        <v>89</v>
      </c>
    </row>
    <row r="522" spans="2:51" s="13" customFormat="1" ht="11.25">
      <c r="B522" s="198"/>
      <c r="C522" s="199"/>
      <c r="D522" s="200" t="s">
        <v>163</v>
      </c>
      <c r="E522" s="201" t="s">
        <v>19</v>
      </c>
      <c r="F522" s="202" t="s">
        <v>695</v>
      </c>
      <c r="G522" s="199"/>
      <c r="H522" s="203">
        <v>19.53</v>
      </c>
      <c r="I522" s="204"/>
      <c r="J522" s="199"/>
      <c r="K522" s="199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163</v>
      </c>
      <c r="AU522" s="209" t="s">
        <v>89</v>
      </c>
      <c r="AV522" s="13" t="s">
        <v>89</v>
      </c>
      <c r="AW522" s="13" t="s">
        <v>37</v>
      </c>
      <c r="AX522" s="13" t="s">
        <v>76</v>
      </c>
      <c r="AY522" s="209" t="s">
        <v>151</v>
      </c>
    </row>
    <row r="523" spans="2:51" s="13" customFormat="1" ht="11.25">
      <c r="B523" s="198"/>
      <c r="C523" s="199"/>
      <c r="D523" s="200" t="s">
        <v>163</v>
      </c>
      <c r="E523" s="201" t="s">
        <v>19</v>
      </c>
      <c r="F523" s="202" t="s">
        <v>696</v>
      </c>
      <c r="G523" s="199"/>
      <c r="H523" s="203">
        <v>12.85</v>
      </c>
      <c r="I523" s="204"/>
      <c r="J523" s="199"/>
      <c r="K523" s="199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163</v>
      </c>
      <c r="AU523" s="209" t="s">
        <v>89</v>
      </c>
      <c r="AV523" s="13" t="s">
        <v>89</v>
      </c>
      <c r="AW523" s="13" t="s">
        <v>37</v>
      </c>
      <c r="AX523" s="13" t="s">
        <v>76</v>
      </c>
      <c r="AY523" s="209" t="s">
        <v>151</v>
      </c>
    </row>
    <row r="524" spans="2:51" s="15" customFormat="1" ht="11.25">
      <c r="B524" s="220"/>
      <c r="C524" s="221"/>
      <c r="D524" s="200" t="s">
        <v>163</v>
      </c>
      <c r="E524" s="222" t="s">
        <v>19</v>
      </c>
      <c r="F524" s="223" t="s">
        <v>173</v>
      </c>
      <c r="G524" s="221"/>
      <c r="H524" s="224">
        <v>32.38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163</v>
      </c>
      <c r="AU524" s="230" t="s">
        <v>89</v>
      </c>
      <c r="AV524" s="15" t="s">
        <v>159</v>
      </c>
      <c r="AW524" s="15" t="s">
        <v>37</v>
      </c>
      <c r="AX524" s="15" t="s">
        <v>83</v>
      </c>
      <c r="AY524" s="230" t="s">
        <v>151</v>
      </c>
    </row>
    <row r="525" spans="1:65" s="2" customFormat="1" ht="16.5" customHeight="1">
      <c r="A525" s="36"/>
      <c r="B525" s="37"/>
      <c r="C525" s="180" t="s">
        <v>697</v>
      </c>
      <c r="D525" s="180" t="s">
        <v>154</v>
      </c>
      <c r="E525" s="181" t="s">
        <v>698</v>
      </c>
      <c r="F525" s="182" t="s">
        <v>699</v>
      </c>
      <c r="G525" s="183" t="s">
        <v>157</v>
      </c>
      <c r="H525" s="184">
        <v>2.84</v>
      </c>
      <c r="I525" s="185"/>
      <c r="J525" s="186">
        <f>ROUND(I525*H525,2)</f>
        <v>0</v>
      </c>
      <c r="K525" s="182" t="s">
        <v>158</v>
      </c>
      <c r="L525" s="41"/>
      <c r="M525" s="187" t="s">
        <v>19</v>
      </c>
      <c r="N525" s="188" t="s">
        <v>48</v>
      </c>
      <c r="O525" s="66"/>
      <c r="P525" s="189">
        <f>O525*H525</f>
        <v>0</v>
      </c>
      <c r="Q525" s="189">
        <v>0</v>
      </c>
      <c r="R525" s="189">
        <f>Q525*H525</f>
        <v>0</v>
      </c>
      <c r="S525" s="189">
        <v>0.08317</v>
      </c>
      <c r="T525" s="190">
        <f>S525*H525</f>
        <v>0.23620279999999996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91" t="s">
        <v>290</v>
      </c>
      <c r="AT525" s="191" t="s">
        <v>154</v>
      </c>
      <c r="AU525" s="191" t="s">
        <v>89</v>
      </c>
      <c r="AY525" s="19" t="s">
        <v>151</v>
      </c>
      <c r="BE525" s="192">
        <f>IF(N525="základní",J525,0)</f>
        <v>0</v>
      </c>
      <c r="BF525" s="192">
        <f>IF(N525="snížená",J525,0)</f>
        <v>0</v>
      </c>
      <c r="BG525" s="192">
        <f>IF(N525="zákl. přenesená",J525,0)</f>
        <v>0</v>
      </c>
      <c r="BH525" s="192">
        <f>IF(N525="sníž. přenesená",J525,0)</f>
        <v>0</v>
      </c>
      <c r="BI525" s="192">
        <f>IF(N525="nulová",J525,0)</f>
        <v>0</v>
      </c>
      <c r="BJ525" s="19" t="s">
        <v>89</v>
      </c>
      <c r="BK525" s="192">
        <f>ROUND(I525*H525,2)</f>
        <v>0</v>
      </c>
      <c r="BL525" s="19" t="s">
        <v>290</v>
      </c>
      <c r="BM525" s="191" t="s">
        <v>700</v>
      </c>
    </row>
    <row r="526" spans="1:47" s="2" customFormat="1" ht="11.25">
      <c r="A526" s="36"/>
      <c r="B526" s="37"/>
      <c r="C526" s="38"/>
      <c r="D526" s="193" t="s">
        <v>161</v>
      </c>
      <c r="E526" s="38"/>
      <c r="F526" s="194" t="s">
        <v>701</v>
      </c>
      <c r="G526" s="38"/>
      <c r="H526" s="38"/>
      <c r="I526" s="195"/>
      <c r="J526" s="38"/>
      <c r="K526" s="38"/>
      <c r="L526" s="41"/>
      <c r="M526" s="196"/>
      <c r="N526" s="197"/>
      <c r="O526" s="66"/>
      <c r="P526" s="66"/>
      <c r="Q526" s="66"/>
      <c r="R526" s="66"/>
      <c r="S526" s="66"/>
      <c r="T526" s="67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T526" s="19" t="s">
        <v>161</v>
      </c>
      <c r="AU526" s="19" t="s">
        <v>89</v>
      </c>
    </row>
    <row r="527" spans="2:51" s="13" customFormat="1" ht="11.25">
      <c r="B527" s="198"/>
      <c r="C527" s="199"/>
      <c r="D527" s="200" t="s">
        <v>163</v>
      </c>
      <c r="E527" s="201" t="s">
        <v>19</v>
      </c>
      <c r="F527" s="202" t="s">
        <v>702</v>
      </c>
      <c r="G527" s="199"/>
      <c r="H527" s="203">
        <v>2.84</v>
      </c>
      <c r="I527" s="204"/>
      <c r="J527" s="199"/>
      <c r="K527" s="199"/>
      <c r="L527" s="205"/>
      <c r="M527" s="206"/>
      <c r="N527" s="207"/>
      <c r="O527" s="207"/>
      <c r="P527" s="207"/>
      <c r="Q527" s="207"/>
      <c r="R527" s="207"/>
      <c r="S527" s="207"/>
      <c r="T527" s="208"/>
      <c r="AT527" s="209" t="s">
        <v>163</v>
      </c>
      <c r="AU527" s="209" t="s">
        <v>89</v>
      </c>
      <c r="AV527" s="13" t="s">
        <v>89</v>
      </c>
      <c r="AW527" s="13" t="s">
        <v>37</v>
      </c>
      <c r="AX527" s="13" t="s">
        <v>83</v>
      </c>
      <c r="AY527" s="209" t="s">
        <v>151</v>
      </c>
    </row>
    <row r="528" spans="1:65" s="2" customFormat="1" ht="24.2" customHeight="1">
      <c r="A528" s="36"/>
      <c r="B528" s="37"/>
      <c r="C528" s="180" t="s">
        <v>703</v>
      </c>
      <c r="D528" s="180" t="s">
        <v>154</v>
      </c>
      <c r="E528" s="181" t="s">
        <v>704</v>
      </c>
      <c r="F528" s="182" t="s">
        <v>705</v>
      </c>
      <c r="G528" s="183" t="s">
        <v>157</v>
      </c>
      <c r="H528" s="184">
        <v>31.299</v>
      </c>
      <c r="I528" s="185"/>
      <c r="J528" s="186">
        <f>ROUND(I528*H528,2)</f>
        <v>0</v>
      </c>
      <c r="K528" s="182" t="s">
        <v>158</v>
      </c>
      <c r="L528" s="41"/>
      <c r="M528" s="187" t="s">
        <v>19</v>
      </c>
      <c r="N528" s="188" t="s">
        <v>48</v>
      </c>
      <c r="O528" s="66"/>
      <c r="P528" s="189">
        <f>O528*H528</f>
        <v>0</v>
      </c>
      <c r="Q528" s="189">
        <v>0.0063</v>
      </c>
      <c r="R528" s="189">
        <f>Q528*H528</f>
        <v>0.1971837</v>
      </c>
      <c r="S528" s="189">
        <v>0</v>
      </c>
      <c r="T528" s="190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91" t="s">
        <v>290</v>
      </c>
      <c r="AT528" s="191" t="s">
        <v>154</v>
      </c>
      <c r="AU528" s="191" t="s">
        <v>89</v>
      </c>
      <c r="AY528" s="19" t="s">
        <v>151</v>
      </c>
      <c r="BE528" s="192">
        <f>IF(N528="základní",J528,0)</f>
        <v>0</v>
      </c>
      <c r="BF528" s="192">
        <f>IF(N528="snížená",J528,0)</f>
        <v>0</v>
      </c>
      <c r="BG528" s="192">
        <f>IF(N528="zákl. přenesená",J528,0)</f>
        <v>0</v>
      </c>
      <c r="BH528" s="192">
        <f>IF(N528="sníž. přenesená",J528,0)</f>
        <v>0</v>
      </c>
      <c r="BI528" s="192">
        <f>IF(N528="nulová",J528,0)</f>
        <v>0</v>
      </c>
      <c r="BJ528" s="19" t="s">
        <v>89</v>
      </c>
      <c r="BK528" s="192">
        <f>ROUND(I528*H528,2)</f>
        <v>0</v>
      </c>
      <c r="BL528" s="19" t="s">
        <v>290</v>
      </c>
      <c r="BM528" s="191" t="s">
        <v>706</v>
      </c>
    </row>
    <row r="529" spans="1:47" s="2" customFormat="1" ht="11.25">
      <c r="A529" s="36"/>
      <c r="B529" s="37"/>
      <c r="C529" s="38"/>
      <c r="D529" s="193" t="s">
        <v>161</v>
      </c>
      <c r="E529" s="38"/>
      <c r="F529" s="194" t="s">
        <v>707</v>
      </c>
      <c r="G529" s="38"/>
      <c r="H529" s="38"/>
      <c r="I529" s="195"/>
      <c r="J529" s="38"/>
      <c r="K529" s="38"/>
      <c r="L529" s="41"/>
      <c r="M529" s="196"/>
      <c r="N529" s="197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161</v>
      </c>
      <c r="AU529" s="19" t="s">
        <v>89</v>
      </c>
    </row>
    <row r="530" spans="2:51" s="14" customFormat="1" ht="11.25">
      <c r="B530" s="210"/>
      <c r="C530" s="211"/>
      <c r="D530" s="200" t="s">
        <v>163</v>
      </c>
      <c r="E530" s="212" t="s">
        <v>19</v>
      </c>
      <c r="F530" s="213" t="s">
        <v>404</v>
      </c>
      <c r="G530" s="211"/>
      <c r="H530" s="212" t="s">
        <v>19</v>
      </c>
      <c r="I530" s="214"/>
      <c r="J530" s="211"/>
      <c r="K530" s="211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163</v>
      </c>
      <c r="AU530" s="219" t="s">
        <v>89</v>
      </c>
      <c r="AV530" s="14" t="s">
        <v>83</v>
      </c>
      <c r="AW530" s="14" t="s">
        <v>37</v>
      </c>
      <c r="AX530" s="14" t="s">
        <v>76</v>
      </c>
      <c r="AY530" s="219" t="s">
        <v>151</v>
      </c>
    </row>
    <row r="531" spans="2:51" s="13" customFormat="1" ht="11.25">
      <c r="B531" s="198"/>
      <c r="C531" s="199"/>
      <c r="D531" s="200" t="s">
        <v>163</v>
      </c>
      <c r="E531" s="201" t="s">
        <v>19</v>
      </c>
      <c r="F531" s="202" t="s">
        <v>405</v>
      </c>
      <c r="G531" s="199"/>
      <c r="H531" s="203">
        <v>15.819</v>
      </c>
      <c r="I531" s="204"/>
      <c r="J531" s="199"/>
      <c r="K531" s="199"/>
      <c r="L531" s="205"/>
      <c r="M531" s="206"/>
      <c r="N531" s="207"/>
      <c r="O531" s="207"/>
      <c r="P531" s="207"/>
      <c r="Q531" s="207"/>
      <c r="R531" s="207"/>
      <c r="S531" s="207"/>
      <c r="T531" s="208"/>
      <c r="AT531" s="209" t="s">
        <v>163</v>
      </c>
      <c r="AU531" s="209" t="s">
        <v>89</v>
      </c>
      <c r="AV531" s="13" t="s">
        <v>89</v>
      </c>
      <c r="AW531" s="13" t="s">
        <v>37</v>
      </c>
      <c r="AX531" s="13" t="s">
        <v>76</v>
      </c>
      <c r="AY531" s="209" t="s">
        <v>151</v>
      </c>
    </row>
    <row r="532" spans="2:51" s="13" customFormat="1" ht="11.25">
      <c r="B532" s="198"/>
      <c r="C532" s="199"/>
      <c r="D532" s="200" t="s">
        <v>163</v>
      </c>
      <c r="E532" s="201" t="s">
        <v>19</v>
      </c>
      <c r="F532" s="202" t="s">
        <v>383</v>
      </c>
      <c r="G532" s="199"/>
      <c r="H532" s="203">
        <v>10.55</v>
      </c>
      <c r="I532" s="204"/>
      <c r="J532" s="199"/>
      <c r="K532" s="199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163</v>
      </c>
      <c r="AU532" s="209" t="s">
        <v>89</v>
      </c>
      <c r="AV532" s="13" t="s">
        <v>89</v>
      </c>
      <c r="AW532" s="13" t="s">
        <v>37</v>
      </c>
      <c r="AX532" s="13" t="s">
        <v>76</v>
      </c>
      <c r="AY532" s="209" t="s">
        <v>151</v>
      </c>
    </row>
    <row r="533" spans="2:51" s="14" customFormat="1" ht="11.25">
      <c r="B533" s="210"/>
      <c r="C533" s="211"/>
      <c r="D533" s="200" t="s">
        <v>163</v>
      </c>
      <c r="E533" s="212" t="s">
        <v>19</v>
      </c>
      <c r="F533" s="213" t="s">
        <v>406</v>
      </c>
      <c r="G533" s="211"/>
      <c r="H533" s="212" t="s">
        <v>19</v>
      </c>
      <c r="I533" s="214"/>
      <c r="J533" s="211"/>
      <c r="K533" s="211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163</v>
      </c>
      <c r="AU533" s="219" t="s">
        <v>89</v>
      </c>
      <c r="AV533" s="14" t="s">
        <v>83</v>
      </c>
      <c r="AW533" s="14" t="s">
        <v>37</v>
      </c>
      <c r="AX533" s="14" t="s">
        <v>76</v>
      </c>
      <c r="AY533" s="219" t="s">
        <v>151</v>
      </c>
    </row>
    <row r="534" spans="2:51" s="13" customFormat="1" ht="11.25">
      <c r="B534" s="198"/>
      <c r="C534" s="199"/>
      <c r="D534" s="200" t="s">
        <v>163</v>
      </c>
      <c r="E534" s="201" t="s">
        <v>19</v>
      </c>
      <c r="F534" s="202" t="s">
        <v>407</v>
      </c>
      <c r="G534" s="199"/>
      <c r="H534" s="203">
        <v>3.42</v>
      </c>
      <c r="I534" s="204"/>
      <c r="J534" s="199"/>
      <c r="K534" s="199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163</v>
      </c>
      <c r="AU534" s="209" t="s">
        <v>89</v>
      </c>
      <c r="AV534" s="13" t="s">
        <v>89</v>
      </c>
      <c r="AW534" s="13" t="s">
        <v>37</v>
      </c>
      <c r="AX534" s="13" t="s">
        <v>76</v>
      </c>
      <c r="AY534" s="209" t="s">
        <v>151</v>
      </c>
    </row>
    <row r="535" spans="2:51" s="13" customFormat="1" ht="11.25">
      <c r="B535" s="198"/>
      <c r="C535" s="199"/>
      <c r="D535" s="200" t="s">
        <v>163</v>
      </c>
      <c r="E535" s="201" t="s">
        <v>19</v>
      </c>
      <c r="F535" s="202" t="s">
        <v>379</v>
      </c>
      <c r="G535" s="199"/>
      <c r="H535" s="203">
        <v>1.51</v>
      </c>
      <c r="I535" s="204"/>
      <c r="J535" s="199"/>
      <c r="K535" s="199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163</v>
      </c>
      <c r="AU535" s="209" t="s">
        <v>89</v>
      </c>
      <c r="AV535" s="13" t="s">
        <v>89</v>
      </c>
      <c r="AW535" s="13" t="s">
        <v>37</v>
      </c>
      <c r="AX535" s="13" t="s">
        <v>76</v>
      </c>
      <c r="AY535" s="209" t="s">
        <v>151</v>
      </c>
    </row>
    <row r="536" spans="2:51" s="15" customFormat="1" ht="11.25">
      <c r="B536" s="220"/>
      <c r="C536" s="221"/>
      <c r="D536" s="200" t="s">
        <v>163</v>
      </c>
      <c r="E536" s="222" t="s">
        <v>19</v>
      </c>
      <c r="F536" s="223" t="s">
        <v>173</v>
      </c>
      <c r="G536" s="221"/>
      <c r="H536" s="224">
        <v>31.299</v>
      </c>
      <c r="I536" s="225"/>
      <c r="J536" s="221"/>
      <c r="K536" s="221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163</v>
      </c>
      <c r="AU536" s="230" t="s">
        <v>89</v>
      </c>
      <c r="AV536" s="15" t="s">
        <v>159</v>
      </c>
      <c r="AW536" s="15" t="s">
        <v>37</v>
      </c>
      <c r="AX536" s="15" t="s">
        <v>83</v>
      </c>
      <c r="AY536" s="230" t="s">
        <v>151</v>
      </c>
    </row>
    <row r="537" spans="1:65" s="2" customFormat="1" ht="21.75" customHeight="1">
      <c r="A537" s="36"/>
      <c r="B537" s="37"/>
      <c r="C537" s="231" t="s">
        <v>708</v>
      </c>
      <c r="D537" s="231" t="s">
        <v>219</v>
      </c>
      <c r="E537" s="232" t="s">
        <v>709</v>
      </c>
      <c r="F537" s="233" t="s">
        <v>710</v>
      </c>
      <c r="G537" s="234" t="s">
        <v>157</v>
      </c>
      <c r="H537" s="235">
        <v>37.278</v>
      </c>
      <c r="I537" s="236"/>
      <c r="J537" s="237">
        <f>ROUND(I537*H537,2)</f>
        <v>0</v>
      </c>
      <c r="K537" s="233" t="s">
        <v>158</v>
      </c>
      <c r="L537" s="238"/>
      <c r="M537" s="239" t="s">
        <v>19</v>
      </c>
      <c r="N537" s="240" t="s">
        <v>48</v>
      </c>
      <c r="O537" s="66"/>
      <c r="P537" s="189">
        <f>O537*H537</f>
        <v>0</v>
      </c>
      <c r="Q537" s="189">
        <v>0.0192</v>
      </c>
      <c r="R537" s="189">
        <f>Q537*H537</f>
        <v>0.7157375999999999</v>
      </c>
      <c r="S537" s="189">
        <v>0</v>
      </c>
      <c r="T537" s="190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1" t="s">
        <v>392</v>
      </c>
      <c r="AT537" s="191" t="s">
        <v>219</v>
      </c>
      <c r="AU537" s="191" t="s">
        <v>89</v>
      </c>
      <c r="AY537" s="19" t="s">
        <v>151</v>
      </c>
      <c r="BE537" s="192">
        <f>IF(N537="základní",J537,0)</f>
        <v>0</v>
      </c>
      <c r="BF537" s="192">
        <f>IF(N537="snížená",J537,0)</f>
        <v>0</v>
      </c>
      <c r="BG537" s="192">
        <f>IF(N537="zákl. přenesená",J537,0)</f>
        <v>0</v>
      </c>
      <c r="BH537" s="192">
        <f>IF(N537="sníž. přenesená",J537,0)</f>
        <v>0</v>
      </c>
      <c r="BI537" s="192">
        <f>IF(N537="nulová",J537,0)</f>
        <v>0</v>
      </c>
      <c r="BJ537" s="19" t="s">
        <v>89</v>
      </c>
      <c r="BK537" s="192">
        <f>ROUND(I537*H537,2)</f>
        <v>0</v>
      </c>
      <c r="BL537" s="19" t="s">
        <v>290</v>
      </c>
      <c r="BM537" s="191" t="s">
        <v>711</v>
      </c>
    </row>
    <row r="538" spans="2:51" s="13" customFormat="1" ht="11.25">
      <c r="B538" s="198"/>
      <c r="C538" s="199"/>
      <c r="D538" s="200" t="s">
        <v>163</v>
      </c>
      <c r="E538" s="201" t="s">
        <v>19</v>
      </c>
      <c r="F538" s="202" t="s">
        <v>712</v>
      </c>
      <c r="G538" s="199"/>
      <c r="H538" s="203">
        <v>31.299</v>
      </c>
      <c r="I538" s="204"/>
      <c r="J538" s="199"/>
      <c r="K538" s="199"/>
      <c r="L538" s="205"/>
      <c r="M538" s="206"/>
      <c r="N538" s="207"/>
      <c r="O538" s="207"/>
      <c r="P538" s="207"/>
      <c r="Q538" s="207"/>
      <c r="R538" s="207"/>
      <c r="S538" s="207"/>
      <c r="T538" s="208"/>
      <c r="AT538" s="209" t="s">
        <v>163</v>
      </c>
      <c r="AU538" s="209" t="s">
        <v>89</v>
      </c>
      <c r="AV538" s="13" t="s">
        <v>89</v>
      </c>
      <c r="AW538" s="13" t="s">
        <v>37</v>
      </c>
      <c r="AX538" s="13" t="s">
        <v>76</v>
      </c>
      <c r="AY538" s="209" t="s">
        <v>151</v>
      </c>
    </row>
    <row r="539" spans="2:51" s="13" customFormat="1" ht="11.25">
      <c r="B539" s="198"/>
      <c r="C539" s="199"/>
      <c r="D539" s="200" t="s">
        <v>163</v>
      </c>
      <c r="E539" s="201" t="s">
        <v>19</v>
      </c>
      <c r="F539" s="202" t="s">
        <v>713</v>
      </c>
      <c r="G539" s="199"/>
      <c r="H539" s="203">
        <v>2.59</v>
      </c>
      <c r="I539" s="204"/>
      <c r="J539" s="199"/>
      <c r="K539" s="199"/>
      <c r="L539" s="205"/>
      <c r="M539" s="206"/>
      <c r="N539" s="207"/>
      <c r="O539" s="207"/>
      <c r="P539" s="207"/>
      <c r="Q539" s="207"/>
      <c r="R539" s="207"/>
      <c r="S539" s="207"/>
      <c r="T539" s="208"/>
      <c r="AT539" s="209" t="s">
        <v>163</v>
      </c>
      <c r="AU539" s="209" t="s">
        <v>89</v>
      </c>
      <c r="AV539" s="13" t="s">
        <v>89</v>
      </c>
      <c r="AW539" s="13" t="s">
        <v>37</v>
      </c>
      <c r="AX539" s="13" t="s">
        <v>76</v>
      </c>
      <c r="AY539" s="209" t="s">
        <v>151</v>
      </c>
    </row>
    <row r="540" spans="2:51" s="15" customFormat="1" ht="11.25">
      <c r="B540" s="220"/>
      <c r="C540" s="221"/>
      <c r="D540" s="200" t="s">
        <v>163</v>
      </c>
      <c r="E540" s="222" t="s">
        <v>19</v>
      </c>
      <c r="F540" s="223" t="s">
        <v>173</v>
      </c>
      <c r="G540" s="221"/>
      <c r="H540" s="224">
        <v>33.889</v>
      </c>
      <c r="I540" s="225"/>
      <c r="J540" s="221"/>
      <c r="K540" s="221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163</v>
      </c>
      <c r="AU540" s="230" t="s">
        <v>89</v>
      </c>
      <c r="AV540" s="15" t="s">
        <v>159</v>
      </c>
      <c r="AW540" s="15" t="s">
        <v>37</v>
      </c>
      <c r="AX540" s="15" t="s">
        <v>76</v>
      </c>
      <c r="AY540" s="230" t="s">
        <v>151</v>
      </c>
    </row>
    <row r="541" spans="2:51" s="13" customFormat="1" ht="11.25">
      <c r="B541" s="198"/>
      <c r="C541" s="199"/>
      <c r="D541" s="200" t="s">
        <v>163</v>
      </c>
      <c r="E541" s="201" t="s">
        <v>19</v>
      </c>
      <c r="F541" s="202" t="s">
        <v>714</v>
      </c>
      <c r="G541" s="199"/>
      <c r="H541" s="203">
        <v>37.278</v>
      </c>
      <c r="I541" s="204"/>
      <c r="J541" s="199"/>
      <c r="K541" s="199"/>
      <c r="L541" s="205"/>
      <c r="M541" s="206"/>
      <c r="N541" s="207"/>
      <c r="O541" s="207"/>
      <c r="P541" s="207"/>
      <c r="Q541" s="207"/>
      <c r="R541" s="207"/>
      <c r="S541" s="207"/>
      <c r="T541" s="208"/>
      <c r="AT541" s="209" t="s">
        <v>163</v>
      </c>
      <c r="AU541" s="209" t="s">
        <v>89</v>
      </c>
      <c r="AV541" s="13" t="s">
        <v>89</v>
      </c>
      <c r="AW541" s="13" t="s">
        <v>37</v>
      </c>
      <c r="AX541" s="13" t="s">
        <v>83</v>
      </c>
      <c r="AY541" s="209" t="s">
        <v>151</v>
      </c>
    </row>
    <row r="542" spans="1:65" s="2" customFormat="1" ht="16.5" customHeight="1">
      <c r="A542" s="36"/>
      <c r="B542" s="37"/>
      <c r="C542" s="180" t="s">
        <v>715</v>
      </c>
      <c r="D542" s="180" t="s">
        <v>154</v>
      </c>
      <c r="E542" s="181" t="s">
        <v>716</v>
      </c>
      <c r="F542" s="182" t="s">
        <v>717</v>
      </c>
      <c r="G542" s="183" t="s">
        <v>157</v>
      </c>
      <c r="H542" s="184">
        <v>4.93</v>
      </c>
      <c r="I542" s="185"/>
      <c r="J542" s="186">
        <f>ROUND(I542*H542,2)</f>
        <v>0</v>
      </c>
      <c r="K542" s="182" t="s">
        <v>158</v>
      </c>
      <c r="L542" s="41"/>
      <c r="M542" s="187" t="s">
        <v>19</v>
      </c>
      <c r="N542" s="188" t="s">
        <v>48</v>
      </c>
      <c r="O542" s="66"/>
      <c r="P542" s="189">
        <f>O542*H542</f>
        <v>0</v>
      </c>
      <c r="Q542" s="189">
        <v>0.0015</v>
      </c>
      <c r="R542" s="189">
        <f>Q542*H542</f>
        <v>0.007395</v>
      </c>
      <c r="S542" s="189">
        <v>0</v>
      </c>
      <c r="T542" s="19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91" t="s">
        <v>290</v>
      </c>
      <c r="AT542" s="191" t="s">
        <v>154</v>
      </c>
      <c r="AU542" s="191" t="s">
        <v>89</v>
      </c>
      <c r="AY542" s="19" t="s">
        <v>151</v>
      </c>
      <c r="BE542" s="192">
        <f>IF(N542="základní",J542,0)</f>
        <v>0</v>
      </c>
      <c r="BF542" s="192">
        <f>IF(N542="snížená",J542,0)</f>
        <v>0</v>
      </c>
      <c r="BG542" s="192">
        <f>IF(N542="zákl. přenesená",J542,0)</f>
        <v>0</v>
      </c>
      <c r="BH542" s="192">
        <f>IF(N542="sníž. přenesená",J542,0)</f>
        <v>0</v>
      </c>
      <c r="BI542" s="192">
        <f>IF(N542="nulová",J542,0)</f>
        <v>0</v>
      </c>
      <c r="BJ542" s="19" t="s">
        <v>89</v>
      </c>
      <c r="BK542" s="192">
        <f>ROUND(I542*H542,2)</f>
        <v>0</v>
      </c>
      <c r="BL542" s="19" t="s">
        <v>290</v>
      </c>
      <c r="BM542" s="191" t="s">
        <v>718</v>
      </c>
    </row>
    <row r="543" spans="1:47" s="2" customFormat="1" ht="11.25">
      <c r="A543" s="36"/>
      <c r="B543" s="37"/>
      <c r="C543" s="38"/>
      <c r="D543" s="193" t="s">
        <v>161</v>
      </c>
      <c r="E543" s="38"/>
      <c r="F543" s="194" t="s">
        <v>719</v>
      </c>
      <c r="G543" s="38"/>
      <c r="H543" s="38"/>
      <c r="I543" s="195"/>
      <c r="J543" s="38"/>
      <c r="K543" s="38"/>
      <c r="L543" s="41"/>
      <c r="M543" s="196"/>
      <c r="N543" s="197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161</v>
      </c>
      <c r="AU543" s="19" t="s">
        <v>89</v>
      </c>
    </row>
    <row r="544" spans="2:51" s="14" customFormat="1" ht="11.25">
      <c r="B544" s="210"/>
      <c r="C544" s="211"/>
      <c r="D544" s="200" t="s">
        <v>163</v>
      </c>
      <c r="E544" s="212" t="s">
        <v>19</v>
      </c>
      <c r="F544" s="213" t="s">
        <v>406</v>
      </c>
      <c r="G544" s="211"/>
      <c r="H544" s="212" t="s">
        <v>19</v>
      </c>
      <c r="I544" s="214"/>
      <c r="J544" s="211"/>
      <c r="K544" s="211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163</v>
      </c>
      <c r="AU544" s="219" t="s">
        <v>89</v>
      </c>
      <c r="AV544" s="14" t="s">
        <v>83</v>
      </c>
      <c r="AW544" s="14" t="s">
        <v>37</v>
      </c>
      <c r="AX544" s="14" t="s">
        <v>76</v>
      </c>
      <c r="AY544" s="219" t="s">
        <v>151</v>
      </c>
    </row>
    <row r="545" spans="2:51" s="13" customFormat="1" ht="11.25">
      <c r="B545" s="198"/>
      <c r="C545" s="199"/>
      <c r="D545" s="200" t="s">
        <v>163</v>
      </c>
      <c r="E545" s="201" t="s">
        <v>19</v>
      </c>
      <c r="F545" s="202" t="s">
        <v>407</v>
      </c>
      <c r="G545" s="199"/>
      <c r="H545" s="203">
        <v>3.42</v>
      </c>
      <c r="I545" s="204"/>
      <c r="J545" s="199"/>
      <c r="K545" s="199"/>
      <c r="L545" s="205"/>
      <c r="M545" s="206"/>
      <c r="N545" s="207"/>
      <c r="O545" s="207"/>
      <c r="P545" s="207"/>
      <c r="Q545" s="207"/>
      <c r="R545" s="207"/>
      <c r="S545" s="207"/>
      <c r="T545" s="208"/>
      <c r="AT545" s="209" t="s">
        <v>163</v>
      </c>
      <c r="AU545" s="209" t="s">
        <v>89</v>
      </c>
      <c r="AV545" s="13" t="s">
        <v>89</v>
      </c>
      <c r="AW545" s="13" t="s">
        <v>37</v>
      </c>
      <c r="AX545" s="13" t="s">
        <v>76</v>
      </c>
      <c r="AY545" s="209" t="s">
        <v>151</v>
      </c>
    </row>
    <row r="546" spans="2:51" s="13" customFormat="1" ht="11.25">
      <c r="B546" s="198"/>
      <c r="C546" s="199"/>
      <c r="D546" s="200" t="s">
        <v>163</v>
      </c>
      <c r="E546" s="201" t="s">
        <v>19</v>
      </c>
      <c r="F546" s="202" t="s">
        <v>379</v>
      </c>
      <c r="G546" s="199"/>
      <c r="H546" s="203">
        <v>1.51</v>
      </c>
      <c r="I546" s="204"/>
      <c r="J546" s="199"/>
      <c r="K546" s="199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163</v>
      </c>
      <c r="AU546" s="209" t="s">
        <v>89</v>
      </c>
      <c r="AV546" s="13" t="s">
        <v>89</v>
      </c>
      <c r="AW546" s="13" t="s">
        <v>37</v>
      </c>
      <c r="AX546" s="13" t="s">
        <v>76</v>
      </c>
      <c r="AY546" s="209" t="s">
        <v>151</v>
      </c>
    </row>
    <row r="547" spans="2:51" s="15" customFormat="1" ht="11.25">
      <c r="B547" s="220"/>
      <c r="C547" s="221"/>
      <c r="D547" s="200" t="s">
        <v>163</v>
      </c>
      <c r="E547" s="222" t="s">
        <v>19</v>
      </c>
      <c r="F547" s="223" t="s">
        <v>173</v>
      </c>
      <c r="G547" s="221"/>
      <c r="H547" s="224">
        <v>4.93</v>
      </c>
      <c r="I547" s="225"/>
      <c r="J547" s="221"/>
      <c r="K547" s="221"/>
      <c r="L547" s="226"/>
      <c r="M547" s="227"/>
      <c r="N547" s="228"/>
      <c r="O547" s="228"/>
      <c r="P547" s="228"/>
      <c r="Q547" s="228"/>
      <c r="R547" s="228"/>
      <c r="S547" s="228"/>
      <c r="T547" s="229"/>
      <c r="AT547" s="230" t="s">
        <v>163</v>
      </c>
      <c r="AU547" s="230" t="s">
        <v>89</v>
      </c>
      <c r="AV547" s="15" t="s">
        <v>159</v>
      </c>
      <c r="AW547" s="15" t="s">
        <v>37</v>
      </c>
      <c r="AX547" s="15" t="s">
        <v>83</v>
      </c>
      <c r="AY547" s="230" t="s">
        <v>151</v>
      </c>
    </row>
    <row r="548" spans="1:65" s="2" customFormat="1" ht="16.5" customHeight="1">
      <c r="A548" s="36"/>
      <c r="B548" s="37"/>
      <c r="C548" s="180" t="s">
        <v>720</v>
      </c>
      <c r="D548" s="180" t="s">
        <v>154</v>
      </c>
      <c r="E548" s="181" t="s">
        <v>721</v>
      </c>
      <c r="F548" s="182" t="s">
        <v>722</v>
      </c>
      <c r="G548" s="183" t="s">
        <v>215</v>
      </c>
      <c r="H548" s="184">
        <v>107.933</v>
      </c>
      <c r="I548" s="185"/>
      <c r="J548" s="186">
        <f>ROUND(I548*H548,2)</f>
        <v>0</v>
      </c>
      <c r="K548" s="182" t="s">
        <v>158</v>
      </c>
      <c r="L548" s="41"/>
      <c r="M548" s="187" t="s">
        <v>19</v>
      </c>
      <c r="N548" s="188" t="s">
        <v>48</v>
      </c>
      <c r="O548" s="66"/>
      <c r="P548" s="189">
        <f>O548*H548</f>
        <v>0</v>
      </c>
      <c r="Q548" s="189">
        <v>0</v>
      </c>
      <c r="R548" s="189">
        <f>Q548*H548</f>
        <v>0</v>
      </c>
      <c r="S548" s="189">
        <v>0</v>
      </c>
      <c r="T548" s="19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91" t="s">
        <v>290</v>
      </c>
      <c r="AT548" s="191" t="s">
        <v>154</v>
      </c>
      <c r="AU548" s="191" t="s">
        <v>89</v>
      </c>
      <c r="AY548" s="19" t="s">
        <v>151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19" t="s">
        <v>89</v>
      </c>
      <c r="BK548" s="192">
        <f>ROUND(I548*H548,2)</f>
        <v>0</v>
      </c>
      <c r="BL548" s="19" t="s">
        <v>290</v>
      </c>
      <c r="BM548" s="191" t="s">
        <v>723</v>
      </c>
    </row>
    <row r="549" spans="1:47" s="2" customFormat="1" ht="11.25">
      <c r="A549" s="36"/>
      <c r="B549" s="37"/>
      <c r="C549" s="38"/>
      <c r="D549" s="193" t="s">
        <v>161</v>
      </c>
      <c r="E549" s="38"/>
      <c r="F549" s="194" t="s">
        <v>724</v>
      </c>
      <c r="G549" s="38"/>
      <c r="H549" s="38"/>
      <c r="I549" s="195"/>
      <c r="J549" s="38"/>
      <c r="K549" s="38"/>
      <c r="L549" s="41"/>
      <c r="M549" s="196"/>
      <c r="N549" s="197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161</v>
      </c>
      <c r="AU549" s="19" t="s">
        <v>89</v>
      </c>
    </row>
    <row r="550" spans="2:51" s="14" customFormat="1" ht="11.25">
      <c r="B550" s="210"/>
      <c r="C550" s="211"/>
      <c r="D550" s="200" t="s">
        <v>163</v>
      </c>
      <c r="E550" s="212" t="s">
        <v>19</v>
      </c>
      <c r="F550" s="213" t="s">
        <v>725</v>
      </c>
      <c r="G550" s="211"/>
      <c r="H550" s="212" t="s">
        <v>19</v>
      </c>
      <c r="I550" s="214"/>
      <c r="J550" s="211"/>
      <c r="K550" s="211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163</v>
      </c>
      <c r="AU550" s="219" t="s">
        <v>89</v>
      </c>
      <c r="AV550" s="14" t="s">
        <v>83</v>
      </c>
      <c r="AW550" s="14" t="s">
        <v>37</v>
      </c>
      <c r="AX550" s="14" t="s">
        <v>76</v>
      </c>
      <c r="AY550" s="219" t="s">
        <v>151</v>
      </c>
    </row>
    <row r="551" spans="2:51" s="13" customFormat="1" ht="11.25">
      <c r="B551" s="198"/>
      <c r="C551" s="199"/>
      <c r="D551" s="200" t="s">
        <v>163</v>
      </c>
      <c r="E551" s="201" t="s">
        <v>19</v>
      </c>
      <c r="F551" s="202" t="s">
        <v>695</v>
      </c>
      <c r="G551" s="199"/>
      <c r="H551" s="203">
        <v>19.53</v>
      </c>
      <c r="I551" s="204"/>
      <c r="J551" s="199"/>
      <c r="K551" s="199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163</v>
      </c>
      <c r="AU551" s="209" t="s">
        <v>89</v>
      </c>
      <c r="AV551" s="13" t="s">
        <v>89</v>
      </c>
      <c r="AW551" s="13" t="s">
        <v>37</v>
      </c>
      <c r="AX551" s="13" t="s">
        <v>76</v>
      </c>
      <c r="AY551" s="209" t="s">
        <v>151</v>
      </c>
    </row>
    <row r="552" spans="2:51" s="13" customFormat="1" ht="11.25">
      <c r="B552" s="198"/>
      <c r="C552" s="199"/>
      <c r="D552" s="200" t="s">
        <v>163</v>
      </c>
      <c r="E552" s="201" t="s">
        <v>19</v>
      </c>
      <c r="F552" s="202" t="s">
        <v>696</v>
      </c>
      <c r="G552" s="199"/>
      <c r="H552" s="203">
        <v>12.85</v>
      </c>
      <c r="I552" s="204"/>
      <c r="J552" s="199"/>
      <c r="K552" s="199"/>
      <c r="L552" s="205"/>
      <c r="M552" s="206"/>
      <c r="N552" s="207"/>
      <c r="O552" s="207"/>
      <c r="P552" s="207"/>
      <c r="Q552" s="207"/>
      <c r="R552" s="207"/>
      <c r="S552" s="207"/>
      <c r="T552" s="208"/>
      <c r="AT552" s="209" t="s">
        <v>163</v>
      </c>
      <c r="AU552" s="209" t="s">
        <v>89</v>
      </c>
      <c r="AV552" s="13" t="s">
        <v>89</v>
      </c>
      <c r="AW552" s="13" t="s">
        <v>37</v>
      </c>
      <c r="AX552" s="13" t="s">
        <v>76</v>
      </c>
      <c r="AY552" s="209" t="s">
        <v>151</v>
      </c>
    </row>
    <row r="553" spans="2:51" s="16" customFormat="1" ht="11.25">
      <c r="B553" s="241"/>
      <c r="C553" s="242"/>
      <c r="D553" s="200" t="s">
        <v>163</v>
      </c>
      <c r="E553" s="243" t="s">
        <v>19</v>
      </c>
      <c r="F553" s="244" t="s">
        <v>277</v>
      </c>
      <c r="G553" s="242"/>
      <c r="H553" s="245">
        <v>32.38</v>
      </c>
      <c r="I553" s="246"/>
      <c r="J553" s="242"/>
      <c r="K553" s="242"/>
      <c r="L553" s="247"/>
      <c r="M553" s="248"/>
      <c r="N553" s="249"/>
      <c r="O553" s="249"/>
      <c r="P553" s="249"/>
      <c r="Q553" s="249"/>
      <c r="R553" s="249"/>
      <c r="S553" s="249"/>
      <c r="T553" s="250"/>
      <c r="AT553" s="251" t="s">
        <v>163</v>
      </c>
      <c r="AU553" s="251" t="s">
        <v>89</v>
      </c>
      <c r="AV553" s="16" t="s">
        <v>174</v>
      </c>
      <c r="AW553" s="16" t="s">
        <v>37</v>
      </c>
      <c r="AX553" s="16" t="s">
        <v>76</v>
      </c>
      <c r="AY553" s="251" t="s">
        <v>151</v>
      </c>
    </row>
    <row r="554" spans="2:51" s="13" customFormat="1" ht="11.25">
      <c r="B554" s="198"/>
      <c r="C554" s="199"/>
      <c r="D554" s="200" t="s">
        <v>163</v>
      </c>
      <c r="E554" s="201" t="s">
        <v>19</v>
      </c>
      <c r="F554" s="202" t="s">
        <v>726</v>
      </c>
      <c r="G554" s="199"/>
      <c r="H554" s="203">
        <v>107.933</v>
      </c>
      <c r="I554" s="204"/>
      <c r="J554" s="199"/>
      <c r="K554" s="199"/>
      <c r="L554" s="205"/>
      <c r="M554" s="206"/>
      <c r="N554" s="207"/>
      <c r="O554" s="207"/>
      <c r="P554" s="207"/>
      <c r="Q554" s="207"/>
      <c r="R554" s="207"/>
      <c r="S554" s="207"/>
      <c r="T554" s="208"/>
      <c r="AT554" s="209" t="s">
        <v>163</v>
      </c>
      <c r="AU554" s="209" t="s">
        <v>89</v>
      </c>
      <c r="AV554" s="13" t="s">
        <v>89</v>
      </c>
      <c r="AW554" s="13" t="s">
        <v>37</v>
      </c>
      <c r="AX554" s="13" t="s">
        <v>83</v>
      </c>
      <c r="AY554" s="209" t="s">
        <v>151</v>
      </c>
    </row>
    <row r="555" spans="1:65" s="2" customFormat="1" ht="16.5" customHeight="1">
      <c r="A555" s="36"/>
      <c r="B555" s="37"/>
      <c r="C555" s="180" t="s">
        <v>727</v>
      </c>
      <c r="D555" s="180" t="s">
        <v>154</v>
      </c>
      <c r="E555" s="181" t="s">
        <v>728</v>
      </c>
      <c r="F555" s="182" t="s">
        <v>729</v>
      </c>
      <c r="G555" s="183" t="s">
        <v>215</v>
      </c>
      <c r="H555" s="184">
        <v>8</v>
      </c>
      <c r="I555" s="185"/>
      <c r="J555" s="186">
        <f>ROUND(I555*H555,2)</f>
        <v>0</v>
      </c>
      <c r="K555" s="182" t="s">
        <v>158</v>
      </c>
      <c r="L555" s="41"/>
      <c r="M555" s="187" t="s">
        <v>19</v>
      </c>
      <c r="N555" s="188" t="s">
        <v>48</v>
      </c>
      <c r="O555" s="66"/>
      <c r="P555" s="189">
        <f>O555*H555</f>
        <v>0</v>
      </c>
      <c r="Q555" s="189">
        <v>0.00021</v>
      </c>
      <c r="R555" s="189">
        <f>Q555*H555</f>
        <v>0.00168</v>
      </c>
      <c r="S555" s="189">
        <v>0</v>
      </c>
      <c r="T555" s="190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91" t="s">
        <v>290</v>
      </c>
      <c r="AT555" s="191" t="s">
        <v>154</v>
      </c>
      <c r="AU555" s="191" t="s">
        <v>89</v>
      </c>
      <c r="AY555" s="19" t="s">
        <v>151</v>
      </c>
      <c r="BE555" s="192">
        <f>IF(N555="základní",J555,0)</f>
        <v>0</v>
      </c>
      <c r="BF555" s="192">
        <f>IF(N555="snížená",J555,0)</f>
        <v>0</v>
      </c>
      <c r="BG555" s="192">
        <f>IF(N555="zákl. přenesená",J555,0)</f>
        <v>0</v>
      </c>
      <c r="BH555" s="192">
        <f>IF(N555="sníž. přenesená",J555,0)</f>
        <v>0</v>
      </c>
      <c r="BI555" s="192">
        <f>IF(N555="nulová",J555,0)</f>
        <v>0</v>
      </c>
      <c r="BJ555" s="19" t="s">
        <v>89</v>
      </c>
      <c r="BK555" s="192">
        <f>ROUND(I555*H555,2)</f>
        <v>0</v>
      </c>
      <c r="BL555" s="19" t="s">
        <v>290</v>
      </c>
      <c r="BM555" s="191" t="s">
        <v>730</v>
      </c>
    </row>
    <row r="556" spans="1:47" s="2" customFormat="1" ht="11.25">
      <c r="A556" s="36"/>
      <c r="B556" s="37"/>
      <c r="C556" s="38"/>
      <c r="D556" s="193" t="s">
        <v>161</v>
      </c>
      <c r="E556" s="38"/>
      <c r="F556" s="194" t="s">
        <v>731</v>
      </c>
      <c r="G556" s="38"/>
      <c r="H556" s="38"/>
      <c r="I556" s="195"/>
      <c r="J556" s="38"/>
      <c r="K556" s="38"/>
      <c r="L556" s="41"/>
      <c r="M556" s="196"/>
      <c r="N556" s="197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161</v>
      </c>
      <c r="AU556" s="19" t="s">
        <v>89</v>
      </c>
    </row>
    <row r="557" spans="2:51" s="14" customFormat="1" ht="11.25">
      <c r="B557" s="210"/>
      <c r="C557" s="211"/>
      <c r="D557" s="200" t="s">
        <v>163</v>
      </c>
      <c r="E557" s="212" t="s">
        <v>19</v>
      </c>
      <c r="F557" s="213" t="s">
        <v>406</v>
      </c>
      <c r="G557" s="211"/>
      <c r="H557" s="212" t="s">
        <v>19</v>
      </c>
      <c r="I557" s="214"/>
      <c r="J557" s="211"/>
      <c r="K557" s="211"/>
      <c r="L557" s="215"/>
      <c r="M557" s="216"/>
      <c r="N557" s="217"/>
      <c r="O557" s="217"/>
      <c r="P557" s="217"/>
      <c r="Q557" s="217"/>
      <c r="R557" s="217"/>
      <c r="S557" s="217"/>
      <c r="T557" s="218"/>
      <c r="AT557" s="219" t="s">
        <v>163</v>
      </c>
      <c r="AU557" s="219" t="s">
        <v>89</v>
      </c>
      <c r="AV557" s="14" t="s">
        <v>83</v>
      </c>
      <c r="AW557" s="14" t="s">
        <v>37</v>
      </c>
      <c r="AX557" s="14" t="s">
        <v>76</v>
      </c>
      <c r="AY557" s="219" t="s">
        <v>151</v>
      </c>
    </row>
    <row r="558" spans="2:51" s="13" customFormat="1" ht="11.25">
      <c r="B558" s="198"/>
      <c r="C558" s="199"/>
      <c r="D558" s="200" t="s">
        <v>163</v>
      </c>
      <c r="E558" s="201" t="s">
        <v>19</v>
      </c>
      <c r="F558" s="202" t="s">
        <v>732</v>
      </c>
      <c r="G558" s="199"/>
      <c r="H558" s="203">
        <v>4</v>
      </c>
      <c r="I558" s="204"/>
      <c r="J558" s="199"/>
      <c r="K558" s="199"/>
      <c r="L558" s="205"/>
      <c r="M558" s="206"/>
      <c r="N558" s="207"/>
      <c r="O558" s="207"/>
      <c r="P558" s="207"/>
      <c r="Q558" s="207"/>
      <c r="R558" s="207"/>
      <c r="S558" s="207"/>
      <c r="T558" s="208"/>
      <c r="AT558" s="209" t="s">
        <v>163</v>
      </c>
      <c r="AU558" s="209" t="s">
        <v>89</v>
      </c>
      <c r="AV558" s="13" t="s">
        <v>89</v>
      </c>
      <c r="AW558" s="13" t="s">
        <v>37</v>
      </c>
      <c r="AX558" s="13" t="s">
        <v>76</v>
      </c>
      <c r="AY558" s="209" t="s">
        <v>151</v>
      </c>
    </row>
    <row r="559" spans="2:51" s="13" customFormat="1" ht="11.25">
      <c r="B559" s="198"/>
      <c r="C559" s="199"/>
      <c r="D559" s="200" t="s">
        <v>163</v>
      </c>
      <c r="E559" s="201" t="s">
        <v>19</v>
      </c>
      <c r="F559" s="202" t="s">
        <v>733</v>
      </c>
      <c r="G559" s="199"/>
      <c r="H559" s="203">
        <v>4</v>
      </c>
      <c r="I559" s="204"/>
      <c r="J559" s="199"/>
      <c r="K559" s="199"/>
      <c r="L559" s="205"/>
      <c r="M559" s="206"/>
      <c r="N559" s="207"/>
      <c r="O559" s="207"/>
      <c r="P559" s="207"/>
      <c r="Q559" s="207"/>
      <c r="R559" s="207"/>
      <c r="S559" s="207"/>
      <c r="T559" s="208"/>
      <c r="AT559" s="209" t="s">
        <v>163</v>
      </c>
      <c r="AU559" s="209" t="s">
        <v>89</v>
      </c>
      <c r="AV559" s="13" t="s">
        <v>89</v>
      </c>
      <c r="AW559" s="13" t="s">
        <v>37</v>
      </c>
      <c r="AX559" s="13" t="s">
        <v>76</v>
      </c>
      <c r="AY559" s="209" t="s">
        <v>151</v>
      </c>
    </row>
    <row r="560" spans="2:51" s="15" customFormat="1" ht="11.25">
      <c r="B560" s="220"/>
      <c r="C560" s="221"/>
      <c r="D560" s="200" t="s">
        <v>163</v>
      </c>
      <c r="E560" s="222" t="s">
        <v>19</v>
      </c>
      <c r="F560" s="223" t="s">
        <v>173</v>
      </c>
      <c r="G560" s="221"/>
      <c r="H560" s="224">
        <v>8</v>
      </c>
      <c r="I560" s="225"/>
      <c r="J560" s="221"/>
      <c r="K560" s="221"/>
      <c r="L560" s="226"/>
      <c r="M560" s="227"/>
      <c r="N560" s="228"/>
      <c r="O560" s="228"/>
      <c r="P560" s="228"/>
      <c r="Q560" s="228"/>
      <c r="R560" s="228"/>
      <c r="S560" s="228"/>
      <c r="T560" s="229"/>
      <c r="AT560" s="230" t="s">
        <v>163</v>
      </c>
      <c r="AU560" s="230" t="s">
        <v>89</v>
      </c>
      <c r="AV560" s="15" t="s">
        <v>159</v>
      </c>
      <c r="AW560" s="15" t="s">
        <v>37</v>
      </c>
      <c r="AX560" s="15" t="s">
        <v>83</v>
      </c>
      <c r="AY560" s="230" t="s">
        <v>151</v>
      </c>
    </row>
    <row r="561" spans="1:65" s="2" customFormat="1" ht="16.5" customHeight="1">
      <c r="A561" s="36"/>
      <c r="B561" s="37"/>
      <c r="C561" s="180" t="s">
        <v>734</v>
      </c>
      <c r="D561" s="180" t="s">
        <v>154</v>
      </c>
      <c r="E561" s="181" t="s">
        <v>735</v>
      </c>
      <c r="F561" s="182" t="s">
        <v>736</v>
      </c>
      <c r="G561" s="183" t="s">
        <v>215</v>
      </c>
      <c r="H561" s="184">
        <v>5</v>
      </c>
      <c r="I561" s="185"/>
      <c r="J561" s="186">
        <f>ROUND(I561*H561,2)</f>
        <v>0</v>
      </c>
      <c r="K561" s="182" t="s">
        <v>158</v>
      </c>
      <c r="L561" s="41"/>
      <c r="M561" s="187" t="s">
        <v>19</v>
      </c>
      <c r="N561" s="188" t="s">
        <v>48</v>
      </c>
      <c r="O561" s="66"/>
      <c r="P561" s="189">
        <f>O561*H561</f>
        <v>0</v>
      </c>
      <c r="Q561" s="189">
        <v>0.0002</v>
      </c>
      <c r="R561" s="189">
        <f>Q561*H561</f>
        <v>0.001</v>
      </c>
      <c r="S561" s="189">
        <v>0</v>
      </c>
      <c r="T561" s="190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91" t="s">
        <v>290</v>
      </c>
      <c r="AT561" s="191" t="s">
        <v>154</v>
      </c>
      <c r="AU561" s="191" t="s">
        <v>89</v>
      </c>
      <c r="AY561" s="19" t="s">
        <v>151</v>
      </c>
      <c r="BE561" s="192">
        <f>IF(N561="základní",J561,0)</f>
        <v>0</v>
      </c>
      <c r="BF561" s="192">
        <f>IF(N561="snížená",J561,0)</f>
        <v>0</v>
      </c>
      <c r="BG561" s="192">
        <f>IF(N561="zákl. přenesená",J561,0)</f>
        <v>0</v>
      </c>
      <c r="BH561" s="192">
        <f>IF(N561="sníž. přenesená",J561,0)</f>
        <v>0</v>
      </c>
      <c r="BI561" s="192">
        <f>IF(N561="nulová",J561,0)</f>
        <v>0</v>
      </c>
      <c r="BJ561" s="19" t="s">
        <v>89</v>
      </c>
      <c r="BK561" s="192">
        <f>ROUND(I561*H561,2)</f>
        <v>0</v>
      </c>
      <c r="BL561" s="19" t="s">
        <v>290</v>
      </c>
      <c r="BM561" s="191" t="s">
        <v>737</v>
      </c>
    </row>
    <row r="562" spans="1:47" s="2" customFormat="1" ht="11.25">
      <c r="A562" s="36"/>
      <c r="B562" s="37"/>
      <c r="C562" s="38"/>
      <c r="D562" s="193" t="s">
        <v>161</v>
      </c>
      <c r="E562" s="38"/>
      <c r="F562" s="194" t="s">
        <v>738</v>
      </c>
      <c r="G562" s="38"/>
      <c r="H562" s="38"/>
      <c r="I562" s="195"/>
      <c r="J562" s="38"/>
      <c r="K562" s="38"/>
      <c r="L562" s="41"/>
      <c r="M562" s="196"/>
      <c r="N562" s="197"/>
      <c r="O562" s="66"/>
      <c r="P562" s="66"/>
      <c r="Q562" s="66"/>
      <c r="R562" s="66"/>
      <c r="S562" s="66"/>
      <c r="T562" s="67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9" t="s">
        <v>161</v>
      </c>
      <c r="AU562" s="19" t="s">
        <v>89</v>
      </c>
    </row>
    <row r="563" spans="2:51" s="14" customFormat="1" ht="11.25">
      <c r="B563" s="210"/>
      <c r="C563" s="211"/>
      <c r="D563" s="200" t="s">
        <v>163</v>
      </c>
      <c r="E563" s="212" t="s">
        <v>19</v>
      </c>
      <c r="F563" s="213" t="s">
        <v>406</v>
      </c>
      <c r="G563" s="211"/>
      <c r="H563" s="212" t="s">
        <v>19</v>
      </c>
      <c r="I563" s="214"/>
      <c r="J563" s="211"/>
      <c r="K563" s="211"/>
      <c r="L563" s="215"/>
      <c r="M563" s="216"/>
      <c r="N563" s="217"/>
      <c r="O563" s="217"/>
      <c r="P563" s="217"/>
      <c r="Q563" s="217"/>
      <c r="R563" s="217"/>
      <c r="S563" s="217"/>
      <c r="T563" s="218"/>
      <c r="AT563" s="219" t="s">
        <v>163</v>
      </c>
      <c r="AU563" s="219" t="s">
        <v>89</v>
      </c>
      <c r="AV563" s="14" t="s">
        <v>83</v>
      </c>
      <c r="AW563" s="14" t="s">
        <v>37</v>
      </c>
      <c r="AX563" s="14" t="s">
        <v>76</v>
      </c>
      <c r="AY563" s="219" t="s">
        <v>151</v>
      </c>
    </row>
    <row r="564" spans="2:51" s="13" customFormat="1" ht="11.25">
      <c r="B564" s="198"/>
      <c r="C564" s="199"/>
      <c r="D564" s="200" t="s">
        <v>163</v>
      </c>
      <c r="E564" s="201" t="s">
        <v>19</v>
      </c>
      <c r="F564" s="202" t="s">
        <v>739</v>
      </c>
      <c r="G564" s="199"/>
      <c r="H564" s="203">
        <v>3</v>
      </c>
      <c r="I564" s="204"/>
      <c r="J564" s="199"/>
      <c r="K564" s="199"/>
      <c r="L564" s="205"/>
      <c r="M564" s="206"/>
      <c r="N564" s="207"/>
      <c r="O564" s="207"/>
      <c r="P564" s="207"/>
      <c r="Q564" s="207"/>
      <c r="R564" s="207"/>
      <c r="S564" s="207"/>
      <c r="T564" s="208"/>
      <c r="AT564" s="209" t="s">
        <v>163</v>
      </c>
      <c r="AU564" s="209" t="s">
        <v>89</v>
      </c>
      <c r="AV564" s="13" t="s">
        <v>89</v>
      </c>
      <c r="AW564" s="13" t="s">
        <v>37</v>
      </c>
      <c r="AX564" s="13" t="s">
        <v>76</v>
      </c>
      <c r="AY564" s="209" t="s">
        <v>151</v>
      </c>
    </row>
    <row r="565" spans="2:51" s="13" customFormat="1" ht="11.25">
      <c r="B565" s="198"/>
      <c r="C565" s="199"/>
      <c r="D565" s="200" t="s">
        <v>163</v>
      </c>
      <c r="E565" s="201" t="s">
        <v>19</v>
      </c>
      <c r="F565" s="202" t="s">
        <v>740</v>
      </c>
      <c r="G565" s="199"/>
      <c r="H565" s="203">
        <v>2</v>
      </c>
      <c r="I565" s="204"/>
      <c r="J565" s="199"/>
      <c r="K565" s="199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163</v>
      </c>
      <c r="AU565" s="209" t="s">
        <v>89</v>
      </c>
      <c r="AV565" s="13" t="s">
        <v>89</v>
      </c>
      <c r="AW565" s="13" t="s">
        <v>37</v>
      </c>
      <c r="AX565" s="13" t="s">
        <v>76</v>
      </c>
      <c r="AY565" s="209" t="s">
        <v>151</v>
      </c>
    </row>
    <row r="566" spans="2:51" s="15" customFormat="1" ht="11.25">
      <c r="B566" s="220"/>
      <c r="C566" s="221"/>
      <c r="D566" s="200" t="s">
        <v>163</v>
      </c>
      <c r="E566" s="222" t="s">
        <v>19</v>
      </c>
      <c r="F566" s="223" t="s">
        <v>173</v>
      </c>
      <c r="G566" s="221"/>
      <c r="H566" s="224">
        <v>5</v>
      </c>
      <c r="I566" s="225"/>
      <c r="J566" s="221"/>
      <c r="K566" s="221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163</v>
      </c>
      <c r="AU566" s="230" t="s">
        <v>89</v>
      </c>
      <c r="AV566" s="15" t="s">
        <v>159</v>
      </c>
      <c r="AW566" s="15" t="s">
        <v>37</v>
      </c>
      <c r="AX566" s="15" t="s">
        <v>83</v>
      </c>
      <c r="AY566" s="230" t="s">
        <v>151</v>
      </c>
    </row>
    <row r="567" spans="1:65" s="2" customFormat="1" ht="16.5" customHeight="1">
      <c r="A567" s="36"/>
      <c r="B567" s="37"/>
      <c r="C567" s="180" t="s">
        <v>741</v>
      </c>
      <c r="D567" s="180" t="s">
        <v>154</v>
      </c>
      <c r="E567" s="181" t="s">
        <v>742</v>
      </c>
      <c r="F567" s="182" t="s">
        <v>743</v>
      </c>
      <c r="G567" s="183" t="s">
        <v>205</v>
      </c>
      <c r="H567" s="184">
        <v>11.82</v>
      </c>
      <c r="I567" s="185"/>
      <c r="J567" s="186">
        <f>ROUND(I567*H567,2)</f>
        <v>0</v>
      </c>
      <c r="K567" s="182" t="s">
        <v>158</v>
      </c>
      <c r="L567" s="41"/>
      <c r="M567" s="187" t="s">
        <v>19</v>
      </c>
      <c r="N567" s="188" t="s">
        <v>48</v>
      </c>
      <c r="O567" s="66"/>
      <c r="P567" s="189">
        <f>O567*H567</f>
        <v>0</v>
      </c>
      <c r="Q567" s="189">
        <v>0.00032</v>
      </c>
      <c r="R567" s="189">
        <f>Q567*H567</f>
        <v>0.0037824000000000004</v>
      </c>
      <c r="S567" s="189">
        <v>0</v>
      </c>
      <c r="T567" s="190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1" t="s">
        <v>290</v>
      </c>
      <c r="AT567" s="191" t="s">
        <v>154</v>
      </c>
      <c r="AU567" s="191" t="s">
        <v>89</v>
      </c>
      <c r="AY567" s="19" t="s">
        <v>151</v>
      </c>
      <c r="BE567" s="192">
        <f>IF(N567="základní",J567,0)</f>
        <v>0</v>
      </c>
      <c r="BF567" s="192">
        <f>IF(N567="snížená",J567,0)</f>
        <v>0</v>
      </c>
      <c r="BG567" s="192">
        <f>IF(N567="zákl. přenesená",J567,0)</f>
        <v>0</v>
      </c>
      <c r="BH567" s="192">
        <f>IF(N567="sníž. přenesená",J567,0)</f>
        <v>0</v>
      </c>
      <c r="BI567" s="192">
        <f>IF(N567="nulová",J567,0)</f>
        <v>0</v>
      </c>
      <c r="BJ567" s="19" t="s">
        <v>89</v>
      </c>
      <c r="BK567" s="192">
        <f>ROUND(I567*H567,2)</f>
        <v>0</v>
      </c>
      <c r="BL567" s="19" t="s">
        <v>290</v>
      </c>
      <c r="BM567" s="191" t="s">
        <v>744</v>
      </c>
    </row>
    <row r="568" spans="1:47" s="2" customFormat="1" ht="11.25">
      <c r="A568" s="36"/>
      <c r="B568" s="37"/>
      <c r="C568" s="38"/>
      <c r="D568" s="193" t="s">
        <v>161</v>
      </c>
      <c r="E568" s="38"/>
      <c r="F568" s="194" t="s">
        <v>745</v>
      </c>
      <c r="G568" s="38"/>
      <c r="H568" s="38"/>
      <c r="I568" s="195"/>
      <c r="J568" s="38"/>
      <c r="K568" s="38"/>
      <c r="L568" s="41"/>
      <c r="M568" s="196"/>
      <c r="N568" s="197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161</v>
      </c>
      <c r="AU568" s="19" t="s">
        <v>89</v>
      </c>
    </row>
    <row r="569" spans="2:51" s="14" customFormat="1" ht="11.25">
      <c r="B569" s="210"/>
      <c r="C569" s="211"/>
      <c r="D569" s="200" t="s">
        <v>163</v>
      </c>
      <c r="E569" s="212" t="s">
        <v>19</v>
      </c>
      <c r="F569" s="213" t="s">
        <v>406</v>
      </c>
      <c r="G569" s="211"/>
      <c r="H569" s="212" t="s">
        <v>19</v>
      </c>
      <c r="I569" s="214"/>
      <c r="J569" s="211"/>
      <c r="K569" s="211"/>
      <c r="L569" s="215"/>
      <c r="M569" s="216"/>
      <c r="N569" s="217"/>
      <c r="O569" s="217"/>
      <c r="P569" s="217"/>
      <c r="Q569" s="217"/>
      <c r="R569" s="217"/>
      <c r="S569" s="217"/>
      <c r="T569" s="218"/>
      <c r="AT569" s="219" t="s">
        <v>163</v>
      </c>
      <c r="AU569" s="219" t="s">
        <v>89</v>
      </c>
      <c r="AV569" s="14" t="s">
        <v>83</v>
      </c>
      <c r="AW569" s="14" t="s">
        <v>37</v>
      </c>
      <c r="AX569" s="14" t="s">
        <v>76</v>
      </c>
      <c r="AY569" s="219" t="s">
        <v>151</v>
      </c>
    </row>
    <row r="570" spans="2:51" s="13" customFormat="1" ht="11.25">
      <c r="B570" s="198"/>
      <c r="C570" s="199"/>
      <c r="D570" s="200" t="s">
        <v>163</v>
      </c>
      <c r="E570" s="201" t="s">
        <v>19</v>
      </c>
      <c r="F570" s="202" t="s">
        <v>746</v>
      </c>
      <c r="G570" s="199"/>
      <c r="H570" s="203">
        <v>7.35</v>
      </c>
      <c r="I570" s="204"/>
      <c r="J570" s="199"/>
      <c r="K570" s="199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163</v>
      </c>
      <c r="AU570" s="209" t="s">
        <v>89</v>
      </c>
      <c r="AV570" s="13" t="s">
        <v>89</v>
      </c>
      <c r="AW570" s="13" t="s">
        <v>37</v>
      </c>
      <c r="AX570" s="13" t="s">
        <v>76</v>
      </c>
      <c r="AY570" s="209" t="s">
        <v>151</v>
      </c>
    </row>
    <row r="571" spans="2:51" s="13" customFormat="1" ht="11.25">
      <c r="B571" s="198"/>
      <c r="C571" s="199"/>
      <c r="D571" s="200" t="s">
        <v>163</v>
      </c>
      <c r="E571" s="201" t="s">
        <v>19</v>
      </c>
      <c r="F571" s="202" t="s">
        <v>747</v>
      </c>
      <c r="G571" s="199"/>
      <c r="H571" s="203">
        <v>4.47</v>
      </c>
      <c r="I571" s="204"/>
      <c r="J571" s="199"/>
      <c r="K571" s="199"/>
      <c r="L571" s="205"/>
      <c r="M571" s="206"/>
      <c r="N571" s="207"/>
      <c r="O571" s="207"/>
      <c r="P571" s="207"/>
      <c r="Q571" s="207"/>
      <c r="R571" s="207"/>
      <c r="S571" s="207"/>
      <c r="T571" s="208"/>
      <c r="AT571" s="209" t="s">
        <v>163</v>
      </c>
      <c r="AU571" s="209" t="s">
        <v>89</v>
      </c>
      <c r="AV571" s="13" t="s">
        <v>89</v>
      </c>
      <c r="AW571" s="13" t="s">
        <v>37</v>
      </c>
      <c r="AX571" s="13" t="s">
        <v>76</v>
      </c>
      <c r="AY571" s="209" t="s">
        <v>151</v>
      </c>
    </row>
    <row r="572" spans="2:51" s="15" customFormat="1" ht="11.25">
      <c r="B572" s="220"/>
      <c r="C572" s="221"/>
      <c r="D572" s="200" t="s">
        <v>163</v>
      </c>
      <c r="E572" s="222" t="s">
        <v>19</v>
      </c>
      <c r="F572" s="223" t="s">
        <v>173</v>
      </c>
      <c r="G572" s="221"/>
      <c r="H572" s="224">
        <v>11.82</v>
      </c>
      <c r="I572" s="225"/>
      <c r="J572" s="221"/>
      <c r="K572" s="221"/>
      <c r="L572" s="226"/>
      <c r="M572" s="227"/>
      <c r="N572" s="228"/>
      <c r="O572" s="228"/>
      <c r="P572" s="228"/>
      <c r="Q572" s="228"/>
      <c r="R572" s="228"/>
      <c r="S572" s="228"/>
      <c r="T572" s="229"/>
      <c r="AT572" s="230" t="s">
        <v>163</v>
      </c>
      <c r="AU572" s="230" t="s">
        <v>89</v>
      </c>
      <c r="AV572" s="15" t="s">
        <v>159</v>
      </c>
      <c r="AW572" s="15" t="s">
        <v>37</v>
      </c>
      <c r="AX572" s="15" t="s">
        <v>83</v>
      </c>
      <c r="AY572" s="230" t="s">
        <v>151</v>
      </c>
    </row>
    <row r="573" spans="1:65" s="2" customFormat="1" ht="24.2" customHeight="1">
      <c r="A573" s="36"/>
      <c r="B573" s="37"/>
      <c r="C573" s="180" t="s">
        <v>748</v>
      </c>
      <c r="D573" s="180" t="s">
        <v>154</v>
      </c>
      <c r="E573" s="181" t="s">
        <v>749</v>
      </c>
      <c r="F573" s="182" t="s">
        <v>750</v>
      </c>
      <c r="G573" s="183" t="s">
        <v>342</v>
      </c>
      <c r="H573" s="184">
        <v>0.95</v>
      </c>
      <c r="I573" s="185"/>
      <c r="J573" s="186">
        <f>ROUND(I573*H573,2)</f>
        <v>0</v>
      </c>
      <c r="K573" s="182" t="s">
        <v>158</v>
      </c>
      <c r="L573" s="41"/>
      <c r="M573" s="187" t="s">
        <v>19</v>
      </c>
      <c r="N573" s="188" t="s">
        <v>48</v>
      </c>
      <c r="O573" s="66"/>
      <c r="P573" s="189">
        <f>O573*H573</f>
        <v>0</v>
      </c>
      <c r="Q573" s="189">
        <v>0</v>
      </c>
      <c r="R573" s="189">
        <f>Q573*H573</f>
        <v>0</v>
      </c>
      <c r="S573" s="189">
        <v>0</v>
      </c>
      <c r="T573" s="190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91" t="s">
        <v>290</v>
      </c>
      <c r="AT573" s="191" t="s">
        <v>154</v>
      </c>
      <c r="AU573" s="191" t="s">
        <v>89</v>
      </c>
      <c r="AY573" s="19" t="s">
        <v>151</v>
      </c>
      <c r="BE573" s="192">
        <f>IF(N573="základní",J573,0)</f>
        <v>0</v>
      </c>
      <c r="BF573" s="192">
        <f>IF(N573="snížená",J573,0)</f>
        <v>0</v>
      </c>
      <c r="BG573" s="192">
        <f>IF(N573="zákl. přenesená",J573,0)</f>
        <v>0</v>
      </c>
      <c r="BH573" s="192">
        <f>IF(N573="sníž. přenesená",J573,0)</f>
        <v>0</v>
      </c>
      <c r="BI573" s="192">
        <f>IF(N573="nulová",J573,0)</f>
        <v>0</v>
      </c>
      <c r="BJ573" s="19" t="s">
        <v>89</v>
      </c>
      <c r="BK573" s="192">
        <f>ROUND(I573*H573,2)</f>
        <v>0</v>
      </c>
      <c r="BL573" s="19" t="s">
        <v>290</v>
      </c>
      <c r="BM573" s="191" t="s">
        <v>751</v>
      </c>
    </row>
    <row r="574" spans="1:47" s="2" customFormat="1" ht="11.25">
      <c r="A574" s="36"/>
      <c r="B574" s="37"/>
      <c r="C574" s="38"/>
      <c r="D574" s="193" t="s">
        <v>161</v>
      </c>
      <c r="E574" s="38"/>
      <c r="F574" s="194" t="s">
        <v>752</v>
      </c>
      <c r="G574" s="38"/>
      <c r="H574" s="38"/>
      <c r="I574" s="195"/>
      <c r="J574" s="38"/>
      <c r="K574" s="38"/>
      <c r="L574" s="41"/>
      <c r="M574" s="196"/>
      <c r="N574" s="197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161</v>
      </c>
      <c r="AU574" s="19" t="s">
        <v>89</v>
      </c>
    </row>
    <row r="575" spans="1:65" s="2" customFormat="1" ht="24.2" customHeight="1">
      <c r="A575" s="36"/>
      <c r="B575" s="37"/>
      <c r="C575" s="180" t="s">
        <v>753</v>
      </c>
      <c r="D575" s="180" t="s">
        <v>154</v>
      </c>
      <c r="E575" s="181" t="s">
        <v>754</v>
      </c>
      <c r="F575" s="182" t="s">
        <v>755</v>
      </c>
      <c r="G575" s="183" t="s">
        <v>342</v>
      </c>
      <c r="H575" s="184">
        <v>0.95</v>
      </c>
      <c r="I575" s="185"/>
      <c r="J575" s="186">
        <f>ROUND(I575*H575,2)</f>
        <v>0</v>
      </c>
      <c r="K575" s="182" t="s">
        <v>158</v>
      </c>
      <c r="L575" s="41"/>
      <c r="M575" s="187" t="s">
        <v>19</v>
      </c>
      <c r="N575" s="188" t="s">
        <v>48</v>
      </c>
      <c r="O575" s="66"/>
      <c r="P575" s="189">
        <f>O575*H575</f>
        <v>0</v>
      </c>
      <c r="Q575" s="189">
        <v>0</v>
      </c>
      <c r="R575" s="189">
        <f>Q575*H575</f>
        <v>0</v>
      </c>
      <c r="S575" s="189">
        <v>0</v>
      </c>
      <c r="T575" s="190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91" t="s">
        <v>290</v>
      </c>
      <c r="AT575" s="191" t="s">
        <v>154</v>
      </c>
      <c r="AU575" s="191" t="s">
        <v>89</v>
      </c>
      <c r="AY575" s="19" t="s">
        <v>151</v>
      </c>
      <c r="BE575" s="192">
        <f>IF(N575="základní",J575,0)</f>
        <v>0</v>
      </c>
      <c r="BF575" s="192">
        <f>IF(N575="snížená",J575,0)</f>
        <v>0</v>
      </c>
      <c r="BG575" s="192">
        <f>IF(N575="zákl. přenesená",J575,0)</f>
        <v>0</v>
      </c>
      <c r="BH575" s="192">
        <f>IF(N575="sníž. přenesená",J575,0)</f>
        <v>0</v>
      </c>
      <c r="BI575" s="192">
        <f>IF(N575="nulová",J575,0)</f>
        <v>0</v>
      </c>
      <c r="BJ575" s="19" t="s">
        <v>89</v>
      </c>
      <c r="BK575" s="192">
        <f>ROUND(I575*H575,2)</f>
        <v>0</v>
      </c>
      <c r="BL575" s="19" t="s">
        <v>290</v>
      </c>
      <c r="BM575" s="191" t="s">
        <v>756</v>
      </c>
    </row>
    <row r="576" spans="1:47" s="2" customFormat="1" ht="11.25">
      <c r="A576" s="36"/>
      <c r="B576" s="37"/>
      <c r="C576" s="38"/>
      <c r="D576" s="193" t="s">
        <v>161</v>
      </c>
      <c r="E576" s="38"/>
      <c r="F576" s="194" t="s">
        <v>757</v>
      </c>
      <c r="G576" s="38"/>
      <c r="H576" s="38"/>
      <c r="I576" s="195"/>
      <c r="J576" s="38"/>
      <c r="K576" s="38"/>
      <c r="L576" s="41"/>
      <c r="M576" s="196"/>
      <c r="N576" s="197"/>
      <c r="O576" s="66"/>
      <c r="P576" s="66"/>
      <c r="Q576" s="66"/>
      <c r="R576" s="66"/>
      <c r="S576" s="66"/>
      <c r="T576" s="67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T576" s="19" t="s">
        <v>161</v>
      </c>
      <c r="AU576" s="19" t="s">
        <v>89</v>
      </c>
    </row>
    <row r="577" spans="2:63" s="12" customFormat="1" ht="22.9" customHeight="1">
      <c r="B577" s="164"/>
      <c r="C577" s="165"/>
      <c r="D577" s="166" t="s">
        <v>75</v>
      </c>
      <c r="E577" s="178" t="s">
        <v>758</v>
      </c>
      <c r="F577" s="178" t="s">
        <v>759</v>
      </c>
      <c r="G577" s="165"/>
      <c r="H577" s="165"/>
      <c r="I577" s="168"/>
      <c r="J577" s="179">
        <f>BK577</f>
        <v>0</v>
      </c>
      <c r="K577" s="165"/>
      <c r="L577" s="170"/>
      <c r="M577" s="171"/>
      <c r="N577" s="172"/>
      <c r="O577" s="172"/>
      <c r="P577" s="173">
        <f>SUM(P578:P605)</f>
        <v>0</v>
      </c>
      <c r="Q577" s="172"/>
      <c r="R577" s="173">
        <f>SUM(R578:R605)</f>
        <v>0.30973036</v>
      </c>
      <c r="S577" s="172"/>
      <c r="T577" s="174">
        <f>SUM(T578:T605)</f>
        <v>0</v>
      </c>
      <c r="AR577" s="175" t="s">
        <v>89</v>
      </c>
      <c r="AT577" s="176" t="s">
        <v>75</v>
      </c>
      <c r="AU577" s="176" t="s">
        <v>83</v>
      </c>
      <c r="AY577" s="175" t="s">
        <v>151</v>
      </c>
      <c r="BK577" s="177">
        <f>SUM(BK578:BK605)</f>
        <v>0</v>
      </c>
    </row>
    <row r="578" spans="1:65" s="2" customFormat="1" ht="16.5" customHeight="1">
      <c r="A578" s="36"/>
      <c r="B578" s="37"/>
      <c r="C578" s="180" t="s">
        <v>760</v>
      </c>
      <c r="D578" s="180" t="s">
        <v>154</v>
      </c>
      <c r="E578" s="181" t="s">
        <v>761</v>
      </c>
      <c r="F578" s="182" t="s">
        <v>762</v>
      </c>
      <c r="G578" s="183" t="s">
        <v>157</v>
      </c>
      <c r="H578" s="184">
        <v>85.222</v>
      </c>
      <c r="I578" s="185"/>
      <c r="J578" s="186">
        <f>ROUND(I578*H578,2)</f>
        <v>0</v>
      </c>
      <c r="K578" s="182" t="s">
        <v>158</v>
      </c>
      <c r="L578" s="41"/>
      <c r="M578" s="187" t="s">
        <v>19</v>
      </c>
      <c r="N578" s="188" t="s">
        <v>48</v>
      </c>
      <c r="O578" s="66"/>
      <c r="P578" s="189">
        <f>O578*H578</f>
        <v>0</v>
      </c>
      <c r="Q578" s="189">
        <v>0</v>
      </c>
      <c r="R578" s="189">
        <f>Q578*H578</f>
        <v>0</v>
      </c>
      <c r="S578" s="189">
        <v>0</v>
      </c>
      <c r="T578" s="190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91" t="s">
        <v>290</v>
      </c>
      <c r="AT578" s="191" t="s">
        <v>154</v>
      </c>
      <c r="AU578" s="191" t="s">
        <v>89</v>
      </c>
      <c r="AY578" s="19" t="s">
        <v>151</v>
      </c>
      <c r="BE578" s="192">
        <f>IF(N578="základní",J578,0)</f>
        <v>0</v>
      </c>
      <c r="BF578" s="192">
        <f>IF(N578="snížená",J578,0)</f>
        <v>0</v>
      </c>
      <c r="BG578" s="192">
        <f>IF(N578="zákl. přenesená",J578,0)</f>
        <v>0</v>
      </c>
      <c r="BH578" s="192">
        <f>IF(N578="sníž. přenesená",J578,0)</f>
        <v>0</v>
      </c>
      <c r="BI578" s="192">
        <f>IF(N578="nulová",J578,0)</f>
        <v>0</v>
      </c>
      <c r="BJ578" s="19" t="s">
        <v>89</v>
      </c>
      <c r="BK578" s="192">
        <f>ROUND(I578*H578,2)</f>
        <v>0</v>
      </c>
      <c r="BL578" s="19" t="s">
        <v>290</v>
      </c>
      <c r="BM578" s="191" t="s">
        <v>763</v>
      </c>
    </row>
    <row r="579" spans="1:47" s="2" customFormat="1" ht="11.25">
      <c r="A579" s="36"/>
      <c r="B579" s="37"/>
      <c r="C579" s="38"/>
      <c r="D579" s="193" t="s">
        <v>161</v>
      </c>
      <c r="E579" s="38"/>
      <c r="F579" s="194" t="s">
        <v>764</v>
      </c>
      <c r="G579" s="38"/>
      <c r="H579" s="38"/>
      <c r="I579" s="195"/>
      <c r="J579" s="38"/>
      <c r="K579" s="38"/>
      <c r="L579" s="41"/>
      <c r="M579" s="196"/>
      <c r="N579" s="197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161</v>
      </c>
      <c r="AU579" s="19" t="s">
        <v>89</v>
      </c>
    </row>
    <row r="580" spans="2:51" s="13" customFormat="1" ht="11.25">
      <c r="B580" s="198"/>
      <c r="C580" s="199"/>
      <c r="D580" s="200" t="s">
        <v>163</v>
      </c>
      <c r="E580" s="201" t="s">
        <v>19</v>
      </c>
      <c r="F580" s="202" t="s">
        <v>401</v>
      </c>
      <c r="G580" s="199"/>
      <c r="H580" s="203">
        <v>37.06</v>
      </c>
      <c r="I580" s="204"/>
      <c r="J580" s="199"/>
      <c r="K580" s="199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163</v>
      </c>
      <c r="AU580" s="209" t="s">
        <v>89</v>
      </c>
      <c r="AV580" s="13" t="s">
        <v>89</v>
      </c>
      <c r="AW580" s="13" t="s">
        <v>37</v>
      </c>
      <c r="AX580" s="13" t="s">
        <v>76</v>
      </c>
      <c r="AY580" s="209" t="s">
        <v>151</v>
      </c>
    </row>
    <row r="581" spans="2:51" s="13" customFormat="1" ht="11.25">
      <c r="B581" s="198"/>
      <c r="C581" s="199"/>
      <c r="D581" s="200" t="s">
        <v>163</v>
      </c>
      <c r="E581" s="201" t="s">
        <v>19</v>
      </c>
      <c r="F581" s="202" t="s">
        <v>402</v>
      </c>
      <c r="G581" s="199"/>
      <c r="H581" s="203">
        <v>31.87</v>
      </c>
      <c r="I581" s="204"/>
      <c r="J581" s="199"/>
      <c r="K581" s="199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163</v>
      </c>
      <c r="AU581" s="209" t="s">
        <v>89</v>
      </c>
      <c r="AV581" s="13" t="s">
        <v>89</v>
      </c>
      <c r="AW581" s="13" t="s">
        <v>37</v>
      </c>
      <c r="AX581" s="13" t="s">
        <v>76</v>
      </c>
      <c r="AY581" s="209" t="s">
        <v>151</v>
      </c>
    </row>
    <row r="582" spans="2:51" s="13" customFormat="1" ht="11.25">
      <c r="B582" s="198"/>
      <c r="C582" s="199"/>
      <c r="D582" s="200" t="s">
        <v>163</v>
      </c>
      <c r="E582" s="201" t="s">
        <v>19</v>
      </c>
      <c r="F582" s="202" t="s">
        <v>403</v>
      </c>
      <c r="G582" s="199"/>
      <c r="H582" s="203">
        <v>16.292</v>
      </c>
      <c r="I582" s="204"/>
      <c r="J582" s="199"/>
      <c r="K582" s="199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163</v>
      </c>
      <c r="AU582" s="209" t="s">
        <v>89</v>
      </c>
      <c r="AV582" s="13" t="s">
        <v>89</v>
      </c>
      <c r="AW582" s="13" t="s">
        <v>37</v>
      </c>
      <c r="AX582" s="13" t="s">
        <v>76</v>
      </c>
      <c r="AY582" s="209" t="s">
        <v>151</v>
      </c>
    </row>
    <row r="583" spans="2:51" s="15" customFormat="1" ht="11.25">
      <c r="B583" s="220"/>
      <c r="C583" s="221"/>
      <c r="D583" s="200" t="s">
        <v>163</v>
      </c>
      <c r="E583" s="222" t="s">
        <v>19</v>
      </c>
      <c r="F583" s="223" t="s">
        <v>173</v>
      </c>
      <c r="G583" s="221"/>
      <c r="H583" s="224">
        <v>85.222</v>
      </c>
      <c r="I583" s="225"/>
      <c r="J583" s="221"/>
      <c r="K583" s="221"/>
      <c r="L583" s="226"/>
      <c r="M583" s="227"/>
      <c r="N583" s="228"/>
      <c r="O583" s="228"/>
      <c r="P583" s="228"/>
      <c r="Q583" s="228"/>
      <c r="R583" s="228"/>
      <c r="S583" s="228"/>
      <c r="T583" s="229"/>
      <c r="AT583" s="230" t="s">
        <v>163</v>
      </c>
      <c r="AU583" s="230" t="s">
        <v>89</v>
      </c>
      <c r="AV583" s="15" t="s">
        <v>159</v>
      </c>
      <c r="AW583" s="15" t="s">
        <v>37</v>
      </c>
      <c r="AX583" s="15" t="s">
        <v>83</v>
      </c>
      <c r="AY583" s="230" t="s">
        <v>151</v>
      </c>
    </row>
    <row r="584" spans="1:65" s="2" customFormat="1" ht="16.5" customHeight="1">
      <c r="A584" s="36"/>
      <c r="B584" s="37"/>
      <c r="C584" s="180" t="s">
        <v>241</v>
      </c>
      <c r="D584" s="180" t="s">
        <v>154</v>
      </c>
      <c r="E584" s="181" t="s">
        <v>765</v>
      </c>
      <c r="F584" s="182" t="s">
        <v>766</v>
      </c>
      <c r="G584" s="183" t="s">
        <v>157</v>
      </c>
      <c r="H584" s="184">
        <v>85.222</v>
      </c>
      <c r="I584" s="185"/>
      <c r="J584" s="186">
        <f>ROUND(I584*H584,2)</f>
        <v>0</v>
      </c>
      <c r="K584" s="182" t="s">
        <v>158</v>
      </c>
      <c r="L584" s="41"/>
      <c r="M584" s="187" t="s">
        <v>19</v>
      </c>
      <c r="N584" s="188" t="s">
        <v>48</v>
      </c>
      <c r="O584" s="66"/>
      <c r="P584" s="189">
        <f>O584*H584</f>
        <v>0</v>
      </c>
      <c r="Q584" s="189">
        <v>3E-05</v>
      </c>
      <c r="R584" s="189">
        <f>Q584*H584</f>
        <v>0.00255666</v>
      </c>
      <c r="S584" s="189">
        <v>0</v>
      </c>
      <c r="T584" s="190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91" t="s">
        <v>290</v>
      </c>
      <c r="AT584" s="191" t="s">
        <v>154</v>
      </c>
      <c r="AU584" s="191" t="s">
        <v>89</v>
      </c>
      <c r="AY584" s="19" t="s">
        <v>151</v>
      </c>
      <c r="BE584" s="192">
        <f>IF(N584="základní",J584,0)</f>
        <v>0</v>
      </c>
      <c r="BF584" s="192">
        <f>IF(N584="snížená",J584,0)</f>
        <v>0</v>
      </c>
      <c r="BG584" s="192">
        <f>IF(N584="zákl. přenesená",J584,0)</f>
        <v>0</v>
      </c>
      <c r="BH584" s="192">
        <f>IF(N584="sníž. přenesená",J584,0)</f>
        <v>0</v>
      </c>
      <c r="BI584" s="192">
        <f>IF(N584="nulová",J584,0)</f>
        <v>0</v>
      </c>
      <c r="BJ584" s="19" t="s">
        <v>89</v>
      </c>
      <c r="BK584" s="192">
        <f>ROUND(I584*H584,2)</f>
        <v>0</v>
      </c>
      <c r="BL584" s="19" t="s">
        <v>290</v>
      </c>
      <c r="BM584" s="191" t="s">
        <v>767</v>
      </c>
    </row>
    <row r="585" spans="1:47" s="2" customFormat="1" ht="11.25">
      <c r="A585" s="36"/>
      <c r="B585" s="37"/>
      <c r="C585" s="38"/>
      <c r="D585" s="193" t="s">
        <v>161</v>
      </c>
      <c r="E585" s="38"/>
      <c r="F585" s="194" t="s">
        <v>768</v>
      </c>
      <c r="G585" s="38"/>
      <c r="H585" s="38"/>
      <c r="I585" s="195"/>
      <c r="J585" s="38"/>
      <c r="K585" s="38"/>
      <c r="L585" s="41"/>
      <c r="M585" s="196"/>
      <c r="N585" s="197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161</v>
      </c>
      <c r="AU585" s="19" t="s">
        <v>89</v>
      </c>
    </row>
    <row r="586" spans="1:65" s="2" customFormat="1" ht="16.5" customHeight="1">
      <c r="A586" s="36"/>
      <c r="B586" s="37"/>
      <c r="C586" s="180" t="s">
        <v>249</v>
      </c>
      <c r="D586" s="180" t="s">
        <v>154</v>
      </c>
      <c r="E586" s="181" t="s">
        <v>769</v>
      </c>
      <c r="F586" s="182" t="s">
        <v>770</v>
      </c>
      <c r="G586" s="183" t="s">
        <v>157</v>
      </c>
      <c r="H586" s="184">
        <v>85.222</v>
      </c>
      <c r="I586" s="185"/>
      <c r="J586" s="186">
        <f>ROUND(I586*H586,2)</f>
        <v>0</v>
      </c>
      <c r="K586" s="182" t="s">
        <v>158</v>
      </c>
      <c r="L586" s="41"/>
      <c r="M586" s="187" t="s">
        <v>19</v>
      </c>
      <c r="N586" s="188" t="s">
        <v>48</v>
      </c>
      <c r="O586" s="66"/>
      <c r="P586" s="189">
        <f>O586*H586</f>
        <v>0</v>
      </c>
      <c r="Q586" s="189">
        <v>0.0003</v>
      </c>
      <c r="R586" s="189">
        <f>Q586*H586</f>
        <v>0.025566599999999995</v>
      </c>
      <c r="S586" s="189">
        <v>0</v>
      </c>
      <c r="T586" s="190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91" t="s">
        <v>290</v>
      </c>
      <c r="AT586" s="191" t="s">
        <v>154</v>
      </c>
      <c r="AU586" s="191" t="s">
        <v>89</v>
      </c>
      <c r="AY586" s="19" t="s">
        <v>151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19" t="s">
        <v>89</v>
      </c>
      <c r="BK586" s="192">
        <f>ROUND(I586*H586,2)</f>
        <v>0</v>
      </c>
      <c r="BL586" s="19" t="s">
        <v>290</v>
      </c>
      <c r="BM586" s="191" t="s">
        <v>771</v>
      </c>
    </row>
    <row r="587" spans="1:47" s="2" customFormat="1" ht="11.25">
      <c r="A587" s="36"/>
      <c r="B587" s="37"/>
      <c r="C587" s="38"/>
      <c r="D587" s="193" t="s">
        <v>161</v>
      </c>
      <c r="E587" s="38"/>
      <c r="F587" s="194" t="s">
        <v>772</v>
      </c>
      <c r="G587" s="38"/>
      <c r="H587" s="38"/>
      <c r="I587" s="195"/>
      <c r="J587" s="38"/>
      <c r="K587" s="38"/>
      <c r="L587" s="41"/>
      <c r="M587" s="196"/>
      <c r="N587" s="197"/>
      <c r="O587" s="66"/>
      <c r="P587" s="66"/>
      <c r="Q587" s="66"/>
      <c r="R587" s="66"/>
      <c r="S587" s="66"/>
      <c r="T587" s="6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161</v>
      </c>
      <c r="AU587" s="19" t="s">
        <v>89</v>
      </c>
    </row>
    <row r="588" spans="2:51" s="13" customFormat="1" ht="11.25">
      <c r="B588" s="198"/>
      <c r="C588" s="199"/>
      <c r="D588" s="200" t="s">
        <v>163</v>
      </c>
      <c r="E588" s="201" t="s">
        <v>19</v>
      </c>
      <c r="F588" s="202" t="s">
        <v>401</v>
      </c>
      <c r="G588" s="199"/>
      <c r="H588" s="203">
        <v>37.06</v>
      </c>
      <c r="I588" s="204"/>
      <c r="J588" s="199"/>
      <c r="K588" s="199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163</v>
      </c>
      <c r="AU588" s="209" t="s">
        <v>89</v>
      </c>
      <c r="AV588" s="13" t="s">
        <v>89</v>
      </c>
      <c r="AW588" s="13" t="s">
        <v>37</v>
      </c>
      <c r="AX588" s="13" t="s">
        <v>76</v>
      </c>
      <c r="AY588" s="209" t="s">
        <v>151</v>
      </c>
    </row>
    <row r="589" spans="2:51" s="13" customFormat="1" ht="11.25">
      <c r="B589" s="198"/>
      <c r="C589" s="199"/>
      <c r="D589" s="200" t="s">
        <v>163</v>
      </c>
      <c r="E589" s="201" t="s">
        <v>19</v>
      </c>
      <c r="F589" s="202" t="s">
        <v>402</v>
      </c>
      <c r="G589" s="199"/>
      <c r="H589" s="203">
        <v>31.87</v>
      </c>
      <c r="I589" s="204"/>
      <c r="J589" s="199"/>
      <c r="K589" s="199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163</v>
      </c>
      <c r="AU589" s="209" t="s">
        <v>89</v>
      </c>
      <c r="AV589" s="13" t="s">
        <v>89</v>
      </c>
      <c r="AW589" s="13" t="s">
        <v>37</v>
      </c>
      <c r="AX589" s="13" t="s">
        <v>76</v>
      </c>
      <c r="AY589" s="209" t="s">
        <v>151</v>
      </c>
    </row>
    <row r="590" spans="2:51" s="13" customFormat="1" ht="11.25">
      <c r="B590" s="198"/>
      <c r="C590" s="199"/>
      <c r="D590" s="200" t="s">
        <v>163</v>
      </c>
      <c r="E590" s="201" t="s">
        <v>19</v>
      </c>
      <c r="F590" s="202" t="s">
        <v>403</v>
      </c>
      <c r="G590" s="199"/>
      <c r="H590" s="203">
        <v>16.292</v>
      </c>
      <c r="I590" s="204"/>
      <c r="J590" s="199"/>
      <c r="K590" s="199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163</v>
      </c>
      <c r="AU590" s="209" t="s">
        <v>89</v>
      </c>
      <c r="AV590" s="13" t="s">
        <v>89</v>
      </c>
      <c r="AW590" s="13" t="s">
        <v>37</v>
      </c>
      <c r="AX590" s="13" t="s">
        <v>76</v>
      </c>
      <c r="AY590" s="209" t="s">
        <v>151</v>
      </c>
    </row>
    <row r="591" spans="2:51" s="15" customFormat="1" ht="11.25">
      <c r="B591" s="220"/>
      <c r="C591" s="221"/>
      <c r="D591" s="200" t="s">
        <v>163</v>
      </c>
      <c r="E591" s="222" t="s">
        <v>19</v>
      </c>
      <c r="F591" s="223" t="s">
        <v>173</v>
      </c>
      <c r="G591" s="221"/>
      <c r="H591" s="224">
        <v>85.222</v>
      </c>
      <c r="I591" s="225"/>
      <c r="J591" s="221"/>
      <c r="K591" s="221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163</v>
      </c>
      <c r="AU591" s="230" t="s">
        <v>89</v>
      </c>
      <c r="AV591" s="15" t="s">
        <v>159</v>
      </c>
      <c r="AW591" s="15" t="s">
        <v>37</v>
      </c>
      <c r="AX591" s="15" t="s">
        <v>83</v>
      </c>
      <c r="AY591" s="230" t="s">
        <v>151</v>
      </c>
    </row>
    <row r="592" spans="1:65" s="2" customFormat="1" ht="24.2" customHeight="1">
      <c r="A592" s="36"/>
      <c r="B592" s="37"/>
      <c r="C592" s="231" t="s">
        <v>257</v>
      </c>
      <c r="D592" s="231" t="s">
        <v>219</v>
      </c>
      <c r="E592" s="232" t="s">
        <v>773</v>
      </c>
      <c r="F592" s="233" t="s">
        <v>774</v>
      </c>
      <c r="G592" s="234" t="s">
        <v>157</v>
      </c>
      <c r="H592" s="235">
        <v>93.744</v>
      </c>
      <c r="I592" s="236"/>
      <c r="J592" s="237">
        <f>ROUND(I592*H592,2)</f>
        <v>0</v>
      </c>
      <c r="K592" s="233" t="s">
        <v>158</v>
      </c>
      <c r="L592" s="238"/>
      <c r="M592" s="239" t="s">
        <v>19</v>
      </c>
      <c r="N592" s="240" t="s">
        <v>48</v>
      </c>
      <c r="O592" s="66"/>
      <c r="P592" s="189">
        <f>O592*H592</f>
        <v>0</v>
      </c>
      <c r="Q592" s="189">
        <v>0.00275</v>
      </c>
      <c r="R592" s="189">
        <f>Q592*H592</f>
        <v>0.25779599999999997</v>
      </c>
      <c r="S592" s="189">
        <v>0</v>
      </c>
      <c r="T592" s="190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91" t="s">
        <v>392</v>
      </c>
      <c r="AT592" s="191" t="s">
        <v>219</v>
      </c>
      <c r="AU592" s="191" t="s">
        <v>89</v>
      </c>
      <c r="AY592" s="19" t="s">
        <v>151</v>
      </c>
      <c r="BE592" s="192">
        <f>IF(N592="základní",J592,0)</f>
        <v>0</v>
      </c>
      <c r="BF592" s="192">
        <f>IF(N592="snížená",J592,0)</f>
        <v>0</v>
      </c>
      <c r="BG592" s="192">
        <f>IF(N592="zákl. přenesená",J592,0)</f>
        <v>0</v>
      </c>
      <c r="BH592" s="192">
        <f>IF(N592="sníž. přenesená",J592,0)</f>
        <v>0</v>
      </c>
      <c r="BI592" s="192">
        <f>IF(N592="nulová",J592,0)</f>
        <v>0</v>
      </c>
      <c r="BJ592" s="19" t="s">
        <v>89</v>
      </c>
      <c r="BK592" s="192">
        <f>ROUND(I592*H592,2)</f>
        <v>0</v>
      </c>
      <c r="BL592" s="19" t="s">
        <v>290</v>
      </c>
      <c r="BM592" s="191" t="s">
        <v>775</v>
      </c>
    </row>
    <row r="593" spans="2:51" s="13" customFormat="1" ht="11.25">
      <c r="B593" s="198"/>
      <c r="C593" s="199"/>
      <c r="D593" s="200" t="s">
        <v>163</v>
      </c>
      <c r="E593" s="201" t="s">
        <v>19</v>
      </c>
      <c r="F593" s="202" t="s">
        <v>776</v>
      </c>
      <c r="G593" s="199"/>
      <c r="H593" s="203">
        <v>93.744</v>
      </c>
      <c r="I593" s="204"/>
      <c r="J593" s="199"/>
      <c r="K593" s="199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163</v>
      </c>
      <c r="AU593" s="209" t="s">
        <v>89</v>
      </c>
      <c r="AV593" s="13" t="s">
        <v>89</v>
      </c>
      <c r="AW593" s="13" t="s">
        <v>37</v>
      </c>
      <c r="AX593" s="13" t="s">
        <v>83</v>
      </c>
      <c r="AY593" s="209" t="s">
        <v>151</v>
      </c>
    </row>
    <row r="594" spans="1:65" s="2" customFormat="1" ht="16.5" customHeight="1">
      <c r="A594" s="36"/>
      <c r="B594" s="37"/>
      <c r="C594" s="180" t="s">
        <v>777</v>
      </c>
      <c r="D594" s="180" t="s">
        <v>154</v>
      </c>
      <c r="E594" s="181" t="s">
        <v>778</v>
      </c>
      <c r="F594" s="182" t="s">
        <v>779</v>
      </c>
      <c r="G594" s="183" t="s">
        <v>205</v>
      </c>
      <c r="H594" s="184">
        <v>64.88</v>
      </c>
      <c r="I594" s="185"/>
      <c r="J594" s="186">
        <f>ROUND(I594*H594,2)</f>
        <v>0</v>
      </c>
      <c r="K594" s="182" t="s">
        <v>158</v>
      </c>
      <c r="L594" s="41"/>
      <c r="M594" s="187" t="s">
        <v>19</v>
      </c>
      <c r="N594" s="188" t="s">
        <v>48</v>
      </c>
      <c r="O594" s="66"/>
      <c r="P594" s="189">
        <f>O594*H594</f>
        <v>0</v>
      </c>
      <c r="Q594" s="189">
        <v>1E-05</v>
      </c>
      <c r="R594" s="189">
        <f>Q594*H594</f>
        <v>0.0006488</v>
      </c>
      <c r="S594" s="189">
        <v>0</v>
      </c>
      <c r="T594" s="190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191" t="s">
        <v>290</v>
      </c>
      <c r="AT594" s="191" t="s">
        <v>154</v>
      </c>
      <c r="AU594" s="191" t="s">
        <v>89</v>
      </c>
      <c r="AY594" s="19" t="s">
        <v>151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19" t="s">
        <v>89</v>
      </c>
      <c r="BK594" s="192">
        <f>ROUND(I594*H594,2)</f>
        <v>0</v>
      </c>
      <c r="BL594" s="19" t="s">
        <v>290</v>
      </c>
      <c r="BM594" s="191" t="s">
        <v>780</v>
      </c>
    </row>
    <row r="595" spans="1:47" s="2" customFormat="1" ht="11.25">
      <c r="A595" s="36"/>
      <c r="B595" s="37"/>
      <c r="C595" s="38"/>
      <c r="D595" s="193" t="s">
        <v>161</v>
      </c>
      <c r="E595" s="38"/>
      <c r="F595" s="194" t="s">
        <v>781</v>
      </c>
      <c r="G595" s="38"/>
      <c r="H595" s="38"/>
      <c r="I595" s="195"/>
      <c r="J595" s="38"/>
      <c r="K595" s="38"/>
      <c r="L595" s="41"/>
      <c r="M595" s="196"/>
      <c r="N595" s="197"/>
      <c r="O595" s="66"/>
      <c r="P595" s="66"/>
      <c r="Q595" s="66"/>
      <c r="R595" s="66"/>
      <c r="S595" s="66"/>
      <c r="T595" s="67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9" t="s">
        <v>161</v>
      </c>
      <c r="AU595" s="19" t="s">
        <v>89</v>
      </c>
    </row>
    <row r="596" spans="2:51" s="13" customFormat="1" ht="11.25">
      <c r="B596" s="198"/>
      <c r="C596" s="199"/>
      <c r="D596" s="200" t="s">
        <v>163</v>
      </c>
      <c r="E596" s="201" t="s">
        <v>19</v>
      </c>
      <c r="F596" s="202" t="s">
        <v>782</v>
      </c>
      <c r="G596" s="199"/>
      <c r="H596" s="203">
        <v>25.68</v>
      </c>
      <c r="I596" s="204"/>
      <c r="J596" s="199"/>
      <c r="K596" s="199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163</v>
      </c>
      <c r="AU596" s="209" t="s">
        <v>89</v>
      </c>
      <c r="AV596" s="13" t="s">
        <v>89</v>
      </c>
      <c r="AW596" s="13" t="s">
        <v>37</v>
      </c>
      <c r="AX596" s="13" t="s">
        <v>76</v>
      </c>
      <c r="AY596" s="209" t="s">
        <v>151</v>
      </c>
    </row>
    <row r="597" spans="2:51" s="13" customFormat="1" ht="11.25">
      <c r="B597" s="198"/>
      <c r="C597" s="199"/>
      <c r="D597" s="200" t="s">
        <v>163</v>
      </c>
      <c r="E597" s="201" t="s">
        <v>19</v>
      </c>
      <c r="F597" s="202" t="s">
        <v>783</v>
      </c>
      <c r="G597" s="199"/>
      <c r="H597" s="203">
        <v>22.22</v>
      </c>
      <c r="I597" s="204"/>
      <c r="J597" s="199"/>
      <c r="K597" s="199"/>
      <c r="L597" s="205"/>
      <c r="M597" s="206"/>
      <c r="N597" s="207"/>
      <c r="O597" s="207"/>
      <c r="P597" s="207"/>
      <c r="Q597" s="207"/>
      <c r="R597" s="207"/>
      <c r="S597" s="207"/>
      <c r="T597" s="208"/>
      <c r="AT597" s="209" t="s">
        <v>163</v>
      </c>
      <c r="AU597" s="209" t="s">
        <v>89</v>
      </c>
      <c r="AV597" s="13" t="s">
        <v>89</v>
      </c>
      <c r="AW597" s="13" t="s">
        <v>37</v>
      </c>
      <c r="AX597" s="13" t="s">
        <v>76</v>
      </c>
      <c r="AY597" s="209" t="s">
        <v>151</v>
      </c>
    </row>
    <row r="598" spans="2:51" s="13" customFormat="1" ht="11.25">
      <c r="B598" s="198"/>
      <c r="C598" s="199"/>
      <c r="D598" s="200" t="s">
        <v>163</v>
      </c>
      <c r="E598" s="201" t="s">
        <v>19</v>
      </c>
      <c r="F598" s="202" t="s">
        <v>784</v>
      </c>
      <c r="G598" s="199"/>
      <c r="H598" s="203">
        <v>16.98</v>
      </c>
      <c r="I598" s="204"/>
      <c r="J598" s="199"/>
      <c r="K598" s="199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163</v>
      </c>
      <c r="AU598" s="209" t="s">
        <v>89</v>
      </c>
      <c r="AV598" s="13" t="s">
        <v>89</v>
      </c>
      <c r="AW598" s="13" t="s">
        <v>37</v>
      </c>
      <c r="AX598" s="13" t="s">
        <v>76</v>
      </c>
      <c r="AY598" s="209" t="s">
        <v>151</v>
      </c>
    </row>
    <row r="599" spans="2:51" s="15" customFormat="1" ht="11.25">
      <c r="B599" s="220"/>
      <c r="C599" s="221"/>
      <c r="D599" s="200" t="s">
        <v>163</v>
      </c>
      <c r="E599" s="222" t="s">
        <v>19</v>
      </c>
      <c r="F599" s="223" t="s">
        <v>173</v>
      </c>
      <c r="G599" s="221"/>
      <c r="H599" s="224">
        <v>64.88</v>
      </c>
      <c r="I599" s="225"/>
      <c r="J599" s="221"/>
      <c r="K599" s="221"/>
      <c r="L599" s="226"/>
      <c r="M599" s="227"/>
      <c r="N599" s="228"/>
      <c r="O599" s="228"/>
      <c r="P599" s="228"/>
      <c r="Q599" s="228"/>
      <c r="R599" s="228"/>
      <c r="S599" s="228"/>
      <c r="T599" s="229"/>
      <c r="AT599" s="230" t="s">
        <v>163</v>
      </c>
      <c r="AU599" s="230" t="s">
        <v>89</v>
      </c>
      <c r="AV599" s="15" t="s">
        <v>159</v>
      </c>
      <c r="AW599" s="15" t="s">
        <v>37</v>
      </c>
      <c r="AX599" s="15" t="s">
        <v>83</v>
      </c>
      <c r="AY599" s="230" t="s">
        <v>151</v>
      </c>
    </row>
    <row r="600" spans="1:65" s="2" customFormat="1" ht="16.5" customHeight="1">
      <c r="A600" s="36"/>
      <c r="B600" s="37"/>
      <c r="C600" s="231" t="s">
        <v>785</v>
      </c>
      <c r="D600" s="231" t="s">
        <v>219</v>
      </c>
      <c r="E600" s="232" t="s">
        <v>786</v>
      </c>
      <c r="F600" s="233" t="s">
        <v>787</v>
      </c>
      <c r="G600" s="234" t="s">
        <v>205</v>
      </c>
      <c r="H600" s="235">
        <v>66.178</v>
      </c>
      <c r="I600" s="236"/>
      <c r="J600" s="237">
        <f>ROUND(I600*H600,2)</f>
        <v>0</v>
      </c>
      <c r="K600" s="233" t="s">
        <v>158</v>
      </c>
      <c r="L600" s="238"/>
      <c r="M600" s="239" t="s">
        <v>19</v>
      </c>
      <c r="N600" s="240" t="s">
        <v>48</v>
      </c>
      <c r="O600" s="66"/>
      <c r="P600" s="189">
        <f>O600*H600</f>
        <v>0</v>
      </c>
      <c r="Q600" s="189">
        <v>0.00035</v>
      </c>
      <c r="R600" s="189">
        <f>Q600*H600</f>
        <v>0.0231623</v>
      </c>
      <c r="S600" s="189">
        <v>0</v>
      </c>
      <c r="T600" s="190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91" t="s">
        <v>392</v>
      </c>
      <c r="AT600" s="191" t="s">
        <v>219</v>
      </c>
      <c r="AU600" s="191" t="s">
        <v>89</v>
      </c>
      <c r="AY600" s="19" t="s">
        <v>151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19" t="s">
        <v>89</v>
      </c>
      <c r="BK600" s="192">
        <f>ROUND(I600*H600,2)</f>
        <v>0</v>
      </c>
      <c r="BL600" s="19" t="s">
        <v>290</v>
      </c>
      <c r="BM600" s="191" t="s">
        <v>788</v>
      </c>
    </row>
    <row r="601" spans="2:51" s="13" customFormat="1" ht="11.25">
      <c r="B601" s="198"/>
      <c r="C601" s="199"/>
      <c r="D601" s="200" t="s">
        <v>163</v>
      </c>
      <c r="E601" s="201" t="s">
        <v>19</v>
      </c>
      <c r="F601" s="202" t="s">
        <v>789</v>
      </c>
      <c r="G601" s="199"/>
      <c r="H601" s="203">
        <v>66.178</v>
      </c>
      <c r="I601" s="204"/>
      <c r="J601" s="199"/>
      <c r="K601" s="199"/>
      <c r="L601" s="205"/>
      <c r="M601" s="206"/>
      <c r="N601" s="207"/>
      <c r="O601" s="207"/>
      <c r="P601" s="207"/>
      <c r="Q601" s="207"/>
      <c r="R601" s="207"/>
      <c r="S601" s="207"/>
      <c r="T601" s="208"/>
      <c r="AT601" s="209" t="s">
        <v>163</v>
      </c>
      <c r="AU601" s="209" t="s">
        <v>89</v>
      </c>
      <c r="AV601" s="13" t="s">
        <v>89</v>
      </c>
      <c r="AW601" s="13" t="s">
        <v>37</v>
      </c>
      <c r="AX601" s="13" t="s">
        <v>83</v>
      </c>
      <c r="AY601" s="209" t="s">
        <v>151</v>
      </c>
    </row>
    <row r="602" spans="1:65" s="2" customFormat="1" ht="24.2" customHeight="1">
      <c r="A602" s="36"/>
      <c r="B602" s="37"/>
      <c r="C602" s="180" t="s">
        <v>790</v>
      </c>
      <c r="D602" s="180" t="s">
        <v>154</v>
      </c>
      <c r="E602" s="181" t="s">
        <v>791</v>
      </c>
      <c r="F602" s="182" t="s">
        <v>792</v>
      </c>
      <c r="G602" s="183" t="s">
        <v>342</v>
      </c>
      <c r="H602" s="184">
        <v>0.31</v>
      </c>
      <c r="I602" s="185"/>
      <c r="J602" s="186">
        <f>ROUND(I602*H602,2)</f>
        <v>0</v>
      </c>
      <c r="K602" s="182" t="s">
        <v>158</v>
      </c>
      <c r="L602" s="41"/>
      <c r="M602" s="187" t="s">
        <v>19</v>
      </c>
      <c r="N602" s="188" t="s">
        <v>48</v>
      </c>
      <c r="O602" s="66"/>
      <c r="P602" s="189">
        <f>O602*H602</f>
        <v>0</v>
      </c>
      <c r="Q602" s="189">
        <v>0</v>
      </c>
      <c r="R602" s="189">
        <f>Q602*H602</f>
        <v>0</v>
      </c>
      <c r="S602" s="189">
        <v>0</v>
      </c>
      <c r="T602" s="190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191" t="s">
        <v>290</v>
      </c>
      <c r="AT602" s="191" t="s">
        <v>154</v>
      </c>
      <c r="AU602" s="191" t="s">
        <v>89</v>
      </c>
      <c r="AY602" s="19" t="s">
        <v>151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19" t="s">
        <v>89</v>
      </c>
      <c r="BK602" s="192">
        <f>ROUND(I602*H602,2)</f>
        <v>0</v>
      </c>
      <c r="BL602" s="19" t="s">
        <v>290</v>
      </c>
      <c r="BM602" s="191" t="s">
        <v>793</v>
      </c>
    </row>
    <row r="603" spans="1:47" s="2" customFormat="1" ht="11.25">
      <c r="A603" s="36"/>
      <c r="B603" s="37"/>
      <c r="C603" s="38"/>
      <c r="D603" s="193" t="s">
        <v>161</v>
      </c>
      <c r="E603" s="38"/>
      <c r="F603" s="194" t="s">
        <v>794</v>
      </c>
      <c r="G603" s="38"/>
      <c r="H603" s="38"/>
      <c r="I603" s="195"/>
      <c r="J603" s="38"/>
      <c r="K603" s="38"/>
      <c r="L603" s="41"/>
      <c r="M603" s="196"/>
      <c r="N603" s="197"/>
      <c r="O603" s="66"/>
      <c r="P603" s="66"/>
      <c r="Q603" s="66"/>
      <c r="R603" s="66"/>
      <c r="S603" s="66"/>
      <c r="T603" s="67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T603" s="19" t="s">
        <v>161</v>
      </c>
      <c r="AU603" s="19" t="s">
        <v>89</v>
      </c>
    </row>
    <row r="604" spans="1:65" s="2" customFormat="1" ht="24.2" customHeight="1">
      <c r="A604" s="36"/>
      <c r="B604" s="37"/>
      <c r="C604" s="180" t="s">
        <v>795</v>
      </c>
      <c r="D604" s="180" t="s">
        <v>154</v>
      </c>
      <c r="E604" s="181" t="s">
        <v>796</v>
      </c>
      <c r="F604" s="182" t="s">
        <v>797</v>
      </c>
      <c r="G604" s="183" t="s">
        <v>342</v>
      </c>
      <c r="H604" s="184">
        <v>0.31</v>
      </c>
      <c r="I604" s="185"/>
      <c r="J604" s="186">
        <f>ROUND(I604*H604,2)</f>
        <v>0</v>
      </c>
      <c r="K604" s="182" t="s">
        <v>158</v>
      </c>
      <c r="L604" s="41"/>
      <c r="M604" s="187" t="s">
        <v>19</v>
      </c>
      <c r="N604" s="188" t="s">
        <v>48</v>
      </c>
      <c r="O604" s="66"/>
      <c r="P604" s="189">
        <f>O604*H604</f>
        <v>0</v>
      </c>
      <c r="Q604" s="189">
        <v>0</v>
      </c>
      <c r="R604" s="189">
        <f>Q604*H604</f>
        <v>0</v>
      </c>
      <c r="S604" s="189">
        <v>0</v>
      </c>
      <c r="T604" s="190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91" t="s">
        <v>290</v>
      </c>
      <c r="AT604" s="191" t="s">
        <v>154</v>
      </c>
      <c r="AU604" s="191" t="s">
        <v>89</v>
      </c>
      <c r="AY604" s="19" t="s">
        <v>151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89</v>
      </c>
      <c r="BK604" s="192">
        <f>ROUND(I604*H604,2)</f>
        <v>0</v>
      </c>
      <c r="BL604" s="19" t="s">
        <v>290</v>
      </c>
      <c r="BM604" s="191" t="s">
        <v>798</v>
      </c>
    </row>
    <row r="605" spans="1:47" s="2" customFormat="1" ht="11.25">
      <c r="A605" s="36"/>
      <c r="B605" s="37"/>
      <c r="C605" s="38"/>
      <c r="D605" s="193" t="s">
        <v>161</v>
      </c>
      <c r="E605" s="38"/>
      <c r="F605" s="194" t="s">
        <v>799</v>
      </c>
      <c r="G605" s="38"/>
      <c r="H605" s="38"/>
      <c r="I605" s="195"/>
      <c r="J605" s="38"/>
      <c r="K605" s="38"/>
      <c r="L605" s="41"/>
      <c r="M605" s="196"/>
      <c r="N605" s="197"/>
      <c r="O605" s="66"/>
      <c r="P605" s="66"/>
      <c r="Q605" s="66"/>
      <c r="R605" s="66"/>
      <c r="S605" s="66"/>
      <c r="T605" s="67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161</v>
      </c>
      <c r="AU605" s="19" t="s">
        <v>89</v>
      </c>
    </row>
    <row r="606" spans="2:63" s="12" customFormat="1" ht="22.9" customHeight="1">
      <c r="B606" s="164"/>
      <c r="C606" s="165"/>
      <c r="D606" s="166" t="s">
        <v>75</v>
      </c>
      <c r="E606" s="178" t="s">
        <v>800</v>
      </c>
      <c r="F606" s="178" t="s">
        <v>801</v>
      </c>
      <c r="G606" s="165"/>
      <c r="H606" s="165"/>
      <c r="I606" s="168"/>
      <c r="J606" s="179">
        <f>BK606</f>
        <v>0</v>
      </c>
      <c r="K606" s="165"/>
      <c r="L606" s="170"/>
      <c r="M606" s="171"/>
      <c r="N606" s="172"/>
      <c r="O606" s="172"/>
      <c r="P606" s="173">
        <f>SUM(P607:P638)</f>
        <v>0</v>
      </c>
      <c r="Q606" s="172"/>
      <c r="R606" s="173">
        <f>SUM(R607:R638)</f>
        <v>0.5089641</v>
      </c>
      <c r="S606" s="172"/>
      <c r="T606" s="174">
        <f>SUM(T607:T638)</f>
        <v>0</v>
      </c>
      <c r="AR606" s="175" t="s">
        <v>89</v>
      </c>
      <c r="AT606" s="176" t="s">
        <v>75</v>
      </c>
      <c r="AU606" s="176" t="s">
        <v>83</v>
      </c>
      <c r="AY606" s="175" t="s">
        <v>151</v>
      </c>
      <c r="BK606" s="177">
        <f>SUM(BK607:BK638)</f>
        <v>0</v>
      </c>
    </row>
    <row r="607" spans="1:65" s="2" customFormat="1" ht="16.5" customHeight="1">
      <c r="A607" s="36"/>
      <c r="B607" s="37"/>
      <c r="C607" s="180" t="s">
        <v>802</v>
      </c>
      <c r="D607" s="180" t="s">
        <v>154</v>
      </c>
      <c r="E607" s="181" t="s">
        <v>803</v>
      </c>
      <c r="F607" s="182" t="s">
        <v>804</v>
      </c>
      <c r="G607" s="183" t="s">
        <v>157</v>
      </c>
      <c r="H607" s="184">
        <v>25.665</v>
      </c>
      <c r="I607" s="185"/>
      <c r="J607" s="186">
        <f>ROUND(I607*H607,2)</f>
        <v>0</v>
      </c>
      <c r="K607" s="182" t="s">
        <v>158</v>
      </c>
      <c r="L607" s="41"/>
      <c r="M607" s="187" t="s">
        <v>19</v>
      </c>
      <c r="N607" s="188" t="s">
        <v>48</v>
      </c>
      <c r="O607" s="66"/>
      <c r="P607" s="189">
        <f>O607*H607</f>
        <v>0</v>
      </c>
      <c r="Q607" s="189">
        <v>0</v>
      </c>
      <c r="R607" s="189">
        <f>Q607*H607</f>
        <v>0</v>
      </c>
      <c r="S607" s="189">
        <v>0</v>
      </c>
      <c r="T607" s="190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91" t="s">
        <v>290</v>
      </c>
      <c r="AT607" s="191" t="s">
        <v>154</v>
      </c>
      <c r="AU607" s="191" t="s">
        <v>89</v>
      </c>
      <c r="AY607" s="19" t="s">
        <v>151</v>
      </c>
      <c r="BE607" s="192">
        <f>IF(N607="základní",J607,0)</f>
        <v>0</v>
      </c>
      <c r="BF607" s="192">
        <f>IF(N607="snížená",J607,0)</f>
        <v>0</v>
      </c>
      <c r="BG607" s="192">
        <f>IF(N607="zákl. přenesená",J607,0)</f>
        <v>0</v>
      </c>
      <c r="BH607" s="192">
        <f>IF(N607="sníž. přenesená",J607,0)</f>
        <v>0</v>
      </c>
      <c r="BI607" s="192">
        <f>IF(N607="nulová",J607,0)</f>
        <v>0</v>
      </c>
      <c r="BJ607" s="19" t="s">
        <v>89</v>
      </c>
      <c r="BK607" s="192">
        <f>ROUND(I607*H607,2)</f>
        <v>0</v>
      </c>
      <c r="BL607" s="19" t="s">
        <v>290</v>
      </c>
      <c r="BM607" s="191" t="s">
        <v>805</v>
      </c>
    </row>
    <row r="608" spans="1:47" s="2" customFormat="1" ht="11.25">
      <c r="A608" s="36"/>
      <c r="B608" s="37"/>
      <c r="C608" s="38"/>
      <c r="D608" s="193" t="s">
        <v>161</v>
      </c>
      <c r="E608" s="38"/>
      <c r="F608" s="194" t="s">
        <v>806</v>
      </c>
      <c r="G608" s="38"/>
      <c r="H608" s="38"/>
      <c r="I608" s="195"/>
      <c r="J608" s="38"/>
      <c r="K608" s="38"/>
      <c r="L608" s="41"/>
      <c r="M608" s="196"/>
      <c r="N608" s="197"/>
      <c r="O608" s="66"/>
      <c r="P608" s="66"/>
      <c r="Q608" s="66"/>
      <c r="R608" s="66"/>
      <c r="S608" s="66"/>
      <c r="T608" s="67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T608" s="19" t="s">
        <v>161</v>
      </c>
      <c r="AU608" s="19" t="s">
        <v>89</v>
      </c>
    </row>
    <row r="609" spans="2:51" s="13" customFormat="1" ht="11.25">
      <c r="B609" s="198"/>
      <c r="C609" s="199"/>
      <c r="D609" s="200" t="s">
        <v>163</v>
      </c>
      <c r="E609" s="201" t="s">
        <v>19</v>
      </c>
      <c r="F609" s="202" t="s">
        <v>807</v>
      </c>
      <c r="G609" s="199"/>
      <c r="H609" s="203">
        <v>2.025</v>
      </c>
      <c r="I609" s="204"/>
      <c r="J609" s="199"/>
      <c r="K609" s="199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163</v>
      </c>
      <c r="AU609" s="209" t="s">
        <v>89</v>
      </c>
      <c r="AV609" s="13" t="s">
        <v>89</v>
      </c>
      <c r="AW609" s="13" t="s">
        <v>37</v>
      </c>
      <c r="AX609" s="13" t="s">
        <v>76</v>
      </c>
      <c r="AY609" s="209" t="s">
        <v>151</v>
      </c>
    </row>
    <row r="610" spans="2:51" s="13" customFormat="1" ht="11.25">
      <c r="B610" s="198"/>
      <c r="C610" s="199"/>
      <c r="D610" s="200" t="s">
        <v>163</v>
      </c>
      <c r="E610" s="201" t="s">
        <v>19</v>
      </c>
      <c r="F610" s="202" t="s">
        <v>808</v>
      </c>
      <c r="G610" s="199"/>
      <c r="H610" s="203">
        <v>14.7</v>
      </c>
      <c r="I610" s="204"/>
      <c r="J610" s="199"/>
      <c r="K610" s="199"/>
      <c r="L610" s="205"/>
      <c r="M610" s="206"/>
      <c r="N610" s="207"/>
      <c r="O610" s="207"/>
      <c r="P610" s="207"/>
      <c r="Q610" s="207"/>
      <c r="R610" s="207"/>
      <c r="S610" s="207"/>
      <c r="T610" s="208"/>
      <c r="AT610" s="209" t="s">
        <v>163</v>
      </c>
      <c r="AU610" s="209" t="s">
        <v>89</v>
      </c>
      <c r="AV610" s="13" t="s">
        <v>89</v>
      </c>
      <c r="AW610" s="13" t="s">
        <v>37</v>
      </c>
      <c r="AX610" s="13" t="s">
        <v>76</v>
      </c>
      <c r="AY610" s="209" t="s">
        <v>151</v>
      </c>
    </row>
    <row r="611" spans="2:51" s="13" customFormat="1" ht="11.25">
      <c r="B611" s="198"/>
      <c r="C611" s="199"/>
      <c r="D611" s="200" t="s">
        <v>163</v>
      </c>
      <c r="E611" s="201" t="s">
        <v>19</v>
      </c>
      <c r="F611" s="202" t="s">
        <v>809</v>
      </c>
      <c r="G611" s="199"/>
      <c r="H611" s="203">
        <v>8.94</v>
      </c>
      <c r="I611" s="204"/>
      <c r="J611" s="199"/>
      <c r="K611" s="199"/>
      <c r="L611" s="205"/>
      <c r="M611" s="206"/>
      <c r="N611" s="207"/>
      <c r="O611" s="207"/>
      <c r="P611" s="207"/>
      <c r="Q611" s="207"/>
      <c r="R611" s="207"/>
      <c r="S611" s="207"/>
      <c r="T611" s="208"/>
      <c r="AT611" s="209" t="s">
        <v>163</v>
      </c>
      <c r="AU611" s="209" t="s">
        <v>89</v>
      </c>
      <c r="AV611" s="13" t="s">
        <v>89</v>
      </c>
      <c r="AW611" s="13" t="s">
        <v>37</v>
      </c>
      <c r="AX611" s="13" t="s">
        <v>76</v>
      </c>
      <c r="AY611" s="209" t="s">
        <v>151</v>
      </c>
    </row>
    <row r="612" spans="2:51" s="15" customFormat="1" ht="11.25">
      <c r="B612" s="220"/>
      <c r="C612" s="221"/>
      <c r="D612" s="200" t="s">
        <v>163</v>
      </c>
      <c r="E612" s="222" t="s">
        <v>19</v>
      </c>
      <c r="F612" s="223" t="s">
        <v>173</v>
      </c>
      <c r="G612" s="221"/>
      <c r="H612" s="224">
        <v>25.665</v>
      </c>
      <c r="I612" s="225"/>
      <c r="J612" s="221"/>
      <c r="K612" s="221"/>
      <c r="L612" s="226"/>
      <c r="M612" s="227"/>
      <c r="N612" s="228"/>
      <c r="O612" s="228"/>
      <c r="P612" s="228"/>
      <c r="Q612" s="228"/>
      <c r="R612" s="228"/>
      <c r="S612" s="228"/>
      <c r="T612" s="229"/>
      <c r="AT612" s="230" t="s">
        <v>163</v>
      </c>
      <c r="AU612" s="230" t="s">
        <v>89</v>
      </c>
      <c r="AV612" s="15" t="s">
        <v>159</v>
      </c>
      <c r="AW612" s="15" t="s">
        <v>37</v>
      </c>
      <c r="AX612" s="15" t="s">
        <v>83</v>
      </c>
      <c r="AY612" s="230" t="s">
        <v>151</v>
      </c>
    </row>
    <row r="613" spans="1:65" s="2" customFormat="1" ht="16.5" customHeight="1">
      <c r="A613" s="36"/>
      <c r="B613" s="37"/>
      <c r="C613" s="180" t="s">
        <v>810</v>
      </c>
      <c r="D613" s="180" t="s">
        <v>154</v>
      </c>
      <c r="E613" s="181" t="s">
        <v>811</v>
      </c>
      <c r="F613" s="182" t="s">
        <v>812</v>
      </c>
      <c r="G613" s="183" t="s">
        <v>157</v>
      </c>
      <c r="H613" s="184">
        <v>25.665</v>
      </c>
      <c r="I613" s="185"/>
      <c r="J613" s="186">
        <f>ROUND(I613*H613,2)</f>
        <v>0</v>
      </c>
      <c r="K613" s="182" t="s">
        <v>158</v>
      </c>
      <c r="L613" s="41"/>
      <c r="M613" s="187" t="s">
        <v>19</v>
      </c>
      <c r="N613" s="188" t="s">
        <v>48</v>
      </c>
      <c r="O613" s="66"/>
      <c r="P613" s="189">
        <f>O613*H613</f>
        <v>0</v>
      </c>
      <c r="Q613" s="189">
        <v>0.0003</v>
      </c>
      <c r="R613" s="189">
        <f>Q613*H613</f>
        <v>0.007699499999999999</v>
      </c>
      <c r="S613" s="189">
        <v>0</v>
      </c>
      <c r="T613" s="190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91" t="s">
        <v>290</v>
      </c>
      <c r="AT613" s="191" t="s">
        <v>154</v>
      </c>
      <c r="AU613" s="191" t="s">
        <v>89</v>
      </c>
      <c r="AY613" s="19" t="s">
        <v>151</v>
      </c>
      <c r="BE613" s="192">
        <f>IF(N613="základní",J613,0)</f>
        <v>0</v>
      </c>
      <c r="BF613" s="192">
        <f>IF(N613="snížená",J613,0)</f>
        <v>0</v>
      </c>
      <c r="BG613" s="192">
        <f>IF(N613="zákl. přenesená",J613,0)</f>
        <v>0</v>
      </c>
      <c r="BH613" s="192">
        <f>IF(N613="sníž. přenesená",J613,0)</f>
        <v>0</v>
      </c>
      <c r="BI613" s="192">
        <f>IF(N613="nulová",J613,0)</f>
        <v>0</v>
      </c>
      <c r="BJ613" s="19" t="s">
        <v>89</v>
      </c>
      <c r="BK613" s="192">
        <f>ROUND(I613*H613,2)</f>
        <v>0</v>
      </c>
      <c r="BL613" s="19" t="s">
        <v>290</v>
      </c>
      <c r="BM613" s="191" t="s">
        <v>813</v>
      </c>
    </row>
    <row r="614" spans="1:47" s="2" customFormat="1" ht="11.25">
      <c r="A614" s="36"/>
      <c r="B614" s="37"/>
      <c r="C614" s="38"/>
      <c r="D614" s="193" t="s">
        <v>161</v>
      </c>
      <c r="E614" s="38"/>
      <c r="F614" s="194" t="s">
        <v>814</v>
      </c>
      <c r="G614" s="38"/>
      <c r="H614" s="38"/>
      <c r="I614" s="195"/>
      <c r="J614" s="38"/>
      <c r="K614" s="38"/>
      <c r="L614" s="41"/>
      <c r="M614" s="196"/>
      <c r="N614" s="197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161</v>
      </c>
      <c r="AU614" s="19" t="s">
        <v>89</v>
      </c>
    </row>
    <row r="615" spans="1:65" s="2" customFormat="1" ht="16.5" customHeight="1">
      <c r="A615" s="36"/>
      <c r="B615" s="37"/>
      <c r="C615" s="180" t="s">
        <v>815</v>
      </c>
      <c r="D615" s="180" t="s">
        <v>154</v>
      </c>
      <c r="E615" s="181" t="s">
        <v>816</v>
      </c>
      <c r="F615" s="182" t="s">
        <v>817</v>
      </c>
      <c r="G615" s="183" t="s">
        <v>157</v>
      </c>
      <c r="H615" s="184">
        <v>8.118</v>
      </c>
      <c r="I615" s="185"/>
      <c r="J615" s="186">
        <f>ROUND(I615*H615,2)</f>
        <v>0</v>
      </c>
      <c r="K615" s="182" t="s">
        <v>158</v>
      </c>
      <c r="L615" s="41"/>
      <c r="M615" s="187" t="s">
        <v>19</v>
      </c>
      <c r="N615" s="188" t="s">
        <v>48</v>
      </c>
      <c r="O615" s="66"/>
      <c r="P615" s="189">
        <f>O615*H615</f>
        <v>0</v>
      </c>
      <c r="Q615" s="189">
        <v>0.0015</v>
      </c>
      <c r="R615" s="189">
        <f>Q615*H615</f>
        <v>0.012177</v>
      </c>
      <c r="S615" s="189">
        <v>0</v>
      </c>
      <c r="T615" s="190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91" t="s">
        <v>290</v>
      </c>
      <c r="AT615" s="191" t="s">
        <v>154</v>
      </c>
      <c r="AU615" s="191" t="s">
        <v>89</v>
      </c>
      <c r="AY615" s="19" t="s">
        <v>151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19" t="s">
        <v>89</v>
      </c>
      <c r="BK615" s="192">
        <f>ROUND(I615*H615,2)</f>
        <v>0</v>
      </c>
      <c r="BL615" s="19" t="s">
        <v>290</v>
      </c>
      <c r="BM615" s="191" t="s">
        <v>818</v>
      </c>
    </row>
    <row r="616" spans="1:47" s="2" customFormat="1" ht="11.25">
      <c r="A616" s="36"/>
      <c r="B616" s="37"/>
      <c r="C616" s="38"/>
      <c r="D616" s="193" t="s">
        <v>161</v>
      </c>
      <c r="E616" s="38"/>
      <c r="F616" s="194" t="s">
        <v>819</v>
      </c>
      <c r="G616" s="38"/>
      <c r="H616" s="38"/>
      <c r="I616" s="195"/>
      <c r="J616" s="38"/>
      <c r="K616" s="38"/>
      <c r="L616" s="41"/>
      <c r="M616" s="196"/>
      <c r="N616" s="197"/>
      <c r="O616" s="66"/>
      <c r="P616" s="66"/>
      <c r="Q616" s="66"/>
      <c r="R616" s="66"/>
      <c r="S616" s="66"/>
      <c r="T616" s="67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T616" s="19" t="s">
        <v>161</v>
      </c>
      <c r="AU616" s="19" t="s">
        <v>89</v>
      </c>
    </row>
    <row r="617" spans="2:51" s="14" customFormat="1" ht="11.25">
      <c r="B617" s="210"/>
      <c r="C617" s="211"/>
      <c r="D617" s="200" t="s">
        <v>163</v>
      </c>
      <c r="E617" s="212" t="s">
        <v>19</v>
      </c>
      <c r="F617" s="213" t="s">
        <v>820</v>
      </c>
      <c r="G617" s="211"/>
      <c r="H617" s="212" t="s">
        <v>19</v>
      </c>
      <c r="I617" s="214"/>
      <c r="J617" s="211"/>
      <c r="K617" s="211"/>
      <c r="L617" s="215"/>
      <c r="M617" s="216"/>
      <c r="N617" s="217"/>
      <c r="O617" s="217"/>
      <c r="P617" s="217"/>
      <c r="Q617" s="217"/>
      <c r="R617" s="217"/>
      <c r="S617" s="217"/>
      <c r="T617" s="218"/>
      <c r="AT617" s="219" t="s">
        <v>163</v>
      </c>
      <c r="AU617" s="219" t="s">
        <v>89</v>
      </c>
      <c r="AV617" s="14" t="s">
        <v>83</v>
      </c>
      <c r="AW617" s="14" t="s">
        <v>37</v>
      </c>
      <c r="AX617" s="14" t="s">
        <v>76</v>
      </c>
      <c r="AY617" s="219" t="s">
        <v>151</v>
      </c>
    </row>
    <row r="618" spans="2:51" s="13" customFormat="1" ht="11.25">
      <c r="B618" s="198"/>
      <c r="C618" s="199"/>
      <c r="D618" s="200" t="s">
        <v>163</v>
      </c>
      <c r="E618" s="201" t="s">
        <v>19</v>
      </c>
      <c r="F618" s="202" t="s">
        <v>821</v>
      </c>
      <c r="G618" s="199"/>
      <c r="H618" s="203">
        <v>7</v>
      </c>
      <c r="I618" s="204"/>
      <c r="J618" s="199"/>
      <c r="K618" s="199"/>
      <c r="L618" s="205"/>
      <c r="M618" s="206"/>
      <c r="N618" s="207"/>
      <c r="O618" s="207"/>
      <c r="P618" s="207"/>
      <c r="Q618" s="207"/>
      <c r="R618" s="207"/>
      <c r="S618" s="207"/>
      <c r="T618" s="208"/>
      <c r="AT618" s="209" t="s">
        <v>163</v>
      </c>
      <c r="AU618" s="209" t="s">
        <v>89</v>
      </c>
      <c r="AV618" s="13" t="s">
        <v>89</v>
      </c>
      <c r="AW618" s="13" t="s">
        <v>37</v>
      </c>
      <c r="AX618" s="13" t="s">
        <v>76</v>
      </c>
      <c r="AY618" s="209" t="s">
        <v>151</v>
      </c>
    </row>
    <row r="619" spans="2:51" s="13" customFormat="1" ht="11.25">
      <c r="B619" s="198"/>
      <c r="C619" s="199"/>
      <c r="D619" s="200" t="s">
        <v>163</v>
      </c>
      <c r="E619" s="201" t="s">
        <v>19</v>
      </c>
      <c r="F619" s="202" t="s">
        <v>822</v>
      </c>
      <c r="G619" s="199"/>
      <c r="H619" s="203">
        <v>1.118</v>
      </c>
      <c r="I619" s="204"/>
      <c r="J619" s="199"/>
      <c r="K619" s="199"/>
      <c r="L619" s="205"/>
      <c r="M619" s="206"/>
      <c r="N619" s="207"/>
      <c r="O619" s="207"/>
      <c r="P619" s="207"/>
      <c r="Q619" s="207"/>
      <c r="R619" s="207"/>
      <c r="S619" s="207"/>
      <c r="T619" s="208"/>
      <c r="AT619" s="209" t="s">
        <v>163</v>
      </c>
      <c r="AU619" s="209" t="s">
        <v>89</v>
      </c>
      <c r="AV619" s="13" t="s">
        <v>89</v>
      </c>
      <c r="AW619" s="13" t="s">
        <v>37</v>
      </c>
      <c r="AX619" s="13" t="s">
        <v>76</v>
      </c>
      <c r="AY619" s="209" t="s">
        <v>151</v>
      </c>
    </row>
    <row r="620" spans="2:51" s="15" customFormat="1" ht="11.25">
      <c r="B620" s="220"/>
      <c r="C620" s="221"/>
      <c r="D620" s="200" t="s">
        <v>163</v>
      </c>
      <c r="E620" s="222" t="s">
        <v>19</v>
      </c>
      <c r="F620" s="223" t="s">
        <v>173</v>
      </c>
      <c r="G620" s="221"/>
      <c r="H620" s="224">
        <v>8.118</v>
      </c>
      <c r="I620" s="225"/>
      <c r="J620" s="221"/>
      <c r="K620" s="221"/>
      <c r="L620" s="226"/>
      <c r="M620" s="227"/>
      <c r="N620" s="228"/>
      <c r="O620" s="228"/>
      <c r="P620" s="228"/>
      <c r="Q620" s="228"/>
      <c r="R620" s="228"/>
      <c r="S620" s="228"/>
      <c r="T620" s="229"/>
      <c r="AT620" s="230" t="s">
        <v>163</v>
      </c>
      <c r="AU620" s="230" t="s">
        <v>89</v>
      </c>
      <c r="AV620" s="15" t="s">
        <v>159</v>
      </c>
      <c r="AW620" s="15" t="s">
        <v>37</v>
      </c>
      <c r="AX620" s="15" t="s">
        <v>83</v>
      </c>
      <c r="AY620" s="230" t="s">
        <v>151</v>
      </c>
    </row>
    <row r="621" spans="1:65" s="2" customFormat="1" ht="16.5" customHeight="1">
      <c r="A621" s="36"/>
      <c r="B621" s="37"/>
      <c r="C621" s="180" t="s">
        <v>823</v>
      </c>
      <c r="D621" s="180" t="s">
        <v>154</v>
      </c>
      <c r="E621" s="181" t="s">
        <v>824</v>
      </c>
      <c r="F621" s="182" t="s">
        <v>825</v>
      </c>
      <c r="G621" s="183" t="s">
        <v>205</v>
      </c>
      <c r="H621" s="184">
        <v>7</v>
      </c>
      <c r="I621" s="185"/>
      <c r="J621" s="186">
        <f>ROUND(I621*H621,2)</f>
        <v>0</v>
      </c>
      <c r="K621" s="182" t="s">
        <v>158</v>
      </c>
      <c r="L621" s="41"/>
      <c r="M621" s="187" t="s">
        <v>19</v>
      </c>
      <c r="N621" s="188" t="s">
        <v>48</v>
      </c>
      <c r="O621" s="66"/>
      <c r="P621" s="189">
        <f>O621*H621</f>
        <v>0</v>
      </c>
      <c r="Q621" s="189">
        <v>0.00028</v>
      </c>
      <c r="R621" s="189">
        <f>Q621*H621</f>
        <v>0.00196</v>
      </c>
      <c r="S621" s="189">
        <v>0</v>
      </c>
      <c r="T621" s="190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91" t="s">
        <v>290</v>
      </c>
      <c r="AT621" s="191" t="s">
        <v>154</v>
      </c>
      <c r="AU621" s="191" t="s">
        <v>89</v>
      </c>
      <c r="AY621" s="19" t="s">
        <v>151</v>
      </c>
      <c r="BE621" s="192">
        <f>IF(N621="základní",J621,0)</f>
        <v>0</v>
      </c>
      <c r="BF621" s="192">
        <f>IF(N621="snížená",J621,0)</f>
        <v>0</v>
      </c>
      <c r="BG621" s="192">
        <f>IF(N621="zákl. přenesená",J621,0)</f>
        <v>0</v>
      </c>
      <c r="BH621" s="192">
        <f>IF(N621="sníž. přenesená",J621,0)</f>
        <v>0</v>
      </c>
      <c r="BI621" s="192">
        <f>IF(N621="nulová",J621,0)</f>
        <v>0</v>
      </c>
      <c r="BJ621" s="19" t="s">
        <v>89</v>
      </c>
      <c r="BK621" s="192">
        <f>ROUND(I621*H621,2)</f>
        <v>0</v>
      </c>
      <c r="BL621" s="19" t="s">
        <v>290</v>
      </c>
      <c r="BM621" s="191" t="s">
        <v>826</v>
      </c>
    </row>
    <row r="622" spans="1:47" s="2" customFormat="1" ht="11.25">
      <c r="A622" s="36"/>
      <c r="B622" s="37"/>
      <c r="C622" s="38"/>
      <c r="D622" s="193" t="s">
        <v>161</v>
      </c>
      <c r="E622" s="38"/>
      <c r="F622" s="194" t="s">
        <v>827</v>
      </c>
      <c r="G622" s="38"/>
      <c r="H622" s="38"/>
      <c r="I622" s="195"/>
      <c r="J622" s="38"/>
      <c r="K622" s="38"/>
      <c r="L622" s="41"/>
      <c r="M622" s="196"/>
      <c r="N622" s="197"/>
      <c r="O622" s="66"/>
      <c r="P622" s="66"/>
      <c r="Q622" s="66"/>
      <c r="R622" s="66"/>
      <c r="S622" s="66"/>
      <c r="T622" s="6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9" t="s">
        <v>161</v>
      </c>
      <c r="AU622" s="19" t="s">
        <v>89</v>
      </c>
    </row>
    <row r="623" spans="2:51" s="14" customFormat="1" ht="11.25">
      <c r="B623" s="210"/>
      <c r="C623" s="211"/>
      <c r="D623" s="200" t="s">
        <v>163</v>
      </c>
      <c r="E623" s="212" t="s">
        <v>19</v>
      </c>
      <c r="F623" s="213" t="s">
        <v>820</v>
      </c>
      <c r="G623" s="211"/>
      <c r="H623" s="212" t="s">
        <v>19</v>
      </c>
      <c r="I623" s="214"/>
      <c r="J623" s="211"/>
      <c r="K623" s="211"/>
      <c r="L623" s="215"/>
      <c r="M623" s="216"/>
      <c r="N623" s="217"/>
      <c r="O623" s="217"/>
      <c r="P623" s="217"/>
      <c r="Q623" s="217"/>
      <c r="R623" s="217"/>
      <c r="S623" s="217"/>
      <c r="T623" s="218"/>
      <c r="AT623" s="219" t="s">
        <v>163</v>
      </c>
      <c r="AU623" s="219" t="s">
        <v>89</v>
      </c>
      <c r="AV623" s="14" t="s">
        <v>83</v>
      </c>
      <c r="AW623" s="14" t="s">
        <v>37</v>
      </c>
      <c r="AX623" s="14" t="s">
        <v>76</v>
      </c>
      <c r="AY623" s="219" t="s">
        <v>151</v>
      </c>
    </row>
    <row r="624" spans="2:51" s="13" customFormat="1" ht="11.25">
      <c r="B624" s="198"/>
      <c r="C624" s="199"/>
      <c r="D624" s="200" t="s">
        <v>163</v>
      </c>
      <c r="E624" s="201" t="s">
        <v>19</v>
      </c>
      <c r="F624" s="202" t="s">
        <v>828</v>
      </c>
      <c r="G624" s="199"/>
      <c r="H624" s="203">
        <v>5.5</v>
      </c>
      <c r="I624" s="204"/>
      <c r="J624" s="199"/>
      <c r="K624" s="199"/>
      <c r="L624" s="205"/>
      <c r="M624" s="206"/>
      <c r="N624" s="207"/>
      <c r="O624" s="207"/>
      <c r="P624" s="207"/>
      <c r="Q624" s="207"/>
      <c r="R624" s="207"/>
      <c r="S624" s="207"/>
      <c r="T624" s="208"/>
      <c r="AT624" s="209" t="s">
        <v>163</v>
      </c>
      <c r="AU624" s="209" t="s">
        <v>89</v>
      </c>
      <c r="AV624" s="13" t="s">
        <v>89</v>
      </c>
      <c r="AW624" s="13" t="s">
        <v>37</v>
      </c>
      <c r="AX624" s="13" t="s">
        <v>76</v>
      </c>
      <c r="AY624" s="209" t="s">
        <v>151</v>
      </c>
    </row>
    <row r="625" spans="2:51" s="13" customFormat="1" ht="11.25">
      <c r="B625" s="198"/>
      <c r="C625" s="199"/>
      <c r="D625" s="200" t="s">
        <v>163</v>
      </c>
      <c r="E625" s="201" t="s">
        <v>19</v>
      </c>
      <c r="F625" s="202" t="s">
        <v>829</v>
      </c>
      <c r="G625" s="199"/>
      <c r="H625" s="203">
        <v>1.5</v>
      </c>
      <c r="I625" s="204"/>
      <c r="J625" s="199"/>
      <c r="K625" s="199"/>
      <c r="L625" s="205"/>
      <c r="M625" s="206"/>
      <c r="N625" s="207"/>
      <c r="O625" s="207"/>
      <c r="P625" s="207"/>
      <c r="Q625" s="207"/>
      <c r="R625" s="207"/>
      <c r="S625" s="207"/>
      <c r="T625" s="208"/>
      <c r="AT625" s="209" t="s">
        <v>163</v>
      </c>
      <c r="AU625" s="209" t="s">
        <v>89</v>
      </c>
      <c r="AV625" s="13" t="s">
        <v>89</v>
      </c>
      <c r="AW625" s="13" t="s">
        <v>37</v>
      </c>
      <c r="AX625" s="13" t="s">
        <v>76</v>
      </c>
      <c r="AY625" s="209" t="s">
        <v>151</v>
      </c>
    </row>
    <row r="626" spans="2:51" s="15" customFormat="1" ht="11.25">
      <c r="B626" s="220"/>
      <c r="C626" s="221"/>
      <c r="D626" s="200" t="s">
        <v>163</v>
      </c>
      <c r="E626" s="222" t="s">
        <v>19</v>
      </c>
      <c r="F626" s="223" t="s">
        <v>173</v>
      </c>
      <c r="G626" s="221"/>
      <c r="H626" s="224">
        <v>7</v>
      </c>
      <c r="I626" s="225"/>
      <c r="J626" s="221"/>
      <c r="K626" s="221"/>
      <c r="L626" s="226"/>
      <c r="M626" s="227"/>
      <c r="N626" s="228"/>
      <c r="O626" s="228"/>
      <c r="P626" s="228"/>
      <c r="Q626" s="228"/>
      <c r="R626" s="228"/>
      <c r="S626" s="228"/>
      <c r="T626" s="229"/>
      <c r="AT626" s="230" t="s">
        <v>163</v>
      </c>
      <c r="AU626" s="230" t="s">
        <v>89</v>
      </c>
      <c r="AV626" s="15" t="s">
        <v>159</v>
      </c>
      <c r="AW626" s="15" t="s">
        <v>37</v>
      </c>
      <c r="AX626" s="15" t="s">
        <v>83</v>
      </c>
      <c r="AY626" s="230" t="s">
        <v>151</v>
      </c>
    </row>
    <row r="627" spans="1:65" s="2" customFormat="1" ht="24.2" customHeight="1">
      <c r="A627" s="36"/>
      <c r="B627" s="37"/>
      <c r="C627" s="180" t="s">
        <v>830</v>
      </c>
      <c r="D627" s="180" t="s">
        <v>154</v>
      </c>
      <c r="E627" s="181" t="s">
        <v>831</v>
      </c>
      <c r="F627" s="182" t="s">
        <v>832</v>
      </c>
      <c r="G627" s="183" t="s">
        <v>157</v>
      </c>
      <c r="H627" s="184">
        <v>25.665</v>
      </c>
      <c r="I627" s="185"/>
      <c r="J627" s="186">
        <f>ROUND(I627*H627,2)</f>
        <v>0</v>
      </c>
      <c r="K627" s="182" t="s">
        <v>158</v>
      </c>
      <c r="L627" s="41"/>
      <c r="M627" s="187" t="s">
        <v>19</v>
      </c>
      <c r="N627" s="188" t="s">
        <v>48</v>
      </c>
      <c r="O627" s="66"/>
      <c r="P627" s="189">
        <f>O627*H627</f>
        <v>0</v>
      </c>
      <c r="Q627" s="189">
        <v>0.006</v>
      </c>
      <c r="R627" s="189">
        <f>Q627*H627</f>
        <v>0.15399</v>
      </c>
      <c r="S627" s="189">
        <v>0</v>
      </c>
      <c r="T627" s="190">
        <f>S627*H627</f>
        <v>0</v>
      </c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R627" s="191" t="s">
        <v>290</v>
      </c>
      <c r="AT627" s="191" t="s">
        <v>154</v>
      </c>
      <c r="AU627" s="191" t="s">
        <v>89</v>
      </c>
      <c r="AY627" s="19" t="s">
        <v>151</v>
      </c>
      <c r="BE627" s="192">
        <f>IF(N627="základní",J627,0)</f>
        <v>0</v>
      </c>
      <c r="BF627" s="192">
        <f>IF(N627="snížená",J627,0)</f>
        <v>0</v>
      </c>
      <c r="BG627" s="192">
        <f>IF(N627="zákl. přenesená",J627,0)</f>
        <v>0</v>
      </c>
      <c r="BH627" s="192">
        <f>IF(N627="sníž. přenesená",J627,0)</f>
        <v>0</v>
      </c>
      <c r="BI627" s="192">
        <f>IF(N627="nulová",J627,0)</f>
        <v>0</v>
      </c>
      <c r="BJ627" s="19" t="s">
        <v>89</v>
      </c>
      <c r="BK627" s="192">
        <f>ROUND(I627*H627,2)</f>
        <v>0</v>
      </c>
      <c r="BL627" s="19" t="s">
        <v>290</v>
      </c>
      <c r="BM627" s="191" t="s">
        <v>833</v>
      </c>
    </row>
    <row r="628" spans="1:47" s="2" customFormat="1" ht="11.25">
      <c r="A628" s="36"/>
      <c r="B628" s="37"/>
      <c r="C628" s="38"/>
      <c r="D628" s="193" t="s">
        <v>161</v>
      </c>
      <c r="E628" s="38"/>
      <c r="F628" s="194" t="s">
        <v>834</v>
      </c>
      <c r="G628" s="38"/>
      <c r="H628" s="38"/>
      <c r="I628" s="195"/>
      <c r="J628" s="38"/>
      <c r="K628" s="38"/>
      <c r="L628" s="41"/>
      <c r="M628" s="196"/>
      <c r="N628" s="197"/>
      <c r="O628" s="66"/>
      <c r="P628" s="66"/>
      <c r="Q628" s="66"/>
      <c r="R628" s="66"/>
      <c r="S628" s="66"/>
      <c r="T628" s="67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T628" s="19" t="s">
        <v>161</v>
      </c>
      <c r="AU628" s="19" t="s">
        <v>89</v>
      </c>
    </row>
    <row r="629" spans="2:51" s="13" customFormat="1" ht="11.25">
      <c r="B629" s="198"/>
      <c r="C629" s="199"/>
      <c r="D629" s="200" t="s">
        <v>163</v>
      </c>
      <c r="E629" s="201" t="s">
        <v>19</v>
      </c>
      <c r="F629" s="202" t="s">
        <v>807</v>
      </c>
      <c r="G629" s="199"/>
      <c r="H629" s="203">
        <v>2.025</v>
      </c>
      <c r="I629" s="204"/>
      <c r="J629" s="199"/>
      <c r="K629" s="199"/>
      <c r="L629" s="205"/>
      <c r="M629" s="206"/>
      <c r="N629" s="207"/>
      <c r="O629" s="207"/>
      <c r="P629" s="207"/>
      <c r="Q629" s="207"/>
      <c r="R629" s="207"/>
      <c r="S629" s="207"/>
      <c r="T629" s="208"/>
      <c r="AT629" s="209" t="s">
        <v>163</v>
      </c>
      <c r="AU629" s="209" t="s">
        <v>89</v>
      </c>
      <c r="AV629" s="13" t="s">
        <v>89</v>
      </c>
      <c r="AW629" s="13" t="s">
        <v>37</v>
      </c>
      <c r="AX629" s="13" t="s">
        <v>76</v>
      </c>
      <c r="AY629" s="209" t="s">
        <v>151</v>
      </c>
    </row>
    <row r="630" spans="2:51" s="13" customFormat="1" ht="11.25">
      <c r="B630" s="198"/>
      <c r="C630" s="199"/>
      <c r="D630" s="200" t="s">
        <v>163</v>
      </c>
      <c r="E630" s="201" t="s">
        <v>19</v>
      </c>
      <c r="F630" s="202" t="s">
        <v>808</v>
      </c>
      <c r="G630" s="199"/>
      <c r="H630" s="203">
        <v>14.7</v>
      </c>
      <c r="I630" s="204"/>
      <c r="J630" s="199"/>
      <c r="K630" s="199"/>
      <c r="L630" s="205"/>
      <c r="M630" s="206"/>
      <c r="N630" s="207"/>
      <c r="O630" s="207"/>
      <c r="P630" s="207"/>
      <c r="Q630" s="207"/>
      <c r="R630" s="207"/>
      <c r="S630" s="207"/>
      <c r="T630" s="208"/>
      <c r="AT630" s="209" t="s">
        <v>163</v>
      </c>
      <c r="AU630" s="209" t="s">
        <v>89</v>
      </c>
      <c r="AV630" s="13" t="s">
        <v>89</v>
      </c>
      <c r="AW630" s="13" t="s">
        <v>37</v>
      </c>
      <c r="AX630" s="13" t="s">
        <v>76</v>
      </c>
      <c r="AY630" s="209" t="s">
        <v>151</v>
      </c>
    </row>
    <row r="631" spans="2:51" s="13" customFormat="1" ht="11.25">
      <c r="B631" s="198"/>
      <c r="C631" s="199"/>
      <c r="D631" s="200" t="s">
        <v>163</v>
      </c>
      <c r="E631" s="201" t="s">
        <v>19</v>
      </c>
      <c r="F631" s="202" t="s">
        <v>809</v>
      </c>
      <c r="G631" s="199"/>
      <c r="H631" s="203">
        <v>8.94</v>
      </c>
      <c r="I631" s="204"/>
      <c r="J631" s="199"/>
      <c r="K631" s="199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163</v>
      </c>
      <c r="AU631" s="209" t="s">
        <v>89</v>
      </c>
      <c r="AV631" s="13" t="s">
        <v>89</v>
      </c>
      <c r="AW631" s="13" t="s">
        <v>37</v>
      </c>
      <c r="AX631" s="13" t="s">
        <v>76</v>
      </c>
      <c r="AY631" s="209" t="s">
        <v>151</v>
      </c>
    </row>
    <row r="632" spans="2:51" s="15" customFormat="1" ht="11.25">
      <c r="B632" s="220"/>
      <c r="C632" s="221"/>
      <c r="D632" s="200" t="s">
        <v>163</v>
      </c>
      <c r="E632" s="222" t="s">
        <v>19</v>
      </c>
      <c r="F632" s="223" t="s">
        <v>173</v>
      </c>
      <c r="G632" s="221"/>
      <c r="H632" s="224">
        <v>25.665</v>
      </c>
      <c r="I632" s="225"/>
      <c r="J632" s="221"/>
      <c r="K632" s="221"/>
      <c r="L632" s="226"/>
      <c r="M632" s="227"/>
      <c r="N632" s="228"/>
      <c r="O632" s="228"/>
      <c r="P632" s="228"/>
      <c r="Q632" s="228"/>
      <c r="R632" s="228"/>
      <c r="S632" s="228"/>
      <c r="T632" s="229"/>
      <c r="AT632" s="230" t="s">
        <v>163</v>
      </c>
      <c r="AU632" s="230" t="s">
        <v>89</v>
      </c>
      <c r="AV632" s="15" t="s">
        <v>159</v>
      </c>
      <c r="AW632" s="15" t="s">
        <v>37</v>
      </c>
      <c r="AX632" s="15" t="s">
        <v>83</v>
      </c>
      <c r="AY632" s="230" t="s">
        <v>151</v>
      </c>
    </row>
    <row r="633" spans="1:65" s="2" customFormat="1" ht="16.5" customHeight="1">
      <c r="A633" s="36"/>
      <c r="B633" s="37"/>
      <c r="C633" s="231" t="s">
        <v>835</v>
      </c>
      <c r="D633" s="231" t="s">
        <v>219</v>
      </c>
      <c r="E633" s="232" t="s">
        <v>836</v>
      </c>
      <c r="F633" s="233" t="s">
        <v>837</v>
      </c>
      <c r="G633" s="234" t="s">
        <v>157</v>
      </c>
      <c r="H633" s="235">
        <v>28.232</v>
      </c>
      <c r="I633" s="236"/>
      <c r="J633" s="237">
        <f>ROUND(I633*H633,2)</f>
        <v>0</v>
      </c>
      <c r="K633" s="233" t="s">
        <v>158</v>
      </c>
      <c r="L633" s="238"/>
      <c r="M633" s="239" t="s">
        <v>19</v>
      </c>
      <c r="N633" s="240" t="s">
        <v>48</v>
      </c>
      <c r="O633" s="66"/>
      <c r="P633" s="189">
        <f>O633*H633</f>
        <v>0</v>
      </c>
      <c r="Q633" s="189">
        <v>0.0118</v>
      </c>
      <c r="R633" s="189">
        <f>Q633*H633</f>
        <v>0.3331376</v>
      </c>
      <c r="S633" s="189">
        <v>0</v>
      </c>
      <c r="T633" s="190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91" t="s">
        <v>392</v>
      </c>
      <c r="AT633" s="191" t="s">
        <v>219</v>
      </c>
      <c r="AU633" s="191" t="s">
        <v>89</v>
      </c>
      <c r="AY633" s="19" t="s">
        <v>151</v>
      </c>
      <c r="BE633" s="192">
        <f>IF(N633="základní",J633,0)</f>
        <v>0</v>
      </c>
      <c r="BF633" s="192">
        <f>IF(N633="snížená",J633,0)</f>
        <v>0</v>
      </c>
      <c r="BG633" s="192">
        <f>IF(N633="zákl. přenesená",J633,0)</f>
        <v>0</v>
      </c>
      <c r="BH633" s="192">
        <f>IF(N633="sníž. přenesená",J633,0)</f>
        <v>0</v>
      </c>
      <c r="BI633" s="192">
        <f>IF(N633="nulová",J633,0)</f>
        <v>0</v>
      </c>
      <c r="BJ633" s="19" t="s">
        <v>89</v>
      </c>
      <c r="BK633" s="192">
        <f>ROUND(I633*H633,2)</f>
        <v>0</v>
      </c>
      <c r="BL633" s="19" t="s">
        <v>290</v>
      </c>
      <c r="BM633" s="191" t="s">
        <v>838</v>
      </c>
    </row>
    <row r="634" spans="2:51" s="13" customFormat="1" ht="11.25">
      <c r="B634" s="198"/>
      <c r="C634" s="199"/>
      <c r="D634" s="200" t="s">
        <v>163</v>
      </c>
      <c r="E634" s="201" t="s">
        <v>19</v>
      </c>
      <c r="F634" s="202" t="s">
        <v>839</v>
      </c>
      <c r="G634" s="199"/>
      <c r="H634" s="203">
        <v>28.232</v>
      </c>
      <c r="I634" s="204"/>
      <c r="J634" s="199"/>
      <c r="K634" s="199"/>
      <c r="L634" s="205"/>
      <c r="M634" s="206"/>
      <c r="N634" s="207"/>
      <c r="O634" s="207"/>
      <c r="P634" s="207"/>
      <c r="Q634" s="207"/>
      <c r="R634" s="207"/>
      <c r="S634" s="207"/>
      <c r="T634" s="208"/>
      <c r="AT634" s="209" t="s">
        <v>163</v>
      </c>
      <c r="AU634" s="209" t="s">
        <v>89</v>
      </c>
      <c r="AV634" s="13" t="s">
        <v>89</v>
      </c>
      <c r="AW634" s="13" t="s">
        <v>37</v>
      </c>
      <c r="AX634" s="13" t="s">
        <v>83</v>
      </c>
      <c r="AY634" s="209" t="s">
        <v>151</v>
      </c>
    </row>
    <row r="635" spans="1:65" s="2" customFormat="1" ht="24.2" customHeight="1">
      <c r="A635" s="36"/>
      <c r="B635" s="37"/>
      <c r="C635" s="180" t="s">
        <v>840</v>
      </c>
      <c r="D635" s="180" t="s">
        <v>154</v>
      </c>
      <c r="E635" s="181" t="s">
        <v>841</v>
      </c>
      <c r="F635" s="182" t="s">
        <v>842</v>
      </c>
      <c r="G635" s="183" t="s">
        <v>342</v>
      </c>
      <c r="H635" s="184">
        <v>0.509</v>
      </c>
      <c r="I635" s="185"/>
      <c r="J635" s="186">
        <f>ROUND(I635*H635,2)</f>
        <v>0</v>
      </c>
      <c r="K635" s="182" t="s">
        <v>158</v>
      </c>
      <c r="L635" s="41"/>
      <c r="M635" s="187" t="s">
        <v>19</v>
      </c>
      <c r="N635" s="188" t="s">
        <v>48</v>
      </c>
      <c r="O635" s="66"/>
      <c r="P635" s="189">
        <f>O635*H635</f>
        <v>0</v>
      </c>
      <c r="Q635" s="189">
        <v>0</v>
      </c>
      <c r="R635" s="189">
        <f>Q635*H635</f>
        <v>0</v>
      </c>
      <c r="S635" s="189">
        <v>0</v>
      </c>
      <c r="T635" s="190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91" t="s">
        <v>290</v>
      </c>
      <c r="AT635" s="191" t="s">
        <v>154</v>
      </c>
      <c r="AU635" s="191" t="s">
        <v>89</v>
      </c>
      <c r="AY635" s="19" t="s">
        <v>151</v>
      </c>
      <c r="BE635" s="192">
        <f>IF(N635="základní",J635,0)</f>
        <v>0</v>
      </c>
      <c r="BF635" s="192">
        <f>IF(N635="snížená",J635,0)</f>
        <v>0</v>
      </c>
      <c r="BG635" s="192">
        <f>IF(N635="zákl. přenesená",J635,0)</f>
        <v>0</v>
      </c>
      <c r="BH635" s="192">
        <f>IF(N635="sníž. přenesená",J635,0)</f>
        <v>0</v>
      </c>
      <c r="BI635" s="192">
        <f>IF(N635="nulová",J635,0)</f>
        <v>0</v>
      </c>
      <c r="BJ635" s="19" t="s">
        <v>89</v>
      </c>
      <c r="BK635" s="192">
        <f>ROUND(I635*H635,2)</f>
        <v>0</v>
      </c>
      <c r="BL635" s="19" t="s">
        <v>290</v>
      </c>
      <c r="BM635" s="191" t="s">
        <v>843</v>
      </c>
    </row>
    <row r="636" spans="1:47" s="2" customFormat="1" ht="11.25">
      <c r="A636" s="36"/>
      <c r="B636" s="37"/>
      <c r="C636" s="38"/>
      <c r="D636" s="193" t="s">
        <v>161</v>
      </c>
      <c r="E636" s="38"/>
      <c r="F636" s="194" t="s">
        <v>844</v>
      </c>
      <c r="G636" s="38"/>
      <c r="H636" s="38"/>
      <c r="I636" s="195"/>
      <c r="J636" s="38"/>
      <c r="K636" s="38"/>
      <c r="L636" s="41"/>
      <c r="M636" s="196"/>
      <c r="N636" s="197"/>
      <c r="O636" s="66"/>
      <c r="P636" s="66"/>
      <c r="Q636" s="66"/>
      <c r="R636" s="66"/>
      <c r="S636" s="66"/>
      <c r="T636" s="67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T636" s="19" t="s">
        <v>161</v>
      </c>
      <c r="AU636" s="19" t="s">
        <v>89</v>
      </c>
    </row>
    <row r="637" spans="1:65" s="2" customFormat="1" ht="24.2" customHeight="1">
      <c r="A637" s="36"/>
      <c r="B637" s="37"/>
      <c r="C637" s="180" t="s">
        <v>845</v>
      </c>
      <c r="D637" s="180" t="s">
        <v>154</v>
      </c>
      <c r="E637" s="181" t="s">
        <v>846</v>
      </c>
      <c r="F637" s="182" t="s">
        <v>847</v>
      </c>
      <c r="G637" s="183" t="s">
        <v>342</v>
      </c>
      <c r="H637" s="184">
        <v>0.509</v>
      </c>
      <c r="I637" s="185"/>
      <c r="J637" s="186">
        <f>ROUND(I637*H637,2)</f>
        <v>0</v>
      </c>
      <c r="K637" s="182" t="s">
        <v>158</v>
      </c>
      <c r="L637" s="41"/>
      <c r="M637" s="187" t="s">
        <v>19</v>
      </c>
      <c r="N637" s="188" t="s">
        <v>48</v>
      </c>
      <c r="O637" s="66"/>
      <c r="P637" s="189">
        <f>O637*H637</f>
        <v>0</v>
      </c>
      <c r="Q637" s="189">
        <v>0</v>
      </c>
      <c r="R637" s="189">
        <f>Q637*H637</f>
        <v>0</v>
      </c>
      <c r="S637" s="189">
        <v>0</v>
      </c>
      <c r="T637" s="190">
        <f>S637*H637</f>
        <v>0</v>
      </c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R637" s="191" t="s">
        <v>290</v>
      </c>
      <c r="AT637" s="191" t="s">
        <v>154</v>
      </c>
      <c r="AU637" s="191" t="s">
        <v>89</v>
      </c>
      <c r="AY637" s="19" t="s">
        <v>151</v>
      </c>
      <c r="BE637" s="192">
        <f>IF(N637="základní",J637,0)</f>
        <v>0</v>
      </c>
      <c r="BF637" s="192">
        <f>IF(N637="snížená",J637,0)</f>
        <v>0</v>
      </c>
      <c r="BG637" s="192">
        <f>IF(N637="zákl. přenesená",J637,0)</f>
        <v>0</v>
      </c>
      <c r="BH637" s="192">
        <f>IF(N637="sníž. přenesená",J637,0)</f>
        <v>0</v>
      </c>
      <c r="BI637" s="192">
        <f>IF(N637="nulová",J637,0)</f>
        <v>0</v>
      </c>
      <c r="BJ637" s="19" t="s">
        <v>89</v>
      </c>
      <c r="BK637" s="192">
        <f>ROUND(I637*H637,2)</f>
        <v>0</v>
      </c>
      <c r="BL637" s="19" t="s">
        <v>290</v>
      </c>
      <c r="BM637" s="191" t="s">
        <v>848</v>
      </c>
    </row>
    <row r="638" spans="1:47" s="2" customFormat="1" ht="11.25">
      <c r="A638" s="36"/>
      <c r="B638" s="37"/>
      <c r="C638" s="38"/>
      <c r="D638" s="193" t="s">
        <v>161</v>
      </c>
      <c r="E638" s="38"/>
      <c r="F638" s="194" t="s">
        <v>849</v>
      </c>
      <c r="G638" s="38"/>
      <c r="H638" s="38"/>
      <c r="I638" s="195"/>
      <c r="J638" s="38"/>
      <c r="K638" s="38"/>
      <c r="L638" s="41"/>
      <c r="M638" s="196"/>
      <c r="N638" s="197"/>
      <c r="O638" s="66"/>
      <c r="P638" s="66"/>
      <c r="Q638" s="66"/>
      <c r="R638" s="66"/>
      <c r="S638" s="66"/>
      <c r="T638" s="67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T638" s="19" t="s">
        <v>161</v>
      </c>
      <c r="AU638" s="19" t="s">
        <v>89</v>
      </c>
    </row>
    <row r="639" spans="2:63" s="12" customFormat="1" ht="22.9" customHeight="1">
      <c r="B639" s="164"/>
      <c r="C639" s="165"/>
      <c r="D639" s="166" t="s">
        <v>75</v>
      </c>
      <c r="E639" s="178" t="s">
        <v>850</v>
      </c>
      <c r="F639" s="178" t="s">
        <v>851</v>
      </c>
      <c r="G639" s="165"/>
      <c r="H639" s="165"/>
      <c r="I639" s="168"/>
      <c r="J639" s="179">
        <f>BK639</f>
        <v>0</v>
      </c>
      <c r="K639" s="165"/>
      <c r="L639" s="170"/>
      <c r="M639" s="171"/>
      <c r="N639" s="172"/>
      <c r="O639" s="172"/>
      <c r="P639" s="173">
        <f>SUM(P640:P650)</f>
        <v>0</v>
      </c>
      <c r="Q639" s="172"/>
      <c r="R639" s="173">
        <f>SUM(R640:R650)</f>
        <v>0.00264957</v>
      </c>
      <c r="S639" s="172"/>
      <c r="T639" s="174">
        <f>SUM(T640:T650)</f>
        <v>0</v>
      </c>
      <c r="AR639" s="175" t="s">
        <v>89</v>
      </c>
      <c r="AT639" s="176" t="s">
        <v>75</v>
      </c>
      <c r="AU639" s="176" t="s">
        <v>83</v>
      </c>
      <c r="AY639" s="175" t="s">
        <v>151</v>
      </c>
      <c r="BK639" s="177">
        <f>SUM(BK640:BK650)</f>
        <v>0</v>
      </c>
    </row>
    <row r="640" spans="1:65" s="2" customFormat="1" ht="24.2" customHeight="1">
      <c r="A640" s="36"/>
      <c r="B640" s="37"/>
      <c r="C640" s="180" t="s">
        <v>852</v>
      </c>
      <c r="D640" s="180" t="s">
        <v>154</v>
      </c>
      <c r="E640" s="181" t="s">
        <v>853</v>
      </c>
      <c r="F640" s="182" t="s">
        <v>854</v>
      </c>
      <c r="G640" s="183" t="s">
        <v>157</v>
      </c>
      <c r="H640" s="184">
        <v>7.161</v>
      </c>
      <c r="I640" s="185"/>
      <c r="J640" s="186">
        <f>ROUND(I640*H640,2)</f>
        <v>0</v>
      </c>
      <c r="K640" s="182" t="s">
        <v>158</v>
      </c>
      <c r="L640" s="41"/>
      <c r="M640" s="187" t="s">
        <v>19</v>
      </c>
      <c r="N640" s="188" t="s">
        <v>48</v>
      </c>
      <c r="O640" s="66"/>
      <c r="P640" s="189">
        <f>O640*H640</f>
        <v>0</v>
      </c>
      <c r="Q640" s="189">
        <v>8E-05</v>
      </c>
      <c r="R640" s="189">
        <f>Q640*H640</f>
        <v>0.00057288</v>
      </c>
      <c r="S640" s="189">
        <v>0</v>
      </c>
      <c r="T640" s="190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91" t="s">
        <v>290</v>
      </c>
      <c r="AT640" s="191" t="s">
        <v>154</v>
      </c>
      <c r="AU640" s="191" t="s">
        <v>89</v>
      </c>
      <c r="AY640" s="19" t="s">
        <v>151</v>
      </c>
      <c r="BE640" s="192">
        <f>IF(N640="základní",J640,0)</f>
        <v>0</v>
      </c>
      <c r="BF640" s="192">
        <f>IF(N640="snížená",J640,0)</f>
        <v>0</v>
      </c>
      <c r="BG640" s="192">
        <f>IF(N640="zákl. přenesená",J640,0)</f>
        <v>0</v>
      </c>
      <c r="BH640" s="192">
        <f>IF(N640="sníž. přenesená",J640,0)</f>
        <v>0</v>
      </c>
      <c r="BI640" s="192">
        <f>IF(N640="nulová",J640,0)</f>
        <v>0</v>
      </c>
      <c r="BJ640" s="19" t="s">
        <v>89</v>
      </c>
      <c r="BK640" s="192">
        <f>ROUND(I640*H640,2)</f>
        <v>0</v>
      </c>
      <c r="BL640" s="19" t="s">
        <v>290</v>
      </c>
      <c r="BM640" s="191" t="s">
        <v>855</v>
      </c>
    </row>
    <row r="641" spans="1:47" s="2" customFormat="1" ht="11.25">
      <c r="A641" s="36"/>
      <c r="B641" s="37"/>
      <c r="C641" s="38"/>
      <c r="D641" s="193" t="s">
        <v>161</v>
      </c>
      <c r="E641" s="38"/>
      <c r="F641" s="194" t="s">
        <v>856</v>
      </c>
      <c r="G641" s="38"/>
      <c r="H641" s="38"/>
      <c r="I641" s="195"/>
      <c r="J641" s="38"/>
      <c r="K641" s="38"/>
      <c r="L641" s="41"/>
      <c r="M641" s="196"/>
      <c r="N641" s="197"/>
      <c r="O641" s="66"/>
      <c r="P641" s="66"/>
      <c r="Q641" s="66"/>
      <c r="R641" s="66"/>
      <c r="S641" s="66"/>
      <c r="T641" s="67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161</v>
      </c>
      <c r="AU641" s="19" t="s">
        <v>89</v>
      </c>
    </row>
    <row r="642" spans="2:51" s="14" customFormat="1" ht="11.25">
      <c r="B642" s="210"/>
      <c r="C642" s="211"/>
      <c r="D642" s="200" t="s">
        <v>163</v>
      </c>
      <c r="E642" s="212" t="s">
        <v>19</v>
      </c>
      <c r="F642" s="213" t="s">
        <v>857</v>
      </c>
      <c r="G642" s="211"/>
      <c r="H642" s="212" t="s">
        <v>19</v>
      </c>
      <c r="I642" s="214"/>
      <c r="J642" s="211"/>
      <c r="K642" s="211"/>
      <c r="L642" s="215"/>
      <c r="M642" s="216"/>
      <c r="N642" s="217"/>
      <c r="O642" s="217"/>
      <c r="P642" s="217"/>
      <c r="Q642" s="217"/>
      <c r="R642" s="217"/>
      <c r="S642" s="217"/>
      <c r="T642" s="218"/>
      <c r="AT642" s="219" t="s">
        <v>163</v>
      </c>
      <c r="AU642" s="219" t="s">
        <v>89</v>
      </c>
      <c r="AV642" s="14" t="s">
        <v>83</v>
      </c>
      <c r="AW642" s="14" t="s">
        <v>37</v>
      </c>
      <c r="AX642" s="14" t="s">
        <v>76</v>
      </c>
      <c r="AY642" s="219" t="s">
        <v>151</v>
      </c>
    </row>
    <row r="643" spans="2:51" s="13" customFormat="1" ht="11.25">
      <c r="B643" s="198"/>
      <c r="C643" s="199"/>
      <c r="D643" s="200" t="s">
        <v>163</v>
      </c>
      <c r="E643" s="201" t="s">
        <v>19</v>
      </c>
      <c r="F643" s="202" t="s">
        <v>858</v>
      </c>
      <c r="G643" s="199"/>
      <c r="H643" s="203">
        <v>3.132</v>
      </c>
      <c r="I643" s="204"/>
      <c r="J643" s="199"/>
      <c r="K643" s="199"/>
      <c r="L643" s="205"/>
      <c r="M643" s="206"/>
      <c r="N643" s="207"/>
      <c r="O643" s="207"/>
      <c r="P643" s="207"/>
      <c r="Q643" s="207"/>
      <c r="R643" s="207"/>
      <c r="S643" s="207"/>
      <c r="T643" s="208"/>
      <c r="AT643" s="209" t="s">
        <v>163</v>
      </c>
      <c r="AU643" s="209" t="s">
        <v>89</v>
      </c>
      <c r="AV643" s="13" t="s">
        <v>89</v>
      </c>
      <c r="AW643" s="13" t="s">
        <v>37</v>
      </c>
      <c r="AX643" s="13" t="s">
        <v>76</v>
      </c>
      <c r="AY643" s="209" t="s">
        <v>151</v>
      </c>
    </row>
    <row r="644" spans="2:51" s="13" customFormat="1" ht="11.25">
      <c r="B644" s="198"/>
      <c r="C644" s="199"/>
      <c r="D644" s="200" t="s">
        <v>163</v>
      </c>
      <c r="E644" s="201" t="s">
        <v>19</v>
      </c>
      <c r="F644" s="202" t="s">
        <v>859</v>
      </c>
      <c r="G644" s="199"/>
      <c r="H644" s="203">
        <v>2.37</v>
      </c>
      <c r="I644" s="204"/>
      <c r="J644" s="199"/>
      <c r="K644" s="199"/>
      <c r="L644" s="205"/>
      <c r="M644" s="206"/>
      <c r="N644" s="207"/>
      <c r="O644" s="207"/>
      <c r="P644" s="207"/>
      <c r="Q644" s="207"/>
      <c r="R644" s="207"/>
      <c r="S644" s="207"/>
      <c r="T644" s="208"/>
      <c r="AT644" s="209" t="s">
        <v>163</v>
      </c>
      <c r="AU644" s="209" t="s">
        <v>89</v>
      </c>
      <c r="AV644" s="13" t="s">
        <v>89</v>
      </c>
      <c r="AW644" s="13" t="s">
        <v>37</v>
      </c>
      <c r="AX644" s="13" t="s">
        <v>76</v>
      </c>
      <c r="AY644" s="209" t="s">
        <v>151</v>
      </c>
    </row>
    <row r="645" spans="2:51" s="13" customFormat="1" ht="11.25">
      <c r="B645" s="198"/>
      <c r="C645" s="199"/>
      <c r="D645" s="200" t="s">
        <v>163</v>
      </c>
      <c r="E645" s="201" t="s">
        <v>19</v>
      </c>
      <c r="F645" s="202" t="s">
        <v>860</v>
      </c>
      <c r="G645" s="199"/>
      <c r="H645" s="203">
        <v>1.659</v>
      </c>
      <c r="I645" s="204"/>
      <c r="J645" s="199"/>
      <c r="K645" s="199"/>
      <c r="L645" s="205"/>
      <c r="M645" s="206"/>
      <c r="N645" s="207"/>
      <c r="O645" s="207"/>
      <c r="P645" s="207"/>
      <c r="Q645" s="207"/>
      <c r="R645" s="207"/>
      <c r="S645" s="207"/>
      <c r="T645" s="208"/>
      <c r="AT645" s="209" t="s">
        <v>163</v>
      </c>
      <c r="AU645" s="209" t="s">
        <v>89</v>
      </c>
      <c r="AV645" s="13" t="s">
        <v>89</v>
      </c>
      <c r="AW645" s="13" t="s">
        <v>37</v>
      </c>
      <c r="AX645" s="13" t="s">
        <v>76</v>
      </c>
      <c r="AY645" s="209" t="s">
        <v>151</v>
      </c>
    </row>
    <row r="646" spans="2:51" s="15" customFormat="1" ht="11.25">
      <c r="B646" s="220"/>
      <c r="C646" s="221"/>
      <c r="D646" s="200" t="s">
        <v>163</v>
      </c>
      <c r="E646" s="222" t="s">
        <v>19</v>
      </c>
      <c r="F646" s="223" t="s">
        <v>173</v>
      </c>
      <c r="G646" s="221"/>
      <c r="H646" s="224">
        <v>7.161</v>
      </c>
      <c r="I646" s="225"/>
      <c r="J646" s="221"/>
      <c r="K646" s="221"/>
      <c r="L646" s="226"/>
      <c r="M646" s="227"/>
      <c r="N646" s="228"/>
      <c r="O646" s="228"/>
      <c r="P646" s="228"/>
      <c r="Q646" s="228"/>
      <c r="R646" s="228"/>
      <c r="S646" s="228"/>
      <c r="T646" s="229"/>
      <c r="AT646" s="230" t="s">
        <v>163</v>
      </c>
      <c r="AU646" s="230" t="s">
        <v>89</v>
      </c>
      <c r="AV646" s="15" t="s">
        <v>159</v>
      </c>
      <c r="AW646" s="15" t="s">
        <v>37</v>
      </c>
      <c r="AX646" s="15" t="s">
        <v>83</v>
      </c>
      <c r="AY646" s="230" t="s">
        <v>151</v>
      </c>
    </row>
    <row r="647" spans="1:65" s="2" customFormat="1" ht="16.5" customHeight="1">
      <c r="A647" s="36"/>
      <c r="B647" s="37"/>
      <c r="C647" s="180" t="s">
        <v>861</v>
      </c>
      <c r="D647" s="180" t="s">
        <v>154</v>
      </c>
      <c r="E647" s="181" t="s">
        <v>862</v>
      </c>
      <c r="F647" s="182" t="s">
        <v>863</v>
      </c>
      <c r="G647" s="183" t="s">
        <v>157</v>
      </c>
      <c r="H647" s="184">
        <v>7.161</v>
      </c>
      <c r="I647" s="185"/>
      <c r="J647" s="186">
        <f>ROUND(I647*H647,2)</f>
        <v>0</v>
      </c>
      <c r="K647" s="182" t="s">
        <v>158</v>
      </c>
      <c r="L647" s="41"/>
      <c r="M647" s="187" t="s">
        <v>19</v>
      </c>
      <c r="N647" s="188" t="s">
        <v>48</v>
      </c>
      <c r="O647" s="66"/>
      <c r="P647" s="189">
        <f>O647*H647</f>
        <v>0</v>
      </c>
      <c r="Q647" s="189">
        <v>0.00017</v>
      </c>
      <c r="R647" s="189">
        <f>Q647*H647</f>
        <v>0.00121737</v>
      </c>
      <c r="S647" s="189">
        <v>0</v>
      </c>
      <c r="T647" s="190">
        <f>S647*H647</f>
        <v>0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191" t="s">
        <v>290</v>
      </c>
      <c r="AT647" s="191" t="s">
        <v>154</v>
      </c>
      <c r="AU647" s="191" t="s">
        <v>89</v>
      </c>
      <c r="AY647" s="19" t="s">
        <v>151</v>
      </c>
      <c r="BE647" s="192">
        <f>IF(N647="základní",J647,0)</f>
        <v>0</v>
      </c>
      <c r="BF647" s="192">
        <f>IF(N647="snížená",J647,0)</f>
        <v>0</v>
      </c>
      <c r="BG647" s="192">
        <f>IF(N647="zákl. přenesená",J647,0)</f>
        <v>0</v>
      </c>
      <c r="BH647" s="192">
        <f>IF(N647="sníž. přenesená",J647,0)</f>
        <v>0</v>
      </c>
      <c r="BI647" s="192">
        <f>IF(N647="nulová",J647,0)</f>
        <v>0</v>
      </c>
      <c r="BJ647" s="19" t="s">
        <v>89</v>
      </c>
      <c r="BK647" s="192">
        <f>ROUND(I647*H647,2)</f>
        <v>0</v>
      </c>
      <c r="BL647" s="19" t="s">
        <v>290</v>
      </c>
      <c r="BM647" s="191" t="s">
        <v>864</v>
      </c>
    </row>
    <row r="648" spans="1:47" s="2" customFormat="1" ht="11.25">
      <c r="A648" s="36"/>
      <c r="B648" s="37"/>
      <c r="C648" s="38"/>
      <c r="D648" s="193" t="s">
        <v>161</v>
      </c>
      <c r="E648" s="38"/>
      <c r="F648" s="194" t="s">
        <v>865</v>
      </c>
      <c r="G648" s="38"/>
      <c r="H648" s="38"/>
      <c r="I648" s="195"/>
      <c r="J648" s="38"/>
      <c r="K648" s="38"/>
      <c r="L648" s="41"/>
      <c r="M648" s="196"/>
      <c r="N648" s="197"/>
      <c r="O648" s="66"/>
      <c r="P648" s="66"/>
      <c r="Q648" s="66"/>
      <c r="R648" s="66"/>
      <c r="S648" s="66"/>
      <c r="T648" s="67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T648" s="19" t="s">
        <v>161</v>
      </c>
      <c r="AU648" s="19" t="s">
        <v>89</v>
      </c>
    </row>
    <row r="649" spans="1:65" s="2" customFormat="1" ht="16.5" customHeight="1">
      <c r="A649" s="36"/>
      <c r="B649" s="37"/>
      <c r="C649" s="180" t="s">
        <v>866</v>
      </c>
      <c r="D649" s="180" t="s">
        <v>154</v>
      </c>
      <c r="E649" s="181" t="s">
        <v>867</v>
      </c>
      <c r="F649" s="182" t="s">
        <v>868</v>
      </c>
      <c r="G649" s="183" t="s">
        <v>157</v>
      </c>
      <c r="H649" s="184">
        <v>7.161</v>
      </c>
      <c r="I649" s="185"/>
      <c r="J649" s="186">
        <f>ROUND(I649*H649,2)</f>
        <v>0</v>
      </c>
      <c r="K649" s="182" t="s">
        <v>158</v>
      </c>
      <c r="L649" s="41"/>
      <c r="M649" s="187" t="s">
        <v>19</v>
      </c>
      <c r="N649" s="188" t="s">
        <v>48</v>
      </c>
      <c r="O649" s="66"/>
      <c r="P649" s="189">
        <f>O649*H649</f>
        <v>0</v>
      </c>
      <c r="Q649" s="189">
        <v>0.00012</v>
      </c>
      <c r="R649" s="189">
        <f>Q649*H649</f>
        <v>0.00085932</v>
      </c>
      <c r="S649" s="189">
        <v>0</v>
      </c>
      <c r="T649" s="190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191" t="s">
        <v>290</v>
      </c>
      <c r="AT649" s="191" t="s">
        <v>154</v>
      </c>
      <c r="AU649" s="191" t="s">
        <v>89</v>
      </c>
      <c r="AY649" s="19" t="s">
        <v>151</v>
      </c>
      <c r="BE649" s="192">
        <f>IF(N649="základní",J649,0)</f>
        <v>0</v>
      </c>
      <c r="BF649" s="192">
        <f>IF(N649="snížená",J649,0)</f>
        <v>0</v>
      </c>
      <c r="BG649" s="192">
        <f>IF(N649="zákl. přenesená",J649,0)</f>
        <v>0</v>
      </c>
      <c r="BH649" s="192">
        <f>IF(N649="sníž. přenesená",J649,0)</f>
        <v>0</v>
      </c>
      <c r="BI649" s="192">
        <f>IF(N649="nulová",J649,0)</f>
        <v>0</v>
      </c>
      <c r="BJ649" s="19" t="s">
        <v>89</v>
      </c>
      <c r="BK649" s="192">
        <f>ROUND(I649*H649,2)</f>
        <v>0</v>
      </c>
      <c r="BL649" s="19" t="s">
        <v>290</v>
      </c>
      <c r="BM649" s="191" t="s">
        <v>869</v>
      </c>
    </row>
    <row r="650" spans="1:47" s="2" customFormat="1" ht="11.25">
      <c r="A650" s="36"/>
      <c r="B650" s="37"/>
      <c r="C650" s="38"/>
      <c r="D650" s="193" t="s">
        <v>161</v>
      </c>
      <c r="E650" s="38"/>
      <c r="F650" s="194" t="s">
        <v>870</v>
      </c>
      <c r="G650" s="38"/>
      <c r="H650" s="38"/>
      <c r="I650" s="195"/>
      <c r="J650" s="38"/>
      <c r="K650" s="38"/>
      <c r="L650" s="41"/>
      <c r="M650" s="196"/>
      <c r="N650" s="197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161</v>
      </c>
      <c r="AU650" s="19" t="s">
        <v>89</v>
      </c>
    </row>
    <row r="651" spans="2:63" s="12" customFormat="1" ht="22.9" customHeight="1">
      <c r="B651" s="164"/>
      <c r="C651" s="165"/>
      <c r="D651" s="166" t="s">
        <v>75</v>
      </c>
      <c r="E651" s="178" t="s">
        <v>871</v>
      </c>
      <c r="F651" s="178" t="s">
        <v>872</v>
      </c>
      <c r="G651" s="165"/>
      <c r="H651" s="165"/>
      <c r="I651" s="168"/>
      <c r="J651" s="179">
        <f>BK651</f>
        <v>0</v>
      </c>
      <c r="K651" s="165"/>
      <c r="L651" s="170"/>
      <c r="M651" s="171"/>
      <c r="N651" s="172"/>
      <c r="O651" s="172"/>
      <c r="P651" s="173">
        <f>SUM(P652:P666)</f>
        <v>0</v>
      </c>
      <c r="Q651" s="172"/>
      <c r="R651" s="173">
        <f>SUM(R652:R666)</f>
        <v>0.17961114</v>
      </c>
      <c r="S651" s="172"/>
      <c r="T651" s="174">
        <f>SUM(T652:T666)</f>
        <v>0</v>
      </c>
      <c r="AR651" s="175" t="s">
        <v>89</v>
      </c>
      <c r="AT651" s="176" t="s">
        <v>75</v>
      </c>
      <c r="AU651" s="176" t="s">
        <v>83</v>
      </c>
      <c r="AY651" s="175" t="s">
        <v>151</v>
      </c>
      <c r="BK651" s="177">
        <f>SUM(BK652:BK666)</f>
        <v>0</v>
      </c>
    </row>
    <row r="652" spans="1:65" s="2" customFormat="1" ht="16.5" customHeight="1">
      <c r="A652" s="36"/>
      <c r="B652" s="37"/>
      <c r="C652" s="180" t="s">
        <v>873</v>
      </c>
      <c r="D652" s="180" t="s">
        <v>154</v>
      </c>
      <c r="E652" s="181" t="s">
        <v>874</v>
      </c>
      <c r="F652" s="182" t="s">
        <v>875</v>
      </c>
      <c r="G652" s="183" t="s">
        <v>157</v>
      </c>
      <c r="H652" s="184">
        <v>390.459</v>
      </c>
      <c r="I652" s="185"/>
      <c r="J652" s="186">
        <f>ROUND(I652*H652,2)</f>
        <v>0</v>
      </c>
      <c r="K652" s="182" t="s">
        <v>158</v>
      </c>
      <c r="L652" s="41"/>
      <c r="M652" s="187" t="s">
        <v>19</v>
      </c>
      <c r="N652" s="188" t="s">
        <v>48</v>
      </c>
      <c r="O652" s="66"/>
      <c r="P652" s="189">
        <f>O652*H652</f>
        <v>0</v>
      </c>
      <c r="Q652" s="189">
        <v>0</v>
      </c>
      <c r="R652" s="189">
        <f>Q652*H652</f>
        <v>0</v>
      </c>
      <c r="S652" s="189">
        <v>0</v>
      </c>
      <c r="T652" s="190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91" t="s">
        <v>290</v>
      </c>
      <c r="AT652" s="191" t="s">
        <v>154</v>
      </c>
      <c r="AU652" s="191" t="s">
        <v>89</v>
      </c>
      <c r="AY652" s="19" t="s">
        <v>151</v>
      </c>
      <c r="BE652" s="192">
        <f>IF(N652="základní",J652,0)</f>
        <v>0</v>
      </c>
      <c r="BF652" s="192">
        <f>IF(N652="snížená",J652,0)</f>
        <v>0</v>
      </c>
      <c r="BG652" s="192">
        <f>IF(N652="zákl. přenesená",J652,0)</f>
        <v>0</v>
      </c>
      <c r="BH652" s="192">
        <f>IF(N652="sníž. přenesená",J652,0)</f>
        <v>0</v>
      </c>
      <c r="BI652" s="192">
        <f>IF(N652="nulová",J652,0)</f>
        <v>0</v>
      </c>
      <c r="BJ652" s="19" t="s">
        <v>89</v>
      </c>
      <c r="BK652" s="192">
        <f>ROUND(I652*H652,2)</f>
        <v>0</v>
      </c>
      <c r="BL652" s="19" t="s">
        <v>290</v>
      </c>
      <c r="BM652" s="191" t="s">
        <v>876</v>
      </c>
    </row>
    <row r="653" spans="1:47" s="2" customFormat="1" ht="11.25">
      <c r="A653" s="36"/>
      <c r="B653" s="37"/>
      <c r="C653" s="38"/>
      <c r="D653" s="193" t="s">
        <v>161</v>
      </c>
      <c r="E653" s="38"/>
      <c r="F653" s="194" t="s">
        <v>877</v>
      </c>
      <c r="G653" s="38"/>
      <c r="H653" s="38"/>
      <c r="I653" s="195"/>
      <c r="J653" s="38"/>
      <c r="K653" s="38"/>
      <c r="L653" s="41"/>
      <c r="M653" s="196"/>
      <c r="N653" s="197"/>
      <c r="O653" s="66"/>
      <c r="P653" s="66"/>
      <c r="Q653" s="66"/>
      <c r="R653" s="66"/>
      <c r="S653" s="66"/>
      <c r="T653" s="67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161</v>
      </c>
      <c r="AU653" s="19" t="s">
        <v>89</v>
      </c>
    </row>
    <row r="654" spans="2:51" s="13" customFormat="1" ht="11.25">
      <c r="B654" s="198"/>
      <c r="C654" s="199"/>
      <c r="D654" s="200" t="s">
        <v>163</v>
      </c>
      <c r="E654" s="201" t="s">
        <v>19</v>
      </c>
      <c r="F654" s="202" t="s">
        <v>878</v>
      </c>
      <c r="G654" s="199"/>
      <c r="H654" s="203">
        <v>253.933</v>
      </c>
      <c r="I654" s="204"/>
      <c r="J654" s="199"/>
      <c r="K654" s="199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163</v>
      </c>
      <c r="AU654" s="209" t="s">
        <v>89</v>
      </c>
      <c r="AV654" s="13" t="s">
        <v>89</v>
      </c>
      <c r="AW654" s="13" t="s">
        <v>37</v>
      </c>
      <c r="AX654" s="13" t="s">
        <v>76</v>
      </c>
      <c r="AY654" s="209" t="s">
        <v>151</v>
      </c>
    </row>
    <row r="655" spans="2:51" s="13" customFormat="1" ht="11.25">
      <c r="B655" s="198"/>
      <c r="C655" s="199"/>
      <c r="D655" s="200" t="s">
        <v>163</v>
      </c>
      <c r="E655" s="201" t="s">
        <v>19</v>
      </c>
      <c r="F655" s="202" t="s">
        <v>879</v>
      </c>
      <c r="G655" s="199"/>
      <c r="H655" s="203">
        <v>114.01</v>
      </c>
      <c r="I655" s="204"/>
      <c r="J655" s="199"/>
      <c r="K655" s="199"/>
      <c r="L655" s="205"/>
      <c r="M655" s="206"/>
      <c r="N655" s="207"/>
      <c r="O655" s="207"/>
      <c r="P655" s="207"/>
      <c r="Q655" s="207"/>
      <c r="R655" s="207"/>
      <c r="S655" s="207"/>
      <c r="T655" s="208"/>
      <c r="AT655" s="209" t="s">
        <v>163</v>
      </c>
      <c r="AU655" s="209" t="s">
        <v>89</v>
      </c>
      <c r="AV655" s="13" t="s">
        <v>89</v>
      </c>
      <c r="AW655" s="13" t="s">
        <v>37</v>
      </c>
      <c r="AX655" s="13" t="s">
        <v>76</v>
      </c>
      <c r="AY655" s="209" t="s">
        <v>151</v>
      </c>
    </row>
    <row r="656" spans="2:51" s="13" customFormat="1" ht="11.25">
      <c r="B656" s="198"/>
      <c r="C656" s="199"/>
      <c r="D656" s="200" t="s">
        <v>163</v>
      </c>
      <c r="E656" s="201" t="s">
        <v>19</v>
      </c>
      <c r="F656" s="202" t="s">
        <v>880</v>
      </c>
      <c r="G656" s="199"/>
      <c r="H656" s="203">
        <v>10.608</v>
      </c>
      <c r="I656" s="204"/>
      <c r="J656" s="199"/>
      <c r="K656" s="199"/>
      <c r="L656" s="205"/>
      <c r="M656" s="206"/>
      <c r="N656" s="207"/>
      <c r="O656" s="207"/>
      <c r="P656" s="207"/>
      <c r="Q656" s="207"/>
      <c r="R656" s="207"/>
      <c r="S656" s="207"/>
      <c r="T656" s="208"/>
      <c r="AT656" s="209" t="s">
        <v>163</v>
      </c>
      <c r="AU656" s="209" t="s">
        <v>89</v>
      </c>
      <c r="AV656" s="13" t="s">
        <v>89</v>
      </c>
      <c r="AW656" s="13" t="s">
        <v>37</v>
      </c>
      <c r="AX656" s="13" t="s">
        <v>76</v>
      </c>
      <c r="AY656" s="209" t="s">
        <v>151</v>
      </c>
    </row>
    <row r="657" spans="2:51" s="13" customFormat="1" ht="11.25">
      <c r="B657" s="198"/>
      <c r="C657" s="199"/>
      <c r="D657" s="200" t="s">
        <v>163</v>
      </c>
      <c r="E657" s="201" t="s">
        <v>19</v>
      </c>
      <c r="F657" s="202" t="s">
        <v>881</v>
      </c>
      <c r="G657" s="199"/>
      <c r="H657" s="203">
        <v>3.69</v>
      </c>
      <c r="I657" s="204"/>
      <c r="J657" s="199"/>
      <c r="K657" s="199"/>
      <c r="L657" s="205"/>
      <c r="M657" s="206"/>
      <c r="N657" s="207"/>
      <c r="O657" s="207"/>
      <c r="P657" s="207"/>
      <c r="Q657" s="207"/>
      <c r="R657" s="207"/>
      <c r="S657" s="207"/>
      <c r="T657" s="208"/>
      <c r="AT657" s="209" t="s">
        <v>163</v>
      </c>
      <c r="AU657" s="209" t="s">
        <v>89</v>
      </c>
      <c r="AV657" s="13" t="s">
        <v>89</v>
      </c>
      <c r="AW657" s="13" t="s">
        <v>37</v>
      </c>
      <c r="AX657" s="13" t="s">
        <v>76</v>
      </c>
      <c r="AY657" s="209" t="s">
        <v>151</v>
      </c>
    </row>
    <row r="658" spans="2:51" s="13" customFormat="1" ht="11.25">
      <c r="B658" s="198"/>
      <c r="C658" s="199"/>
      <c r="D658" s="200" t="s">
        <v>163</v>
      </c>
      <c r="E658" s="201" t="s">
        <v>19</v>
      </c>
      <c r="F658" s="202" t="s">
        <v>882</v>
      </c>
      <c r="G658" s="199"/>
      <c r="H658" s="203">
        <v>9.504</v>
      </c>
      <c r="I658" s="204"/>
      <c r="J658" s="199"/>
      <c r="K658" s="199"/>
      <c r="L658" s="205"/>
      <c r="M658" s="206"/>
      <c r="N658" s="207"/>
      <c r="O658" s="207"/>
      <c r="P658" s="207"/>
      <c r="Q658" s="207"/>
      <c r="R658" s="207"/>
      <c r="S658" s="207"/>
      <c r="T658" s="208"/>
      <c r="AT658" s="209" t="s">
        <v>163</v>
      </c>
      <c r="AU658" s="209" t="s">
        <v>89</v>
      </c>
      <c r="AV658" s="13" t="s">
        <v>89</v>
      </c>
      <c r="AW658" s="13" t="s">
        <v>37</v>
      </c>
      <c r="AX658" s="13" t="s">
        <v>76</v>
      </c>
      <c r="AY658" s="209" t="s">
        <v>151</v>
      </c>
    </row>
    <row r="659" spans="2:51" s="13" customFormat="1" ht="11.25">
      <c r="B659" s="198"/>
      <c r="C659" s="199"/>
      <c r="D659" s="200" t="s">
        <v>163</v>
      </c>
      <c r="E659" s="201" t="s">
        <v>19</v>
      </c>
      <c r="F659" s="202" t="s">
        <v>488</v>
      </c>
      <c r="G659" s="199"/>
      <c r="H659" s="203">
        <v>-3.28</v>
      </c>
      <c r="I659" s="204"/>
      <c r="J659" s="199"/>
      <c r="K659" s="199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163</v>
      </c>
      <c r="AU659" s="209" t="s">
        <v>89</v>
      </c>
      <c r="AV659" s="13" t="s">
        <v>89</v>
      </c>
      <c r="AW659" s="13" t="s">
        <v>37</v>
      </c>
      <c r="AX659" s="13" t="s">
        <v>76</v>
      </c>
      <c r="AY659" s="209" t="s">
        <v>151</v>
      </c>
    </row>
    <row r="660" spans="2:51" s="13" customFormat="1" ht="11.25">
      <c r="B660" s="198"/>
      <c r="C660" s="199"/>
      <c r="D660" s="200" t="s">
        <v>163</v>
      </c>
      <c r="E660" s="201" t="s">
        <v>19</v>
      </c>
      <c r="F660" s="202" t="s">
        <v>883</v>
      </c>
      <c r="G660" s="199"/>
      <c r="H660" s="203">
        <v>0.87</v>
      </c>
      <c r="I660" s="204"/>
      <c r="J660" s="199"/>
      <c r="K660" s="199"/>
      <c r="L660" s="205"/>
      <c r="M660" s="206"/>
      <c r="N660" s="207"/>
      <c r="O660" s="207"/>
      <c r="P660" s="207"/>
      <c r="Q660" s="207"/>
      <c r="R660" s="207"/>
      <c r="S660" s="207"/>
      <c r="T660" s="208"/>
      <c r="AT660" s="209" t="s">
        <v>163</v>
      </c>
      <c r="AU660" s="209" t="s">
        <v>89</v>
      </c>
      <c r="AV660" s="13" t="s">
        <v>89</v>
      </c>
      <c r="AW660" s="13" t="s">
        <v>37</v>
      </c>
      <c r="AX660" s="13" t="s">
        <v>76</v>
      </c>
      <c r="AY660" s="209" t="s">
        <v>151</v>
      </c>
    </row>
    <row r="661" spans="2:51" s="13" customFormat="1" ht="11.25">
      <c r="B661" s="198"/>
      <c r="C661" s="199"/>
      <c r="D661" s="200" t="s">
        <v>163</v>
      </c>
      <c r="E661" s="201" t="s">
        <v>19</v>
      </c>
      <c r="F661" s="202" t="s">
        <v>884</v>
      </c>
      <c r="G661" s="199"/>
      <c r="H661" s="203">
        <v>1.124</v>
      </c>
      <c r="I661" s="204"/>
      <c r="J661" s="199"/>
      <c r="K661" s="199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163</v>
      </c>
      <c r="AU661" s="209" t="s">
        <v>89</v>
      </c>
      <c r="AV661" s="13" t="s">
        <v>89</v>
      </c>
      <c r="AW661" s="13" t="s">
        <v>37</v>
      </c>
      <c r="AX661" s="13" t="s">
        <v>76</v>
      </c>
      <c r="AY661" s="209" t="s">
        <v>151</v>
      </c>
    </row>
    <row r="662" spans="2:51" s="15" customFormat="1" ht="11.25">
      <c r="B662" s="220"/>
      <c r="C662" s="221"/>
      <c r="D662" s="200" t="s">
        <v>163</v>
      </c>
      <c r="E662" s="222" t="s">
        <v>19</v>
      </c>
      <c r="F662" s="223" t="s">
        <v>173</v>
      </c>
      <c r="G662" s="221"/>
      <c r="H662" s="224">
        <v>390.459</v>
      </c>
      <c r="I662" s="225"/>
      <c r="J662" s="221"/>
      <c r="K662" s="221"/>
      <c r="L662" s="226"/>
      <c r="M662" s="227"/>
      <c r="N662" s="228"/>
      <c r="O662" s="228"/>
      <c r="P662" s="228"/>
      <c r="Q662" s="228"/>
      <c r="R662" s="228"/>
      <c r="S662" s="228"/>
      <c r="T662" s="229"/>
      <c r="AT662" s="230" t="s">
        <v>163</v>
      </c>
      <c r="AU662" s="230" t="s">
        <v>89</v>
      </c>
      <c r="AV662" s="15" t="s">
        <v>159</v>
      </c>
      <c r="AW662" s="15" t="s">
        <v>37</v>
      </c>
      <c r="AX662" s="15" t="s">
        <v>83</v>
      </c>
      <c r="AY662" s="230" t="s">
        <v>151</v>
      </c>
    </row>
    <row r="663" spans="1:65" s="2" customFormat="1" ht="16.5" customHeight="1">
      <c r="A663" s="36"/>
      <c r="B663" s="37"/>
      <c r="C663" s="180" t="s">
        <v>885</v>
      </c>
      <c r="D663" s="180" t="s">
        <v>154</v>
      </c>
      <c r="E663" s="181" t="s">
        <v>886</v>
      </c>
      <c r="F663" s="182" t="s">
        <v>887</v>
      </c>
      <c r="G663" s="183" t="s">
        <v>157</v>
      </c>
      <c r="H663" s="184">
        <v>390.459</v>
      </c>
      <c r="I663" s="185"/>
      <c r="J663" s="186">
        <f>ROUND(I663*H663,2)</f>
        <v>0</v>
      </c>
      <c r="K663" s="182" t="s">
        <v>158</v>
      </c>
      <c r="L663" s="41"/>
      <c r="M663" s="187" t="s">
        <v>19</v>
      </c>
      <c r="N663" s="188" t="s">
        <v>48</v>
      </c>
      <c r="O663" s="66"/>
      <c r="P663" s="189">
        <f>O663*H663</f>
        <v>0</v>
      </c>
      <c r="Q663" s="189">
        <v>0.0002</v>
      </c>
      <c r="R663" s="189">
        <f>Q663*H663</f>
        <v>0.0780918</v>
      </c>
      <c r="S663" s="189">
        <v>0</v>
      </c>
      <c r="T663" s="190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91" t="s">
        <v>290</v>
      </c>
      <c r="AT663" s="191" t="s">
        <v>154</v>
      </c>
      <c r="AU663" s="191" t="s">
        <v>89</v>
      </c>
      <c r="AY663" s="19" t="s">
        <v>151</v>
      </c>
      <c r="BE663" s="192">
        <f>IF(N663="základní",J663,0)</f>
        <v>0</v>
      </c>
      <c r="BF663" s="192">
        <f>IF(N663="snížená",J663,0)</f>
        <v>0</v>
      </c>
      <c r="BG663" s="192">
        <f>IF(N663="zákl. přenesená",J663,0)</f>
        <v>0</v>
      </c>
      <c r="BH663" s="192">
        <f>IF(N663="sníž. přenesená",J663,0)</f>
        <v>0</v>
      </c>
      <c r="BI663" s="192">
        <f>IF(N663="nulová",J663,0)</f>
        <v>0</v>
      </c>
      <c r="BJ663" s="19" t="s">
        <v>89</v>
      </c>
      <c r="BK663" s="192">
        <f>ROUND(I663*H663,2)</f>
        <v>0</v>
      </c>
      <c r="BL663" s="19" t="s">
        <v>290</v>
      </c>
      <c r="BM663" s="191" t="s">
        <v>888</v>
      </c>
    </row>
    <row r="664" spans="1:47" s="2" customFormat="1" ht="11.25">
      <c r="A664" s="36"/>
      <c r="B664" s="37"/>
      <c r="C664" s="38"/>
      <c r="D664" s="193" t="s">
        <v>161</v>
      </c>
      <c r="E664" s="38"/>
      <c r="F664" s="194" t="s">
        <v>889</v>
      </c>
      <c r="G664" s="38"/>
      <c r="H664" s="38"/>
      <c r="I664" s="195"/>
      <c r="J664" s="38"/>
      <c r="K664" s="38"/>
      <c r="L664" s="41"/>
      <c r="M664" s="196"/>
      <c r="N664" s="197"/>
      <c r="O664" s="66"/>
      <c r="P664" s="66"/>
      <c r="Q664" s="66"/>
      <c r="R664" s="66"/>
      <c r="S664" s="66"/>
      <c r="T664" s="67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T664" s="19" t="s">
        <v>161</v>
      </c>
      <c r="AU664" s="19" t="s">
        <v>89</v>
      </c>
    </row>
    <row r="665" spans="1:65" s="2" customFormat="1" ht="24.2" customHeight="1">
      <c r="A665" s="36"/>
      <c r="B665" s="37"/>
      <c r="C665" s="180" t="s">
        <v>890</v>
      </c>
      <c r="D665" s="180" t="s">
        <v>154</v>
      </c>
      <c r="E665" s="181" t="s">
        <v>891</v>
      </c>
      <c r="F665" s="182" t="s">
        <v>892</v>
      </c>
      <c r="G665" s="183" t="s">
        <v>157</v>
      </c>
      <c r="H665" s="184">
        <v>390.459</v>
      </c>
      <c r="I665" s="185"/>
      <c r="J665" s="186">
        <f>ROUND(I665*H665,2)</f>
        <v>0</v>
      </c>
      <c r="K665" s="182" t="s">
        <v>158</v>
      </c>
      <c r="L665" s="41"/>
      <c r="M665" s="187" t="s">
        <v>19</v>
      </c>
      <c r="N665" s="188" t="s">
        <v>48</v>
      </c>
      <c r="O665" s="66"/>
      <c r="P665" s="189">
        <f>O665*H665</f>
        <v>0</v>
      </c>
      <c r="Q665" s="189">
        <v>0.00026</v>
      </c>
      <c r="R665" s="189">
        <f>Q665*H665</f>
        <v>0.10151933999999999</v>
      </c>
      <c r="S665" s="189">
        <v>0</v>
      </c>
      <c r="T665" s="190">
        <f>S665*H665</f>
        <v>0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191" t="s">
        <v>290</v>
      </c>
      <c r="AT665" s="191" t="s">
        <v>154</v>
      </c>
      <c r="AU665" s="191" t="s">
        <v>89</v>
      </c>
      <c r="AY665" s="19" t="s">
        <v>151</v>
      </c>
      <c r="BE665" s="192">
        <f>IF(N665="základní",J665,0)</f>
        <v>0</v>
      </c>
      <c r="BF665" s="192">
        <f>IF(N665="snížená",J665,0)</f>
        <v>0</v>
      </c>
      <c r="BG665" s="192">
        <f>IF(N665="zákl. přenesená",J665,0)</f>
        <v>0</v>
      </c>
      <c r="BH665" s="192">
        <f>IF(N665="sníž. přenesená",J665,0)</f>
        <v>0</v>
      </c>
      <c r="BI665" s="192">
        <f>IF(N665="nulová",J665,0)</f>
        <v>0</v>
      </c>
      <c r="BJ665" s="19" t="s">
        <v>89</v>
      </c>
      <c r="BK665" s="192">
        <f>ROUND(I665*H665,2)</f>
        <v>0</v>
      </c>
      <c r="BL665" s="19" t="s">
        <v>290</v>
      </c>
      <c r="BM665" s="191" t="s">
        <v>893</v>
      </c>
    </row>
    <row r="666" spans="1:47" s="2" customFormat="1" ht="11.25">
      <c r="A666" s="36"/>
      <c r="B666" s="37"/>
      <c r="C666" s="38"/>
      <c r="D666" s="193" t="s">
        <v>161</v>
      </c>
      <c r="E666" s="38"/>
      <c r="F666" s="194" t="s">
        <v>894</v>
      </c>
      <c r="G666" s="38"/>
      <c r="H666" s="38"/>
      <c r="I666" s="195"/>
      <c r="J666" s="38"/>
      <c r="K666" s="38"/>
      <c r="L666" s="41"/>
      <c r="M666" s="196"/>
      <c r="N666" s="197"/>
      <c r="O666" s="66"/>
      <c r="P666" s="66"/>
      <c r="Q666" s="66"/>
      <c r="R666" s="66"/>
      <c r="S666" s="66"/>
      <c r="T666" s="67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T666" s="19" t="s">
        <v>161</v>
      </c>
      <c r="AU666" s="19" t="s">
        <v>89</v>
      </c>
    </row>
    <row r="667" spans="2:63" s="12" customFormat="1" ht="22.9" customHeight="1">
      <c r="B667" s="164"/>
      <c r="C667" s="165"/>
      <c r="D667" s="166" t="s">
        <v>75</v>
      </c>
      <c r="E667" s="178" t="s">
        <v>895</v>
      </c>
      <c r="F667" s="178" t="s">
        <v>896</v>
      </c>
      <c r="G667" s="165"/>
      <c r="H667" s="165"/>
      <c r="I667" s="168"/>
      <c r="J667" s="179">
        <f>BK667</f>
        <v>0</v>
      </c>
      <c r="K667" s="165"/>
      <c r="L667" s="170"/>
      <c r="M667" s="171"/>
      <c r="N667" s="172"/>
      <c r="O667" s="172"/>
      <c r="P667" s="173">
        <f>SUM(P668:P670)</f>
        <v>0</v>
      </c>
      <c r="Q667" s="172"/>
      <c r="R667" s="173">
        <f>SUM(R668:R670)</f>
        <v>0</v>
      </c>
      <c r="S667" s="172"/>
      <c r="T667" s="174">
        <f>SUM(T668:T670)</f>
        <v>0</v>
      </c>
      <c r="AR667" s="175" t="s">
        <v>89</v>
      </c>
      <c r="AT667" s="176" t="s">
        <v>75</v>
      </c>
      <c r="AU667" s="176" t="s">
        <v>83</v>
      </c>
      <c r="AY667" s="175" t="s">
        <v>151</v>
      </c>
      <c r="BK667" s="177">
        <f>SUM(BK668:BK670)</f>
        <v>0</v>
      </c>
    </row>
    <row r="668" spans="1:65" s="2" customFormat="1" ht="16.5" customHeight="1">
      <c r="A668" s="36"/>
      <c r="B668" s="37"/>
      <c r="C668" s="180" t="s">
        <v>897</v>
      </c>
      <c r="D668" s="180" t="s">
        <v>154</v>
      </c>
      <c r="E668" s="181" t="s">
        <v>898</v>
      </c>
      <c r="F668" s="182" t="s">
        <v>899</v>
      </c>
      <c r="G668" s="183" t="s">
        <v>205</v>
      </c>
      <c r="H668" s="184">
        <v>4</v>
      </c>
      <c r="I668" s="185"/>
      <c r="J668" s="186">
        <f>ROUND(I668*H668,2)</f>
        <v>0</v>
      </c>
      <c r="K668" s="182" t="s">
        <v>222</v>
      </c>
      <c r="L668" s="41"/>
      <c r="M668" s="187" t="s">
        <v>19</v>
      </c>
      <c r="N668" s="188" t="s">
        <v>48</v>
      </c>
      <c r="O668" s="66"/>
      <c r="P668" s="189">
        <f>O668*H668</f>
        <v>0</v>
      </c>
      <c r="Q668" s="189">
        <v>0</v>
      </c>
      <c r="R668" s="189">
        <f>Q668*H668</f>
        <v>0</v>
      </c>
      <c r="S668" s="189">
        <v>0</v>
      </c>
      <c r="T668" s="190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91" t="s">
        <v>290</v>
      </c>
      <c r="AT668" s="191" t="s">
        <v>154</v>
      </c>
      <c r="AU668" s="191" t="s">
        <v>89</v>
      </c>
      <c r="AY668" s="19" t="s">
        <v>151</v>
      </c>
      <c r="BE668" s="192">
        <f>IF(N668="základní",J668,0)</f>
        <v>0</v>
      </c>
      <c r="BF668" s="192">
        <f>IF(N668="snížená",J668,0)</f>
        <v>0</v>
      </c>
      <c r="BG668" s="192">
        <f>IF(N668="zákl. přenesená",J668,0)</f>
        <v>0</v>
      </c>
      <c r="BH668" s="192">
        <f>IF(N668="sníž. přenesená",J668,0)</f>
        <v>0</v>
      </c>
      <c r="BI668" s="192">
        <f>IF(N668="nulová",J668,0)</f>
        <v>0</v>
      </c>
      <c r="BJ668" s="19" t="s">
        <v>89</v>
      </c>
      <c r="BK668" s="192">
        <f>ROUND(I668*H668,2)</f>
        <v>0</v>
      </c>
      <c r="BL668" s="19" t="s">
        <v>290</v>
      </c>
      <c r="BM668" s="191" t="s">
        <v>900</v>
      </c>
    </row>
    <row r="669" spans="1:65" s="2" customFormat="1" ht="114.95" customHeight="1">
      <c r="A669" s="36"/>
      <c r="B669" s="37"/>
      <c r="C669" s="180" t="s">
        <v>901</v>
      </c>
      <c r="D669" s="180" t="s">
        <v>154</v>
      </c>
      <c r="E669" s="181" t="s">
        <v>902</v>
      </c>
      <c r="F669" s="182" t="s">
        <v>903</v>
      </c>
      <c r="G669" s="183" t="s">
        <v>215</v>
      </c>
      <c r="H669" s="184">
        <v>1</v>
      </c>
      <c r="I669" s="185"/>
      <c r="J669" s="186">
        <f>ROUND(I669*H669,2)</f>
        <v>0</v>
      </c>
      <c r="K669" s="182" t="s">
        <v>222</v>
      </c>
      <c r="L669" s="41"/>
      <c r="M669" s="187" t="s">
        <v>19</v>
      </c>
      <c r="N669" s="188" t="s">
        <v>48</v>
      </c>
      <c r="O669" s="66"/>
      <c r="P669" s="189">
        <f>O669*H669</f>
        <v>0</v>
      </c>
      <c r="Q669" s="189">
        <v>0</v>
      </c>
      <c r="R669" s="189">
        <f>Q669*H669</f>
        <v>0</v>
      </c>
      <c r="S669" s="189">
        <v>0</v>
      </c>
      <c r="T669" s="190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91" t="s">
        <v>290</v>
      </c>
      <c r="AT669" s="191" t="s">
        <v>154</v>
      </c>
      <c r="AU669" s="191" t="s">
        <v>89</v>
      </c>
      <c r="AY669" s="19" t="s">
        <v>151</v>
      </c>
      <c r="BE669" s="192">
        <f>IF(N669="základní",J669,0)</f>
        <v>0</v>
      </c>
      <c r="BF669" s="192">
        <f>IF(N669="snížená",J669,0)</f>
        <v>0</v>
      </c>
      <c r="BG669" s="192">
        <f>IF(N669="zákl. přenesená",J669,0)</f>
        <v>0</v>
      </c>
      <c r="BH669" s="192">
        <f>IF(N669="sníž. přenesená",J669,0)</f>
        <v>0</v>
      </c>
      <c r="BI669" s="192">
        <f>IF(N669="nulová",J669,0)</f>
        <v>0</v>
      </c>
      <c r="BJ669" s="19" t="s">
        <v>89</v>
      </c>
      <c r="BK669" s="192">
        <f>ROUND(I669*H669,2)</f>
        <v>0</v>
      </c>
      <c r="BL669" s="19" t="s">
        <v>290</v>
      </c>
      <c r="BM669" s="191" t="s">
        <v>904</v>
      </c>
    </row>
    <row r="670" spans="1:65" s="2" customFormat="1" ht="16.5" customHeight="1">
      <c r="A670" s="36"/>
      <c r="B670" s="37"/>
      <c r="C670" s="180" t="s">
        <v>905</v>
      </c>
      <c r="D670" s="180" t="s">
        <v>154</v>
      </c>
      <c r="E670" s="181" t="s">
        <v>906</v>
      </c>
      <c r="F670" s="182" t="s">
        <v>907</v>
      </c>
      <c r="G670" s="183" t="s">
        <v>215</v>
      </c>
      <c r="H670" s="184">
        <v>1</v>
      </c>
      <c r="I670" s="185"/>
      <c r="J670" s="186">
        <f>ROUND(I670*H670,2)</f>
        <v>0</v>
      </c>
      <c r="K670" s="182" t="s">
        <v>222</v>
      </c>
      <c r="L670" s="41"/>
      <c r="M670" s="252" t="s">
        <v>19</v>
      </c>
      <c r="N670" s="253" t="s">
        <v>48</v>
      </c>
      <c r="O670" s="254"/>
      <c r="P670" s="255">
        <f>O670*H670</f>
        <v>0</v>
      </c>
      <c r="Q670" s="255">
        <v>0</v>
      </c>
      <c r="R670" s="255">
        <f>Q670*H670</f>
        <v>0</v>
      </c>
      <c r="S670" s="255">
        <v>0</v>
      </c>
      <c r="T670" s="256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191" t="s">
        <v>290</v>
      </c>
      <c r="AT670" s="191" t="s">
        <v>154</v>
      </c>
      <c r="AU670" s="191" t="s">
        <v>89</v>
      </c>
      <c r="AY670" s="19" t="s">
        <v>151</v>
      </c>
      <c r="BE670" s="192">
        <f>IF(N670="základní",J670,0)</f>
        <v>0</v>
      </c>
      <c r="BF670" s="192">
        <f>IF(N670="snížená",J670,0)</f>
        <v>0</v>
      </c>
      <c r="BG670" s="192">
        <f>IF(N670="zákl. přenesená",J670,0)</f>
        <v>0</v>
      </c>
      <c r="BH670" s="192">
        <f>IF(N670="sníž. přenesená",J670,0)</f>
        <v>0</v>
      </c>
      <c r="BI670" s="192">
        <f>IF(N670="nulová",J670,0)</f>
        <v>0</v>
      </c>
      <c r="BJ670" s="19" t="s">
        <v>89</v>
      </c>
      <c r="BK670" s="192">
        <f>ROUND(I670*H670,2)</f>
        <v>0</v>
      </c>
      <c r="BL670" s="19" t="s">
        <v>290</v>
      </c>
      <c r="BM670" s="191" t="s">
        <v>908</v>
      </c>
    </row>
    <row r="671" spans="1:31" s="2" customFormat="1" ht="6.95" customHeight="1">
      <c r="A671" s="36"/>
      <c r="B671" s="49"/>
      <c r="C671" s="50"/>
      <c r="D671" s="50"/>
      <c r="E671" s="50"/>
      <c r="F671" s="50"/>
      <c r="G671" s="50"/>
      <c r="H671" s="50"/>
      <c r="I671" s="50"/>
      <c r="J671" s="50"/>
      <c r="K671" s="50"/>
      <c r="L671" s="41"/>
      <c r="M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</row>
  </sheetData>
  <sheetProtection algorithmName="SHA-512" hashValue="/C74CpgY7+W9Ej9X4nJNXptsW+vcnsFFanC6+JOyT1LujbyoNN9DVxPEbx7dQ61T/lAjNsBYPnAsXMixDKYvdg==" saltValue="QRg18srUerj/vXrmP+O8OZ5SCexB2dsqalLjPGSoeZNJieugVH59NQ/lZts5AXhb6bE+RqO6o4MzmYEJ36EV6g==" spinCount="100000" sheet="1" objects="1" scenarios="1" formatColumns="0" formatRows="0" autoFilter="0"/>
  <autoFilter ref="C105:K670"/>
  <mergeCells count="12">
    <mergeCell ref="E98:H98"/>
    <mergeCell ref="L2:V2"/>
    <mergeCell ref="E50:H50"/>
    <mergeCell ref="E52:H52"/>
    <mergeCell ref="E54:H54"/>
    <mergeCell ref="E94:H94"/>
    <mergeCell ref="E96:H96"/>
    <mergeCell ref="E7:H7"/>
    <mergeCell ref="E9:H9"/>
    <mergeCell ref="E11:H11"/>
    <mergeCell ref="E20:H20"/>
    <mergeCell ref="E29:H29"/>
  </mergeCells>
  <hyperlinks>
    <hyperlink ref="F110" r:id="rId1" display="https://podminky.urs.cz/item/CS_URS_2023_01/612131101"/>
    <hyperlink ref="F113" r:id="rId2" display="https://podminky.urs.cz/item/CS_URS_2023_01/612311111"/>
    <hyperlink ref="F120" r:id="rId3" display="https://podminky.urs.cz/item/CS_URS_2023_01/612311141"/>
    <hyperlink ref="F149" r:id="rId4" display="https://podminky.urs.cz/item/CS_URS_2023_01/619995001"/>
    <hyperlink ref="F155" r:id="rId5" display="https://podminky.urs.cz/item/CS_URS_2023_01/642942611"/>
    <hyperlink ref="F163" r:id="rId6" display="https://podminky.urs.cz/item/CS_URS_2023_01/642945111"/>
    <hyperlink ref="F168" r:id="rId7" display="https://podminky.urs.cz/item/CS_URS_2023_01/949101111"/>
    <hyperlink ref="F172" r:id="rId8" display="https://podminky.urs.cz/item/CS_URS_2023_01/952901111"/>
    <hyperlink ref="F176" r:id="rId9" display="https://podminky.urs.cz/item/CS_URS_2023_01/962032431"/>
    <hyperlink ref="F179" r:id="rId10" display="https://podminky.urs.cz/item/CS_URS_2023_01/965082923"/>
    <hyperlink ref="F189" r:id="rId11" display="https://podminky.urs.cz/item/CS_URS_2023_01/967031732"/>
    <hyperlink ref="F192" r:id="rId12" display="https://podminky.urs.cz/item/CS_URS_2023_01/968062246"/>
    <hyperlink ref="F195" r:id="rId13" display="https://podminky.urs.cz/item/CS_URS_2023_01/968072455"/>
    <hyperlink ref="F198" r:id="rId14" display="https://podminky.urs.cz/item/CS_URS_2023_01/971033641"/>
    <hyperlink ref="F201" r:id="rId15" display="https://podminky.urs.cz/item/CS_URS_2023_01/978012191"/>
    <hyperlink ref="F204" r:id="rId16" display="https://podminky.urs.cz/item/CS_URS_2023_01/978013191"/>
    <hyperlink ref="F230" r:id="rId17" display="https://podminky.urs.cz/item/CS_URS_2023_01/978059541"/>
    <hyperlink ref="F236" r:id="rId18" display="https://podminky.urs.cz/item/CS_URS_2023_01/997013213"/>
    <hyperlink ref="F238" r:id="rId19" display="https://podminky.urs.cz/item/CS_URS_2023_01/997013501"/>
    <hyperlink ref="F240" r:id="rId20" display="https://podminky.urs.cz/item/CS_URS_2023_01/997013509"/>
    <hyperlink ref="F243" r:id="rId21" display="https://podminky.urs.cz/item/CS_URS_2023_01/997013631"/>
    <hyperlink ref="F246" r:id="rId22" display="https://podminky.urs.cz/item/CS_URS_2023_01/998017002"/>
    <hyperlink ref="F250" r:id="rId23" display="https://podminky.urs.cz/item/CS_URS_2023_01/713111121"/>
    <hyperlink ref="F267" r:id="rId24" display="https://podminky.urs.cz/item/CS_URS_2023_01/713121111"/>
    <hyperlink ref="F314" r:id="rId25" display="https://podminky.urs.cz/item/CS_URS_2023_01/713191132"/>
    <hyperlink ref="F329" r:id="rId26" display="https://podminky.urs.cz/item/CS_URS_2023_01/998713102"/>
    <hyperlink ref="F331" r:id="rId27" display="https://podminky.urs.cz/item/CS_URS_2023_01/998713181"/>
    <hyperlink ref="F334" r:id="rId28" display="https://podminky.urs.cz/item/CS_URS_2023_01/762511241"/>
    <hyperlink ref="F349" r:id="rId29" display="https://podminky.urs.cz/item/CS_URS_2023_01/762522812"/>
    <hyperlink ref="F358" r:id="rId30" display="https://podminky.urs.cz/item/CS_URS_2023_01/998762102"/>
    <hyperlink ref="F360" r:id="rId31" display="https://podminky.urs.cz/item/CS_URS_2023_01/998762181"/>
    <hyperlink ref="F363" r:id="rId32" display="https://podminky.urs.cz/item/CS_URS_2023_01/763111316"/>
    <hyperlink ref="F370" r:id="rId33" display="https://podminky.urs.cz/item/CS_URS_2023_01/763111336"/>
    <hyperlink ref="F378" r:id="rId34" display="https://podminky.urs.cz/item/CS_URS_2023_01/763113341"/>
    <hyperlink ref="F381" r:id="rId35" display="https://podminky.urs.cz/item/CS_URS_2023_01/763131411"/>
    <hyperlink ref="F387" r:id="rId36" display="https://podminky.urs.cz/item/CS_URS_2023_01/763131411"/>
    <hyperlink ref="F394" r:id="rId37" display="https://podminky.urs.cz/item/CS_URS_2023_01/763131411.1"/>
    <hyperlink ref="F400" r:id="rId38" display="https://podminky.urs.cz/item/CS_URS_2023_01/763131451"/>
    <hyperlink ref="F404" r:id="rId39" display="https://podminky.urs.cz/item/CS_URS_2023_01/763153401"/>
    <hyperlink ref="F425" r:id="rId40" display="https://podminky.urs.cz/item/CS_URS_2023_01/763251231"/>
    <hyperlink ref="F432" r:id="rId41" display="https://podminky.urs.cz/item/CS_URS_2023_01/998763302"/>
    <hyperlink ref="F434" r:id="rId42" display="https://podminky.urs.cz/item/CS_URS_2023_01/998763381"/>
    <hyperlink ref="F437" r:id="rId43" display="https://podminky.urs.cz/item/CS_URS_2023_01/764002851"/>
    <hyperlink ref="F439" r:id="rId44" display="https://podminky.urs.cz/item/CS_URS_2023_01/764216604"/>
    <hyperlink ref="F442" r:id="rId45" display="https://podminky.urs.cz/item/CS_URS_2023_01/998764102"/>
    <hyperlink ref="F444" r:id="rId46" display="https://podminky.urs.cz/item/CS_URS_2023_01/998764181"/>
    <hyperlink ref="F447" r:id="rId47" display="https://podminky.urs.cz/item/CS_URS_2023_01/766441822"/>
    <hyperlink ref="F449" r:id="rId48" display="https://podminky.urs.cz/item/CS_URS_2023_01/766622132"/>
    <hyperlink ref="F455" r:id="rId49" display="https://podminky.urs.cz/item/CS_URS_2023_01/766660001"/>
    <hyperlink ref="F463" r:id="rId50" display="https://podminky.urs.cz/item/CS_URS_2023_01/766660041"/>
    <hyperlink ref="F468" r:id="rId51" display="https://podminky.urs.cz/item/CS_URS_2023_01/766660729"/>
    <hyperlink ref="F481" r:id="rId52" display="https://podminky.urs.cz/item/CS_URS_2023_01/766660735"/>
    <hyperlink ref="F486" r:id="rId53" display="https://podminky.urs.cz/item/CS_URS_2023_01/766694112"/>
    <hyperlink ref="F493" r:id="rId54" display="https://podminky.urs.cz/item/CS_URS_2023_01/766695213"/>
    <hyperlink ref="F497" r:id="rId55" display="https://podminky.urs.cz/item/CS_URS_2023_01/998766102"/>
    <hyperlink ref="F499" r:id="rId56" display="https://podminky.urs.cz/item/CS_URS_2023_01/998766181"/>
    <hyperlink ref="F502" r:id="rId57" display="https://podminky.urs.cz/item/CS_URS_2023_01/767821112"/>
    <hyperlink ref="F505" r:id="rId58" display="https://podminky.urs.cz/item/CS_URS_2023_01/998767102"/>
    <hyperlink ref="F507" r:id="rId59" display="https://podminky.urs.cz/item/CS_URS_2023_01/998767181"/>
    <hyperlink ref="F510" r:id="rId60" display="https://podminky.urs.cz/item/CS_URS_2023_01/771111011"/>
    <hyperlink ref="F519" r:id="rId61" display="https://podminky.urs.cz/item/CS_URS_2023_01/771121011"/>
    <hyperlink ref="F521" r:id="rId62" display="https://podminky.urs.cz/item/CS_URS_2023_01/771473112"/>
    <hyperlink ref="F526" r:id="rId63" display="https://podminky.urs.cz/item/CS_URS_2023_01/771571810"/>
    <hyperlink ref="F529" r:id="rId64" display="https://podminky.urs.cz/item/CS_URS_2023_01/771574112"/>
    <hyperlink ref="F543" r:id="rId65" display="https://podminky.urs.cz/item/CS_URS_2023_01/771591112"/>
    <hyperlink ref="F549" r:id="rId66" display="https://podminky.urs.cz/item/CS_URS_2023_01/R-771591185"/>
    <hyperlink ref="F556" r:id="rId67" display="https://podminky.urs.cz/item/CS_URS_2023_01/771591241"/>
    <hyperlink ref="F562" r:id="rId68" display="https://podminky.urs.cz/item/CS_URS_2023_01/771591242"/>
    <hyperlink ref="F568" r:id="rId69" display="https://podminky.urs.cz/item/CS_URS_2023_01/771591264"/>
    <hyperlink ref="F574" r:id="rId70" display="https://podminky.urs.cz/item/CS_URS_2023_01/998771102"/>
    <hyperlink ref="F576" r:id="rId71" display="https://podminky.urs.cz/item/CS_URS_2023_01/998771181"/>
    <hyperlink ref="F579" r:id="rId72" display="https://podminky.urs.cz/item/CS_URS_2023_01/776111311"/>
    <hyperlink ref="F585" r:id="rId73" display="https://podminky.urs.cz/item/CS_URS_2023_01/776121111"/>
    <hyperlink ref="F587" r:id="rId74" display="https://podminky.urs.cz/item/CS_URS_2023_01/776241111"/>
    <hyperlink ref="F595" r:id="rId75" display="https://podminky.urs.cz/item/CS_URS_2023_01/776421111"/>
    <hyperlink ref="F603" r:id="rId76" display="https://podminky.urs.cz/item/CS_URS_2023_01/998776102"/>
    <hyperlink ref="F605" r:id="rId77" display="https://podminky.urs.cz/item/CS_URS_2023_01/998776181"/>
    <hyperlink ref="F608" r:id="rId78" display="https://podminky.urs.cz/item/CS_URS_2023_01/781111011"/>
    <hyperlink ref="F614" r:id="rId79" display="https://podminky.urs.cz/item/CS_URS_2023_01/781121011"/>
    <hyperlink ref="F616" r:id="rId80" display="https://podminky.urs.cz/item/CS_URS_2023_01/781131112"/>
    <hyperlink ref="F622" r:id="rId81" display="https://podminky.urs.cz/item/CS_URS_2023_01/781131232"/>
    <hyperlink ref="F628" r:id="rId82" display="https://podminky.urs.cz/item/CS_URS_2023_01/781474112"/>
    <hyperlink ref="F636" r:id="rId83" display="https://podminky.urs.cz/item/CS_URS_2023_01/998781102"/>
    <hyperlink ref="F638" r:id="rId84" display="https://podminky.urs.cz/item/CS_URS_2023_01/998781181"/>
    <hyperlink ref="F641" r:id="rId85" display="https://podminky.urs.cz/item/CS_URS_2023_01/783301311"/>
    <hyperlink ref="F648" r:id="rId86" display="https://podminky.urs.cz/item/CS_URS_2023_01/783314201"/>
    <hyperlink ref="F650" r:id="rId87" display="https://podminky.urs.cz/item/CS_URS_2023_01/783317101"/>
    <hyperlink ref="F653" r:id="rId88" display="https://podminky.urs.cz/item/CS_URS_2023_01/784111001"/>
    <hyperlink ref="F664" r:id="rId89" display="https://podminky.urs.cz/item/CS_URS_2023_01/784181121"/>
    <hyperlink ref="F666" r:id="rId90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106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Opravy bytových jednotek OŘ Brno - VB ŽST Rousínov č.p.788</v>
      </c>
      <c r="F7" s="387"/>
      <c r="G7" s="387"/>
      <c r="H7" s="387"/>
      <c r="L7" s="22"/>
    </row>
    <row r="8" spans="2:12" s="1" customFormat="1" ht="12" customHeight="1">
      <c r="B8" s="22"/>
      <c r="D8" s="114" t="s">
        <v>107</v>
      </c>
      <c r="L8" s="22"/>
    </row>
    <row r="9" spans="1:31" s="2" customFormat="1" ht="16.5" customHeight="1">
      <c r="A9" s="36"/>
      <c r="B9" s="41"/>
      <c r="C9" s="36"/>
      <c r="D9" s="36"/>
      <c r="E9" s="386" t="s">
        <v>108</v>
      </c>
      <c r="F9" s="388"/>
      <c r="G9" s="388"/>
      <c r="H9" s="388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109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909</v>
      </c>
      <c r="F11" s="388"/>
      <c r="G11" s="388"/>
      <c r="H11" s="388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39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40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42</v>
      </c>
      <c r="E32" s="36"/>
      <c r="F32" s="36"/>
      <c r="G32" s="36"/>
      <c r="H32" s="36"/>
      <c r="I32" s="36"/>
      <c r="J32" s="122">
        <f>ROUND(J99,2)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44</v>
      </c>
      <c r="G34" s="36"/>
      <c r="H34" s="36"/>
      <c r="I34" s="123" t="s">
        <v>43</v>
      </c>
      <c r="J34" s="123" t="s">
        <v>45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46</v>
      </c>
      <c r="E35" s="114" t="s">
        <v>47</v>
      </c>
      <c r="F35" s="125">
        <f>ROUND((SUM(BE99:BE284)),2)</f>
        <v>0</v>
      </c>
      <c r="G35" s="36"/>
      <c r="H35" s="36"/>
      <c r="I35" s="126">
        <v>0.21</v>
      </c>
      <c r="J35" s="125">
        <f>ROUND(((SUM(BE99:BE284))*I35),2)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48</v>
      </c>
      <c r="F36" s="125">
        <f>ROUND((SUM(BF99:BF284)),2)</f>
        <v>0</v>
      </c>
      <c r="G36" s="36"/>
      <c r="H36" s="36"/>
      <c r="I36" s="126">
        <v>0.15</v>
      </c>
      <c r="J36" s="125">
        <f>ROUND(((SUM(BF99:BF284))*I36),2)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49</v>
      </c>
      <c r="F37" s="125">
        <f>ROUND((SUM(BG99:BG284)),2)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50</v>
      </c>
      <c r="F38" s="125">
        <f>ROUND((SUM(BH99:BH284)),2)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51</v>
      </c>
      <c r="F39" s="125">
        <f>ROUND((SUM(BI99:BI284)),2)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52</v>
      </c>
      <c r="E41" s="129"/>
      <c r="F41" s="129"/>
      <c r="G41" s="130" t="s">
        <v>53</v>
      </c>
      <c r="H41" s="131" t="s">
        <v>54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111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Opravy bytových jednotek OŘ Brno - VB ŽST Rousínov č.p.788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108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109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SO 02 - Zdravotechnika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Rousínov</v>
      </c>
      <c r="G56" s="38"/>
      <c r="H56" s="38"/>
      <c r="I56" s="31" t="s">
        <v>23</v>
      </c>
      <c r="J56" s="61" t="str">
        <f>IF(J14="","",J14)</f>
        <v>24. 8. 2020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Správa železniční dopravní cesty</v>
      </c>
      <c r="G58" s="38"/>
      <c r="H58" s="38"/>
      <c r="I58" s="31" t="s">
        <v>33</v>
      </c>
      <c r="J58" s="34" t="str">
        <f>E23</f>
        <v>APREA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112</v>
      </c>
      <c r="D61" s="139"/>
      <c r="E61" s="139"/>
      <c r="F61" s="139"/>
      <c r="G61" s="139"/>
      <c r="H61" s="139"/>
      <c r="I61" s="139"/>
      <c r="J61" s="140" t="s">
        <v>113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74</v>
      </c>
      <c r="D63" s="38"/>
      <c r="E63" s="38"/>
      <c r="F63" s="38"/>
      <c r="G63" s="38"/>
      <c r="H63" s="38"/>
      <c r="I63" s="38"/>
      <c r="J63" s="79">
        <f>J99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114</v>
      </c>
    </row>
    <row r="64" spans="2:12" s="9" customFormat="1" ht="24.95" customHeight="1">
      <c r="B64" s="142"/>
      <c r="C64" s="143"/>
      <c r="D64" s="144" t="s">
        <v>115</v>
      </c>
      <c r="E64" s="145"/>
      <c r="F64" s="145"/>
      <c r="G64" s="145"/>
      <c r="H64" s="145"/>
      <c r="I64" s="145"/>
      <c r="J64" s="146">
        <f>J100</f>
        <v>0</v>
      </c>
      <c r="K64" s="143"/>
      <c r="L64" s="147"/>
    </row>
    <row r="65" spans="2:12" s="10" customFormat="1" ht="19.9" customHeight="1">
      <c r="B65" s="148"/>
      <c r="C65" s="99"/>
      <c r="D65" s="149" t="s">
        <v>116</v>
      </c>
      <c r="E65" s="150"/>
      <c r="F65" s="150"/>
      <c r="G65" s="150"/>
      <c r="H65" s="150"/>
      <c r="I65" s="150"/>
      <c r="J65" s="151">
        <f>J101</f>
        <v>0</v>
      </c>
      <c r="K65" s="99"/>
      <c r="L65" s="152"/>
    </row>
    <row r="66" spans="2:12" s="10" customFormat="1" ht="19.9" customHeight="1">
      <c r="B66" s="148"/>
      <c r="C66" s="99"/>
      <c r="D66" s="149" t="s">
        <v>910</v>
      </c>
      <c r="E66" s="150"/>
      <c r="F66" s="150"/>
      <c r="G66" s="150"/>
      <c r="H66" s="150"/>
      <c r="I66" s="150"/>
      <c r="J66" s="151">
        <f>J104</f>
        <v>0</v>
      </c>
      <c r="K66" s="99"/>
      <c r="L66" s="152"/>
    </row>
    <row r="67" spans="2:12" s="10" customFormat="1" ht="19.9" customHeight="1">
      <c r="B67" s="148"/>
      <c r="C67" s="99"/>
      <c r="D67" s="149" t="s">
        <v>121</v>
      </c>
      <c r="E67" s="150"/>
      <c r="F67" s="150"/>
      <c r="G67" s="150"/>
      <c r="H67" s="150"/>
      <c r="I67" s="150"/>
      <c r="J67" s="151">
        <f>J107</f>
        <v>0</v>
      </c>
      <c r="K67" s="99"/>
      <c r="L67" s="152"/>
    </row>
    <row r="68" spans="2:12" s="10" customFormat="1" ht="19.9" customHeight="1">
      <c r="B68" s="148"/>
      <c r="C68" s="99"/>
      <c r="D68" s="149" t="s">
        <v>122</v>
      </c>
      <c r="E68" s="150"/>
      <c r="F68" s="150"/>
      <c r="G68" s="150"/>
      <c r="H68" s="150"/>
      <c r="I68" s="150"/>
      <c r="J68" s="151">
        <f>J117</f>
        <v>0</v>
      </c>
      <c r="K68" s="99"/>
      <c r="L68" s="152"/>
    </row>
    <row r="69" spans="2:12" s="9" customFormat="1" ht="24.95" customHeight="1">
      <c r="B69" s="142"/>
      <c r="C69" s="143"/>
      <c r="D69" s="144" t="s">
        <v>123</v>
      </c>
      <c r="E69" s="145"/>
      <c r="F69" s="145"/>
      <c r="G69" s="145"/>
      <c r="H69" s="145"/>
      <c r="I69" s="145"/>
      <c r="J69" s="146">
        <f>J120</f>
        <v>0</v>
      </c>
      <c r="K69" s="143"/>
      <c r="L69" s="147"/>
    </row>
    <row r="70" spans="2:12" s="10" customFormat="1" ht="19.9" customHeight="1">
      <c r="B70" s="148"/>
      <c r="C70" s="99"/>
      <c r="D70" s="149" t="s">
        <v>911</v>
      </c>
      <c r="E70" s="150"/>
      <c r="F70" s="150"/>
      <c r="G70" s="150"/>
      <c r="H70" s="150"/>
      <c r="I70" s="150"/>
      <c r="J70" s="151">
        <f>J121</f>
        <v>0</v>
      </c>
      <c r="K70" s="99"/>
      <c r="L70" s="152"/>
    </row>
    <row r="71" spans="2:12" s="10" customFormat="1" ht="19.9" customHeight="1">
      <c r="B71" s="148"/>
      <c r="C71" s="99"/>
      <c r="D71" s="149" t="s">
        <v>912</v>
      </c>
      <c r="E71" s="150"/>
      <c r="F71" s="150"/>
      <c r="G71" s="150"/>
      <c r="H71" s="150"/>
      <c r="I71" s="150"/>
      <c r="J71" s="151">
        <f>J150</f>
        <v>0</v>
      </c>
      <c r="K71" s="99"/>
      <c r="L71" s="152"/>
    </row>
    <row r="72" spans="2:12" s="10" customFormat="1" ht="19.9" customHeight="1">
      <c r="B72" s="148"/>
      <c r="C72" s="99"/>
      <c r="D72" s="149" t="s">
        <v>913</v>
      </c>
      <c r="E72" s="150"/>
      <c r="F72" s="150"/>
      <c r="G72" s="150"/>
      <c r="H72" s="150"/>
      <c r="I72" s="150"/>
      <c r="J72" s="151">
        <f>J192</f>
        <v>0</v>
      </c>
      <c r="K72" s="99"/>
      <c r="L72" s="152"/>
    </row>
    <row r="73" spans="2:12" s="10" customFormat="1" ht="19.9" customHeight="1">
      <c r="B73" s="148"/>
      <c r="C73" s="99"/>
      <c r="D73" s="149" t="s">
        <v>914</v>
      </c>
      <c r="E73" s="150"/>
      <c r="F73" s="150"/>
      <c r="G73" s="150"/>
      <c r="H73" s="150"/>
      <c r="I73" s="150"/>
      <c r="J73" s="151">
        <f>J217</f>
        <v>0</v>
      </c>
      <c r="K73" s="99"/>
      <c r="L73" s="152"/>
    </row>
    <row r="74" spans="2:12" s="10" customFormat="1" ht="19.9" customHeight="1">
      <c r="B74" s="148"/>
      <c r="C74" s="99"/>
      <c r="D74" s="149" t="s">
        <v>915</v>
      </c>
      <c r="E74" s="150"/>
      <c r="F74" s="150"/>
      <c r="G74" s="150"/>
      <c r="H74" s="150"/>
      <c r="I74" s="150"/>
      <c r="J74" s="151">
        <f>J268</f>
        <v>0</v>
      </c>
      <c r="K74" s="99"/>
      <c r="L74" s="152"/>
    </row>
    <row r="75" spans="2:12" s="9" customFormat="1" ht="24.95" customHeight="1">
      <c r="B75" s="142"/>
      <c r="C75" s="143"/>
      <c r="D75" s="144" t="s">
        <v>916</v>
      </c>
      <c r="E75" s="145"/>
      <c r="F75" s="145"/>
      <c r="G75" s="145"/>
      <c r="H75" s="145"/>
      <c r="I75" s="145"/>
      <c r="J75" s="146">
        <f>J275</f>
        <v>0</v>
      </c>
      <c r="K75" s="143"/>
      <c r="L75" s="147"/>
    </row>
    <row r="76" spans="2:12" s="10" customFormat="1" ht="19.9" customHeight="1">
      <c r="B76" s="148"/>
      <c r="C76" s="99"/>
      <c r="D76" s="149" t="s">
        <v>917</v>
      </c>
      <c r="E76" s="150"/>
      <c r="F76" s="150"/>
      <c r="G76" s="150"/>
      <c r="H76" s="150"/>
      <c r="I76" s="150"/>
      <c r="J76" s="151">
        <f>J276</f>
        <v>0</v>
      </c>
      <c r="K76" s="99"/>
      <c r="L76" s="152"/>
    </row>
    <row r="77" spans="2:12" s="9" customFormat="1" ht="24.95" customHeight="1">
      <c r="B77" s="142"/>
      <c r="C77" s="143"/>
      <c r="D77" s="144" t="s">
        <v>918</v>
      </c>
      <c r="E77" s="145"/>
      <c r="F77" s="145"/>
      <c r="G77" s="145"/>
      <c r="H77" s="145"/>
      <c r="I77" s="145"/>
      <c r="J77" s="146">
        <f>J280</f>
        <v>0</v>
      </c>
      <c r="K77" s="143"/>
      <c r="L77" s="147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136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93" t="str">
        <f>E7</f>
        <v>Opravy bytových jednotek OŘ Brno - VB ŽST Rousínov č.p.788</v>
      </c>
      <c r="F87" s="394"/>
      <c r="G87" s="394"/>
      <c r="H87" s="394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2:12" s="1" customFormat="1" ht="12" customHeight="1">
      <c r="B88" s="23"/>
      <c r="C88" s="31" t="s">
        <v>107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393" t="s">
        <v>108</v>
      </c>
      <c r="F89" s="395"/>
      <c r="G89" s="395"/>
      <c r="H89" s="395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109</v>
      </c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42" t="str">
        <f>E11</f>
        <v>SO 02 - Zdravotechnika</v>
      </c>
      <c r="F91" s="395"/>
      <c r="G91" s="395"/>
      <c r="H91" s="395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21</v>
      </c>
      <c r="D93" s="38"/>
      <c r="E93" s="38"/>
      <c r="F93" s="29" t="str">
        <f>F14</f>
        <v xml:space="preserve"> Rousínov</v>
      </c>
      <c r="G93" s="38"/>
      <c r="H93" s="38"/>
      <c r="I93" s="31" t="s">
        <v>23</v>
      </c>
      <c r="J93" s="61" t="str">
        <f>IF(J14="","",J14)</f>
        <v>24. 8. 2020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25</v>
      </c>
      <c r="D95" s="38"/>
      <c r="E95" s="38"/>
      <c r="F95" s="29" t="str">
        <f>E17</f>
        <v>Správa železniční dopravní cesty</v>
      </c>
      <c r="G95" s="38"/>
      <c r="H95" s="38"/>
      <c r="I95" s="31" t="s">
        <v>33</v>
      </c>
      <c r="J95" s="34" t="str">
        <f>E23</f>
        <v>APREA s.r.o.</v>
      </c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31</v>
      </c>
      <c r="D96" s="38"/>
      <c r="E96" s="38"/>
      <c r="F96" s="29" t="str">
        <f>IF(E20="","",E20)</f>
        <v>Vyplň údaj</v>
      </c>
      <c r="G96" s="38"/>
      <c r="H96" s="38"/>
      <c r="I96" s="31" t="s">
        <v>38</v>
      </c>
      <c r="J96" s="34" t="str">
        <f>E26</f>
        <v xml:space="preserve"> 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53"/>
      <c r="B98" s="154"/>
      <c r="C98" s="155" t="s">
        <v>137</v>
      </c>
      <c r="D98" s="156" t="s">
        <v>61</v>
      </c>
      <c r="E98" s="156" t="s">
        <v>57</v>
      </c>
      <c r="F98" s="156" t="s">
        <v>58</v>
      </c>
      <c r="G98" s="156" t="s">
        <v>138</v>
      </c>
      <c r="H98" s="156" t="s">
        <v>139</v>
      </c>
      <c r="I98" s="156" t="s">
        <v>140</v>
      </c>
      <c r="J98" s="156" t="s">
        <v>113</v>
      </c>
      <c r="K98" s="157" t="s">
        <v>141</v>
      </c>
      <c r="L98" s="158"/>
      <c r="M98" s="70" t="s">
        <v>19</v>
      </c>
      <c r="N98" s="71" t="s">
        <v>46</v>
      </c>
      <c r="O98" s="71" t="s">
        <v>142</v>
      </c>
      <c r="P98" s="71" t="s">
        <v>143</v>
      </c>
      <c r="Q98" s="71" t="s">
        <v>144</v>
      </c>
      <c r="R98" s="71" t="s">
        <v>145</v>
      </c>
      <c r="S98" s="71" t="s">
        <v>146</v>
      </c>
      <c r="T98" s="72" t="s">
        <v>147</v>
      </c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63" s="2" customFormat="1" ht="22.9" customHeight="1">
      <c r="A99" s="36"/>
      <c r="B99" s="37"/>
      <c r="C99" s="77" t="s">
        <v>148</v>
      </c>
      <c r="D99" s="38"/>
      <c r="E99" s="38"/>
      <c r="F99" s="38"/>
      <c r="G99" s="38"/>
      <c r="H99" s="38"/>
      <c r="I99" s="38"/>
      <c r="J99" s="159">
        <f>BK99</f>
        <v>0</v>
      </c>
      <c r="K99" s="38"/>
      <c r="L99" s="41"/>
      <c r="M99" s="73"/>
      <c r="N99" s="160"/>
      <c r="O99" s="74"/>
      <c r="P99" s="161">
        <f>P100+P120+P275+P280</f>
        <v>0</v>
      </c>
      <c r="Q99" s="74"/>
      <c r="R99" s="161">
        <f>R100+R120+R275+R280</f>
        <v>0.72157</v>
      </c>
      <c r="S99" s="74"/>
      <c r="T99" s="162">
        <f>T100+T120+T275+T280</f>
        <v>1.69523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75</v>
      </c>
      <c r="AU99" s="19" t="s">
        <v>114</v>
      </c>
      <c r="BK99" s="163">
        <f>BK100+BK120+BK275+BK280</f>
        <v>0</v>
      </c>
    </row>
    <row r="100" spans="2:63" s="12" customFormat="1" ht="25.9" customHeight="1">
      <c r="B100" s="164"/>
      <c r="C100" s="165"/>
      <c r="D100" s="166" t="s">
        <v>75</v>
      </c>
      <c r="E100" s="167" t="s">
        <v>149</v>
      </c>
      <c r="F100" s="167" t="s">
        <v>150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P101+P104+P107+P117</f>
        <v>0</v>
      </c>
      <c r="Q100" s="172"/>
      <c r="R100" s="173">
        <f>R101+R104+R107+R117</f>
        <v>0.448</v>
      </c>
      <c r="S100" s="172"/>
      <c r="T100" s="174">
        <f>T101+T104+T107+T117</f>
        <v>1.224</v>
      </c>
      <c r="AR100" s="175" t="s">
        <v>83</v>
      </c>
      <c r="AT100" s="176" t="s">
        <v>75</v>
      </c>
      <c r="AU100" s="176" t="s">
        <v>76</v>
      </c>
      <c r="AY100" s="175" t="s">
        <v>151</v>
      </c>
      <c r="BK100" s="177">
        <f>BK101+BK104+BK107+BK117</f>
        <v>0</v>
      </c>
    </row>
    <row r="101" spans="2:63" s="12" customFormat="1" ht="22.9" customHeight="1">
      <c r="B101" s="164"/>
      <c r="C101" s="165"/>
      <c r="D101" s="166" t="s">
        <v>75</v>
      </c>
      <c r="E101" s="178" t="s">
        <v>152</v>
      </c>
      <c r="F101" s="178" t="s">
        <v>153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SUM(P102:P103)</f>
        <v>0</v>
      </c>
      <c r="Q101" s="172"/>
      <c r="R101" s="173">
        <f>SUM(R102:R103)</f>
        <v>0.448</v>
      </c>
      <c r="S101" s="172"/>
      <c r="T101" s="174">
        <f>SUM(T102:T103)</f>
        <v>0</v>
      </c>
      <c r="AR101" s="175" t="s">
        <v>83</v>
      </c>
      <c r="AT101" s="176" t="s">
        <v>75</v>
      </c>
      <c r="AU101" s="176" t="s">
        <v>83</v>
      </c>
      <c r="AY101" s="175" t="s">
        <v>151</v>
      </c>
      <c r="BK101" s="177">
        <f>SUM(BK102:BK103)</f>
        <v>0</v>
      </c>
    </row>
    <row r="102" spans="1:65" s="2" customFormat="1" ht="16.5" customHeight="1">
      <c r="A102" s="36"/>
      <c r="B102" s="37"/>
      <c r="C102" s="180" t="s">
        <v>83</v>
      </c>
      <c r="D102" s="180" t="s">
        <v>154</v>
      </c>
      <c r="E102" s="181" t="s">
        <v>919</v>
      </c>
      <c r="F102" s="182" t="s">
        <v>920</v>
      </c>
      <c r="G102" s="183" t="s">
        <v>157</v>
      </c>
      <c r="H102" s="184">
        <v>8</v>
      </c>
      <c r="I102" s="185"/>
      <c r="J102" s="186">
        <f>ROUND(I102*H102,2)</f>
        <v>0</v>
      </c>
      <c r="K102" s="182" t="s">
        <v>158</v>
      </c>
      <c r="L102" s="41"/>
      <c r="M102" s="187" t="s">
        <v>19</v>
      </c>
      <c r="N102" s="188" t="s">
        <v>48</v>
      </c>
      <c r="O102" s="66"/>
      <c r="P102" s="189">
        <f>O102*H102</f>
        <v>0</v>
      </c>
      <c r="Q102" s="189">
        <v>0.056</v>
      </c>
      <c r="R102" s="189">
        <f>Q102*H102</f>
        <v>0.448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159</v>
      </c>
      <c r="AT102" s="191" t="s">
        <v>154</v>
      </c>
      <c r="AU102" s="191" t="s">
        <v>89</v>
      </c>
      <c r="AY102" s="19" t="s">
        <v>151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89</v>
      </c>
      <c r="BK102" s="192">
        <f>ROUND(I102*H102,2)</f>
        <v>0</v>
      </c>
      <c r="BL102" s="19" t="s">
        <v>159</v>
      </c>
      <c r="BM102" s="191" t="s">
        <v>921</v>
      </c>
    </row>
    <row r="103" spans="1:47" s="2" customFormat="1" ht="11.25">
      <c r="A103" s="36"/>
      <c r="B103" s="37"/>
      <c r="C103" s="38"/>
      <c r="D103" s="193" t="s">
        <v>161</v>
      </c>
      <c r="E103" s="38"/>
      <c r="F103" s="194" t="s">
        <v>922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161</v>
      </c>
      <c r="AU103" s="19" t="s">
        <v>89</v>
      </c>
    </row>
    <row r="104" spans="2:63" s="12" customFormat="1" ht="22.9" customHeight="1">
      <c r="B104" s="164"/>
      <c r="C104" s="165"/>
      <c r="D104" s="166" t="s">
        <v>75</v>
      </c>
      <c r="E104" s="178" t="s">
        <v>777</v>
      </c>
      <c r="F104" s="178" t="s">
        <v>923</v>
      </c>
      <c r="G104" s="165"/>
      <c r="H104" s="165"/>
      <c r="I104" s="168"/>
      <c r="J104" s="179">
        <f>BK104</f>
        <v>0</v>
      </c>
      <c r="K104" s="165"/>
      <c r="L104" s="170"/>
      <c r="M104" s="171"/>
      <c r="N104" s="172"/>
      <c r="O104" s="172"/>
      <c r="P104" s="173">
        <f>SUM(P105:P106)</f>
        <v>0</v>
      </c>
      <c r="Q104" s="172"/>
      <c r="R104" s="173">
        <f>SUM(R105:R106)</f>
        <v>0</v>
      </c>
      <c r="S104" s="172"/>
      <c r="T104" s="174">
        <f>SUM(T105:T106)</f>
        <v>1.224</v>
      </c>
      <c r="AR104" s="175" t="s">
        <v>83</v>
      </c>
      <c r="AT104" s="176" t="s">
        <v>75</v>
      </c>
      <c r="AU104" s="176" t="s">
        <v>83</v>
      </c>
      <c r="AY104" s="175" t="s">
        <v>151</v>
      </c>
      <c r="BK104" s="177">
        <f>SUM(BK105:BK106)</f>
        <v>0</v>
      </c>
    </row>
    <row r="105" spans="1:65" s="2" customFormat="1" ht="24.2" customHeight="1">
      <c r="A105" s="36"/>
      <c r="B105" s="37"/>
      <c r="C105" s="180" t="s">
        <v>89</v>
      </c>
      <c r="D105" s="180" t="s">
        <v>154</v>
      </c>
      <c r="E105" s="181" t="s">
        <v>924</v>
      </c>
      <c r="F105" s="182" t="s">
        <v>925</v>
      </c>
      <c r="G105" s="183" t="s">
        <v>205</v>
      </c>
      <c r="H105" s="184">
        <v>68</v>
      </c>
      <c r="I105" s="185"/>
      <c r="J105" s="186">
        <f>ROUND(I105*H105,2)</f>
        <v>0</v>
      </c>
      <c r="K105" s="182" t="s">
        <v>158</v>
      </c>
      <c r="L105" s="41"/>
      <c r="M105" s="187" t="s">
        <v>19</v>
      </c>
      <c r="N105" s="188" t="s">
        <v>48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0.018</v>
      </c>
      <c r="T105" s="190">
        <f>S105*H105</f>
        <v>1.224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159</v>
      </c>
      <c r="AT105" s="191" t="s">
        <v>154</v>
      </c>
      <c r="AU105" s="191" t="s">
        <v>89</v>
      </c>
      <c r="AY105" s="19" t="s">
        <v>151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89</v>
      </c>
      <c r="BK105" s="192">
        <f>ROUND(I105*H105,2)</f>
        <v>0</v>
      </c>
      <c r="BL105" s="19" t="s">
        <v>159</v>
      </c>
      <c r="BM105" s="191" t="s">
        <v>926</v>
      </c>
    </row>
    <row r="106" spans="1:47" s="2" customFormat="1" ht="11.25">
      <c r="A106" s="36"/>
      <c r="B106" s="37"/>
      <c r="C106" s="38"/>
      <c r="D106" s="193" t="s">
        <v>161</v>
      </c>
      <c r="E106" s="38"/>
      <c r="F106" s="194" t="s">
        <v>927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161</v>
      </c>
      <c r="AU106" s="19" t="s">
        <v>89</v>
      </c>
    </row>
    <row r="107" spans="2:63" s="12" customFormat="1" ht="22.9" customHeight="1">
      <c r="B107" s="164"/>
      <c r="C107" s="165"/>
      <c r="D107" s="166" t="s">
        <v>75</v>
      </c>
      <c r="E107" s="178" t="s">
        <v>338</v>
      </c>
      <c r="F107" s="178" t="s">
        <v>339</v>
      </c>
      <c r="G107" s="165"/>
      <c r="H107" s="165"/>
      <c r="I107" s="168"/>
      <c r="J107" s="179">
        <f>BK107</f>
        <v>0</v>
      </c>
      <c r="K107" s="165"/>
      <c r="L107" s="170"/>
      <c r="M107" s="171"/>
      <c r="N107" s="172"/>
      <c r="O107" s="172"/>
      <c r="P107" s="173">
        <f>SUM(P108:P116)</f>
        <v>0</v>
      </c>
      <c r="Q107" s="172"/>
      <c r="R107" s="173">
        <f>SUM(R108:R116)</f>
        <v>0</v>
      </c>
      <c r="S107" s="172"/>
      <c r="T107" s="174">
        <f>SUM(T108:T116)</f>
        <v>0</v>
      </c>
      <c r="AR107" s="175" t="s">
        <v>83</v>
      </c>
      <c r="AT107" s="176" t="s">
        <v>75</v>
      </c>
      <c r="AU107" s="176" t="s">
        <v>83</v>
      </c>
      <c r="AY107" s="175" t="s">
        <v>151</v>
      </c>
      <c r="BK107" s="177">
        <f>SUM(BK108:BK116)</f>
        <v>0</v>
      </c>
    </row>
    <row r="108" spans="1:65" s="2" customFormat="1" ht="24.2" customHeight="1">
      <c r="A108" s="36"/>
      <c r="B108" s="37"/>
      <c r="C108" s="180" t="s">
        <v>174</v>
      </c>
      <c r="D108" s="180" t="s">
        <v>154</v>
      </c>
      <c r="E108" s="181" t="s">
        <v>340</v>
      </c>
      <c r="F108" s="182" t="s">
        <v>341</v>
      </c>
      <c r="G108" s="183" t="s">
        <v>342</v>
      </c>
      <c r="H108" s="184">
        <v>1.695</v>
      </c>
      <c r="I108" s="185"/>
      <c r="J108" s="186">
        <f>ROUND(I108*H108,2)</f>
        <v>0</v>
      </c>
      <c r="K108" s="182" t="s">
        <v>158</v>
      </c>
      <c r="L108" s="41"/>
      <c r="M108" s="187" t="s">
        <v>19</v>
      </c>
      <c r="N108" s="188" t="s">
        <v>48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159</v>
      </c>
      <c r="AT108" s="191" t="s">
        <v>154</v>
      </c>
      <c r="AU108" s="191" t="s">
        <v>89</v>
      </c>
      <c r="AY108" s="19" t="s">
        <v>151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89</v>
      </c>
      <c r="BK108" s="192">
        <f>ROUND(I108*H108,2)</f>
        <v>0</v>
      </c>
      <c r="BL108" s="19" t="s">
        <v>159</v>
      </c>
      <c r="BM108" s="191" t="s">
        <v>928</v>
      </c>
    </row>
    <row r="109" spans="1:47" s="2" customFormat="1" ht="11.25">
      <c r="A109" s="36"/>
      <c r="B109" s="37"/>
      <c r="C109" s="38"/>
      <c r="D109" s="193" t="s">
        <v>161</v>
      </c>
      <c r="E109" s="38"/>
      <c r="F109" s="194" t="s">
        <v>344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161</v>
      </c>
      <c r="AU109" s="19" t="s">
        <v>89</v>
      </c>
    </row>
    <row r="110" spans="1:65" s="2" customFormat="1" ht="21.75" customHeight="1">
      <c r="A110" s="36"/>
      <c r="B110" s="37"/>
      <c r="C110" s="180" t="s">
        <v>159</v>
      </c>
      <c r="D110" s="180" t="s">
        <v>154</v>
      </c>
      <c r="E110" s="181" t="s">
        <v>346</v>
      </c>
      <c r="F110" s="182" t="s">
        <v>347</v>
      </c>
      <c r="G110" s="183" t="s">
        <v>342</v>
      </c>
      <c r="H110" s="184">
        <v>1.695</v>
      </c>
      <c r="I110" s="185"/>
      <c r="J110" s="186">
        <f>ROUND(I110*H110,2)</f>
        <v>0</v>
      </c>
      <c r="K110" s="182" t="s">
        <v>158</v>
      </c>
      <c r="L110" s="41"/>
      <c r="M110" s="187" t="s">
        <v>19</v>
      </c>
      <c r="N110" s="188" t="s">
        <v>48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159</v>
      </c>
      <c r="AT110" s="191" t="s">
        <v>154</v>
      </c>
      <c r="AU110" s="191" t="s">
        <v>89</v>
      </c>
      <c r="AY110" s="19" t="s">
        <v>151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89</v>
      </c>
      <c r="BK110" s="192">
        <f>ROUND(I110*H110,2)</f>
        <v>0</v>
      </c>
      <c r="BL110" s="19" t="s">
        <v>159</v>
      </c>
      <c r="BM110" s="191" t="s">
        <v>929</v>
      </c>
    </row>
    <row r="111" spans="1:47" s="2" customFormat="1" ht="11.25">
      <c r="A111" s="36"/>
      <c r="B111" s="37"/>
      <c r="C111" s="38"/>
      <c r="D111" s="193" t="s">
        <v>161</v>
      </c>
      <c r="E111" s="38"/>
      <c r="F111" s="194" t="s">
        <v>349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161</v>
      </c>
      <c r="AU111" s="19" t="s">
        <v>89</v>
      </c>
    </row>
    <row r="112" spans="1:65" s="2" customFormat="1" ht="24.2" customHeight="1">
      <c r="A112" s="36"/>
      <c r="B112" s="37"/>
      <c r="C112" s="180" t="s">
        <v>212</v>
      </c>
      <c r="D112" s="180" t="s">
        <v>154</v>
      </c>
      <c r="E112" s="181" t="s">
        <v>351</v>
      </c>
      <c r="F112" s="182" t="s">
        <v>352</v>
      </c>
      <c r="G112" s="183" t="s">
        <v>342</v>
      </c>
      <c r="H112" s="184">
        <v>15.255</v>
      </c>
      <c r="I112" s="185"/>
      <c r="J112" s="186">
        <f>ROUND(I112*H112,2)</f>
        <v>0</v>
      </c>
      <c r="K112" s="182" t="s">
        <v>158</v>
      </c>
      <c r="L112" s="41"/>
      <c r="M112" s="187" t="s">
        <v>19</v>
      </c>
      <c r="N112" s="188" t="s">
        <v>48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159</v>
      </c>
      <c r="AT112" s="191" t="s">
        <v>154</v>
      </c>
      <c r="AU112" s="191" t="s">
        <v>89</v>
      </c>
      <c r="AY112" s="19" t="s">
        <v>151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89</v>
      </c>
      <c r="BK112" s="192">
        <f>ROUND(I112*H112,2)</f>
        <v>0</v>
      </c>
      <c r="BL112" s="19" t="s">
        <v>159</v>
      </c>
      <c r="BM112" s="191" t="s">
        <v>930</v>
      </c>
    </row>
    <row r="113" spans="1:47" s="2" customFormat="1" ht="11.25">
      <c r="A113" s="36"/>
      <c r="B113" s="37"/>
      <c r="C113" s="38"/>
      <c r="D113" s="193" t="s">
        <v>161</v>
      </c>
      <c r="E113" s="38"/>
      <c r="F113" s="194" t="s">
        <v>354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161</v>
      </c>
      <c r="AU113" s="19" t="s">
        <v>89</v>
      </c>
    </row>
    <row r="114" spans="2:51" s="13" customFormat="1" ht="11.25">
      <c r="B114" s="198"/>
      <c r="C114" s="199"/>
      <c r="D114" s="200" t="s">
        <v>163</v>
      </c>
      <c r="E114" s="201" t="s">
        <v>19</v>
      </c>
      <c r="F114" s="202" t="s">
        <v>931</v>
      </c>
      <c r="G114" s="199"/>
      <c r="H114" s="203">
        <v>15.255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163</v>
      </c>
      <c r="AU114" s="209" t="s">
        <v>89</v>
      </c>
      <c r="AV114" s="13" t="s">
        <v>89</v>
      </c>
      <c r="AW114" s="13" t="s">
        <v>37</v>
      </c>
      <c r="AX114" s="13" t="s">
        <v>83</v>
      </c>
      <c r="AY114" s="209" t="s">
        <v>151</v>
      </c>
    </row>
    <row r="115" spans="1:65" s="2" customFormat="1" ht="24.2" customHeight="1">
      <c r="A115" s="36"/>
      <c r="B115" s="37"/>
      <c r="C115" s="180" t="s">
        <v>218</v>
      </c>
      <c r="D115" s="180" t="s">
        <v>154</v>
      </c>
      <c r="E115" s="181" t="s">
        <v>357</v>
      </c>
      <c r="F115" s="182" t="s">
        <v>358</v>
      </c>
      <c r="G115" s="183" t="s">
        <v>342</v>
      </c>
      <c r="H115" s="184">
        <v>1.695</v>
      </c>
      <c r="I115" s="185"/>
      <c r="J115" s="186">
        <f>ROUND(I115*H115,2)</f>
        <v>0</v>
      </c>
      <c r="K115" s="182" t="s">
        <v>158</v>
      </c>
      <c r="L115" s="41"/>
      <c r="M115" s="187" t="s">
        <v>19</v>
      </c>
      <c r="N115" s="188" t="s">
        <v>48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159</v>
      </c>
      <c r="AT115" s="191" t="s">
        <v>154</v>
      </c>
      <c r="AU115" s="191" t="s">
        <v>89</v>
      </c>
      <c r="AY115" s="19" t="s">
        <v>151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89</v>
      </c>
      <c r="BK115" s="192">
        <f>ROUND(I115*H115,2)</f>
        <v>0</v>
      </c>
      <c r="BL115" s="19" t="s">
        <v>159</v>
      </c>
      <c r="BM115" s="191" t="s">
        <v>932</v>
      </c>
    </row>
    <row r="116" spans="1:47" s="2" customFormat="1" ht="11.25">
      <c r="A116" s="36"/>
      <c r="B116" s="37"/>
      <c r="C116" s="38"/>
      <c r="D116" s="193" t="s">
        <v>161</v>
      </c>
      <c r="E116" s="38"/>
      <c r="F116" s="194" t="s">
        <v>360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161</v>
      </c>
      <c r="AU116" s="19" t="s">
        <v>89</v>
      </c>
    </row>
    <row r="117" spans="2:63" s="12" customFormat="1" ht="22.9" customHeight="1">
      <c r="B117" s="164"/>
      <c r="C117" s="165"/>
      <c r="D117" s="166" t="s">
        <v>75</v>
      </c>
      <c r="E117" s="178" t="s">
        <v>361</v>
      </c>
      <c r="F117" s="178" t="s">
        <v>362</v>
      </c>
      <c r="G117" s="165"/>
      <c r="H117" s="165"/>
      <c r="I117" s="168"/>
      <c r="J117" s="179">
        <f>BK117</f>
        <v>0</v>
      </c>
      <c r="K117" s="165"/>
      <c r="L117" s="170"/>
      <c r="M117" s="171"/>
      <c r="N117" s="172"/>
      <c r="O117" s="172"/>
      <c r="P117" s="173">
        <f>SUM(P118:P119)</f>
        <v>0</v>
      </c>
      <c r="Q117" s="172"/>
      <c r="R117" s="173">
        <f>SUM(R118:R119)</f>
        <v>0</v>
      </c>
      <c r="S117" s="172"/>
      <c r="T117" s="174">
        <f>SUM(T118:T119)</f>
        <v>0</v>
      </c>
      <c r="AR117" s="175" t="s">
        <v>83</v>
      </c>
      <c r="AT117" s="176" t="s">
        <v>75</v>
      </c>
      <c r="AU117" s="176" t="s">
        <v>83</v>
      </c>
      <c r="AY117" s="175" t="s">
        <v>151</v>
      </c>
      <c r="BK117" s="177">
        <f>SUM(BK118:BK119)</f>
        <v>0</v>
      </c>
    </row>
    <row r="118" spans="1:65" s="2" customFormat="1" ht="33" customHeight="1">
      <c r="A118" s="36"/>
      <c r="B118" s="37"/>
      <c r="C118" s="180" t="s">
        <v>226</v>
      </c>
      <c r="D118" s="180" t="s">
        <v>154</v>
      </c>
      <c r="E118" s="181" t="s">
        <v>364</v>
      </c>
      <c r="F118" s="182" t="s">
        <v>365</v>
      </c>
      <c r="G118" s="183" t="s">
        <v>342</v>
      </c>
      <c r="H118" s="184">
        <v>0.32</v>
      </c>
      <c r="I118" s="185"/>
      <c r="J118" s="186">
        <f>ROUND(I118*H118,2)</f>
        <v>0</v>
      </c>
      <c r="K118" s="182" t="s">
        <v>158</v>
      </c>
      <c r="L118" s="41"/>
      <c r="M118" s="187" t="s">
        <v>19</v>
      </c>
      <c r="N118" s="188" t="s">
        <v>48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159</v>
      </c>
      <c r="AT118" s="191" t="s">
        <v>154</v>
      </c>
      <c r="AU118" s="191" t="s">
        <v>89</v>
      </c>
      <c r="AY118" s="19" t="s">
        <v>151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89</v>
      </c>
      <c r="BK118" s="192">
        <f>ROUND(I118*H118,2)</f>
        <v>0</v>
      </c>
      <c r="BL118" s="19" t="s">
        <v>159</v>
      </c>
      <c r="BM118" s="191" t="s">
        <v>933</v>
      </c>
    </row>
    <row r="119" spans="1:47" s="2" customFormat="1" ht="11.25">
      <c r="A119" s="36"/>
      <c r="B119" s="37"/>
      <c r="C119" s="38"/>
      <c r="D119" s="193" t="s">
        <v>161</v>
      </c>
      <c r="E119" s="38"/>
      <c r="F119" s="194" t="s">
        <v>367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161</v>
      </c>
      <c r="AU119" s="19" t="s">
        <v>89</v>
      </c>
    </row>
    <row r="120" spans="2:63" s="12" customFormat="1" ht="25.9" customHeight="1">
      <c r="B120" s="164"/>
      <c r="C120" s="165"/>
      <c r="D120" s="166" t="s">
        <v>75</v>
      </c>
      <c r="E120" s="167" t="s">
        <v>368</v>
      </c>
      <c r="F120" s="167" t="s">
        <v>369</v>
      </c>
      <c r="G120" s="165"/>
      <c r="H120" s="165"/>
      <c r="I120" s="168"/>
      <c r="J120" s="169">
        <f>BK120</f>
        <v>0</v>
      </c>
      <c r="K120" s="165"/>
      <c r="L120" s="170"/>
      <c r="M120" s="171"/>
      <c r="N120" s="172"/>
      <c r="O120" s="172"/>
      <c r="P120" s="173">
        <f>P121+P150+P192+P217+P268</f>
        <v>0</v>
      </c>
      <c r="Q120" s="172"/>
      <c r="R120" s="173">
        <f>R121+R150+R192+R217+R268</f>
        <v>0.27357</v>
      </c>
      <c r="S120" s="172"/>
      <c r="T120" s="174">
        <f>T121+T150+T192+T217+T268</f>
        <v>0.47123</v>
      </c>
      <c r="AR120" s="175" t="s">
        <v>89</v>
      </c>
      <c r="AT120" s="176" t="s">
        <v>75</v>
      </c>
      <c r="AU120" s="176" t="s">
        <v>76</v>
      </c>
      <c r="AY120" s="175" t="s">
        <v>151</v>
      </c>
      <c r="BK120" s="177">
        <f>BK121+BK150+BK192+BK217+BK268</f>
        <v>0</v>
      </c>
    </row>
    <row r="121" spans="2:63" s="12" customFormat="1" ht="22.9" customHeight="1">
      <c r="B121" s="164"/>
      <c r="C121" s="165"/>
      <c r="D121" s="166" t="s">
        <v>75</v>
      </c>
      <c r="E121" s="178" t="s">
        <v>934</v>
      </c>
      <c r="F121" s="178" t="s">
        <v>935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SUM(P122:P149)</f>
        <v>0</v>
      </c>
      <c r="Q121" s="172"/>
      <c r="R121" s="173">
        <f>SUM(R122:R149)</f>
        <v>0.011829999999999999</v>
      </c>
      <c r="S121" s="172"/>
      <c r="T121" s="174">
        <f>SUM(T122:T149)</f>
        <v>0.17903999999999998</v>
      </c>
      <c r="AR121" s="175" t="s">
        <v>89</v>
      </c>
      <c r="AT121" s="176" t="s">
        <v>75</v>
      </c>
      <c r="AU121" s="176" t="s">
        <v>83</v>
      </c>
      <c r="AY121" s="175" t="s">
        <v>151</v>
      </c>
      <c r="BK121" s="177">
        <f>SUM(BK122:BK149)</f>
        <v>0</v>
      </c>
    </row>
    <row r="122" spans="1:65" s="2" customFormat="1" ht="16.5" customHeight="1">
      <c r="A122" s="36"/>
      <c r="B122" s="37"/>
      <c r="C122" s="180" t="s">
        <v>223</v>
      </c>
      <c r="D122" s="180" t="s">
        <v>154</v>
      </c>
      <c r="E122" s="181" t="s">
        <v>936</v>
      </c>
      <c r="F122" s="182" t="s">
        <v>937</v>
      </c>
      <c r="G122" s="183" t="s">
        <v>205</v>
      </c>
      <c r="H122" s="184">
        <v>12</v>
      </c>
      <c r="I122" s="185"/>
      <c r="J122" s="186">
        <f>ROUND(I122*H122,2)</f>
        <v>0</v>
      </c>
      <c r="K122" s="182" t="s">
        <v>158</v>
      </c>
      <c r="L122" s="41"/>
      <c r="M122" s="187" t="s">
        <v>19</v>
      </c>
      <c r="N122" s="188" t="s">
        <v>48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0.01492</v>
      </c>
      <c r="T122" s="190">
        <f>S122*H122</f>
        <v>0.17903999999999998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290</v>
      </c>
      <c r="AT122" s="191" t="s">
        <v>154</v>
      </c>
      <c r="AU122" s="191" t="s">
        <v>89</v>
      </c>
      <c r="AY122" s="19" t="s">
        <v>151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89</v>
      </c>
      <c r="BK122" s="192">
        <f>ROUND(I122*H122,2)</f>
        <v>0</v>
      </c>
      <c r="BL122" s="19" t="s">
        <v>290</v>
      </c>
      <c r="BM122" s="191" t="s">
        <v>938</v>
      </c>
    </row>
    <row r="123" spans="1:47" s="2" customFormat="1" ht="11.25">
      <c r="A123" s="36"/>
      <c r="B123" s="37"/>
      <c r="C123" s="38"/>
      <c r="D123" s="193" t="s">
        <v>161</v>
      </c>
      <c r="E123" s="38"/>
      <c r="F123" s="194" t="s">
        <v>939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161</v>
      </c>
      <c r="AU123" s="19" t="s">
        <v>89</v>
      </c>
    </row>
    <row r="124" spans="1:65" s="2" customFormat="1" ht="16.5" customHeight="1">
      <c r="A124" s="36"/>
      <c r="B124" s="37"/>
      <c r="C124" s="180" t="s">
        <v>236</v>
      </c>
      <c r="D124" s="180" t="s">
        <v>154</v>
      </c>
      <c r="E124" s="181" t="s">
        <v>940</v>
      </c>
      <c r="F124" s="182" t="s">
        <v>941</v>
      </c>
      <c r="G124" s="183" t="s">
        <v>205</v>
      </c>
      <c r="H124" s="184">
        <v>5</v>
      </c>
      <c r="I124" s="185"/>
      <c r="J124" s="186">
        <f>ROUND(I124*H124,2)</f>
        <v>0</v>
      </c>
      <c r="K124" s="182" t="s">
        <v>158</v>
      </c>
      <c r="L124" s="41"/>
      <c r="M124" s="187" t="s">
        <v>19</v>
      </c>
      <c r="N124" s="188" t="s">
        <v>48</v>
      </c>
      <c r="O124" s="66"/>
      <c r="P124" s="189">
        <f>O124*H124</f>
        <v>0</v>
      </c>
      <c r="Q124" s="189">
        <v>0.00041</v>
      </c>
      <c r="R124" s="189">
        <f>Q124*H124</f>
        <v>0.0020499999999999997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290</v>
      </c>
      <c r="AT124" s="191" t="s">
        <v>154</v>
      </c>
      <c r="AU124" s="191" t="s">
        <v>89</v>
      </c>
      <c r="AY124" s="19" t="s">
        <v>151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89</v>
      </c>
      <c r="BK124" s="192">
        <f>ROUND(I124*H124,2)</f>
        <v>0</v>
      </c>
      <c r="BL124" s="19" t="s">
        <v>290</v>
      </c>
      <c r="BM124" s="191" t="s">
        <v>942</v>
      </c>
    </row>
    <row r="125" spans="1:47" s="2" customFormat="1" ht="11.25">
      <c r="A125" s="36"/>
      <c r="B125" s="37"/>
      <c r="C125" s="38"/>
      <c r="D125" s="193" t="s">
        <v>161</v>
      </c>
      <c r="E125" s="38"/>
      <c r="F125" s="194" t="s">
        <v>943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161</v>
      </c>
      <c r="AU125" s="19" t="s">
        <v>89</v>
      </c>
    </row>
    <row r="126" spans="1:65" s="2" customFormat="1" ht="16.5" customHeight="1">
      <c r="A126" s="36"/>
      <c r="B126" s="37"/>
      <c r="C126" s="180" t="s">
        <v>243</v>
      </c>
      <c r="D126" s="180" t="s">
        <v>154</v>
      </c>
      <c r="E126" s="181" t="s">
        <v>944</v>
      </c>
      <c r="F126" s="182" t="s">
        <v>945</v>
      </c>
      <c r="G126" s="183" t="s">
        <v>205</v>
      </c>
      <c r="H126" s="184">
        <v>3</v>
      </c>
      <c r="I126" s="185"/>
      <c r="J126" s="186">
        <f>ROUND(I126*H126,2)</f>
        <v>0</v>
      </c>
      <c r="K126" s="182" t="s">
        <v>158</v>
      </c>
      <c r="L126" s="41"/>
      <c r="M126" s="187" t="s">
        <v>19</v>
      </c>
      <c r="N126" s="188" t="s">
        <v>48</v>
      </c>
      <c r="O126" s="66"/>
      <c r="P126" s="189">
        <f>O126*H126</f>
        <v>0</v>
      </c>
      <c r="Q126" s="189">
        <v>0.00048</v>
      </c>
      <c r="R126" s="189">
        <f>Q126*H126</f>
        <v>0.00144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290</v>
      </c>
      <c r="AT126" s="191" t="s">
        <v>154</v>
      </c>
      <c r="AU126" s="191" t="s">
        <v>89</v>
      </c>
      <c r="AY126" s="19" t="s">
        <v>151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89</v>
      </c>
      <c r="BK126" s="192">
        <f>ROUND(I126*H126,2)</f>
        <v>0</v>
      </c>
      <c r="BL126" s="19" t="s">
        <v>290</v>
      </c>
      <c r="BM126" s="191" t="s">
        <v>946</v>
      </c>
    </row>
    <row r="127" spans="1:47" s="2" customFormat="1" ht="11.25">
      <c r="A127" s="36"/>
      <c r="B127" s="37"/>
      <c r="C127" s="38"/>
      <c r="D127" s="193" t="s">
        <v>161</v>
      </c>
      <c r="E127" s="38"/>
      <c r="F127" s="194" t="s">
        <v>947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161</v>
      </c>
      <c r="AU127" s="19" t="s">
        <v>89</v>
      </c>
    </row>
    <row r="128" spans="1:65" s="2" customFormat="1" ht="16.5" customHeight="1">
      <c r="A128" s="36"/>
      <c r="B128" s="37"/>
      <c r="C128" s="180" t="s">
        <v>251</v>
      </c>
      <c r="D128" s="180" t="s">
        <v>154</v>
      </c>
      <c r="E128" s="181" t="s">
        <v>948</v>
      </c>
      <c r="F128" s="182" t="s">
        <v>949</v>
      </c>
      <c r="G128" s="183" t="s">
        <v>205</v>
      </c>
      <c r="H128" s="184">
        <v>3</v>
      </c>
      <c r="I128" s="185"/>
      <c r="J128" s="186">
        <f>ROUND(I128*H128,2)</f>
        <v>0</v>
      </c>
      <c r="K128" s="182" t="s">
        <v>158</v>
      </c>
      <c r="L128" s="41"/>
      <c r="M128" s="187" t="s">
        <v>19</v>
      </c>
      <c r="N128" s="188" t="s">
        <v>48</v>
      </c>
      <c r="O128" s="66"/>
      <c r="P128" s="189">
        <f>O128*H128</f>
        <v>0</v>
      </c>
      <c r="Q128" s="189">
        <v>0.00071</v>
      </c>
      <c r="R128" s="189">
        <f>Q128*H128</f>
        <v>0.00213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290</v>
      </c>
      <c r="AT128" s="191" t="s">
        <v>154</v>
      </c>
      <c r="AU128" s="191" t="s">
        <v>89</v>
      </c>
      <c r="AY128" s="19" t="s">
        <v>151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89</v>
      </c>
      <c r="BK128" s="192">
        <f>ROUND(I128*H128,2)</f>
        <v>0</v>
      </c>
      <c r="BL128" s="19" t="s">
        <v>290</v>
      </c>
      <c r="BM128" s="191" t="s">
        <v>950</v>
      </c>
    </row>
    <row r="129" spans="1:47" s="2" customFormat="1" ht="11.25">
      <c r="A129" s="36"/>
      <c r="B129" s="37"/>
      <c r="C129" s="38"/>
      <c r="D129" s="193" t="s">
        <v>161</v>
      </c>
      <c r="E129" s="38"/>
      <c r="F129" s="194" t="s">
        <v>951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161</v>
      </c>
      <c r="AU129" s="19" t="s">
        <v>89</v>
      </c>
    </row>
    <row r="130" spans="1:65" s="2" customFormat="1" ht="16.5" customHeight="1">
      <c r="A130" s="36"/>
      <c r="B130" s="37"/>
      <c r="C130" s="180" t="s">
        <v>259</v>
      </c>
      <c r="D130" s="180" t="s">
        <v>154</v>
      </c>
      <c r="E130" s="181" t="s">
        <v>952</v>
      </c>
      <c r="F130" s="182" t="s">
        <v>953</v>
      </c>
      <c r="G130" s="183" t="s">
        <v>205</v>
      </c>
      <c r="H130" s="184">
        <v>2</v>
      </c>
      <c r="I130" s="185"/>
      <c r="J130" s="186">
        <f>ROUND(I130*H130,2)</f>
        <v>0</v>
      </c>
      <c r="K130" s="182" t="s">
        <v>158</v>
      </c>
      <c r="L130" s="41"/>
      <c r="M130" s="187" t="s">
        <v>19</v>
      </c>
      <c r="N130" s="188" t="s">
        <v>48</v>
      </c>
      <c r="O130" s="66"/>
      <c r="P130" s="189">
        <f>O130*H130</f>
        <v>0</v>
      </c>
      <c r="Q130" s="189">
        <v>0.00224</v>
      </c>
      <c r="R130" s="189">
        <f>Q130*H130</f>
        <v>0.00448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290</v>
      </c>
      <c r="AT130" s="191" t="s">
        <v>154</v>
      </c>
      <c r="AU130" s="191" t="s">
        <v>89</v>
      </c>
      <c r="AY130" s="19" t="s">
        <v>151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89</v>
      </c>
      <c r="BK130" s="192">
        <f>ROUND(I130*H130,2)</f>
        <v>0</v>
      </c>
      <c r="BL130" s="19" t="s">
        <v>290</v>
      </c>
      <c r="BM130" s="191" t="s">
        <v>954</v>
      </c>
    </row>
    <row r="131" spans="1:47" s="2" customFormat="1" ht="11.25">
      <c r="A131" s="36"/>
      <c r="B131" s="37"/>
      <c r="C131" s="38"/>
      <c r="D131" s="193" t="s">
        <v>161</v>
      </c>
      <c r="E131" s="38"/>
      <c r="F131" s="194" t="s">
        <v>955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161</v>
      </c>
      <c r="AU131" s="19" t="s">
        <v>89</v>
      </c>
    </row>
    <row r="132" spans="1:65" s="2" customFormat="1" ht="16.5" customHeight="1">
      <c r="A132" s="36"/>
      <c r="B132" s="37"/>
      <c r="C132" s="180" t="s">
        <v>266</v>
      </c>
      <c r="D132" s="180" t="s">
        <v>154</v>
      </c>
      <c r="E132" s="181" t="s">
        <v>956</v>
      </c>
      <c r="F132" s="182" t="s">
        <v>957</v>
      </c>
      <c r="G132" s="183" t="s">
        <v>215</v>
      </c>
      <c r="H132" s="184">
        <v>4</v>
      </c>
      <c r="I132" s="185"/>
      <c r="J132" s="186">
        <f>ROUND(I132*H132,2)</f>
        <v>0</v>
      </c>
      <c r="K132" s="182" t="s">
        <v>158</v>
      </c>
      <c r="L132" s="41"/>
      <c r="M132" s="187" t="s">
        <v>19</v>
      </c>
      <c r="N132" s="188" t="s">
        <v>48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290</v>
      </c>
      <c r="AT132" s="191" t="s">
        <v>154</v>
      </c>
      <c r="AU132" s="191" t="s">
        <v>89</v>
      </c>
      <c r="AY132" s="19" t="s">
        <v>151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89</v>
      </c>
      <c r="BK132" s="192">
        <f>ROUND(I132*H132,2)</f>
        <v>0</v>
      </c>
      <c r="BL132" s="19" t="s">
        <v>290</v>
      </c>
      <c r="BM132" s="191" t="s">
        <v>958</v>
      </c>
    </row>
    <row r="133" spans="1:47" s="2" customFormat="1" ht="11.25">
      <c r="A133" s="36"/>
      <c r="B133" s="37"/>
      <c r="C133" s="38"/>
      <c r="D133" s="193" t="s">
        <v>161</v>
      </c>
      <c r="E133" s="38"/>
      <c r="F133" s="194" t="s">
        <v>959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161</v>
      </c>
      <c r="AU133" s="19" t="s">
        <v>89</v>
      </c>
    </row>
    <row r="134" spans="1:65" s="2" customFormat="1" ht="16.5" customHeight="1">
      <c r="A134" s="36"/>
      <c r="B134" s="37"/>
      <c r="C134" s="180" t="s">
        <v>279</v>
      </c>
      <c r="D134" s="180" t="s">
        <v>154</v>
      </c>
      <c r="E134" s="181" t="s">
        <v>960</v>
      </c>
      <c r="F134" s="182" t="s">
        <v>961</v>
      </c>
      <c r="G134" s="183" t="s">
        <v>215</v>
      </c>
      <c r="H134" s="184">
        <v>2</v>
      </c>
      <c r="I134" s="185"/>
      <c r="J134" s="186">
        <f>ROUND(I134*H134,2)</f>
        <v>0</v>
      </c>
      <c r="K134" s="182" t="s">
        <v>158</v>
      </c>
      <c r="L134" s="41"/>
      <c r="M134" s="187" t="s">
        <v>19</v>
      </c>
      <c r="N134" s="188" t="s">
        <v>48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290</v>
      </c>
      <c r="AT134" s="191" t="s">
        <v>154</v>
      </c>
      <c r="AU134" s="191" t="s">
        <v>89</v>
      </c>
      <c r="AY134" s="19" t="s">
        <v>151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89</v>
      </c>
      <c r="BK134" s="192">
        <f>ROUND(I134*H134,2)</f>
        <v>0</v>
      </c>
      <c r="BL134" s="19" t="s">
        <v>290</v>
      </c>
      <c r="BM134" s="191" t="s">
        <v>962</v>
      </c>
    </row>
    <row r="135" spans="1:47" s="2" customFormat="1" ht="11.25">
      <c r="A135" s="36"/>
      <c r="B135" s="37"/>
      <c r="C135" s="38"/>
      <c r="D135" s="193" t="s">
        <v>161</v>
      </c>
      <c r="E135" s="38"/>
      <c r="F135" s="194" t="s">
        <v>963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161</v>
      </c>
      <c r="AU135" s="19" t="s">
        <v>89</v>
      </c>
    </row>
    <row r="136" spans="1:65" s="2" customFormat="1" ht="16.5" customHeight="1">
      <c r="A136" s="36"/>
      <c r="B136" s="37"/>
      <c r="C136" s="180" t="s">
        <v>8</v>
      </c>
      <c r="D136" s="180" t="s">
        <v>154</v>
      </c>
      <c r="E136" s="181" t="s">
        <v>964</v>
      </c>
      <c r="F136" s="182" t="s">
        <v>965</v>
      </c>
      <c r="G136" s="183" t="s">
        <v>215</v>
      </c>
      <c r="H136" s="184">
        <v>1</v>
      </c>
      <c r="I136" s="185"/>
      <c r="J136" s="186">
        <f>ROUND(I136*H136,2)</f>
        <v>0</v>
      </c>
      <c r="K136" s="182" t="s">
        <v>158</v>
      </c>
      <c r="L136" s="41"/>
      <c r="M136" s="187" t="s">
        <v>19</v>
      </c>
      <c r="N136" s="188" t="s">
        <v>48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290</v>
      </c>
      <c r="AT136" s="191" t="s">
        <v>154</v>
      </c>
      <c r="AU136" s="191" t="s">
        <v>89</v>
      </c>
      <c r="AY136" s="19" t="s">
        <v>151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89</v>
      </c>
      <c r="BK136" s="192">
        <f>ROUND(I136*H136,2)</f>
        <v>0</v>
      </c>
      <c r="BL136" s="19" t="s">
        <v>290</v>
      </c>
      <c r="BM136" s="191" t="s">
        <v>966</v>
      </c>
    </row>
    <row r="137" spans="1:47" s="2" customFormat="1" ht="11.25">
      <c r="A137" s="36"/>
      <c r="B137" s="37"/>
      <c r="C137" s="38"/>
      <c r="D137" s="193" t="s">
        <v>161</v>
      </c>
      <c r="E137" s="38"/>
      <c r="F137" s="194" t="s">
        <v>967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161</v>
      </c>
      <c r="AU137" s="19" t="s">
        <v>89</v>
      </c>
    </row>
    <row r="138" spans="1:65" s="2" customFormat="1" ht="16.5" customHeight="1">
      <c r="A138" s="36"/>
      <c r="B138" s="37"/>
      <c r="C138" s="231" t="s">
        <v>290</v>
      </c>
      <c r="D138" s="231" t="s">
        <v>219</v>
      </c>
      <c r="E138" s="232" t="s">
        <v>968</v>
      </c>
      <c r="F138" s="233" t="s">
        <v>969</v>
      </c>
      <c r="G138" s="234" t="s">
        <v>215</v>
      </c>
      <c r="H138" s="235">
        <v>2</v>
      </c>
      <c r="I138" s="236"/>
      <c r="J138" s="237">
        <f aca="true" t="shared" si="0" ref="J138:J143">ROUND(I138*H138,2)</f>
        <v>0</v>
      </c>
      <c r="K138" s="233" t="s">
        <v>158</v>
      </c>
      <c r="L138" s="238"/>
      <c r="M138" s="239" t="s">
        <v>19</v>
      </c>
      <c r="N138" s="240" t="s">
        <v>48</v>
      </c>
      <c r="O138" s="66"/>
      <c r="P138" s="189">
        <f aca="true" t="shared" si="1" ref="P138:P143">O138*H138</f>
        <v>0</v>
      </c>
      <c r="Q138" s="189">
        <v>0.0001</v>
      </c>
      <c r="R138" s="189">
        <f aca="true" t="shared" si="2" ref="R138:R143">Q138*H138</f>
        <v>0.0002</v>
      </c>
      <c r="S138" s="189">
        <v>0</v>
      </c>
      <c r="T138" s="190">
        <f aca="true" t="shared" si="3" ref="T138:T143"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970</v>
      </c>
      <c r="AT138" s="191" t="s">
        <v>219</v>
      </c>
      <c r="AU138" s="191" t="s">
        <v>89</v>
      </c>
      <c r="AY138" s="19" t="s">
        <v>151</v>
      </c>
      <c r="BE138" s="192">
        <f aca="true" t="shared" si="4" ref="BE138:BE143">IF(N138="základní",J138,0)</f>
        <v>0</v>
      </c>
      <c r="BF138" s="192">
        <f aca="true" t="shared" si="5" ref="BF138:BF143">IF(N138="snížená",J138,0)</f>
        <v>0</v>
      </c>
      <c r="BG138" s="192">
        <f aca="true" t="shared" si="6" ref="BG138:BG143">IF(N138="zákl. přenesená",J138,0)</f>
        <v>0</v>
      </c>
      <c r="BH138" s="192">
        <f aca="true" t="shared" si="7" ref="BH138:BH143">IF(N138="sníž. přenesená",J138,0)</f>
        <v>0</v>
      </c>
      <c r="BI138" s="192">
        <f aca="true" t="shared" si="8" ref="BI138:BI143">IF(N138="nulová",J138,0)</f>
        <v>0</v>
      </c>
      <c r="BJ138" s="19" t="s">
        <v>89</v>
      </c>
      <c r="BK138" s="192">
        <f aca="true" t="shared" si="9" ref="BK138:BK143">ROUND(I138*H138,2)</f>
        <v>0</v>
      </c>
      <c r="BL138" s="19" t="s">
        <v>210</v>
      </c>
      <c r="BM138" s="191" t="s">
        <v>971</v>
      </c>
    </row>
    <row r="139" spans="1:65" s="2" customFormat="1" ht="16.5" customHeight="1">
      <c r="A139" s="36"/>
      <c r="B139" s="37"/>
      <c r="C139" s="231" t="s">
        <v>296</v>
      </c>
      <c r="D139" s="231" t="s">
        <v>219</v>
      </c>
      <c r="E139" s="232" t="s">
        <v>972</v>
      </c>
      <c r="F139" s="233" t="s">
        <v>973</v>
      </c>
      <c r="G139" s="234" t="s">
        <v>215</v>
      </c>
      <c r="H139" s="235">
        <v>2</v>
      </c>
      <c r="I139" s="236"/>
      <c r="J139" s="237">
        <f t="shared" si="0"/>
        <v>0</v>
      </c>
      <c r="K139" s="233" t="s">
        <v>158</v>
      </c>
      <c r="L139" s="238"/>
      <c r="M139" s="239" t="s">
        <v>19</v>
      </c>
      <c r="N139" s="240" t="s">
        <v>48</v>
      </c>
      <c r="O139" s="66"/>
      <c r="P139" s="189">
        <f t="shared" si="1"/>
        <v>0</v>
      </c>
      <c r="Q139" s="189">
        <v>0.00023</v>
      </c>
      <c r="R139" s="189">
        <f t="shared" si="2"/>
        <v>0.00046</v>
      </c>
      <c r="S139" s="189">
        <v>0</v>
      </c>
      <c r="T139" s="190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970</v>
      </c>
      <c r="AT139" s="191" t="s">
        <v>219</v>
      </c>
      <c r="AU139" s="191" t="s">
        <v>89</v>
      </c>
      <c r="AY139" s="19" t="s">
        <v>151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9" t="s">
        <v>89</v>
      </c>
      <c r="BK139" s="192">
        <f t="shared" si="9"/>
        <v>0</v>
      </c>
      <c r="BL139" s="19" t="s">
        <v>210</v>
      </c>
      <c r="BM139" s="191" t="s">
        <v>974</v>
      </c>
    </row>
    <row r="140" spans="1:65" s="2" customFormat="1" ht="16.5" customHeight="1">
      <c r="A140" s="36"/>
      <c r="B140" s="37"/>
      <c r="C140" s="231" t="s">
        <v>302</v>
      </c>
      <c r="D140" s="231" t="s">
        <v>219</v>
      </c>
      <c r="E140" s="232" t="s">
        <v>975</v>
      </c>
      <c r="F140" s="233" t="s">
        <v>976</v>
      </c>
      <c r="G140" s="234" t="s">
        <v>215</v>
      </c>
      <c r="H140" s="235">
        <v>1</v>
      </c>
      <c r="I140" s="236"/>
      <c r="J140" s="237">
        <f t="shared" si="0"/>
        <v>0</v>
      </c>
      <c r="K140" s="233" t="s">
        <v>158</v>
      </c>
      <c r="L140" s="238"/>
      <c r="M140" s="239" t="s">
        <v>19</v>
      </c>
      <c r="N140" s="240" t="s">
        <v>48</v>
      </c>
      <c r="O140" s="66"/>
      <c r="P140" s="189">
        <f t="shared" si="1"/>
        <v>0</v>
      </c>
      <c r="Q140" s="189">
        <v>0.00023</v>
      </c>
      <c r="R140" s="189">
        <f t="shared" si="2"/>
        <v>0.00023</v>
      </c>
      <c r="S140" s="189">
        <v>0</v>
      </c>
      <c r="T140" s="190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970</v>
      </c>
      <c r="AT140" s="191" t="s">
        <v>219</v>
      </c>
      <c r="AU140" s="191" t="s">
        <v>89</v>
      </c>
      <c r="AY140" s="19" t="s">
        <v>151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9" t="s">
        <v>89</v>
      </c>
      <c r="BK140" s="192">
        <f t="shared" si="9"/>
        <v>0</v>
      </c>
      <c r="BL140" s="19" t="s">
        <v>210</v>
      </c>
      <c r="BM140" s="191" t="s">
        <v>977</v>
      </c>
    </row>
    <row r="141" spans="1:65" s="2" customFormat="1" ht="16.5" customHeight="1">
      <c r="A141" s="36"/>
      <c r="B141" s="37"/>
      <c r="C141" s="231" t="s">
        <v>308</v>
      </c>
      <c r="D141" s="231" t="s">
        <v>219</v>
      </c>
      <c r="E141" s="232" t="s">
        <v>978</v>
      </c>
      <c r="F141" s="233" t="s">
        <v>979</v>
      </c>
      <c r="G141" s="234" t="s">
        <v>215</v>
      </c>
      <c r="H141" s="235">
        <v>1</v>
      </c>
      <c r="I141" s="236"/>
      <c r="J141" s="237">
        <f t="shared" si="0"/>
        <v>0</v>
      </c>
      <c r="K141" s="233" t="s">
        <v>158</v>
      </c>
      <c r="L141" s="238"/>
      <c r="M141" s="239" t="s">
        <v>19</v>
      </c>
      <c r="N141" s="240" t="s">
        <v>48</v>
      </c>
      <c r="O141" s="66"/>
      <c r="P141" s="189">
        <f t="shared" si="1"/>
        <v>0</v>
      </c>
      <c r="Q141" s="189">
        <v>0.00031</v>
      </c>
      <c r="R141" s="189">
        <f t="shared" si="2"/>
        <v>0.00031</v>
      </c>
      <c r="S141" s="189">
        <v>0</v>
      </c>
      <c r="T141" s="190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970</v>
      </c>
      <c r="AT141" s="191" t="s">
        <v>219</v>
      </c>
      <c r="AU141" s="191" t="s">
        <v>89</v>
      </c>
      <c r="AY141" s="19" t="s">
        <v>151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9" t="s">
        <v>89</v>
      </c>
      <c r="BK141" s="192">
        <f t="shared" si="9"/>
        <v>0</v>
      </c>
      <c r="BL141" s="19" t="s">
        <v>210</v>
      </c>
      <c r="BM141" s="191" t="s">
        <v>980</v>
      </c>
    </row>
    <row r="142" spans="1:65" s="2" customFormat="1" ht="16.5" customHeight="1">
      <c r="A142" s="36"/>
      <c r="B142" s="37"/>
      <c r="C142" s="231" t="s">
        <v>331</v>
      </c>
      <c r="D142" s="231" t="s">
        <v>219</v>
      </c>
      <c r="E142" s="232" t="s">
        <v>981</v>
      </c>
      <c r="F142" s="233" t="s">
        <v>982</v>
      </c>
      <c r="G142" s="234" t="s">
        <v>215</v>
      </c>
      <c r="H142" s="235">
        <v>1</v>
      </c>
      <c r="I142" s="236"/>
      <c r="J142" s="237">
        <f t="shared" si="0"/>
        <v>0</v>
      </c>
      <c r="K142" s="233" t="s">
        <v>158</v>
      </c>
      <c r="L142" s="238"/>
      <c r="M142" s="239" t="s">
        <v>19</v>
      </c>
      <c r="N142" s="240" t="s">
        <v>48</v>
      </c>
      <c r="O142" s="66"/>
      <c r="P142" s="189">
        <f t="shared" si="1"/>
        <v>0</v>
      </c>
      <c r="Q142" s="189">
        <v>0.00053</v>
      </c>
      <c r="R142" s="189">
        <f t="shared" si="2"/>
        <v>0.00053</v>
      </c>
      <c r="S142" s="189">
        <v>0</v>
      </c>
      <c r="T142" s="190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970</v>
      </c>
      <c r="AT142" s="191" t="s">
        <v>219</v>
      </c>
      <c r="AU142" s="191" t="s">
        <v>89</v>
      </c>
      <c r="AY142" s="19" t="s">
        <v>151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9" t="s">
        <v>89</v>
      </c>
      <c r="BK142" s="192">
        <f t="shared" si="9"/>
        <v>0</v>
      </c>
      <c r="BL142" s="19" t="s">
        <v>210</v>
      </c>
      <c r="BM142" s="191" t="s">
        <v>983</v>
      </c>
    </row>
    <row r="143" spans="1:65" s="2" customFormat="1" ht="16.5" customHeight="1">
      <c r="A143" s="36"/>
      <c r="B143" s="37"/>
      <c r="C143" s="180" t="s">
        <v>7</v>
      </c>
      <c r="D143" s="180" t="s">
        <v>154</v>
      </c>
      <c r="E143" s="181" t="s">
        <v>984</v>
      </c>
      <c r="F143" s="182" t="s">
        <v>985</v>
      </c>
      <c r="G143" s="183" t="s">
        <v>205</v>
      </c>
      <c r="H143" s="184">
        <v>13</v>
      </c>
      <c r="I143" s="185"/>
      <c r="J143" s="186">
        <f t="shared" si="0"/>
        <v>0</v>
      </c>
      <c r="K143" s="182" t="s">
        <v>158</v>
      </c>
      <c r="L143" s="41"/>
      <c r="M143" s="187" t="s">
        <v>19</v>
      </c>
      <c r="N143" s="188" t="s">
        <v>48</v>
      </c>
      <c r="O143" s="66"/>
      <c r="P143" s="189">
        <f t="shared" si="1"/>
        <v>0</v>
      </c>
      <c r="Q143" s="189">
        <v>0</v>
      </c>
      <c r="R143" s="189">
        <f t="shared" si="2"/>
        <v>0</v>
      </c>
      <c r="S143" s="189">
        <v>0</v>
      </c>
      <c r="T143" s="190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290</v>
      </c>
      <c r="AT143" s="191" t="s">
        <v>154</v>
      </c>
      <c r="AU143" s="191" t="s">
        <v>89</v>
      </c>
      <c r="AY143" s="19" t="s">
        <v>151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9" t="s">
        <v>89</v>
      </c>
      <c r="BK143" s="192">
        <f t="shared" si="9"/>
        <v>0</v>
      </c>
      <c r="BL143" s="19" t="s">
        <v>290</v>
      </c>
      <c r="BM143" s="191" t="s">
        <v>986</v>
      </c>
    </row>
    <row r="144" spans="1:47" s="2" customFormat="1" ht="11.25">
      <c r="A144" s="36"/>
      <c r="B144" s="37"/>
      <c r="C144" s="38"/>
      <c r="D144" s="193" t="s">
        <v>161</v>
      </c>
      <c r="E144" s="38"/>
      <c r="F144" s="194" t="s">
        <v>987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161</v>
      </c>
      <c r="AU144" s="19" t="s">
        <v>89</v>
      </c>
    </row>
    <row r="145" spans="1:65" s="2" customFormat="1" ht="24.2" customHeight="1">
      <c r="A145" s="36"/>
      <c r="B145" s="37"/>
      <c r="C145" s="180" t="s">
        <v>345</v>
      </c>
      <c r="D145" s="180" t="s">
        <v>154</v>
      </c>
      <c r="E145" s="181" t="s">
        <v>988</v>
      </c>
      <c r="F145" s="182" t="s">
        <v>989</v>
      </c>
      <c r="G145" s="183" t="s">
        <v>342</v>
      </c>
      <c r="H145" s="184">
        <v>0.179</v>
      </c>
      <c r="I145" s="185"/>
      <c r="J145" s="186">
        <f>ROUND(I145*H145,2)</f>
        <v>0</v>
      </c>
      <c r="K145" s="182" t="s">
        <v>222</v>
      </c>
      <c r="L145" s="41"/>
      <c r="M145" s="187" t="s">
        <v>19</v>
      </c>
      <c r="N145" s="188" t="s">
        <v>48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290</v>
      </c>
      <c r="AT145" s="191" t="s">
        <v>154</v>
      </c>
      <c r="AU145" s="191" t="s">
        <v>89</v>
      </c>
      <c r="AY145" s="19" t="s">
        <v>151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89</v>
      </c>
      <c r="BK145" s="192">
        <f>ROUND(I145*H145,2)</f>
        <v>0</v>
      </c>
      <c r="BL145" s="19" t="s">
        <v>290</v>
      </c>
      <c r="BM145" s="191" t="s">
        <v>990</v>
      </c>
    </row>
    <row r="146" spans="1:65" s="2" customFormat="1" ht="24.2" customHeight="1">
      <c r="A146" s="36"/>
      <c r="B146" s="37"/>
      <c r="C146" s="180" t="s">
        <v>350</v>
      </c>
      <c r="D146" s="180" t="s">
        <v>154</v>
      </c>
      <c r="E146" s="181" t="s">
        <v>991</v>
      </c>
      <c r="F146" s="182" t="s">
        <v>992</v>
      </c>
      <c r="G146" s="183" t="s">
        <v>342</v>
      </c>
      <c r="H146" s="184">
        <v>0.012</v>
      </c>
      <c r="I146" s="185"/>
      <c r="J146" s="186">
        <f>ROUND(I146*H146,2)</f>
        <v>0</v>
      </c>
      <c r="K146" s="182" t="s">
        <v>158</v>
      </c>
      <c r="L146" s="41"/>
      <c r="M146" s="187" t="s">
        <v>19</v>
      </c>
      <c r="N146" s="188" t="s">
        <v>48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290</v>
      </c>
      <c r="AT146" s="191" t="s">
        <v>154</v>
      </c>
      <c r="AU146" s="191" t="s">
        <v>89</v>
      </c>
      <c r="AY146" s="19" t="s">
        <v>151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89</v>
      </c>
      <c r="BK146" s="192">
        <f>ROUND(I146*H146,2)</f>
        <v>0</v>
      </c>
      <c r="BL146" s="19" t="s">
        <v>290</v>
      </c>
      <c r="BM146" s="191" t="s">
        <v>993</v>
      </c>
    </row>
    <row r="147" spans="1:47" s="2" customFormat="1" ht="11.25">
      <c r="A147" s="36"/>
      <c r="B147" s="37"/>
      <c r="C147" s="38"/>
      <c r="D147" s="193" t="s">
        <v>161</v>
      </c>
      <c r="E147" s="38"/>
      <c r="F147" s="194" t="s">
        <v>994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161</v>
      </c>
      <c r="AU147" s="19" t="s">
        <v>89</v>
      </c>
    </row>
    <row r="148" spans="1:65" s="2" customFormat="1" ht="24.2" customHeight="1">
      <c r="A148" s="36"/>
      <c r="B148" s="37"/>
      <c r="C148" s="180" t="s">
        <v>356</v>
      </c>
      <c r="D148" s="180" t="s">
        <v>154</v>
      </c>
      <c r="E148" s="181" t="s">
        <v>995</v>
      </c>
      <c r="F148" s="182" t="s">
        <v>996</v>
      </c>
      <c r="G148" s="183" t="s">
        <v>342</v>
      </c>
      <c r="H148" s="184">
        <v>0.012</v>
      </c>
      <c r="I148" s="185"/>
      <c r="J148" s="186">
        <f>ROUND(I148*H148,2)</f>
        <v>0</v>
      </c>
      <c r="K148" s="182" t="s">
        <v>158</v>
      </c>
      <c r="L148" s="41"/>
      <c r="M148" s="187" t="s">
        <v>19</v>
      </c>
      <c r="N148" s="188" t="s">
        <v>48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290</v>
      </c>
      <c r="AT148" s="191" t="s">
        <v>154</v>
      </c>
      <c r="AU148" s="191" t="s">
        <v>89</v>
      </c>
      <c r="AY148" s="19" t="s">
        <v>151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89</v>
      </c>
      <c r="BK148" s="192">
        <f>ROUND(I148*H148,2)</f>
        <v>0</v>
      </c>
      <c r="BL148" s="19" t="s">
        <v>290</v>
      </c>
      <c r="BM148" s="191" t="s">
        <v>997</v>
      </c>
    </row>
    <row r="149" spans="1:47" s="2" customFormat="1" ht="11.25">
      <c r="A149" s="36"/>
      <c r="B149" s="37"/>
      <c r="C149" s="38"/>
      <c r="D149" s="193" t="s">
        <v>161</v>
      </c>
      <c r="E149" s="38"/>
      <c r="F149" s="194" t="s">
        <v>998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161</v>
      </c>
      <c r="AU149" s="19" t="s">
        <v>89</v>
      </c>
    </row>
    <row r="150" spans="2:63" s="12" customFormat="1" ht="22.9" customHeight="1">
      <c r="B150" s="164"/>
      <c r="C150" s="165"/>
      <c r="D150" s="166" t="s">
        <v>75</v>
      </c>
      <c r="E150" s="178" t="s">
        <v>999</v>
      </c>
      <c r="F150" s="178" t="s">
        <v>1000</v>
      </c>
      <c r="G150" s="165"/>
      <c r="H150" s="165"/>
      <c r="I150" s="168"/>
      <c r="J150" s="179">
        <f>BK150</f>
        <v>0</v>
      </c>
      <c r="K150" s="165"/>
      <c r="L150" s="170"/>
      <c r="M150" s="171"/>
      <c r="N150" s="172"/>
      <c r="O150" s="172"/>
      <c r="P150" s="173">
        <f>SUM(P151:P191)</f>
        <v>0</v>
      </c>
      <c r="Q150" s="172"/>
      <c r="R150" s="173">
        <f>SUM(R151:R191)</f>
        <v>0.12600999999999998</v>
      </c>
      <c r="S150" s="172"/>
      <c r="T150" s="174">
        <f>SUM(T151:T191)</f>
        <v>0.0426</v>
      </c>
      <c r="AR150" s="175" t="s">
        <v>89</v>
      </c>
      <c r="AT150" s="176" t="s">
        <v>75</v>
      </c>
      <c r="AU150" s="176" t="s">
        <v>83</v>
      </c>
      <c r="AY150" s="175" t="s">
        <v>151</v>
      </c>
      <c r="BK150" s="177">
        <f>SUM(BK151:BK191)</f>
        <v>0</v>
      </c>
    </row>
    <row r="151" spans="1:65" s="2" customFormat="1" ht="16.5" customHeight="1">
      <c r="A151" s="36"/>
      <c r="B151" s="37"/>
      <c r="C151" s="180" t="s">
        <v>363</v>
      </c>
      <c r="D151" s="180" t="s">
        <v>154</v>
      </c>
      <c r="E151" s="181" t="s">
        <v>1001</v>
      </c>
      <c r="F151" s="182" t="s">
        <v>1002</v>
      </c>
      <c r="G151" s="183" t="s">
        <v>215</v>
      </c>
      <c r="H151" s="184">
        <v>1</v>
      </c>
      <c r="I151" s="185"/>
      <c r="J151" s="186">
        <f>ROUND(I151*H151,2)</f>
        <v>0</v>
      </c>
      <c r="K151" s="182" t="s">
        <v>222</v>
      </c>
      <c r="L151" s="41"/>
      <c r="M151" s="187" t="s">
        <v>19</v>
      </c>
      <c r="N151" s="188" t="s">
        <v>48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290</v>
      </c>
      <c r="AT151" s="191" t="s">
        <v>154</v>
      </c>
      <c r="AU151" s="191" t="s">
        <v>89</v>
      </c>
      <c r="AY151" s="19" t="s">
        <v>151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89</v>
      </c>
      <c r="BK151" s="192">
        <f>ROUND(I151*H151,2)</f>
        <v>0</v>
      </c>
      <c r="BL151" s="19" t="s">
        <v>290</v>
      </c>
      <c r="BM151" s="191" t="s">
        <v>1003</v>
      </c>
    </row>
    <row r="152" spans="1:65" s="2" customFormat="1" ht="16.5" customHeight="1">
      <c r="A152" s="36"/>
      <c r="B152" s="37"/>
      <c r="C152" s="180" t="s">
        <v>372</v>
      </c>
      <c r="D152" s="180" t="s">
        <v>154</v>
      </c>
      <c r="E152" s="181" t="s">
        <v>1004</v>
      </c>
      <c r="F152" s="182" t="s">
        <v>1005</v>
      </c>
      <c r="G152" s="183" t="s">
        <v>205</v>
      </c>
      <c r="H152" s="184">
        <v>20</v>
      </c>
      <c r="I152" s="185"/>
      <c r="J152" s="186">
        <f>ROUND(I152*H152,2)</f>
        <v>0</v>
      </c>
      <c r="K152" s="182" t="s">
        <v>158</v>
      </c>
      <c r="L152" s="41"/>
      <c r="M152" s="187" t="s">
        <v>19</v>
      </c>
      <c r="N152" s="188" t="s">
        <v>48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0.00213</v>
      </c>
      <c r="T152" s="190">
        <f>S152*H152</f>
        <v>0.0426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290</v>
      </c>
      <c r="AT152" s="191" t="s">
        <v>154</v>
      </c>
      <c r="AU152" s="191" t="s">
        <v>89</v>
      </c>
      <c r="AY152" s="19" t="s">
        <v>151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89</v>
      </c>
      <c r="BK152" s="192">
        <f>ROUND(I152*H152,2)</f>
        <v>0</v>
      </c>
      <c r="BL152" s="19" t="s">
        <v>290</v>
      </c>
      <c r="BM152" s="191" t="s">
        <v>1006</v>
      </c>
    </row>
    <row r="153" spans="1:47" s="2" customFormat="1" ht="11.25">
      <c r="A153" s="36"/>
      <c r="B153" s="37"/>
      <c r="C153" s="38"/>
      <c r="D153" s="193" t="s">
        <v>161</v>
      </c>
      <c r="E153" s="38"/>
      <c r="F153" s="194" t="s">
        <v>1007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161</v>
      </c>
      <c r="AU153" s="19" t="s">
        <v>89</v>
      </c>
    </row>
    <row r="154" spans="1:65" s="2" customFormat="1" ht="21.75" customHeight="1">
      <c r="A154" s="36"/>
      <c r="B154" s="37"/>
      <c r="C154" s="180" t="s">
        <v>389</v>
      </c>
      <c r="D154" s="180" t="s">
        <v>154</v>
      </c>
      <c r="E154" s="181" t="s">
        <v>1008</v>
      </c>
      <c r="F154" s="182" t="s">
        <v>1009</v>
      </c>
      <c r="G154" s="183" t="s">
        <v>205</v>
      </c>
      <c r="H154" s="184">
        <v>18</v>
      </c>
      <c r="I154" s="185"/>
      <c r="J154" s="186">
        <f>ROUND(I154*H154,2)</f>
        <v>0</v>
      </c>
      <c r="K154" s="182" t="s">
        <v>158</v>
      </c>
      <c r="L154" s="41"/>
      <c r="M154" s="187" t="s">
        <v>19</v>
      </c>
      <c r="N154" s="188" t="s">
        <v>48</v>
      </c>
      <c r="O154" s="66"/>
      <c r="P154" s="189">
        <f>O154*H154</f>
        <v>0</v>
      </c>
      <c r="Q154" s="189">
        <v>0.00084</v>
      </c>
      <c r="R154" s="189">
        <f>Q154*H154</f>
        <v>0.015120000000000001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290</v>
      </c>
      <c r="AT154" s="191" t="s">
        <v>154</v>
      </c>
      <c r="AU154" s="191" t="s">
        <v>89</v>
      </c>
      <c r="AY154" s="19" t="s">
        <v>151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89</v>
      </c>
      <c r="BK154" s="192">
        <f>ROUND(I154*H154,2)</f>
        <v>0</v>
      </c>
      <c r="BL154" s="19" t="s">
        <v>290</v>
      </c>
      <c r="BM154" s="191" t="s">
        <v>1010</v>
      </c>
    </row>
    <row r="155" spans="1:47" s="2" customFormat="1" ht="11.25">
      <c r="A155" s="36"/>
      <c r="B155" s="37"/>
      <c r="C155" s="38"/>
      <c r="D155" s="193" t="s">
        <v>161</v>
      </c>
      <c r="E155" s="38"/>
      <c r="F155" s="194" t="s">
        <v>1011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161</v>
      </c>
      <c r="AU155" s="19" t="s">
        <v>89</v>
      </c>
    </row>
    <row r="156" spans="1:65" s="2" customFormat="1" ht="21.75" customHeight="1">
      <c r="A156" s="36"/>
      <c r="B156" s="37"/>
      <c r="C156" s="180" t="s">
        <v>395</v>
      </c>
      <c r="D156" s="180" t="s">
        <v>154</v>
      </c>
      <c r="E156" s="181" t="s">
        <v>1012</v>
      </c>
      <c r="F156" s="182" t="s">
        <v>1013</v>
      </c>
      <c r="G156" s="183" t="s">
        <v>205</v>
      </c>
      <c r="H156" s="184">
        <v>7</v>
      </c>
      <c r="I156" s="185"/>
      <c r="J156" s="186">
        <f>ROUND(I156*H156,2)</f>
        <v>0</v>
      </c>
      <c r="K156" s="182" t="s">
        <v>158</v>
      </c>
      <c r="L156" s="41"/>
      <c r="M156" s="187" t="s">
        <v>19</v>
      </c>
      <c r="N156" s="188" t="s">
        <v>48</v>
      </c>
      <c r="O156" s="66"/>
      <c r="P156" s="189">
        <f>O156*H156</f>
        <v>0</v>
      </c>
      <c r="Q156" s="189">
        <v>0.00098</v>
      </c>
      <c r="R156" s="189">
        <f>Q156*H156</f>
        <v>0.00686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290</v>
      </c>
      <c r="AT156" s="191" t="s">
        <v>154</v>
      </c>
      <c r="AU156" s="191" t="s">
        <v>89</v>
      </c>
      <c r="AY156" s="19" t="s">
        <v>151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89</v>
      </c>
      <c r="BK156" s="192">
        <f>ROUND(I156*H156,2)</f>
        <v>0</v>
      </c>
      <c r="BL156" s="19" t="s">
        <v>290</v>
      </c>
      <c r="BM156" s="191" t="s">
        <v>1014</v>
      </c>
    </row>
    <row r="157" spans="1:47" s="2" customFormat="1" ht="11.25">
      <c r="A157" s="36"/>
      <c r="B157" s="37"/>
      <c r="C157" s="38"/>
      <c r="D157" s="193" t="s">
        <v>161</v>
      </c>
      <c r="E157" s="38"/>
      <c r="F157" s="194" t="s">
        <v>1015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161</v>
      </c>
      <c r="AU157" s="19" t="s">
        <v>89</v>
      </c>
    </row>
    <row r="158" spans="1:65" s="2" customFormat="1" ht="21.75" customHeight="1">
      <c r="A158" s="36"/>
      <c r="B158" s="37"/>
      <c r="C158" s="180" t="s">
        <v>408</v>
      </c>
      <c r="D158" s="180" t="s">
        <v>154</v>
      </c>
      <c r="E158" s="181" t="s">
        <v>1016</v>
      </c>
      <c r="F158" s="182" t="s">
        <v>1017</v>
      </c>
      <c r="G158" s="183" t="s">
        <v>205</v>
      </c>
      <c r="H158" s="184">
        <v>6</v>
      </c>
      <c r="I158" s="185"/>
      <c r="J158" s="186">
        <f>ROUND(I158*H158,2)</f>
        <v>0</v>
      </c>
      <c r="K158" s="182" t="s">
        <v>158</v>
      </c>
      <c r="L158" s="41"/>
      <c r="M158" s="187" t="s">
        <v>19</v>
      </c>
      <c r="N158" s="188" t="s">
        <v>48</v>
      </c>
      <c r="O158" s="66"/>
      <c r="P158" s="189">
        <f>O158*H158</f>
        <v>0</v>
      </c>
      <c r="Q158" s="189">
        <v>0.00126</v>
      </c>
      <c r="R158" s="189">
        <f>Q158*H158</f>
        <v>0.007560000000000001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290</v>
      </c>
      <c r="AT158" s="191" t="s">
        <v>154</v>
      </c>
      <c r="AU158" s="191" t="s">
        <v>89</v>
      </c>
      <c r="AY158" s="19" t="s">
        <v>151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89</v>
      </c>
      <c r="BK158" s="192">
        <f>ROUND(I158*H158,2)</f>
        <v>0</v>
      </c>
      <c r="BL158" s="19" t="s">
        <v>290</v>
      </c>
      <c r="BM158" s="191" t="s">
        <v>1018</v>
      </c>
    </row>
    <row r="159" spans="1:47" s="2" customFormat="1" ht="11.25">
      <c r="A159" s="36"/>
      <c r="B159" s="37"/>
      <c r="C159" s="38"/>
      <c r="D159" s="193" t="s">
        <v>161</v>
      </c>
      <c r="E159" s="38"/>
      <c r="F159" s="194" t="s">
        <v>1019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161</v>
      </c>
      <c r="AU159" s="19" t="s">
        <v>89</v>
      </c>
    </row>
    <row r="160" spans="1:65" s="2" customFormat="1" ht="24.2" customHeight="1">
      <c r="A160" s="36"/>
      <c r="B160" s="37"/>
      <c r="C160" s="180" t="s">
        <v>413</v>
      </c>
      <c r="D160" s="180" t="s">
        <v>154</v>
      </c>
      <c r="E160" s="181" t="s">
        <v>1020</v>
      </c>
      <c r="F160" s="182" t="s">
        <v>1021</v>
      </c>
      <c r="G160" s="183" t="s">
        <v>205</v>
      </c>
      <c r="H160" s="184">
        <v>25</v>
      </c>
      <c r="I160" s="185"/>
      <c r="J160" s="186">
        <f>ROUND(I160*H160,2)</f>
        <v>0</v>
      </c>
      <c r="K160" s="182" t="s">
        <v>158</v>
      </c>
      <c r="L160" s="41"/>
      <c r="M160" s="187" t="s">
        <v>19</v>
      </c>
      <c r="N160" s="188" t="s">
        <v>48</v>
      </c>
      <c r="O160" s="66"/>
      <c r="P160" s="189">
        <f>O160*H160</f>
        <v>0</v>
      </c>
      <c r="Q160" s="189">
        <v>7E-05</v>
      </c>
      <c r="R160" s="189">
        <f>Q160*H160</f>
        <v>0.0017499999999999998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290</v>
      </c>
      <c r="AT160" s="191" t="s">
        <v>154</v>
      </c>
      <c r="AU160" s="191" t="s">
        <v>89</v>
      </c>
      <c r="AY160" s="19" t="s">
        <v>151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89</v>
      </c>
      <c r="BK160" s="192">
        <f>ROUND(I160*H160,2)</f>
        <v>0</v>
      </c>
      <c r="BL160" s="19" t="s">
        <v>290</v>
      </c>
      <c r="BM160" s="191" t="s">
        <v>1022</v>
      </c>
    </row>
    <row r="161" spans="1:47" s="2" customFormat="1" ht="11.25">
      <c r="A161" s="36"/>
      <c r="B161" s="37"/>
      <c r="C161" s="38"/>
      <c r="D161" s="193" t="s">
        <v>161</v>
      </c>
      <c r="E161" s="38"/>
      <c r="F161" s="194" t="s">
        <v>1023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161</v>
      </c>
      <c r="AU161" s="19" t="s">
        <v>89</v>
      </c>
    </row>
    <row r="162" spans="2:51" s="13" customFormat="1" ht="11.25">
      <c r="B162" s="198"/>
      <c r="C162" s="199"/>
      <c r="D162" s="200" t="s">
        <v>163</v>
      </c>
      <c r="E162" s="201" t="s">
        <v>19</v>
      </c>
      <c r="F162" s="202" t="s">
        <v>1024</v>
      </c>
      <c r="G162" s="199"/>
      <c r="H162" s="203">
        <v>18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163</v>
      </c>
      <c r="AU162" s="209" t="s">
        <v>89</v>
      </c>
      <c r="AV162" s="13" t="s">
        <v>89</v>
      </c>
      <c r="AW162" s="13" t="s">
        <v>37</v>
      </c>
      <c r="AX162" s="13" t="s">
        <v>76</v>
      </c>
      <c r="AY162" s="209" t="s">
        <v>151</v>
      </c>
    </row>
    <row r="163" spans="2:51" s="13" customFormat="1" ht="11.25">
      <c r="B163" s="198"/>
      <c r="C163" s="199"/>
      <c r="D163" s="200" t="s">
        <v>163</v>
      </c>
      <c r="E163" s="201" t="s">
        <v>19</v>
      </c>
      <c r="F163" s="202" t="s">
        <v>1025</v>
      </c>
      <c r="G163" s="199"/>
      <c r="H163" s="203">
        <v>7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163</v>
      </c>
      <c r="AU163" s="209" t="s">
        <v>89</v>
      </c>
      <c r="AV163" s="13" t="s">
        <v>89</v>
      </c>
      <c r="AW163" s="13" t="s">
        <v>37</v>
      </c>
      <c r="AX163" s="13" t="s">
        <v>76</v>
      </c>
      <c r="AY163" s="209" t="s">
        <v>151</v>
      </c>
    </row>
    <row r="164" spans="2:51" s="15" customFormat="1" ht="11.25">
      <c r="B164" s="220"/>
      <c r="C164" s="221"/>
      <c r="D164" s="200" t="s">
        <v>163</v>
      </c>
      <c r="E164" s="222" t="s">
        <v>19</v>
      </c>
      <c r="F164" s="223" t="s">
        <v>173</v>
      </c>
      <c r="G164" s="221"/>
      <c r="H164" s="224">
        <v>25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163</v>
      </c>
      <c r="AU164" s="230" t="s">
        <v>89</v>
      </c>
      <c r="AV164" s="15" t="s">
        <v>159</v>
      </c>
      <c r="AW164" s="15" t="s">
        <v>37</v>
      </c>
      <c r="AX164" s="15" t="s">
        <v>83</v>
      </c>
      <c r="AY164" s="230" t="s">
        <v>151</v>
      </c>
    </row>
    <row r="165" spans="1:65" s="2" customFormat="1" ht="33" customHeight="1">
      <c r="A165" s="36"/>
      <c r="B165" s="37"/>
      <c r="C165" s="180" t="s">
        <v>418</v>
      </c>
      <c r="D165" s="180" t="s">
        <v>154</v>
      </c>
      <c r="E165" s="181" t="s">
        <v>1026</v>
      </c>
      <c r="F165" s="182" t="s">
        <v>1027</v>
      </c>
      <c r="G165" s="183" t="s">
        <v>205</v>
      </c>
      <c r="H165" s="184">
        <v>6</v>
      </c>
      <c r="I165" s="185"/>
      <c r="J165" s="186">
        <f>ROUND(I165*H165,2)</f>
        <v>0</v>
      </c>
      <c r="K165" s="182" t="s">
        <v>158</v>
      </c>
      <c r="L165" s="41"/>
      <c r="M165" s="187" t="s">
        <v>19</v>
      </c>
      <c r="N165" s="188" t="s">
        <v>48</v>
      </c>
      <c r="O165" s="66"/>
      <c r="P165" s="189">
        <f>O165*H165</f>
        <v>0</v>
      </c>
      <c r="Q165" s="189">
        <v>9E-05</v>
      </c>
      <c r="R165" s="189">
        <f>Q165*H165</f>
        <v>0.00054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290</v>
      </c>
      <c r="AT165" s="191" t="s">
        <v>154</v>
      </c>
      <c r="AU165" s="191" t="s">
        <v>89</v>
      </c>
      <c r="AY165" s="19" t="s">
        <v>151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89</v>
      </c>
      <c r="BK165" s="192">
        <f>ROUND(I165*H165,2)</f>
        <v>0</v>
      </c>
      <c r="BL165" s="19" t="s">
        <v>290</v>
      </c>
      <c r="BM165" s="191" t="s">
        <v>1028</v>
      </c>
    </row>
    <row r="166" spans="1:47" s="2" customFormat="1" ht="11.25">
      <c r="A166" s="36"/>
      <c r="B166" s="37"/>
      <c r="C166" s="38"/>
      <c r="D166" s="193" t="s">
        <v>161</v>
      </c>
      <c r="E166" s="38"/>
      <c r="F166" s="194" t="s">
        <v>1029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161</v>
      </c>
      <c r="AU166" s="19" t="s">
        <v>89</v>
      </c>
    </row>
    <row r="167" spans="1:65" s="2" customFormat="1" ht="16.5" customHeight="1">
      <c r="A167" s="36"/>
      <c r="B167" s="37"/>
      <c r="C167" s="180" t="s">
        <v>392</v>
      </c>
      <c r="D167" s="180" t="s">
        <v>154</v>
      </c>
      <c r="E167" s="181" t="s">
        <v>1030</v>
      </c>
      <c r="F167" s="182" t="s">
        <v>1031</v>
      </c>
      <c r="G167" s="183" t="s">
        <v>1032</v>
      </c>
      <c r="H167" s="184">
        <v>15</v>
      </c>
      <c r="I167" s="185"/>
      <c r="J167" s="186">
        <f>ROUND(I167*H167,2)</f>
        <v>0</v>
      </c>
      <c r="K167" s="182" t="s">
        <v>222</v>
      </c>
      <c r="L167" s="41"/>
      <c r="M167" s="187" t="s">
        <v>19</v>
      </c>
      <c r="N167" s="188" t="s">
        <v>48</v>
      </c>
      <c r="O167" s="66"/>
      <c r="P167" s="189">
        <f>O167*H167</f>
        <v>0</v>
      </c>
      <c r="Q167" s="189">
        <v>0.00541</v>
      </c>
      <c r="R167" s="189">
        <f>Q167*H167</f>
        <v>0.08115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290</v>
      </c>
      <c r="AT167" s="191" t="s">
        <v>154</v>
      </c>
      <c r="AU167" s="191" t="s">
        <v>89</v>
      </c>
      <c r="AY167" s="19" t="s">
        <v>151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89</v>
      </c>
      <c r="BK167" s="192">
        <f>ROUND(I167*H167,2)</f>
        <v>0</v>
      </c>
      <c r="BL167" s="19" t="s">
        <v>290</v>
      </c>
      <c r="BM167" s="191" t="s">
        <v>1033</v>
      </c>
    </row>
    <row r="168" spans="1:65" s="2" customFormat="1" ht="16.5" customHeight="1">
      <c r="A168" s="36"/>
      <c r="B168" s="37"/>
      <c r="C168" s="180" t="s">
        <v>426</v>
      </c>
      <c r="D168" s="180" t="s">
        <v>154</v>
      </c>
      <c r="E168" s="181" t="s">
        <v>1034</v>
      </c>
      <c r="F168" s="182" t="s">
        <v>1035</v>
      </c>
      <c r="G168" s="183" t="s">
        <v>215</v>
      </c>
      <c r="H168" s="184">
        <v>15</v>
      </c>
      <c r="I168" s="185"/>
      <c r="J168" s="186">
        <f>ROUND(I168*H168,2)</f>
        <v>0</v>
      </c>
      <c r="K168" s="182" t="s">
        <v>158</v>
      </c>
      <c r="L168" s="41"/>
      <c r="M168" s="187" t="s">
        <v>19</v>
      </c>
      <c r="N168" s="188" t="s">
        <v>48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290</v>
      </c>
      <c r="AT168" s="191" t="s">
        <v>154</v>
      </c>
      <c r="AU168" s="191" t="s">
        <v>89</v>
      </c>
      <c r="AY168" s="19" t="s">
        <v>151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89</v>
      </c>
      <c r="BK168" s="192">
        <f>ROUND(I168*H168,2)</f>
        <v>0</v>
      </c>
      <c r="BL168" s="19" t="s">
        <v>290</v>
      </c>
      <c r="BM168" s="191" t="s">
        <v>1036</v>
      </c>
    </row>
    <row r="169" spans="1:47" s="2" customFormat="1" ht="11.25">
      <c r="A169" s="36"/>
      <c r="B169" s="37"/>
      <c r="C169" s="38"/>
      <c r="D169" s="193" t="s">
        <v>161</v>
      </c>
      <c r="E169" s="38"/>
      <c r="F169" s="194" t="s">
        <v>1037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161</v>
      </c>
      <c r="AU169" s="19" t="s">
        <v>89</v>
      </c>
    </row>
    <row r="170" spans="1:65" s="2" customFormat="1" ht="16.5" customHeight="1">
      <c r="A170" s="36"/>
      <c r="B170" s="37"/>
      <c r="C170" s="231" t="s">
        <v>431</v>
      </c>
      <c r="D170" s="231" t="s">
        <v>219</v>
      </c>
      <c r="E170" s="232" t="s">
        <v>1038</v>
      </c>
      <c r="F170" s="233" t="s">
        <v>1039</v>
      </c>
      <c r="G170" s="234" t="s">
        <v>205</v>
      </c>
      <c r="H170" s="235">
        <v>8</v>
      </c>
      <c r="I170" s="236"/>
      <c r="J170" s="237">
        <f>ROUND(I170*H170,2)</f>
        <v>0</v>
      </c>
      <c r="K170" s="233" t="s">
        <v>158</v>
      </c>
      <c r="L170" s="238"/>
      <c r="M170" s="239" t="s">
        <v>19</v>
      </c>
      <c r="N170" s="240" t="s">
        <v>48</v>
      </c>
      <c r="O170" s="66"/>
      <c r="P170" s="189">
        <f>O170*H170</f>
        <v>0</v>
      </c>
      <c r="Q170" s="189">
        <v>0.00018</v>
      </c>
      <c r="R170" s="189">
        <f>Q170*H170</f>
        <v>0.00144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392</v>
      </c>
      <c r="AT170" s="191" t="s">
        <v>219</v>
      </c>
      <c r="AU170" s="191" t="s">
        <v>89</v>
      </c>
      <c r="AY170" s="19" t="s">
        <v>151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89</v>
      </c>
      <c r="BK170" s="192">
        <f>ROUND(I170*H170,2)</f>
        <v>0</v>
      </c>
      <c r="BL170" s="19" t="s">
        <v>290</v>
      </c>
      <c r="BM170" s="191" t="s">
        <v>1040</v>
      </c>
    </row>
    <row r="171" spans="1:65" s="2" customFormat="1" ht="16.5" customHeight="1">
      <c r="A171" s="36"/>
      <c r="B171" s="37"/>
      <c r="C171" s="180" t="s">
        <v>436</v>
      </c>
      <c r="D171" s="180" t="s">
        <v>154</v>
      </c>
      <c r="E171" s="181" t="s">
        <v>1041</v>
      </c>
      <c r="F171" s="182" t="s">
        <v>1042</v>
      </c>
      <c r="G171" s="183" t="s">
        <v>215</v>
      </c>
      <c r="H171" s="184">
        <v>3</v>
      </c>
      <c r="I171" s="185"/>
      <c r="J171" s="186">
        <f>ROUND(I171*H171,2)</f>
        <v>0</v>
      </c>
      <c r="K171" s="182" t="s">
        <v>158</v>
      </c>
      <c r="L171" s="41"/>
      <c r="M171" s="187" t="s">
        <v>19</v>
      </c>
      <c r="N171" s="188" t="s">
        <v>48</v>
      </c>
      <c r="O171" s="66"/>
      <c r="P171" s="189">
        <f>O171*H171</f>
        <v>0</v>
      </c>
      <c r="Q171" s="189">
        <v>0.00017</v>
      </c>
      <c r="R171" s="189">
        <f>Q171*H171</f>
        <v>0.00051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290</v>
      </c>
      <c r="AT171" s="191" t="s">
        <v>154</v>
      </c>
      <c r="AU171" s="191" t="s">
        <v>89</v>
      </c>
      <c r="AY171" s="19" t="s">
        <v>151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89</v>
      </c>
      <c r="BK171" s="192">
        <f>ROUND(I171*H171,2)</f>
        <v>0</v>
      </c>
      <c r="BL171" s="19" t="s">
        <v>290</v>
      </c>
      <c r="BM171" s="191" t="s">
        <v>1043</v>
      </c>
    </row>
    <row r="172" spans="1:47" s="2" customFormat="1" ht="11.25">
      <c r="A172" s="36"/>
      <c r="B172" s="37"/>
      <c r="C172" s="38"/>
      <c r="D172" s="193" t="s">
        <v>161</v>
      </c>
      <c r="E172" s="38"/>
      <c r="F172" s="194" t="s">
        <v>1044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161</v>
      </c>
      <c r="AU172" s="19" t="s">
        <v>89</v>
      </c>
    </row>
    <row r="173" spans="1:65" s="2" customFormat="1" ht="16.5" customHeight="1">
      <c r="A173" s="36"/>
      <c r="B173" s="37"/>
      <c r="C173" s="180" t="s">
        <v>441</v>
      </c>
      <c r="D173" s="180" t="s">
        <v>154</v>
      </c>
      <c r="E173" s="181" t="s">
        <v>1045</v>
      </c>
      <c r="F173" s="182" t="s">
        <v>1046</v>
      </c>
      <c r="G173" s="183" t="s">
        <v>1032</v>
      </c>
      <c r="H173" s="184">
        <v>4</v>
      </c>
      <c r="I173" s="185"/>
      <c r="J173" s="186">
        <f>ROUND(I173*H173,2)</f>
        <v>0</v>
      </c>
      <c r="K173" s="182" t="s">
        <v>158</v>
      </c>
      <c r="L173" s="41"/>
      <c r="M173" s="187" t="s">
        <v>19</v>
      </c>
      <c r="N173" s="188" t="s">
        <v>48</v>
      </c>
      <c r="O173" s="66"/>
      <c r="P173" s="189">
        <f>O173*H173</f>
        <v>0</v>
      </c>
      <c r="Q173" s="189">
        <v>0.00021</v>
      </c>
      <c r="R173" s="189">
        <f>Q173*H173</f>
        <v>0.00084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290</v>
      </c>
      <c r="AT173" s="191" t="s">
        <v>154</v>
      </c>
      <c r="AU173" s="191" t="s">
        <v>89</v>
      </c>
      <c r="AY173" s="19" t="s">
        <v>151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89</v>
      </c>
      <c r="BK173" s="192">
        <f>ROUND(I173*H173,2)</f>
        <v>0</v>
      </c>
      <c r="BL173" s="19" t="s">
        <v>290</v>
      </c>
      <c r="BM173" s="191" t="s">
        <v>1047</v>
      </c>
    </row>
    <row r="174" spans="1:47" s="2" customFormat="1" ht="11.25">
      <c r="A174" s="36"/>
      <c r="B174" s="37"/>
      <c r="C174" s="38"/>
      <c r="D174" s="193" t="s">
        <v>161</v>
      </c>
      <c r="E174" s="38"/>
      <c r="F174" s="194" t="s">
        <v>1048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161</v>
      </c>
      <c r="AU174" s="19" t="s">
        <v>89</v>
      </c>
    </row>
    <row r="175" spans="1:65" s="2" customFormat="1" ht="16.5" customHeight="1">
      <c r="A175" s="36"/>
      <c r="B175" s="37"/>
      <c r="C175" s="180" t="s">
        <v>448</v>
      </c>
      <c r="D175" s="180" t="s">
        <v>154</v>
      </c>
      <c r="E175" s="181" t="s">
        <v>1049</v>
      </c>
      <c r="F175" s="182" t="s">
        <v>1050</v>
      </c>
      <c r="G175" s="183" t="s">
        <v>215</v>
      </c>
      <c r="H175" s="184">
        <v>1</v>
      </c>
      <c r="I175" s="185"/>
      <c r="J175" s="186">
        <f>ROUND(I175*H175,2)</f>
        <v>0</v>
      </c>
      <c r="K175" s="182" t="s">
        <v>222</v>
      </c>
      <c r="L175" s="41"/>
      <c r="M175" s="187" t="s">
        <v>19</v>
      </c>
      <c r="N175" s="188" t="s">
        <v>48</v>
      </c>
      <c r="O175" s="66"/>
      <c r="P175" s="189">
        <f>O175*H175</f>
        <v>0</v>
      </c>
      <c r="Q175" s="189">
        <v>0.0015</v>
      </c>
      <c r="R175" s="189">
        <f>Q175*H175</f>
        <v>0.0015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290</v>
      </c>
      <c r="AT175" s="191" t="s">
        <v>154</v>
      </c>
      <c r="AU175" s="191" t="s">
        <v>89</v>
      </c>
      <c r="AY175" s="19" t="s">
        <v>151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89</v>
      </c>
      <c r="BK175" s="192">
        <f>ROUND(I175*H175,2)</f>
        <v>0</v>
      </c>
      <c r="BL175" s="19" t="s">
        <v>290</v>
      </c>
      <c r="BM175" s="191" t="s">
        <v>1051</v>
      </c>
    </row>
    <row r="176" spans="1:65" s="2" customFormat="1" ht="16.5" customHeight="1">
      <c r="A176" s="36"/>
      <c r="B176" s="37"/>
      <c r="C176" s="180" t="s">
        <v>453</v>
      </c>
      <c r="D176" s="180" t="s">
        <v>154</v>
      </c>
      <c r="E176" s="181" t="s">
        <v>1052</v>
      </c>
      <c r="F176" s="182" t="s">
        <v>1053</v>
      </c>
      <c r="G176" s="183" t="s">
        <v>215</v>
      </c>
      <c r="H176" s="184">
        <v>1</v>
      </c>
      <c r="I176" s="185"/>
      <c r="J176" s="186">
        <f>ROUND(I176*H176,2)</f>
        <v>0</v>
      </c>
      <c r="K176" s="182" t="s">
        <v>158</v>
      </c>
      <c r="L176" s="41"/>
      <c r="M176" s="187" t="s">
        <v>19</v>
      </c>
      <c r="N176" s="188" t="s">
        <v>48</v>
      </c>
      <c r="O176" s="66"/>
      <c r="P176" s="189">
        <f>O176*H176</f>
        <v>0</v>
      </c>
      <c r="Q176" s="189">
        <v>0.00057</v>
      </c>
      <c r="R176" s="189">
        <f>Q176*H176</f>
        <v>0.00057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290</v>
      </c>
      <c r="AT176" s="191" t="s">
        <v>154</v>
      </c>
      <c r="AU176" s="191" t="s">
        <v>89</v>
      </c>
      <c r="AY176" s="19" t="s">
        <v>151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89</v>
      </c>
      <c r="BK176" s="192">
        <f>ROUND(I176*H176,2)</f>
        <v>0</v>
      </c>
      <c r="BL176" s="19" t="s">
        <v>290</v>
      </c>
      <c r="BM176" s="191" t="s">
        <v>1054</v>
      </c>
    </row>
    <row r="177" spans="1:47" s="2" customFormat="1" ht="11.25">
      <c r="A177" s="36"/>
      <c r="B177" s="37"/>
      <c r="C177" s="38"/>
      <c r="D177" s="193" t="s">
        <v>161</v>
      </c>
      <c r="E177" s="38"/>
      <c r="F177" s="194" t="s">
        <v>1055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161</v>
      </c>
      <c r="AU177" s="19" t="s">
        <v>89</v>
      </c>
    </row>
    <row r="178" spans="1:65" s="2" customFormat="1" ht="16.5" customHeight="1">
      <c r="A178" s="36"/>
      <c r="B178" s="37"/>
      <c r="C178" s="180" t="s">
        <v>458</v>
      </c>
      <c r="D178" s="180" t="s">
        <v>154</v>
      </c>
      <c r="E178" s="181" t="s">
        <v>1056</v>
      </c>
      <c r="F178" s="182" t="s">
        <v>1057</v>
      </c>
      <c r="G178" s="183" t="s">
        <v>215</v>
      </c>
      <c r="H178" s="184">
        <v>1</v>
      </c>
      <c r="I178" s="185"/>
      <c r="J178" s="186">
        <f>ROUND(I178*H178,2)</f>
        <v>0</v>
      </c>
      <c r="K178" s="182" t="s">
        <v>158</v>
      </c>
      <c r="L178" s="41"/>
      <c r="M178" s="187" t="s">
        <v>19</v>
      </c>
      <c r="N178" s="188" t="s">
        <v>48</v>
      </c>
      <c r="O178" s="66"/>
      <c r="P178" s="189">
        <f>O178*H178</f>
        <v>0</v>
      </c>
      <c r="Q178" s="189">
        <v>0.00077</v>
      </c>
      <c r="R178" s="189">
        <f>Q178*H178</f>
        <v>0.00077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290</v>
      </c>
      <c r="AT178" s="191" t="s">
        <v>154</v>
      </c>
      <c r="AU178" s="191" t="s">
        <v>89</v>
      </c>
      <c r="AY178" s="19" t="s">
        <v>151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89</v>
      </c>
      <c r="BK178" s="192">
        <f>ROUND(I178*H178,2)</f>
        <v>0</v>
      </c>
      <c r="BL178" s="19" t="s">
        <v>290</v>
      </c>
      <c r="BM178" s="191" t="s">
        <v>1058</v>
      </c>
    </row>
    <row r="179" spans="1:47" s="2" customFormat="1" ht="11.25">
      <c r="A179" s="36"/>
      <c r="B179" s="37"/>
      <c r="C179" s="38"/>
      <c r="D179" s="193" t="s">
        <v>161</v>
      </c>
      <c r="E179" s="38"/>
      <c r="F179" s="194" t="s">
        <v>1059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161</v>
      </c>
      <c r="AU179" s="19" t="s">
        <v>89</v>
      </c>
    </row>
    <row r="180" spans="1:65" s="2" customFormat="1" ht="16.5" customHeight="1">
      <c r="A180" s="36"/>
      <c r="B180" s="37"/>
      <c r="C180" s="180" t="s">
        <v>463</v>
      </c>
      <c r="D180" s="180" t="s">
        <v>154</v>
      </c>
      <c r="E180" s="181" t="s">
        <v>1060</v>
      </c>
      <c r="F180" s="182" t="s">
        <v>1061</v>
      </c>
      <c r="G180" s="183" t="s">
        <v>215</v>
      </c>
      <c r="H180" s="184">
        <v>1</v>
      </c>
      <c r="I180" s="185"/>
      <c r="J180" s="186">
        <f>ROUND(I180*H180,2)</f>
        <v>0</v>
      </c>
      <c r="K180" s="182" t="s">
        <v>222</v>
      </c>
      <c r="L180" s="41"/>
      <c r="M180" s="187" t="s">
        <v>19</v>
      </c>
      <c r="N180" s="188" t="s">
        <v>48</v>
      </c>
      <c r="O180" s="66"/>
      <c r="P180" s="189">
        <f>O180*H180</f>
        <v>0</v>
      </c>
      <c r="Q180" s="189">
        <v>0.00018</v>
      </c>
      <c r="R180" s="189">
        <f>Q180*H180</f>
        <v>0.00018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290</v>
      </c>
      <c r="AT180" s="191" t="s">
        <v>154</v>
      </c>
      <c r="AU180" s="191" t="s">
        <v>89</v>
      </c>
      <c r="AY180" s="19" t="s">
        <v>151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89</v>
      </c>
      <c r="BK180" s="192">
        <f>ROUND(I180*H180,2)</f>
        <v>0</v>
      </c>
      <c r="BL180" s="19" t="s">
        <v>290</v>
      </c>
      <c r="BM180" s="191" t="s">
        <v>1062</v>
      </c>
    </row>
    <row r="181" spans="1:65" s="2" customFormat="1" ht="16.5" customHeight="1">
      <c r="A181" s="36"/>
      <c r="B181" s="37"/>
      <c r="C181" s="180" t="s">
        <v>470</v>
      </c>
      <c r="D181" s="180" t="s">
        <v>154</v>
      </c>
      <c r="E181" s="181" t="s">
        <v>1063</v>
      </c>
      <c r="F181" s="182" t="s">
        <v>1064</v>
      </c>
      <c r="G181" s="183" t="s">
        <v>215</v>
      </c>
      <c r="H181" s="184">
        <v>3</v>
      </c>
      <c r="I181" s="185"/>
      <c r="J181" s="186">
        <f>ROUND(I181*H181,2)</f>
        <v>0</v>
      </c>
      <c r="K181" s="182" t="s">
        <v>158</v>
      </c>
      <c r="L181" s="41"/>
      <c r="M181" s="187" t="s">
        <v>19</v>
      </c>
      <c r="N181" s="188" t="s">
        <v>48</v>
      </c>
      <c r="O181" s="66"/>
      <c r="P181" s="189">
        <f>O181*H181</f>
        <v>0</v>
      </c>
      <c r="Q181" s="189">
        <v>2E-05</v>
      </c>
      <c r="R181" s="189">
        <f>Q181*H181</f>
        <v>6.000000000000001E-05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290</v>
      </c>
      <c r="AT181" s="191" t="s">
        <v>154</v>
      </c>
      <c r="AU181" s="191" t="s">
        <v>89</v>
      </c>
      <c r="AY181" s="19" t="s">
        <v>151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89</v>
      </c>
      <c r="BK181" s="192">
        <f>ROUND(I181*H181,2)</f>
        <v>0</v>
      </c>
      <c r="BL181" s="19" t="s">
        <v>290</v>
      </c>
      <c r="BM181" s="191" t="s">
        <v>1065</v>
      </c>
    </row>
    <row r="182" spans="1:47" s="2" customFormat="1" ht="11.25">
      <c r="A182" s="36"/>
      <c r="B182" s="37"/>
      <c r="C182" s="38"/>
      <c r="D182" s="193" t="s">
        <v>161</v>
      </c>
      <c r="E182" s="38"/>
      <c r="F182" s="194" t="s">
        <v>1066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161</v>
      </c>
      <c r="AU182" s="19" t="s">
        <v>89</v>
      </c>
    </row>
    <row r="183" spans="1:65" s="2" customFormat="1" ht="21.75" customHeight="1">
      <c r="A183" s="36"/>
      <c r="B183" s="37"/>
      <c r="C183" s="180" t="s">
        <v>476</v>
      </c>
      <c r="D183" s="180" t="s">
        <v>154</v>
      </c>
      <c r="E183" s="181" t="s">
        <v>1067</v>
      </c>
      <c r="F183" s="182" t="s">
        <v>1068</v>
      </c>
      <c r="G183" s="183" t="s">
        <v>215</v>
      </c>
      <c r="H183" s="184">
        <v>1</v>
      </c>
      <c r="I183" s="185"/>
      <c r="J183" s="186">
        <f>ROUND(I183*H183,2)</f>
        <v>0</v>
      </c>
      <c r="K183" s="182" t="s">
        <v>158</v>
      </c>
      <c r="L183" s="41"/>
      <c r="M183" s="187" t="s">
        <v>19</v>
      </c>
      <c r="N183" s="188" t="s">
        <v>48</v>
      </c>
      <c r="O183" s="66"/>
      <c r="P183" s="189">
        <f>O183*H183</f>
        <v>0</v>
      </c>
      <c r="Q183" s="189">
        <v>0.00127</v>
      </c>
      <c r="R183" s="189">
        <f>Q183*H183</f>
        <v>0.00127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290</v>
      </c>
      <c r="AT183" s="191" t="s">
        <v>154</v>
      </c>
      <c r="AU183" s="191" t="s">
        <v>89</v>
      </c>
      <c r="AY183" s="19" t="s">
        <v>151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89</v>
      </c>
      <c r="BK183" s="192">
        <f>ROUND(I183*H183,2)</f>
        <v>0</v>
      </c>
      <c r="BL183" s="19" t="s">
        <v>290</v>
      </c>
      <c r="BM183" s="191" t="s">
        <v>1069</v>
      </c>
    </row>
    <row r="184" spans="1:47" s="2" customFormat="1" ht="11.25">
      <c r="A184" s="36"/>
      <c r="B184" s="37"/>
      <c r="C184" s="38"/>
      <c r="D184" s="193" t="s">
        <v>161</v>
      </c>
      <c r="E184" s="38"/>
      <c r="F184" s="194" t="s">
        <v>1070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161</v>
      </c>
      <c r="AU184" s="19" t="s">
        <v>89</v>
      </c>
    </row>
    <row r="185" spans="1:65" s="2" customFormat="1" ht="24.2" customHeight="1">
      <c r="A185" s="36"/>
      <c r="B185" s="37"/>
      <c r="C185" s="180" t="s">
        <v>481</v>
      </c>
      <c r="D185" s="180" t="s">
        <v>154</v>
      </c>
      <c r="E185" s="181" t="s">
        <v>1071</v>
      </c>
      <c r="F185" s="182" t="s">
        <v>1072</v>
      </c>
      <c r="G185" s="183" t="s">
        <v>205</v>
      </c>
      <c r="H185" s="184">
        <v>31</v>
      </c>
      <c r="I185" s="185"/>
      <c r="J185" s="186">
        <f>ROUND(I185*H185,2)</f>
        <v>0</v>
      </c>
      <c r="K185" s="182" t="s">
        <v>158</v>
      </c>
      <c r="L185" s="41"/>
      <c r="M185" s="187" t="s">
        <v>19</v>
      </c>
      <c r="N185" s="188" t="s">
        <v>48</v>
      </c>
      <c r="O185" s="66"/>
      <c r="P185" s="189">
        <f>O185*H185</f>
        <v>0</v>
      </c>
      <c r="Q185" s="189">
        <v>0.00019</v>
      </c>
      <c r="R185" s="189">
        <f>Q185*H185</f>
        <v>0.00589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290</v>
      </c>
      <c r="AT185" s="191" t="s">
        <v>154</v>
      </c>
      <c r="AU185" s="191" t="s">
        <v>89</v>
      </c>
      <c r="AY185" s="19" t="s">
        <v>151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89</v>
      </c>
      <c r="BK185" s="192">
        <f>ROUND(I185*H185,2)</f>
        <v>0</v>
      </c>
      <c r="BL185" s="19" t="s">
        <v>290</v>
      </c>
      <c r="BM185" s="191" t="s">
        <v>1073</v>
      </c>
    </row>
    <row r="186" spans="1:47" s="2" customFormat="1" ht="11.25">
      <c r="A186" s="36"/>
      <c r="B186" s="37"/>
      <c r="C186" s="38"/>
      <c r="D186" s="193" t="s">
        <v>161</v>
      </c>
      <c r="E186" s="38"/>
      <c r="F186" s="194" t="s">
        <v>1074</v>
      </c>
      <c r="G186" s="38"/>
      <c r="H186" s="38"/>
      <c r="I186" s="195"/>
      <c r="J186" s="38"/>
      <c r="K186" s="38"/>
      <c r="L186" s="41"/>
      <c r="M186" s="196"/>
      <c r="N186" s="19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161</v>
      </c>
      <c r="AU186" s="19" t="s">
        <v>89</v>
      </c>
    </row>
    <row r="187" spans="1:65" s="2" customFormat="1" ht="24.2" customHeight="1">
      <c r="A187" s="36"/>
      <c r="B187" s="37"/>
      <c r="C187" s="180" t="s">
        <v>489</v>
      </c>
      <c r="D187" s="180" t="s">
        <v>154</v>
      </c>
      <c r="E187" s="181" t="s">
        <v>1075</v>
      </c>
      <c r="F187" s="182" t="s">
        <v>1076</v>
      </c>
      <c r="G187" s="183" t="s">
        <v>342</v>
      </c>
      <c r="H187" s="184">
        <v>0.043</v>
      </c>
      <c r="I187" s="185"/>
      <c r="J187" s="186">
        <f>ROUND(I187*H187,2)</f>
        <v>0</v>
      </c>
      <c r="K187" s="182" t="s">
        <v>222</v>
      </c>
      <c r="L187" s="41"/>
      <c r="M187" s="187" t="s">
        <v>19</v>
      </c>
      <c r="N187" s="188" t="s">
        <v>48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290</v>
      </c>
      <c r="AT187" s="191" t="s">
        <v>154</v>
      </c>
      <c r="AU187" s="191" t="s">
        <v>89</v>
      </c>
      <c r="AY187" s="19" t="s">
        <v>151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89</v>
      </c>
      <c r="BK187" s="192">
        <f>ROUND(I187*H187,2)</f>
        <v>0</v>
      </c>
      <c r="BL187" s="19" t="s">
        <v>290</v>
      </c>
      <c r="BM187" s="191" t="s">
        <v>1077</v>
      </c>
    </row>
    <row r="188" spans="1:65" s="2" customFormat="1" ht="24.2" customHeight="1">
      <c r="A188" s="36"/>
      <c r="B188" s="37"/>
      <c r="C188" s="180" t="s">
        <v>494</v>
      </c>
      <c r="D188" s="180" t="s">
        <v>154</v>
      </c>
      <c r="E188" s="181" t="s">
        <v>1078</v>
      </c>
      <c r="F188" s="182" t="s">
        <v>1079</v>
      </c>
      <c r="G188" s="183" t="s">
        <v>342</v>
      </c>
      <c r="H188" s="184">
        <v>0.126</v>
      </c>
      <c r="I188" s="185"/>
      <c r="J188" s="186">
        <f>ROUND(I188*H188,2)</f>
        <v>0</v>
      </c>
      <c r="K188" s="182" t="s">
        <v>158</v>
      </c>
      <c r="L188" s="41"/>
      <c r="M188" s="187" t="s">
        <v>19</v>
      </c>
      <c r="N188" s="188" t="s">
        <v>48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290</v>
      </c>
      <c r="AT188" s="191" t="s">
        <v>154</v>
      </c>
      <c r="AU188" s="191" t="s">
        <v>89</v>
      </c>
      <c r="AY188" s="19" t="s">
        <v>151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89</v>
      </c>
      <c r="BK188" s="192">
        <f>ROUND(I188*H188,2)</f>
        <v>0</v>
      </c>
      <c r="BL188" s="19" t="s">
        <v>290</v>
      </c>
      <c r="BM188" s="191" t="s">
        <v>1080</v>
      </c>
    </row>
    <row r="189" spans="1:47" s="2" customFormat="1" ht="11.25">
      <c r="A189" s="36"/>
      <c r="B189" s="37"/>
      <c r="C189" s="38"/>
      <c r="D189" s="193" t="s">
        <v>161</v>
      </c>
      <c r="E189" s="38"/>
      <c r="F189" s="194" t="s">
        <v>1081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161</v>
      </c>
      <c r="AU189" s="19" t="s">
        <v>89</v>
      </c>
    </row>
    <row r="190" spans="1:65" s="2" customFormat="1" ht="24.2" customHeight="1">
      <c r="A190" s="36"/>
      <c r="B190" s="37"/>
      <c r="C190" s="180" t="s">
        <v>500</v>
      </c>
      <c r="D190" s="180" t="s">
        <v>154</v>
      </c>
      <c r="E190" s="181" t="s">
        <v>1082</v>
      </c>
      <c r="F190" s="182" t="s">
        <v>1083</v>
      </c>
      <c r="G190" s="183" t="s">
        <v>342</v>
      </c>
      <c r="H190" s="184">
        <v>0.126</v>
      </c>
      <c r="I190" s="185"/>
      <c r="J190" s="186">
        <f>ROUND(I190*H190,2)</f>
        <v>0</v>
      </c>
      <c r="K190" s="182" t="s">
        <v>158</v>
      </c>
      <c r="L190" s="41"/>
      <c r="M190" s="187" t="s">
        <v>19</v>
      </c>
      <c r="N190" s="188" t="s">
        <v>48</v>
      </c>
      <c r="O190" s="66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290</v>
      </c>
      <c r="AT190" s="191" t="s">
        <v>154</v>
      </c>
      <c r="AU190" s="191" t="s">
        <v>89</v>
      </c>
      <c r="AY190" s="19" t="s">
        <v>151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89</v>
      </c>
      <c r="BK190" s="192">
        <f>ROUND(I190*H190,2)</f>
        <v>0</v>
      </c>
      <c r="BL190" s="19" t="s">
        <v>290</v>
      </c>
      <c r="BM190" s="191" t="s">
        <v>1084</v>
      </c>
    </row>
    <row r="191" spans="1:47" s="2" customFormat="1" ht="11.25">
      <c r="A191" s="36"/>
      <c r="B191" s="37"/>
      <c r="C191" s="38"/>
      <c r="D191" s="193" t="s">
        <v>161</v>
      </c>
      <c r="E191" s="38"/>
      <c r="F191" s="194" t="s">
        <v>1085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161</v>
      </c>
      <c r="AU191" s="19" t="s">
        <v>89</v>
      </c>
    </row>
    <row r="192" spans="2:63" s="12" customFormat="1" ht="22.9" customHeight="1">
      <c r="B192" s="164"/>
      <c r="C192" s="165"/>
      <c r="D192" s="166" t="s">
        <v>75</v>
      </c>
      <c r="E192" s="178" t="s">
        <v>1086</v>
      </c>
      <c r="F192" s="178" t="s">
        <v>1087</v>
      </c>
      <c r="G192" s="165"/>
      <c r="H192" s="165"/>
      <c r="I192" s="168"/>
      <c r="J192" s="179">
        <f>BK192</f>
        <v>0</v>
      </c>
      <c r="K192" s="165"/>
      <c r="L192" s="170"/>
      <c r="M192" s="171"/>
      <c r="N192" s="172"/>
      <c r="O192" s="172"/>
      <c r="P192" s="173">
        <f>SUM(P193:P216)</f>
        <v>0</v>
      </c>
      <c r="Q192" s="172"/>
      <c r="R192" s="173">
        <f>SUM(R193:R216)</f>
        <v>0.022690000000000002</v>
      </c>
      <c r="S192" s="172"/>
      <c r="T192" s="174">
        <f>SUM(T193:T216)</f>
        <v>0</v>
      </c>
      <c r="AR192" s="175" t="s">
        <v>89</v>
      </c>
      <c r="AT192" s="176" t="s">
        <v>75</v>
      </c>
      <c r="AU192" s="176" t="s">
        <v>83</v>
      </c>
      <c r="AY192" s="175" t="s">
        <v>151</v>
      </c>
      <c r="BK192" s="177">
        <f>SUM(BK193:BK216)</f>
        <v>0</v>
      </c>
    </row>
    <row r="193" spans="1:65" s="2" customFormat="1" ht="16.5" customHeight="1">
      <c r="A193" s="36"/>
      <c r="B193" s="37"/>
      <c r="C193" s="180" t="s">
        <v>505</v>
      </c>
      <c r="D193" s="180" t="s">
        <v>154</v>
      </c>
      <c r="E193" s="181" t="s">
        <v>1088</v>
      </c>
      <c r="F193" s="182" t="s">
        <v>1089</v>
      </c>
      <c r="G193" s="183" t="s">
        <v>1032</v>
      </c>
      <c r="H193" s="184">
        <v>1</v>
      </c>
      <c r="I193" s="185"/>
      <c r="J193" s="186">
        <f>ROUND(I193*H193,2)</f>
        <v>0</v>
      </c>
      <c r="K193" s="182" t="s">
        <v>158</v>
      </c>
      <c r="L193" s="41"/>
      <c r="M193" s="187" t="s">
        <v>19</v>
      </c>
      <c r="N193" s="188" t="s">
        <v>48</v>
      </c>
      <c r="O193" s="66"/>
      <c r="P193" s="189">
        <f>O193*H193</f>
        <v>0</v>
      </c>
      <c r="Q193" s="189">
        <v>0.00338</v>
      </c>
      <c r="R193" s="189">
        <f>Q193*H193</f>
        <v>0.00338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290</v>
      </c>
      <c r="AT193" s="191" t="s">
        <v>154</v>
      </c>
      <c r="AU193" s="191" t="s">
        <v>89</v>
      </c>
      <c r="AY193" s="19" t="s">
        <v>151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89</v>
      </c>
      <c r="BK193" s="192">
        <f>ROUND(I193*H193,2)</f>
        <v>0</v>
      </c>
      <c r="BL193" s="19" t="s">
        <v>290</v>
      </c>
      <c r="BM193" s="191" t="s">
        <v>1090</v>
      </c>
    </row>
    <row r="194" spans="1:47" s="2" customFormat="1" ht="11.25">
      <c r="A194" s="36"/>
      <c r="B194" s="37"/>
      <c r="C194" s="38"/>
      <c r="D194" s="193" t="s">
        <v>161</v>
      </c>
      <c r="E194" s="38"/>
      <c r="F194" s="194" t="s">
        <v>1091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161</v>
      </c>
      <c r="AU194" s="19" t="s">
        <v>89</v>
      </c>
    </row>
    <row r="195" spans="1:65" s="2" customFormat="1" ht="16.5" customHeight="1">
      <c r="A195" s="36"/>
      <c r="B195" s="37"/>
      <c r="C195" s="180" t="s">
        <v>507</v>
      </c>
      <c r="D195" s="180" t="s">
        <v>154</v>
      </c>
      <c r="E195" s="181" t="s">
        <v>1092</v>
      </c>
      <c r="F195" s="182" t="s">
        <v>1093</v>
      </c>
      <c r="G195" s="183" t="s">
        <v>1032</v>
      </c>
      <c r="H195" s="184">
        <v>1</v>
      </c>
      <c r="I195" s="185"/>
      <c r="J195" s="186">
        <f>ROUND(I195*H195,2)</f>
        <v>0</v>
      </c>
      <c r="K195" s="182" t="s">
        <v>158</v>
      </c>
      <c r="L195" s="41"/>
      <c r="M195" s="187" t="s">
        <v>19</v>
      </c>
      <c r="N195" s="188" t="s">
        <v>48</v>
      </c>
      <c r="O195" s="66"/>
      <c r="P195" s="189">
        <f>O195*H195</f>
        <v>0</v>
      </c>
      <c r="Q195" s="189">
        <v>0.00022</v>
      </c>
      <c r="R195" s="189">
        <f>Q195*H195</f>
        <v>0.00022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290</v>
      </c>
      <c r="AT195" s="191" t="s">
        <v>154</v>
      </c>
      <c r="AU195" s="191" t="s">
        <v>89</v>
      </c>
      <c r="AY195" s="19" t="s">
        <v>151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89</v>
      </c>
      <c r="BK195" s="192">
        <f>ROUND(I195*H195,2)</f>
        <v>0</v>
      </c>
      <c r="BL195" s="19" t="s">
        <v>290</v>
      </c>
      <c r="BM195" s="191" t="s">
        <v>1094</v>
      </c>
    </row>
    <row r="196" spans="1:47" s="2" customFormat="1" ht="11.25">
      <c r="A196" s="36"/>
      <c r="B196" s="37"/>
      <c r="C196" s="38"/>
      <c r="D196" s="193" t="s">
        <v>161</v>
      </c>
      <c r="E196" s="38"/>
      <c r="F196" s="194" t="s">
        <v>1095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161</v>
      </c>
      <c r="AU196" s="19" t="s">
        <v>89</v>
      </c>
    </row>
    <row r="197" spans="1:65" s="2" customFormat="1" ht="16.5" customHeight="1">
      <c r="A197" s="36"/>
      <c r="B197" s="37"/>
      <c r="C197" s="180" t="s">
        <v>511</v>
      </c>
      <c r="D197" s="180" t="s">
        <v>154</v>
      </c>
      <c r="E197" s="181" t="s">
        <v>1096</v>
      </c>
      <c r="F197" s="182" t="s">
        <v>1097</v>
      </c>
      <c r="G197" s="183" t="s">
        <v>205</v>
      </c>
      <c r="H197" s="184">
        <v>9</v>
      </c>
      <c r="I197" s="185"/>
      <c r="J197" s="186">
        <f>ROUND(I197*H197,2)</f>
        <v>0</v>
      </c>
      <c r="K197" s="182" t="s">
        <v>158</v>
      </c>
      <c r="L197" s="41"/>
      <c r="M197" s="187" t="s">
        <v>19</v>
      </c>
      <c r="N197" s="188" t="s">
        <v>48</v>
      </c>
      <c r="O197" s="66"/>
      <c r="P197" s="189">
        <f>O197*H197</f>
        <v>0</v>
      </c>
      <c r="Q197" s="189">
        <v>0.00071</v>
      </c>
      <c r="R197" s="189">
        <f>Q197*H197</f>
        <v>0.00639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290</v>
      </c>
      <c r="AT197" s="191" t="s">
        <v>154</v>
      </c>
      <c r="AU197" s="191" t="s">
        <v>89</v>
      </c>
      <c r="AY197" s="19" t="s">
        <v>151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89</v>
      </c>
      <c r="BK197" s="192">
        <f>ROUND(I197*H197,2)</f>
        <v>0</v>
      </c>
      <c r="BL197" s="19" t="s">
        <v>290</v>
      </c>
      <c r="BM197" s="191" t="s">
        <v>1098</v>
      </c>
    </row>
    <row r="198" spans="1:47" s="2" customFormat="1" ht="11.25">
      <c r="A198" s="36"/>
      <c r="B198" s="37"/>
      <c r="C198" s="38"/>
      <c r="D198" s="193" t="s">
        <v>161</v>
      </c>
      <c r="E198" s="38"/>
      <c r="F198" s="194" t="s">
        <v>1099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161</v>
      </c>
      <c r="AU198" s="19" t="s">
        <v>89</v>
      </c>
    </row>
    <row r="199" spans="2:51" s="13" customFormat="1" ht="11.25">
      <c r="B199" s="198"/>
      <c r="C199" s="199"/>
      <c r="D199" s="200" t="s">
        <v>163</v>
      </c>
      <c r="E199" s="201" t="s">
        <v>19</v>
      </c>
      <c r="F199" s="202" t="s">
        <v>1100</v>
      </c>
      <c r="G199" s="199"/>
      <c r="H199" s="203">
        <v>9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163</v>
      </c>
      <c r="AU199" s="209" t="s">
        <v>89</v>
      </c>
      <c r="AV199" s="13" t="s">
        <v>89</v>
      </c>
      <c r="AW199" s="13" t="s">
        <v>37</v>
      </c>
      <c r="AX199" s="13" t="s">
        <v>83</v>
      </c>
      <c r="AY199" s="209" t="s">
        <v>151</v>
      </c>
    </row>
    <row r="200" spans="1:65" s="2" customFormat="1" ht="16.5" customHeight="1">
      <c r="A200" s="36"/>
      <c r="B200" s="37"/>
      <c r="C200" s="180" t="s">
        <v>516</v>
      </c>
      <c r="D200" s="180" t="s">
        <v>154</v>
      </c>
      <c r="E200" s="181" t="s">
        <v>1101</v>
      </c>
      <c r="F200" s="182" t="s">
        <v>1102</v>
      </c>
      <c r="G200" s="183" t="s">
        <v>205</v>
      </c>
      <c r="H200" s="184">
        <v>8</v>
      </c>
      <c r="I200" s="185"/>
      <c r="J200" s="186">
        <f>ROUND(I200*H200,2)</f>
        <v>0</v>
      </c>
      <c r="K200" s="182" t="s">
        <v>158</v>
      </c>
      <c r="L200" s="41"/>
      <c r="M200" s="187" t="s">
        <v>19</v>
      </c>
      <c r="N200" s="188" t="s">
        <v>48</v>
      </c>
      <c r="O200" s="66"/>
      <c r="P200" s="189">
        <f>O200*H200</f>
        <v>0</v>
      </c>
      <c r="Q200" s="189">
        <v>0.00125</v>
      </c>
      <c r="R200" s="189">
        <f>Q200*H200</f>
        <v>0.01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290</v>
      </c>
      <c r="AT200" s="191" t="s">
        <v>154</v>
      </c>
      <c r="AU200" s="191" t="s">
        <v>89</v>
      </c>
      <c r="AY200" s="19" t="s">
        <v>151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89</v>
      </c>
      <c r="BK200" s="192">
        <f>ROUND(I200*H200,2)</f>
        <v>0</v>
      </c>
      <c r="BL200" s="19" t="s">
        <v>290</v>
      </c>
      <c r="BM200" s="191" t="s">
        <v>1103</v>
      </c>
    </row>
    <row r="201" spans="1:47" s="2" customFormat="1" ht="11.25">
      <c r="A201" s="36"/>
      <c r="B201" s="37"/>
      <c r="C201" s="38"/>
      <c r="D201" s="193" t="s">
        <v>161</v>
      </c>
      <c r="E201" s="38"/>
      <c r="F201" s="194" t="s">
        <v>1104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161</v>
      </c>
      <c r="AU201" s="19" t="s">
        <v>89</v>
      </c>
    </row>
    <row r="202" spans="2:51" s="13" customFormat="1" ht="11.25">
      <c r="B202" s="198"/>
      <c r="C202" s="199"/>
      <c r="D202" s="200" t="s">
        <v>163</v>
      </c>
      <c r="E202" s="201" t="s">
        <v>19</v>
      </c>
      <c r="F202" s="202" t="s">
        <v>1105</v>
      </c>
      <c r="G202" s="199"/>
      <c r="H202" s="203">
        <v>8</v>
      </c>
      <c r="I202" s="204"/>
      <c r="J202" s="199"/>
      <c r="K202" s="199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163</v>
      </c>
      <c r="AU202" s="209" t="s">
        <v>89</v>
      </c>
      <c r="AV202" s="13" t="s">
        <v>89</v>
      </c>
      <c r="AW202" s="13" t="s">
        <v>37</v>
      </c>
      <c r="AX202" s="13" t="s">
        <v>83</v>
      </c>
      <c r="AY202" s="209" t="s">
        <v>151</v>
      </c>
    </row>
    <row r="203" spans="1:65" s="2" customFormat="1" ht="16.5" customHeight="1">
      <c r="A203" s="36"/>
      <c r="B203" s="37"/>
      <c r="C203" s="180" t="s">
        <v>521</v>
      </c>
      <c r="D203" s="180" t="s">
        <v>154</v>
      </c>
      <c r="E203" s="181" t="s">
        <v>1106</v>
      </c>
      <c r="F203" s="182" t="s">
        <v>1107</v>
      </c>
      <c r="G203" s="183" t="s">
        <v>1032</v>
      </c>
      <c r="H203" s="184">
        <v>1</v>
      </c>
      <c r="I203" s="185"/>
      <c r="J203" s="186">
        <f>ROUND(I203*H203,2)</f>
        <v>0</v>
      </c>
      <c r="K203" s="182" t="s">
        <v>158</v>
      </c>
      <c r="L203" s="41"/>
      <c r="M203" s="187" t="s">
        <v>19</v>
      </c>
      <c r="N203" s="188" t="s">
        <v>48</v>
      </c>
      <c r="O203" s="66"/>
      <c r="P203" s="189">
        <f>O203*H203</f>
        <v>0</v>
      </c>
      <c r="Q203" s="189">
        <v>0.00035</v>
      </c>
      <c r="R203" s="189">
        <f>Q203*H203</f>
        <v>0.00035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290</v>
      </c>
      <c r="AT203" s="191" t="s">
        <v>154</v>
      </c>
      <c r="AU203" s="191" t="s">
        <v>89</v>
      </c>
      <c r="AY203" s="19" t="s">
        <v>151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89</v>
      </c>
      <c r="BK203" s="192">
        <f>ROUND(I203*H203,2)</f>
        <v>0</v>
      </c>
      <c r="BL203" s="19" t="s">
        <v>290</v>
      </c>
      <c r="BM203" s="191" t="s">
        <v>1108</v>
      </c>
    </row>
    <row r="204" spans="1:47" s="2" customFormat="1" ht="11.25">
      <c r="A204" s="36"/>
      <c r="B204" s="37"/>
      <c r="C204" s="38"/>
      <c r="D204" s="193" t="s">
        <v>161</v>
      </c>
      <c r="E204" s="38"/>
      <c r="F204" s="194" t="s">
        <v>1109</v>
      </c>
      <c r="G204" s="38"/>
      <c r="H204" s="38"/>
      <c r="I204" s="195"/>
      <c r="J204" s="38"/>
      <c r="K204" s="38"/>
      <c r="L204" s="41"/>
      <c r="M204" s="196"/>
      <c r="N204" s="19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161</v>
      </c>
      <c r="AU204" s="19" t="s">
        <v>89</v>
      </c>
    </row>
    <row r="205" spans="1:65" s="2" customFormat="1" ht="24.2" customHeight="1">
      <c r="A205" s="36"/>
      <c r="B205" s="37"/>
      <c r="C205" s="180" t="s">
        <v>525</v>
      </c>
      <c r="D205" s="180" t="s">
        <v>154</v>
      </c>
      <c r="E205" s="181" t="s">
        <v>1110</v>
      </c>
      <c r="F205" s="182" t="s">
        <v>1111</v>
      </c>
      <c r="G205" s="183" t="s">
        <v>215</v>
      </c>
      <c r="H205" s="184">
        <v>2</v>
      </c>
      <c r="I205" s="185"/>
      <c r="J205" s="186">
        <f>ROUND(I205*H205,2)</f>
        <v>0</v>
      </c>
      <c r="K205" s="182" t="s">
        <v>158</v>
      </c>
      <c r="L205" s="41"/>
      <c r="M205" s="187" t="s">
        <v>19</v>
      </c>
      <c r="N205" s="188" t="s">
        <v>48</v>
      </c>
      <c r="O205" s="66"/>
      <c r="P205" s="189">
        <f>O205*H205</f>
        <v>0</v>
      </c>
      <c r="Q205" s="189">
        <v>0.00023</v>
      </c>
      <c r="R205" s="189">
        <f>Q205*H205</f>
        <v>0.00046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290</v>
      </c>
      <c r="AT205" s="191" t="s">
        <v>154</v>
      </c>
      <c r="AU205" s="191" t="s">
        <v>89</v>
      </c>
      <c r="AY205" s="19" t="s">
        <v>151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89</v>
      </c>
      <c r="BK205" s="192">
        <f>ROUND(I205*H205,2)</f>
        <v>0</v>
      </c>
      <c r="BL205" s="19" t="s">
        <v>290</v>
      </c>
      <c r="BM205" s="191" t="s">
        <v>1112</v>
      </c>
    </row>
    <row r="206" spans="1:47" s="2" customFormat="1" ht="11.25">
      <c r="A206" s="36"/>
      <c r="B206" s="37"/>
      <c r="C206" s="38"/>
      <c r="D206" s="193" t="s">
        <v>161</v>
      </c>
      <c r="E206" s="38"/>
      <c r="F206" s="194" t="s">
        <v>1113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161</v>
      </c>
      <c r="AU206" s="19" t="s">
        <v>89</v>
      </c>
    </row>
    <row r="207" spans="1:65" s="2" customFormat="1" ht="21.75" customHeight="1">
      <c r="A207" s="36"/>
      <c r="B207" s="37"/>
      <c r="C207" s="180" t="s">
        <v>530</v>
      </c>
      <c r="D207" s="180" t="s">
        <v>154</v>
      </c>
      <c r="E207" s="181" t="s">
        <v>1114</v>
      </c>
      <c r="F207" s="182" t="s">
        <v>1115</v>
      </c>
      <c r="G207" s="183" t="s">
        <v>215</v>
      </c>
      <c r="H207" s="184">
        <v>1</v>
      </c>
      <c r="I207" s="185"/>
      <c r="J207" s="186">
        <f>ROUND(I207*H207,2)</f>
        <v>0</v>
      </c>
      <c r="K207" s="182" t="s">
        <v>158</v>
      </c>
      <c r="L207" s="41"/>
      <c r="M207" s="187" t="s">
        <v>19</v>
      </c>
      <c r="N207" s="188" t="s">
        <v>48</v>
      </c>
      <c r="O207" s="66"/>
      <c r="P207" s="189">
        <f>O207*H207</f>
        <v>0</v>
      </c>
      <c r="Q207" s="189">
        <v>0.00026</v>
      </c>
      <c r="R207" s="189">
        <f>Q207*H207</f>
        <v>0.00026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290</v>
      </c>
      <c r="AT207" s="191" t="s">
        <v>154</v>
      </c>
      <c r="AU207" s="191" t="s">
        <v>89</v>
      </c>
      <c r="AY207" s="19" t="s">
        <v>151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89</v>
      </c>
      <c r="BK207" s="192">
        <f>ROUND(I207*H207,2)</f>
        <v>0</v>
      </c>
      <c r="BL207" s="19" t="s">
        <v>290</v>
      </c>
      <c r="BM207" s="191" t="s">
        <v>1116</v>
      </c>
    </row>
    <row r="208" spans="1:47" s="2" customFormat="1" ht="11.25">
      <c r="A208" s="36"/>
      <c r="B208" s="37"/>
      <c r="C208" s="38"/>
      <c r="D208" s="193" t="s">
        <v>161</v>
      </c>
      <c r="E208" s="38"/>
      <c r="F208" s="194" t="s">
        <v>1117</v>
      </c>
      <c r="G208" s="38"/>
      <c r="H208" s="38"/>
      <c r="I208" s="195"/>
      <c r="J208" s="38"/>
      <c r="K208" s="38"/>
      <c r="L208" s="41"/>
      <c r="M208" s="196"/>
      <c r="N208" s="197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161</v>
      </c>
      <c r="AU208" s="19" t="s">
        <v>89</v>
      </c>
    </row>
    <row r="209" spans="1:65" s="2" customFormat="1" ht="21.75" customHeight="1">
      <c r="A209" s="36"/>
      <c r="B209" s="37"/>
      <c r="C209" s="180" t="s">
        <v>535</v>
      </c>
      <c r="D209" s="180" t="s">
        <v>154</v>
      </c>
      <c r="E209" s="181" t="s">
        <v>1118</v>
      </c>
      <c r="F209" s="182" t="s">
        <v>1119</v>
      </c>
      <c r="G209" s="183" t="s">
        <v>215</v>
      </c>
      <c r="H209" s="184">
        <v>1</v>
      </c>
      <c r="I209" s="185"/>
      <c r="J209" s="186">
        <f>ROUND(I209*H209,2)</f>
        <v>0</v>
      </c>
      <c r="K209" s="182" t="s">
        <v>158</v>
      </c>
      <c r="L209" s="41"/>
      <c r="M209" s="187" t="s">
        <v>19</v>
      </c>
      <c r="N209" s="188" t="s">
        <v>48</v>
      </c>
      <c r="O209" s="66"/>
      <c r="P209" s="189">
        <f>O209*H209</f>
        <v>0</v>
      </c>
      <c r="Q209" s="189">
        <v>0.00039</v>
      </c>
      <c r="R209" s="189">
        <f>Q209*H209</f>
        <v>0.00039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290</v>
      </c>
      <c r="AT209" s="191" t="s">
        <v>154</v>
      </c>
      <c r="AU209" s="191" t="s">
        <v>89</v>
      </c>
      <c r="AY209" s="19" t="s">
        <v>151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89</v>
      </c>
      <c r="BK209" s="192">
        <f>ROUND(I209*H209,2)</f>
        <v>0</v>
      </c>
      <c r="BL209" s="19" t="s">
        <v>290</v>
      </c>
      <c r="BM209" s="191" t="s">
        <v>1120</v>
      </c>
    </row>
    <row r="210" spans="1:47" s="2" customFormat="1" ht="11.25">
      <c r="A210" s="36"/>
      <c r="B210" s="37"/>
      <c r="C210" s="38"/>
      <c r="D210" s="193" t="s">
        <v>161</v>
      </c>
      <c r="E210" s="38"/>
      <c r="F210" s="194" t="s">
        <v>1121</v>
      </c>
      <c r="G210" s="38"/>
      <c r="H210" s="38"/>
      <c r="I210" s="195"/>
      <c r="J210" s="38"/>
      <c r="K210" s="38"/>
      <c r="L210" s="41"/>
      <c r="M210" s="196"/>
      <c r="N210" s="19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161</v>
      </c>
      <c r="AU210" s="19" t="s">
        <v>89</v>
      </c>
    </row>
    <row r="211" spans="1:65" s="2" customFormat="1" ht="21.75" customHeight="1">
      <c r="A211" s="36"/>
      <c r="B211" s="37"/>
      <c r="C211" s="180" t="s">
        <v>542</v>
      </c>
      <c r="D211" s="180" t="s">
        <v>154</v>
      </c>
      <c r="E211" s="181" t="s">
        <v>1122</v>
      </c>
      <c r="F211" s="182" t="s">
        <v>1123</v>
      </c>
      <c r="G211" s="183" t="s">
        <v>215</v>
      </c>
      <c r="H211" s="184">
        <v>2</v>
      </c>
      <c r="I211" s="185"/>
      <c r="J211" s="186">
        <f>ROUND(I211*H211,2)</f>
        <v>0</v>
      </c>
      <c r="K211" s="182" t="s">
        <v>158</v>
      </c>
      <c r="L211" s="41"/>
      <c r="M211" s="187" t="s">
        <v>19</v>
      </c>
      <c r="N211" s="188" t="s">
        <v>48</v>
      </c>
      <c r="O211" s="66"/>
      <c r="P211" s="189">
        <f>O211*H211</f>
        <v>0</v>
      </c>
      <c r="Q211" s="189">
        <v>0.00062</v>
      </c>
      <c r="R211" s="189">
        <f>Q211*H211</f>
        <v>0.00124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290</v>
      </c>
      <c r="AT211" s="191" t="s">
        <v>154</v>
      </c>
      <c r="AU211" s="191" t="s">
        <v>89</v>
      </c>
      <c r="AY211" s="19" t="s">
        <v>151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89</v>
      </c>
      <c r="BK211" s="192">
        <f>ROUND(I211*H211,2)</f>
        <v>0</v>
      </c>
      <c r="BL211" s="19" t="s">
        <v>290</v>
      </c>
      <c r="BM211" s="191" t="s">
        <v>1124</v>
      </c>
    </row>
    <row r="212" spans="1:47" s="2" customFormat="1" ht="11.25">
      <c r="A212" s="36"/>
      <c r="B212" s="37"/>
      <c r="C212" s="38"/>
      <c r="D212" s="193" t="s">
        <v>161</v>
      </c>
      <c r="E212" s="38"/>
      <c r="F212" s="194" t="s">
        <v>1125</v>
      </c>
      <c r="G212" s="38"/>
      <c r="H212" s="38"/>
      <c r="I212" s="195"/>
      <c r="J212" s="38"/>
      <c r="K212" s="38"/>
      <c r="L212" s="41"/>
      <c r="M212" s="196"/>
      <c r="N212" s="197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161</v>
      </c>
      <c r="AU212" s="19" t="s">
        <v>89</v>
      </c>
    </row>
    <row r="213" spans="1:65" s="2" customFormat="1" ht="24.2" customHeight="1">
      <c r="A213" s="36"/>
      <c r="B213" s="37"/>
      <c r="C213" s="180" t="s">
        <v>547</v>
      </c>
      <c r="D213" s="180" t="s">
        <v>154</v>
      </c>
      <c r="E213" s="181" t="s">
        <v>1126</v>
      </c>
      <c r="F213" s="182" t="s">
        <v>1127</v>
      </c>
      <c r="G213" s="183" t="s">
        <v>342</v>
      </c>
      <c r="H213" s="184">
        <v>0.022</v>
      </c>
      <c r="I213" s="185"/>
      <c r="J213" s="186">
        <f>ROUND(I213*H213,2)</f>
        <v>0</v>
      </c>
      <c r="K213" s="182" t="s">
        <v>158</v>
      </c>
      <c r="L213" s="41"/>
      <c r="M213" s="187" t="s">
        <v>19</v>
      </c>
      <c r="N213" s="188" t="s">
        <v>48</v>
      </c>
      <c r="O213" s="66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290</v>
      </c>
      <c r="AT213" s="191" t="s">
        <v>154</v>
      </c>
      <c r="AU213" s="191" t="s">
        <v>89</v>
      </c>
      <c r="AY213" s="19" t="s">
        <v>151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89</v>
      </c>
      <c r="BK213" s="192">
        <f>ROUND(I213*H213,2)</f>
        <v>0</v>
      </c>
      <c r="BL213" s="19" t="s">
        <v>290</v>
      </c>
      <c r="BM213" s="191" t="s">
        <v>1128</v>
      </c>
    </row>
    <row r="214" spans="1:47" s="2" customFormat="1" ht="11.25">
      <c r="A214" s="36"/>
      <c r="B214" s="37"/>
      <c r="C214" s="38"/>
      <c r="D214" s="193" t="s">
        <v>161</v>
      </c>
      <c r="E214" s="38"/>
      <c r="F214" s="194" t="s">
        <v>1129</v>
      </c>
      <c r="G214" s="38"/>
      <c r="H214" s="38"/>
      <c r="I214" s="195"/>
      <c r="J214" s="38"/>
      <c r="K214" s="38"/>
      <c r="L214" s="41"/>
      <c r="M214" s="196"/>
      <c r="N214" s="197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161</v>
      </c>
      <c r="AU214" s="19" t="s">
        <v>89</v>
      </c>
    </row>
    <row r="215" spans="1:65" s="2" customFormat="1" ht="24.2" customHeight="1">
      <c r="A215" s="36"/>
      <c r="B215" s="37"/>
      <c r="C215" s="180" t="s">
        <v>553</v>
      </c>
      <c r="D215" s="180" t="s">
        <v>154</v>
      </c>
      <c r="E215" s="181" t="s">
        <v>1130</v>
      </c>
      <c r="F215" s="182" t="s">
        <v>1131</v>
      </c>
      <c r="G215" s="183" t="s">
        <v>342</v>
      </c>
      <c r="H215" s="184">
        <v>0.022</v>
      </c>
      <c r="I215" s="185"/>
      <c r="J215" s="186">
        <f>ROUND(I215*H215,2)</f>
        <v>0</v>
      </c>
      <c r="K215" s="182" t="s">
        <v>158</v>
      </c>
      <c r="L215" s="41"/>
      <c r="M215" s="187" t="s">
        <v>19</v>
      </c>
      <c r="N215" s="188" t="s">
        <v>48</v>
      </c>
      <c r="O215" s="66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290</v>
      </c>
      <c r="AT215" s="191" t="s">
        <v>154</v>
      </c>
      <c r="AU215" s="191" t="s">
        <v>89</v>
      </c>
      <c r="AY215" s="19" t="s">
        <v>151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89</v>
      </c>
      <c r="BK215" s="192">
        <f>ROUND(I215*H215,2)</f>
        <v>0</v>
      </c>
      <c r="BL215" s="19" t="s">
        <v>290</v>
      </c>
      <c r="BM215" s="191" t="s">
        <v>1132</v>
      </c>
    </row>
    <row r="216" spans="1:47" s="2" customFormat="1" ht="11.25">
      <c r="A216" s="36"/>
      <c r="B216" s="37"/>
      <c r="C216" s="38"/>
      <c r="D216" s="193" t="s">
        <v>161</v>
      </c>
      <c r="E216" s="38"/>
      <c r="F216" s="194" t="s">
        <v>1133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161</v>
      </c>
      <c r="AU216" s="19" t="s">
        <v>89</v>
      </c>
    </row>
    <row r="217" spans="2:63" s="12" customFormat="1" ht="22.9" customHeight="1">
      <c r="B217" s="164"/>
      <c r="C217" s="165"/>
      <c r="D217" s="166" t="s">
        <v>75</v>
      </c>
      <c r="E217" s="178" t="s">
        <v>1134</v>
      </c>
      <c r="F217" s="178" t="s">
        <v>1135</v>
      </c>
      <c r="G217" s="165"/>
      <c r="H217" s="165"/>
      <c r="I217" s="168"/>
      <c r="J217" s="179">
        <f>BK217</f>
        <v>0</v>
      </c>
      <c r="K217" s="165"/>
      <c r="L217" s="170"/>
      <c r="M217" s="171"/>
      <c r="N217" s="172"/>
      <c r="O217" s="172"/>
      <c r="P217" s="173">
        <f>SUM(P218:P267)</f>
        <v>0</v>
      </c>
      <c r="Q217" s="172"/>
      <c r="R217" s="173">
        <f>SUM(R218:R267)</f>
        <v>0.10383999999999999</v>
      </c>
      <c r="S217" s="172"/>
      <c r="T217" s="174">
        <f>SUM(T218:T267)</f>
        <v>0.24959</v>
      </c>
      <c r="AR217" s="175" t="s">
        <v>89</v>
      </c>
      <c r="AT217" s="176" t="s">
        <v>75</v>
      </c>
      <c r="AU217" s="176" t="s">
        <v>83</v>
      </c>
      <c r="AY217" s="175" t="s">
        <v>151</v>
      </c>
      <c r="BK217" s="177">
        <f>SUM(BK218:BK267)</f>
        <v>0</v>
      </c>
    </row>
    <row r="218" spans="1:65" s="2" customFormat="1" ht="16.5" customHeight="1">
      <c r="A218" s="36"/>
      <c r="B218" s="37"/>
      <c r="C218" s="180" t="s">
        <v>558</v>
      </c>
      <c r="D218" s="180" t="s">
        <v>154</v>
      </c>
      <c r="E218" s="181" t="s">
        <v>1136</v>
      </c>
      <c r="F218" s="182" t="s">
        <v>1137</v>
      </c>
      <c r="G218" s="183" t="s">
        <v>215</v>
      </c>
      <c r="H218" s="184">
        <v>2</v>
      </c>
      <c r="I218" s="185"/>
      <c r="J218" s="186">
        <f>ROUND(I218*H218,2)</f>
        <v>0</v>
      </c>
      <c r="K218" s="182" t="s">
        <v>158</v>
      </c>
      <c r="L218" s="41"/>
      <c r="M218" s="187" t="s">
        <v>19</v>
      </c>
      <c r="N218" s="188" t="s">
        <v>48</v>
      </c>
      <c r="O218" s="66"/>
      <c r="P218" s="189">
        <f>O218*H218</f>
        <v>0</v>
      </c>
      <c r="Q218" s="189">
        <v>0.00022</v>
      </c>
      <c r="R218" s="189">
        <f>Q218*H218</f>
        <v>0.00044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290</v>
      </c>
      <c r="AT218" s="191" t="s">
        <v>154</v>
      </c>
      <c r="AU218" s="191" t="s">
        <v>89</v>
      </c>
      <c r="AY218" s="19" t="s">
        <v>151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89</v>
      </c>
      <c r="BK218" s="192">
        <f>ROUND(I218*H218,2)</f>
        <v>0</v>
      </c>
      <c r="BL218" s="19" t="s">
        <v>290</v>
      </c>
      <c r="BM218" s="191" t="s">
        <v>1138</v>
      </c>
    </row>
    <row r="219" spans="1:47" s="2" customFormat="1" ht="11.25">
      <c r="A219" s="36"/>
      <c r="B219" s="37"/>
      <c r="C219" s="38"/>
      <c r="D219" s="193" t="s">
        <v>161</v>
      </c>
      <c r="E219" s="38"/>
      <c r="F219" s="194" t="s">
        <v>1139</v>
      </c>
      <c r="G219" s="38"/>
      <c r="H219" s="38"/>
      <c r="I219" s="195"/>
      <c r="J219" s="38"/>
      <c r="K219" s="38"/>
      <c r="L219" s="41"/>
      <c r="M219" s="196"/>
      <c r="N219" s="197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161</v>
      </c>
      <c r="AU219" s="19" t="s">
        <v>89</v>
      </c>
    </row>
    <row r="220" spans="1:65" s="2" customFormat="1" ht="16.5" customHeight="1">
      <c r="A220" s="36"/>
      <c r="B220" s="37"/>
      <c r="C220" s="180" t="s">
        <v>565</v>
      </c>
      <c r="D220" s="180" t="s">
        <v>154</v>
      </c>
      <c r="E220" s="181" t="s">
        <v>1140</v>
      </c>
      <c r="F220" s="182" t="s">
        <v>1141</v>
      </c>
      <c r="G220" s="183" t="s">
        <v>1032</v>
      </c>
      <c r="H220" s="184">
        <v>1</v>
      </c>
      <c r="I220" s="185"/>
      <c r="J220" s="186">
        <f>ROUND(I220*H220,2)</f>
        <v>0</v>
      </c>
      <c r="K220" s="182" t="s">
        <v>158</v>
      </c>
      <c r="L220" s="41"/>
      <c r="M220" s="187" t="s">
        <v>19</v>
      </c>
      <c r="N220" s="188" t="s">
        <v>48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0.0342</v>
      </c>
      <c r="T220" s="190">
        <f>S220*H220</f>
        <v>0.0342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290</v>
      </c>
      <c r="AT220" s="191" t="s">
        <v>154</v>
      </c>
      <c r="AU220" s="191" t="s">
        <v>89</v>
      </c>
      <c r="AY220" s="19" t="s">
        <v>151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89</v>
      </c>
      <c r="BK220" s="192">
        <f>ROUND(I220*H220,2)</f>
        <v>0</v>
      </c>
      <c r="BL220" s="19" t="s">
        <v>290</v>
      </c>
      <c r="BM220" s="191" t="s">
        <v>1142</v>
      </c>
    </row>
    <row r="221" spans="1:47" s="2" customFormat="1" ht="11.25">
      <c r="A221" s="36"/>
      <c r="B221" s="37"/>
      <c r="C221" s="38"/>
      <c r="D221" s="193" t="s">
        <v>161</v>
      </c>
      <c r="E221" s="38"/>
      <c r="F221" s="194" t="s">
        <v>1143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161</v>
      </c>
      <c r="AU221" s="19" t="s">
        <v>89</v>
      </c>
    </row>
    <row r="222" spans="1:65" s="2" customFormat="1" ht="16.5" customHeight="1">
      <c r="A222" s="36"/>
      <c r="B222" s="37"/>
      <c r="C222" s="180" t="s">
        <v>582</v>
      </c>
      <c r="D222" s="180" t="s">
        <v>154</v>
      </c>
      <c r="E222" s="181" t="s">
        <v>1144</v>
      </c>
      <c r="F222" s="182" t="s">
        <v>1145</v>
      </c>
      <c r="G222" s="183" t="s">
        <v>215</v>
      </c>
      <c r="H222" s="184">
        <v>1</v>
      </c>
      <c r="I222" s="185"/>
      <c r="J222" s="186">
        <f>ROUND(I222*H222,2)</f>
        <v>0</v>
      </c>
      <c r="K222" s="182" t="s">
        <v>158</v>
      </c>
      <c r="L222" s="41"/>
      <c r="M222" s="187" t="s">
        <v>19</v>
      </c>
      <c r="N222" s="188" t="s">
        <v>48</v>
      </c>
      <c r="O222" s="66"/>
      <c r="P222" s="189">
        <f>O222*H222</f>
        <v>0</v>
      </c>
      <c r="Q222" s="189">
        <v>0.00119</v>
      </c>
      <c r="R222" s="189">
        <f>Q222*H222</f>
        <v>0.00119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290</v>
      </c>
      <c r="AT222" s="191" t="s">
        <v>154</v>
      </c>
      <c r="AU222" s="191" t="s">
        <v>89</v>
      </c>
      <c r="AY222" s="19" t="s">
        <v>151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89</v>
      </c>
      <c r="BK222" s="192">
        <f>ROUND(I222*H222,2)</f>
        <v>0</v>
      </c>
      <c r="BL222" s="19" t="s">
        <v>290</v>
      </c>
      <c r="BM222" s="191" t="s">
        <v>1146</v>
      </c>
    </row>
    <row r="223" spans="1:47" s="2" customFormat="1" ht="11.25">
      <c r="A223" s="36"/>
      <c r="B223" s="37"/>
      <c r="C223" s="38"/>
      <c r="D223" s="193" t="s">
        <v>161</v>
      </c>
      <c r="E223" s="38"/>
      <c r="F223" s="194" t="s">
        <v>1147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161</v>
      </c>
      <c r="AU223" s="19" t="s">
        <v>89</v>
      </c>
    </row>
    <row r="224" spans="1:65" s="2" customFormat="1" ht="16.5" customHeight="1">
      <c r="A224" s="36"/>
      <c r="B224" s="37"/>
      <c r="C224" s="231" t="s">
        <v>152</v>
      </c>
      <c r="D224" s="231" t="s">
        <v>219</v>
      </c>
      <c r="E224" s="232" t="s">
        <v>1148</v>
      </c>
      <c r="F224" s="233" t="s">
        <v>1149</v>
      </c>
      <c r="G224" s="234" t="s">
        <v>215</v>
      </c>
      <c r="H224" s="235">
        <v>1</v>
      </c>
      <c r="I224" s="236"/>
      <c r="J224" s="237">
        <f>ROUND(I224*H224,2)</f>
        <v>0</v>
      </c>
      <c r="K224" s="233" t="s">
        <v>158</v>
      </c>
      <c r="L224" s="238"/>
      <c r="M224" s="239" t="s">
        <v>19</v>
      </c>
      <c r="N224" s="240" t="s">
        <v>48</v>
      </c>
      <c r="O224" s="66"/>
      <c r="P224" s="189">
        <f>O224*H224</f>
        <v>0</v>
      </c>
      <c r="Q224" s="189">
        <v>0.0145</v>
      </c>
      <c r="R224" s="189">
        <f>Q224*H224</f>
        <v>0.0145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392</v>
      </c>
      <c r="AT224" s="191" t="s">
        <v>219</v>
      </c>
      <c r="AU224" s="191" t="s">
        <v>89</v>
      </c>
      <c r="AY224" s="19" t="s">
        <v>151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89</v>
      </c>
      <c r="BK224" s="192">
        <f>ROUND(I224*H224,2)</f>
        <v>0</v>
      </c>
      <c r="BL224" s="19" t="s">
        <v>290</v>
      </c>
      <c r="BM224" s="191" t="s">
        <v>1150</v>
      </c>
    </row>
    <row r="225" spans="1:65" s="2" customFormat="1" ht="16.5" customHeight="1">
      <c r="A225" s="36"/>
      <c r="B225" s="37"/>
      <c r="C225" s="231" t="s">
        <v>591</v>
      </c>
      <c r="D225" s="231" t="s">
        <v>219</v>
      </c>
      <c r="E225" s="232" t="s">
        <v>1151</v>
      </c>
      <c r="F225" s="233" t="s">
        <v>1152</v>
      </c>
      <c r="G225" s="234" t="s">
        <v>215</v>
      </c>
      <c r="H225" s="235">
        <v>1</v>
      </c>
      <c r="I225" s="236"/>
      <c r="J225" s="237">
        <f>ROUND(I225*H225,2)</f>
        <v>0</v>
      </c>
      <c r="K225" s="233" t="s">
        <v>158</v>
      </c>
      <c r="L225" s="238"/>
      <c r="M225" s="239" t="s">
        <v>19</v>
      </c>
      <c r="N225" s="240" t="s">
        <v>48</v>
      </c>
      <c r="O225" s="66"/>
      <c r="P225" s="189">
        <f>O225*H225</f>
        <v>0</v>
      </c>
      <c r="Q225" s="189">
        <v>0.00128</v>
      </c>
      <c r="R225" s="189">
        <f>Q225*H225</f>
        <v>0.00128</v>
      </c>
      <c r="S225" s="189">
        <v>0</v>
      </c>
      <c r="T225" s="19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392</v>
      </c>
      <c r="AT225" s="191" t="s">
        <v>219</v>
      </c>
      <c r="AU225" s="191" t="s">
        <v>89</v>
      </c>
      <c r="AY225" s="19" t="s">
        <v>151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89</v>
      </c>
      <c r="BK225" s="192">
        <f>ROUND(I225*H225,2)</f>
        <v>0</v>
      </c>
      <c r="BL225" s="19" t="s">
        <v>290</v>
      </c>
      <c r="BM225" s="191" t="s">
        <v>1153</v>
      </c>
    </row>
    <row r="226" spans="1:65" s="2" customFormat="1" ht="16.5" customHeight="1">
      <c r="A226" s="36"/>
      <c r="B226" s="37"/>
      <c r="C226" s="180" t="s">
        <v>595</v>
      </c>
      <c r="D226" s="180" t="s">
        <v>154</v>
      </c>
      <c r="E226" s="181" t="s">
        <v>1154</v>
      </c>
      <c r="F226" s="182" t="s">
        <v>1155</v>
      </c>
      <c r="G226" s="183" t="s">
        <v>1032</v>
      </c>
      <c r="H226" s="184">
        <v>1</v>
      </c>
      <c r="I226" s="185"/>
      <c r="J226" s="186">
        <f>ROUND(I226*H226,2)</f>
        <v>0</v>
      </c>
      <c r="K226" s="182" t="s">
        <v>158</v>
      </c>
      <c r="L226" s="41"/>
      <c r="M226" s="187" t="s">
        <v>19</v>
      </c>
      <c r="N226" s="188" t="s">
        <v>48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0.01946</v>
      </c>
      <c r="T226" s="190">
        <f>S226*H226</f>
        <v>0.01946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290</v>
      </c>
      <c r="AT226" s="191" t="s">
        <v>154</v>
      </c>
      <c r="AU226" s="191" t="s">
        <v>89</v>
      </c>
      <c r="AY226" s="19" t="s">
        <v>151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89</v>
      </c>
      <c r="BK226" s="192">
        <f>ROUND(I226*H226,2)</f>
        <v>0</v>
      </c>
      <c r="BL226" s="19" t="s">
        <v>290</v>
      </c>
      <c r="BM226" s="191" t="s">
        <v>1156</v>
      </c>
    </row>
    <row r="227" spans="1:47" s="2" customFormat="1" ht="11.25">
      <c r="A227" s="36"/>
      <c r="B227" s="37"/>
      <c r="C227" s="38"/>
      <c r="D227" s="193" t="s">
        <v>161</v>
      </c>
      <c r="E227" s="38"/>
      <c r="F227" s="194" t="s">
        <v>1157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161</v>
      </c>
      <c r="AU227" s="19" t="s">
        <v>89</v>
      </c>
    </row>
    <row r="228" spans="1:65" s="2" customFormat="1" ht="16.5" customHeight="1">
      <c r="A228" s="36"/>
      <c r="B228" s="37"/>
      <c r="C228" s="180" t="s">
        <v>210</v>
      </c>
      <c r="D228" s="180" t="s">
        <v>154</v>
      </c>
      <c r="E228" s="181" t="s">
        <v>1158</v>
      </c>
      <c r="F228" s="182" t="s">
        <v>1159</v>
      </c>
      <c r="G228" s="183" t="s">
        <v>1032</v>
      </c>
      <c r="H228" s="184">
        <v>1</v>
      </c>
      <c r="I228" s="185"/>
      <c r="J228" s="186">
        <f>ROUND(I228*H228,2)</f>
        <v>0</v>
      </c>
      <c r="K228" s="182" t="s">
        <v>158</v>
      </c>
      <c r="L228" s="41"/>
      <c r="M228" s="187" t="s">
        <v>19</v>
      </c>
      <c r="N228" s="188" t="s">
        <v>48</v>
      </c>
      <c r="O228" s="66"/>
      <c r="P228" s="189">
        <f>O228*H228</f>
        <v>0</v>
      </c>
      <c r="Q228" s="189">
        <v>0.00173</v>
      </c>
      <c r="R228" s="189">
        <f>Q228*H228</f>
        <v>0.00173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290</v>
      </c>
      <c r="AT228" s="191" t="s">
        <v>154</v>
      </c>
      <c r="AU228" s="191" t="s">
        <v>89</v>
      </c>
      <c r="AY228" s="19" t="s">
        <v>151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89</v>
      </c>
      <c r="BK228" s="192">
        <f>ROUND(I228*H228,2)</f>
        <v>0</v>
      </c>
      <c r="BL228" s="19" t="s">
        <v>290</v>
      </c>
      <c r="BM228" s="191" t="s">
        <v>1160</v>
      </c>
    </row>
    <row r="229" spans="1:47" s="2" customFormat="1" ht="11.25">
      <c r="A229" s="36"/>
      <c r="B229" s="37"/>
      <c r="C229" s="38"/>
      <c r="D229" s="193" t="s">
        <v>161</v>
      </c>
      <c r="E229" s="38"/>
      <c r="F229" s="194" t="s">
        <v>1161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161</v>
      </c>
      <c r="AU229" s="19" t="s">
        <v>89</v>
      </c>
    </row>
    <row r="230" spans="1:65" s="2" customFormat="1" ht="16.5" customHeight="1">
      <c r="A230" s="36"/>
      <c r="B230" s="37"/>
      <c r="C230" s="231" t="s">
        <v>603</v>
      </c>
      <c r="D230" s="231" t="s">
        <v>219</v>
      </c>
      <c r="E230" s="232" t="s">
        <v>1162</v>
      </c>
      <c r="F230" s="233" t="s">
        <v>1163</v>
      </c>
      <c r="G230" s="234" t="s">
        <v>215</v>
      </c>
      <c r="H230" s="235">
        <v>1</v>
      </c>
      <c r="I230" s="236"/>
      <c r="J230" s="237">
        <f>ROUND(I230*H230,2)</f>
        <v>0</v>
      </c>
      <c r="K230" s="233" t="s">
        <v>158</v>
      </c>
      <c r="L230" s="238"/>
      <c r="M230" s="239" t="s">
        <v>19</v>
      </c>
      <c r="N230" s="240" t="s">
        <v>48</v>
      </c>
      <c r="O230" s="66"/>
      <c r="P230" s="189">
        <f>O230*H230</f>
        <v>0</v>
      </c>
      <c r="Q230" s="189">
        <v>0.012</v>
      </c>
      <c r="R230" s="189">
        <f>Q230*H230</f>
        <v>0.012</v>
      </c>
      <c r="S230" s="189">
        <v>0</v>
      </c>
      <c r="T230" s="19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392</v>
      </c>
      <c r="AT230" s="191" t="s">
        <v>219</v>
      </c>
      <c r="AU230" s="191" t="s">
        <v>89</v>
      </c>
      <c r="AY230" s="19" t="s">
        <v>151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89</v>
      </c>
      <c r="BK230" s="192">
        <f>ROUND(I230*H230,2)</f>
        <v>0</v>
      </c>
      <c r="BL230" s="19" t="s">
        <v>290</v>
      </c>
      <c r="BM230" s="191" t="s">
        <v>1164</v>
      </c>
    </row>
    <row r="231" spans="1:65" s="2" customFormat="1" ht="16.5" customHeight="1">
      <c r="A231" s="36"/>
      <c r="B231" s="37"/>
      <c r="C231" s="180" t="s">
        <v>610</v>
      </c>
      <c r="D231" s="180" t="s">
        <v>154</v>
      </c>
      <c r="E231" s="181" t="s">
        <v>1158</v>
      </c>
      <c r="F231" s="182" t="s">
        <v>1159</v>
      </c>
      <c r="G231" s="183" t="s">
        <v>1032</v>
      </c>
      <c r="H231" s="184">
        <v>1</v>
      </c>
      <c r="I231" s="185"/>
      <c r="J231" s="186">
        <f>ROUND(I231*H231,2)</f>
        <v>0</v>
      </c>
      <c r="K231" s="182" t="s">
        <v>158</v>
      </c>
      <c r="L231" s="41"/>
      <c r="M231" s="187" t="s">
        <v>19</v>
      </c>
      <c r="N231" s="188" t="s">
        <v>48</v>
      </c>
      <c r="O231" s="66"/>
      <c r="P231" s="189">
        <f>O231*H231</f>
        <v>0</v>
      </c>
      <c r="Q231" s="189">
        <v>0.00173</v>
      </c>
      <c r="R231" s="189">
        <f>Q231*H231</f>
        <v>0.00173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290</v>
      </c>
      <c r="AT231" s="191" t="s">
        <v>154</v>
      </c>
      <c r="AU231" s="191" t="s">
        <v>89</v>
      </c>
      <c r="AY231" s="19" t="s">
        <v>151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89</v>
      </c>
      <c r="BK231" s="192">
        <f>ROUND(I231*H231,2)</f>
        <v>0</v>
      </c>
      <c r="BL231" s="19" t="s">
        <v>290</v>
      </c>
      <c r="BM231" s="191" t="s">
        <v>1165</v>
      </c>
    </row>
    <row r="232" spans="1:47" s="2" customFormat="1" ht="11.25">
      <c r="A232" s="36"/>
      <c r="B232" s="37"/>
      <c r="C232" s="38"/>
      <c r="D232" s="193" t="s">
        <v>161</v>
      </c>
      <c r="E232" s="38"/>
      <c r="F232" s="194" t="s">
        <v>1161</v>
      </c>
      <c r="G232" s="38"/>
      <c r="H232" s="38"/>
      <c r="I232" s="195"/>
      <c r="J232" s="38"/>
      <c r="K232" s="38"/>
      <c r="L232" s="41"/>
      <c r="M232" s="196"/>
      <c r="N232" s="19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161</v>
      </c>
      <c r="AU232" s="19" t="s">
        <v>89</v>
      </c>
    </row>
    <row r="233" spans="1:65" s="2" customFormat="1" ht="16.5" customHeight="1">
      <c r="A233" s="36"/>
      <c r="B233" s="37"/>
      <c r="C233" s="231" t="s">
        <v>614</v>
      </c>
      <c r="D233" s="231" t="s">
        <v>219</v>
      </c>
      <c r="E233" s="232" t="s">
        <v>1166</v>
      </c>
      <c r="F233" s="233" t="s">
        <v>1167</v>
      </c>
      <c r="G233" s="234" t="s">
        <v>215</v>
      </c>
      <c r="H233" s="235">
        <v>1</v>
      </c>
      <c r="I233" s="236"/>
      <c r="J233" s="237">
        <f>ROUND(I233*H233,2)</f>
        <v>0</v>
      </c>
      <c r="K233" s="233" t="s">
        <v>158</v>
      </c>
      <c r="L233" s="238"/>
      <c r="M233" s="239" t="s">
        <v>19</v>
      </c>
      <c r="N233" s="240" t="s">
        <v>48</v>
      </c>
      <c r="O233" s="66"/>
      <c r="P233" s="189">
        <f>O233*H233</f>
        <v>0</v>
      </c>
      <c r="Q233" s="189">
        <v>0.0083</v>
      </c>
      <c r="R233" s="189">
        <f>Q233*H233</f>
        <v>0.0083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392</v>
      </c>
      <c r="AT233" s="191" t="s">
        <v>219</v>
      </c>
      <c r="AU233" s="191" t="s">
        <v>89</v>
      </c>
      <c r="AY233" s="19" t="s">
        <v>151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89</v>
      </c>
      <c r="BK233" s="192">
        <f>ROUND(I233*H233,2)</f>
        <v>0</v>
      </c>
      <c r="BL233" s="19" t="s">
        <v>290</v>
      </c>
      <c r="BM233" s="191" t="s">
        <v>1168</v>
      </c>
    </row>
    <row r="234" spans="1:65" s="2" customFormat="1" ht="16.5" customHeight="1">
      <c r="A234" s="36"/>
      <c r="B234" s="37"/>
      <c r="C234" s="180" t="s">
        <v>619</v>
      </c>
      <c r="D234" s="180" t="s">
        <v>154</v>
      </c>
      <c r="E234" s="181" t="s">
        <v>1169</v>
      </c>
      <c r="F234" s="182" t="s">
        <v>1170</v>
      </c>
      <c r="G234" s="183" t="s">
        <v>1032</v>
      </c>
      <c r="H234" s="184">
        <v>1</v>
      </c>
      <c r="I234" s="185"/>
      <c r="J234" s="186">
        <f>ROUND(I234*H234,2)</f>
        <v>0</v>
      </c>
      <c r="K234" s="182" t="s">
        <v>158</v>
      </c>
      <c r="L234" s="41"/>
      <c r="M234" s="187" t="s">
        <v>19</v>
      </c>
      <c r="N234" s="188" t="s">
        <v>48</v>
      </c>
      <c r="O234" s="66"/>
      <c r="P234" s="189">
        <f>O234*H234</f>
        <v>0</v>
      </c>
      <c r="Q234" s="189">
        <v>0</v>
      </c>
      <c r="R234" s="189">
        <f>Q234*H234</f>
        <v>0</v>
      </c>
      <c r="S234" s="189">
        <v>0.0245</v>
      </c>
      <c r="T234" s="190">
        <f>S234*H234</f>
        <v>0.0245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290</v>
      </c>
      <c r="AT234" s="191" t="s">
        <v>154</v>
      </c>
      <c r="AU234" s="191" t="s">
        <v>89</v>
      </c>
      <c r="AY234" s="19" t="s">
        <v>151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89</v>
      </c>
      <c r="BK234" s="192">
        <f>ROUND(I234*H234,2)</f>
        <v>0</v>
      </c>
      <c r="BL234" s="19" t="s">
        <v>290</v>
      </c>
      <c r="BM234" s="191" t="s">
        <v>1171</v>
      </c>
    </row>
    <row r="235" spans="1:47" s="2" customFormat="1" ht="11.25">
      <c r="A235" s="36"/>
      <c r="B235" s="37"/>
      <c r="C235" s="38"/>
      <c r="D235" s="193" t="s">
        <v>161</v>
      </c>
      <c r="E235" s="38"/>
      <c r="F235" s="194" t="s">
        <v>1172</v>
      </c>
      <c r="G235" s="38"/>
      <c r="H235" s="38"/>
      <c r="I235" s="195"/>
      <c r="J235" s="38"/>
      <c r="K235" s="38"/>
      <c r="L235" s="41"/>
      <c r="M235" s="196"/>
      <c r="N235" s="19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161</v>
      </c>
      <c r="AU235" s="19" t="s">
        <v>89</v>
      </c>
    </row>
    <row r="236" spans="1:65" s="2" customFormat="1" ht="16.5" customHeight="1">
      <c r="A236" s="36"/>
      <c r="B236" s="37"/>
      <c r="C236" s="180" t="s">
        <v>623</v>
      </c>
      <c r="D236" s="180" t="s">
        <v>154</v>
      </c>
      <c r="E236" s="181" t="s">
        <v>1173</v>
      </c>
      <c r="F236" s="182" t="s">
        <v>1174</v>
      </c>
      <c r="G236" s="183" t="s">
        <v>1032</v>
      </c>
      <c r="H236" s="184">
        <v>1</v>
      </c>
      <c r="I236" s="185"/>
      <c r="J236" s="186">
        <f>ROUND(I236*H236,2)</f>
        <v>0</v>
      </c>
      <c r="K236" s="182" t="s">
        <v>158</v>
      </c>
      <c r="L236" s="41"/>
      <c r="M236" s="187" t="s">
        <v>19</v>
      </c>
      <c r="N236" s="188" t="s">
        <v>48</v>
      </c>
      <c r="O236" s="66"/>
      <c r="P236" s="189">
        <f>O236*H236</f>
        <v>0</v>
      </c>
      <c r="Q236" s="189">
        <v>0.00034</v>
      </c>
      <c r="R236" s="189">
        <f>Q236*H236</f>
        <v>0.00034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290</v>
      </c>
      <c r="AT236" s="191" t="s">
        <v>154</v>
      </c>
      <c r="AU236" s="191" t="s">
        <v>89</v>
      </c>
      <c r="AY236" s="19" t="s">
        <v>151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89</v>
      </c>
      <c r="BK236" s="192">
        <f>ROUND(I236*H236,2)</f>
        <v>0</v>
      </c>
      <c r="BL236" s="19" t="s">
        <v>290</v>
      </c>
      <c r="BM236" s="191" t="s">
        <v>1175</v>
      </c>
    </row>
    <row r="237" spans="1:47" s="2" customFormat="1" ht="11.25">
      <c r="A237" s="36"/>
      <c r="B237" s="37"/>
      <c r="C237" s="38"/>
      <c r="D237" s="193" t="s">
        <v>161</v>
      </c>
      <c r="E237" s="38"/>
      <c r="F237" s="194" t="s">
        <v>1176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161</v>
      </c>
      <c r="AU237" s="19" t="s">
        <v>89</v>
      </c>
    </row>
    <row r="238" spans="1:65" s="2" customFormat="1" ht="16.5" customHeight="1">
      <c r="A238" s="36"/>
      <c r="B238" s="37"/>
      <c r="C238" s="231" t="s">
        <v>629</v>
      </c>
      <c r="D238" s="231" t="s">
        <v>219</v>
      </c>
      <c r="E238" s="232" t="s">
        <v>1177</v>
      </c>
      <c r="F238" s="233" t="s">
        <v>1178</v>
      </c>
      <c r="G238" s="234" t="s">
        <v>215</v>
      </c>
      <c r="H238" s="235">
        <v>1</v>
      </c>
      <c r="I238" s="236"/>
      <c r="J238" s="237">
        <f>ROUND(I238*H238,2)</f>
        <v>0</v>
      </c>
      <c r="K238" s="233" t="s">
        <v>158</v>
      </c>
      <c r="L238" s="238"/>
      <c r="M238" s="239" t="s">
        <v>19</v>
      </c>
      <c r="N238" s="240" t="s">
        <v>48</v>
      </c>
      <c r="O238" s="66"/>
      <c r="P238" s="189">
        <f>O238*H238</f>
        <v>0</v>
      </c>
      <c r="Q238" s="189">
        <v>0.02</v>
      </c>
      <c r="R238" s="189">
        <f>Q238*H238</f>
        <v>0.02</v>
      </c>
      <c r="S238" s="189">
        <v>0</v>
      </c>
      <c r="T238" s="19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392</v>
      </c>
      <c r="AT238" s="191" t="s">
        <v>219</v>
      </c>
      <c r="AU238" s="191" t="s">
        <v>89</v>
      </c>
      <c r="AY238" s="19" t="s">
        <v>151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89</v>
      </c>
      <c r="BK238" s="192">
        <f>ROUND(I238*H238,2)</f>
        <v>0</v>
      </c>
      <c r="BL238" s="19" t="s">
        <v>290</v>
      </c>
      <c r="BM238" s="191" t="s">
        <v>1179</v>
      </c>
    </row>
    <row r="239" spans="1:65" s="2" customFormat="1" ht="16.5" customHeight="1">
      <c r="A239" s="36"/>
      <c r="B239" s="37"/>
      <c r="C239" s="231" t="s">
        <v>633</v>
      </c>
      <c r="D239" s="231" t="s">
        <v>219</v>
      </c>
      <c r="E239" s="232" t="s">
        <v>1180</v>
      </c>
      <c r="F239" s="233" t="s">
        <v>1181</v>
      </c>
      <c r="G239" s="234" t="s">
        <v>215</v>
      </c>
      <c r="H239" s="235">
        <v>1</v>
      </c>
      <c r="I239" s="236"/>
      <c r="J239" s="237">
        <f>ROUND(I239*H239,2)</f>
        <v>0</v>
      </c>
      <c r="K239" s="233" t="s">
        <v>158</v>
      </c>
      <c r="L239" s="238"/>
      <c r="M239" s="239" t="s">
        <v>19</v>
      </c>
      <c r="N239" s="240" t="s">
        <v>48</v>
      </c>
      <c r="O239" s="66"/>
      <c r="P239" s="189">
        <f>O239*H239</f>
        <v>0</v>
      </c>
      <c r="Q239" s="189">
        <v>0.0321</v>
      </c>
      <c r="R239" s="189">
        <f>Q239*H239</f>
        <v>0.0321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392</v>
      </c>
      <c r="AT239" s="191" t="s">
        <v>219</v>
      </c>
      <c r="AU239" s="191" t="s">
        <v>89</v>
      </c>
      <c r="AY239" s="19" t="s">
        <v>151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89</v>
      </c>
      <c r="BK239" s="192">
        <f>ROUND(I239*H239,2)</f>
        <v>0</v>
      </c>
      <c r="BL239" s="19" t="s">
        <v>290</v>
      </c>
      <c r="BM239" s="191" t="s">
        <v>1182</v>
      </c>
    </row>
    <row r="240" spans="1:65" s="2" customFormat="1" ht="16.5" customHeight="1">
      <c r="A240" s="36"/>
      <c r="B240" s="37"/>
      <c r="C240" s="180" t="s">
        <v>638</v>
      </c>
      <c r="D240" s="180" t="s">
        <v>154</v>
      </c>
      <c r="E240" s="181" t="s">
        <v>1183</v>
      </c>
      <c r="F240" s="182" t="s">
        <v>1184</v>
      </c>
      <c r="G240" s="183" t="s">
        <v>1032</v>
      </c>
      <c r="H240" s="184">
        <v>1</v>
      </c>
      <c r="I240" s="185"/>
      <c r="J240" s="186">
        <f>ROUND(I240*H240,2)</f>
        <v>0</v>
      </c>
      <c r="K240" s="182" t="s">
        <v>158</v>
      </c>
      <c r="L240" s="41"/>
      <c r="M240" s="187" t="s">
        <v>19</v>
      </c>
      <c r="N240" s="188" t="s">
        <v>48</v>
      </c>
      <c r="O240" s="66"/>
      <c r="P240" s="189">
        <f>O240*H240</f>
        <v>0</v>
      </c>
      <c r="Q240" s="189">
        <v>0</v>
      </c>
      <c r="R240" s="189">
        <f>Q240*H240</f>
        <v>0</v>
      </c>
      <c r="S240" s="189">
        <v>0.0092</v>
      </c>
      <c r="T240" s="190">
        <f>S240*H240</f>
        <v>0.0092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290</v>
      </c>
      <c r="AT240" s="191" t="s">
        <v>154</v>
      </c>
      <c r="AU240" s="191" t="s">
        <v>89</v>
      </c>
      <c r="AY240" s="19" t="s">
        <v>151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89</v>
      </c>
      <c r="BK240" s="192">
        <f>ROUND(I240*H240,2)</f>
        <v>0</v>
      </c>
      <c r="BL240" s="19" t="s">
        <v>290</v>
      </c>
      <c r="BM240" s="191" t="s">
        <v>1185</v>
      </c>
    </row>
    <row r="241" spans="1:47" s="2" customFormat="1" ht="11.25">
      <c r="A241" s="36"/>
      <c r="B241" s="37"/>
      <c r="C241" s="38"/>
      <c r="D241" s="193" t="s">
        <v>161</v>
      </c>
      <c r="E241" s="38"/>
      <c r="F241" s="194" t="s">
        <v>1186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161</v>
      </c>
      <c r="AU241" s="19" t="s">
        <v>89</v>
      </c>
    </row>
    <row r="242" spans="1:65" s="2" customFormat="1" ht="16.5" customHeight="1">
      <c r="A242" s="36"/>
      <c r="B242" s="37"/>
      <c r="C242" s="180" t="s">
        <v>643</v>
      </c>
      <c r="D242" s="180" t="s">
        <v>154</v>
      </c>
      <c r="E242" s="181" t="s">
        <v>1187</v>
      </c>
      <c r="F242" s="182" t="s">
        <v>1188</v>
      </c>
      <c r="G242" s="183" t="s">
        <v>1032</v>
      </c>
      <c r="H242" s="184">
        <v>1</v>
      </c>
      <c r="I242" s="185"/>
      <c r="J242" s="186">
        <f>ROUND(I242*H242,2)</f>
        <v>0</v>
      </c>
      <c r="K242" s="182" t="s">
        <v>158</v>
      </c>
      <c r="L242" s="41"/>
      <c r="M242" s="187" t="s">
        <v>19</v>
      </c>
      <c r="N242" s="188" t="s">
        <v>48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0.155</v>
      </c>
      <c r="T242" s="190">
        <f>S242*H242</f>
        <v>0.155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290</v>
      </c>
      <c r="AT242" s="191" t="s">
        <v>154</v>
      </c>
      <c r="AU242" s="191" t="s">
        <v>89</v>
      </c>
      <c r="AY242" s="19" t="s">
        <v>151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89</v>
      </c>
      <c r="BK242" s="192">
        <f>ROUND(I242*H242,2)</f>
        <v>0</v>
      </c>
      <c r="BL242" s="19" t="s">
        <v>290</v>
      </c>
      <c r="BM242" s="191" t="s">
        <v>1189</v>
      </c>
    </row>
    <row r="243" spans="1:47" s="2" customFormat="1" ht="11.25">
      <c r="A243" s="36"/>
      <c r="B243" s="37"/>
      <c r="C243" s="38"/>
      <c r="D243" s="193" t="s">
        <v>161</v>
      </c>
      <c r="E243" s="38"/>
      <c r="F243" s="194" t="s">
        <v>1190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161</v>
      </c>
      <c r="AU243" s="19" t="s">
        <v>89</v>
      </c>
    </row>
    <row r="244" spans="1:65" s="2" customFormat="1" ht="24.2" customHeight="1">
      <c r="A244" s="36"/>
      <c r="B244" s="37"/>
      <c r="C244" s="180" t="s">
        <v>647</v>
      </c>
      <c r="D244" s="180" t="s">
        <v>154</v>
      </c>
      <c r="E244" s="181" t="s">
        <v>1191</v>
      </c>
      <c r="F244" s="182" t="s">
        <v>1192</v>
      </c>
      <c r="G244" s="183" t="s">
        <v>342</v>
      </c>
      <c r="H244" s="184">
        <v>0.25</v>
      </c>
      <c r="I244" s="185"/>
      <c r="J244" s="186">
        <f>ROUND(I244*H244,2)</f>
        <v>0</v>
      </c>
      <c r="K244" s="182" t="s">
        <v>222</v>
      </c>
      <c r="L244" s="41"/>
      <c r="M244" s="187" t="s">
        <v>19</v>
      </c>
      <c r="N244" s="188" t="s">
        <v>48</v>
      </c>
      <c r="O244" s="66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290</v>
      </c>
      <c r="AT244" s="191" t="s">
        <v>154</v>
      </c>
      <c r="AU244" s="191" t="s">
        <v>89</v>
      </c>
      <c r="AY244" s="19" t="s">
        <v>151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89</v>
      </c>
      <c r="BK244" s="192">
        <f>ROUND(I244*H244,2)</f>
        <v>0</v>
      </c>
      <c r="BL244" s="19" t="s">
        <v>290</v>
      </c>
      <c r="BM244" s="191" t="s">
        <v>1193</v>
      </c>
    </row>
    <row r="245" spans="1:65" s="2" customFormat="1" ht="16.5" customHeight="1">
      <c r="A245" s="36"/>
      <c r="B245" s="37"/>
      <c r="C245" s="180" t="s">
        <v>652</v>
      </c>
      <c r="D245" s="180" t="s">
        <v>154</v>
      </c>
      <c r="E245" s="181" t="s">
        <v>1194</v>
      </c>
      <c r="F245" s="182" t="s">
        <v>1195</v>
      </c>
      <c r="G245" s="183" t="s">
        <v>1032</v>
      </c>
      <c r="H245" s="184">
        <v>8</v>
      </c>
      <c r="I245" s="185"/>
      <c r="J245" s="186">
        <f>ROUND(I245*H245,2)</f>
        <v>0</v>
      </c>
      <c r="K245" s="182" t="s">
        <v>222</v>
      </c>
      <c r="L245" s="41"/>
      <c r="M245" s="187" t="s">
        <v>19</v>
      </c>
      <c r="N245" s="188" t="s">
        <v>48</v>
      </c>
      <c r="O245" s="66"/>
      <c r="P245" s="189">
        <f>O245*H245</f>
        <v>0</v>
      </c>
      <c r="Q245" s="189">
        <v>0.00024</v>
      </c>
      <c r="R245" s="189">
        <f>Q245*H245</f>
        <v>0.00192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290</v>
      </c>
      <c r="AT245" s="191" t="s">
        <v>154</v>
      </c>
      <c r="AU245" s="191" t="s">
        <v>89</v>
      </c>
      <c r="AY245" s="19" t="s">
        <v>151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89</v>
      </c>
      <c r="BK245" s="192">
        <f>ROUND(I245*H245,2)</f>
        <v>0</v>
      </c>
      <c r="BL245" s="19" t="s">
        <v>290</v>
      </c>
      <c r="BM245" s="191" t="s">
        <v>1196</v>
      </c>
    </row>
    <row r="246" spans="1:65" s="2" customFormat="1" ht="16.5" customHeight="1">
      <c r="A246" s="36"/>
      <c r="B246" s="37"/>
      <c r="C246" s="180" t="s">
        <v>659</v>
      </c>
      <c r="D246" s="180" t="s">
        <v>154</v>
      </c>
      <c r="E246" s="181" t="s">
        <v>1197</v>
      </c>
      <c r="F246" s="182" t="s">
        <v>1198</v>
      </c>
      <c r="G246" s="183" t="s">
        <v>1032</v>
      </c>
      <c r="H246" s="184">
        <v>3</v>
      </c>
      <c r="I246" s="185"/>
      <c r="J246" s="186">
        <f>ROUND(I246*H246,2)</f>
        <v>0</v>
      </c>
      <c r="K246" s="182" t="s">
        <v>158</v>
      </c>
      <c r="L246" s="41"/>
      <c r="M246" s="187" t="s">
        <v>19</v>
      </c>
      <c r="N246" s="188" t="s">
        <v>48</v>
      </c>
      <c r="O246" s="66"/>
      <c r="P246" s="189">
        <f>O246*H246</f>
        <v>0</v>
      </c>
      <c r="Q246" s="189">
        <v>0</v>
      </c>
      <c r="R246" s="189">
        <f>Q246*H246</f>
        <v>0</v>
      </c>
      <c r="S246" s="189">
        <v>0.00156</v>
      </c>
      <c r="T246" s="190">
        <f>S246*H246</f>
        <v>0.00468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290</v>
      </c>
      <c r="AT246" s="191" t="s">
        <v>154</v>
      </c>
      <c r="AU246" s="191" t="s">
        <v>89</v>
      </c>
      <c r="AY246" s="19" t="s">
        <v>151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89</v>
      </c>
      <c r="BK246" s="192">
        <f>ROUND(I246*H246,2)</f>
        <v>0</v>
      </c>
      <c r="BL246" s="19" t="s">
        <v>290</v>
      </c>
      <c r="BM246" s="191" t="s">
        <v>1199</v>
      </c>
    </row>
    <row r="247" spans="1:47" s="2" customFormat="1" ht="11.25">
      <c r="A247" s="36"/>
      <c r="B247" s="37"/>
      <c r="C247" s="38"/>
      <c r="D247" s="193" t="s">
        <v>161</v>
      </c>
      <c r="E247" s="38"/>
      <c r="F247" s="194" t="s">
        <v>1200</v>
      </c>
      <c r="G247" s="38"/>
      <c r="H247" s="38"/>
      <c r="I247" s="195"/>
      <c r="J247" s="38"/>
      <c r="K247" s="38"/>
      <c r="L247" s="41"/>
      <c r="M247" s="196"/>
      <c r="N247" s="197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161</v>
      </c>
      <c r="AU247" s="19" t="s">
        <v>89</v>
      </c>
    </row>
    <row r="248" spans="1:65" s="2" customFormat="1" ht="16.5" customHeight="1">
      <c r="A248" s="36"/>
      <c r="B248" s="37"/>
      <c r="C248" s="180" t="s">
        <v>664</v>
      </c>
      <c r="D248" s="180" t="s">
        <v>154</v>
      </c>
      <c r="E248" s="181" t="s">
        <v>1201</v>
      </c>
      <c r="F248" s="182" t="s">
        <v>1202</v>
      </c>
      <c r="G248" s="183" t="s">
        <v>1032</v>
      </c>
      <c r="H248" s="184">
        <v>1</v>
      </c>
      <c r="I248" s="185"/>
      <c r="J248" s="186">
        <f>ROUND(I248*H248,2)</f>
        <v>0</v>
      </c>
      <c r="K248" s="182" t="s">
        <v>158</v>
      </c>
      <c r="L248" s="41"/>
      <c r="M248" s="187" t="s">
        <v>19</v>
      </c>
      <c r="N248" s="188" t="s">
        <v>48</v>
      </c>
      <c r="O248" s="66"/>
      <c r="P248" s="189">
        <f>O248*H248</f>
        <v>0</v>
      </c>
      <c r="Q248" s="189">
        <v>0.00116</v>
      </c>
      <c r="R248" s="189">
        <f>Q248*H248</f>
        <v>0.00116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290</v>
      </c>
      <c r="AT248" s="191" t="s">
        <v>154</v>
      </c>
      <c r="AU248" s="191" t="s">
        <v>89</v>
      </c>
      <c r="AY248" s="19" t="s">
        <v>151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89</v>
      </c>
      <c r="BK248" s="192">
        <f>ROUND(I248*H248,2)</f>
        <v>0</v>
      </c>
      <c r="BL248" s="19" t="s">
        <v>290</v>
      </c>
      <c r="BM248" s="191" t="s">
        <v>1203</v>
      </c>
    </row>
    <row r="249" spans="1:47" s="2" customFormat="1" ht="11.25">
      <c r="A249" s="36"/>
      <c r="B249" s="37"/>
      <c r="C249" s="38"/>
      <c r="D249" s="193" t="s">
        <v>161</v>
      </c>
      <c r="E249" s="38"/>
      <c r="F249" s="194" t="s">
        <v>1204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161</v>
      </c>
      <c r="AU249" s="19" t="s">
        <v>89</v>
      </c>
    </row>
    <row r="250" spans="1:65" s="2" customFormat="1" ht="16.5" customHeight="1">
      <c r="A250" s="36"/>
      <c r="B250" s="37"/>
      <c r="C250" s="180" t="s">
        <v>668</v>
      </c>
      <c r="D250" s="180" t="s">
        <v>154</v>
      </c>
      <c r="E250" s="181" t="s">
        <v>1205</v>
      </c>
      <c r="F250" s="182" t="s">
        <v>1206</v>
      </c>
      <c r="G250" s="183" t="s">
        <v>215</v>
      </c>
      <c r="H250" s="184">
        <v>2</v>
      </c>
      <c r="I250" s="185"/>
      <c r="J250" s="186">
        <f>ROUND(I250*H250,2)</f>
        <v>0</v>
      </c>
      <c r="K250" s="182" t="s">
        <v>158</v>
      </c>
      <c r="L250" s="41"/>
      <c r="M250" s="187" t="s">
        <v>19</v>
      </c>
      <c r="N250" s="188" t="s">
        <v>48</v>
      </c>
      <c r="O250" s="66"/>
      <c r="P250" s="189">
        <f>O250*H250</f>
        <v>0</v>
      </c>
      <c r="Q250" s="189">
        <v>4E-05</v>
      </c>
      <c r="R250" s="189">
        <f>Q250*H250</f>
        <v>8E-05</v>
      </c>
      <c r="S250" s="189">
        <v>0</v>
      </c>
      <c r="T250" s="19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290</v>
      </c>
      <c r="AT250" s="191" t="s">
        <v>154</v>
      </c>
      <c r="AU250" s="191" t="s">
        <v>89</v>
      </c>
      <c r="AY250" s="19" t="s">
        <v>151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89</v>
      </c>
      <c r="BK250" s="192">
        <f>ROUND(I250*H250,2)</f>
        <v>0</v>
      </c>
      <c r="BL250" s="19" t="s">
        <v>290</v>
      </c>
      <c r="BM250" s="191" t="s">
        <v>1207</v>
      </c>
    </row>
    <row r="251" spans="1:47" s="2" customFormat="1" ht="11.25">
      <c r="A251" s="36"/>
      <c r="B251" s="37"/>
      <c r="C251" s="38"/>
      <c r="D251" s="193" t="s">
        <v>161</v>
      </c>
      <c r="E251" s="38"/>
      <c r="F251" s="194" t="s">
        <v>1208</v>
      </c>
      <c r="G251" s="38"/>
      <c r="H251" s="38"/>
      <c r="I251" s="195"/>
      <c r="J251" s="38"/>
      <c r="K251" s="38"/>
      <c r="L251" s="41"/>
      <c r="M251" s="196"/>
      <c r="N251" s="197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161</v>
      </c>
      <c r="AU251" s="19" t="s">
        <v>89</v>
      </c>
    </row>
    <row r="252" spans="1:65" s="2" customFormat="1" ht="16.5" customHeight="1">
      <c r="A252" s="36"/>
      <c r="B252" s="37"/>
      <c r="C252" s="231" t="s">
        <v>673</v>
      </c>
      <c r="D252" s="231" t="s">
        <v>219</v>
      </c>
      <c r="E252" s="232" t="s">
        <v>1209</v>
      </c>
      <c r="F252" s="233" t="s">
        <v>1210</v>
      </c>
      <c r="G252" s="234" t="s">
        <v>215</v>
      </c>
      <c r="H252" s="235">
        <v>2</v>
      </c>
      <c r="I252" s="236"/>
      <c r="J252" s="237">
        <f>ROUND(I252*H252,2)</f>
        <v>0</v>
      </c>
      <c r="K252" s="233" t="s">
        <v>158</v>
      </c>
      <c r="L252" s="238"/>
      <c r="M252" s="239" t="s">
        <v>19</v>
      </c>
      <c r="N252" s="240" t="s">
        <v>48</v>
      </c>
      <c r="O252" s="66"/>
      <c r="P252" s="189">
        <f>O252*H252</f>
        <v>0</v>
      </c>
      <c r="Q252" s="189">
        <v>0.0018</v>
      </c>
      <c r="R252" s="189">
        <f>Q252*H252</f>
        <v>0.0036</v>
      </c>
      <c r="S252" s="189">
        <v>0</v>
      </c>
      <c r="T252" s="19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392</v>
      </c>
      <c r="AT252" s="191" t="s">
        <v>219</v>
      </c>
      <c r="AU252" s="191" t="s">
        <v>89</v>
      </c>
      <c r="AY252" s="19" t="s">
        <v>151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89</v>
      </c>
      <c r="BK252" s="192">
        <f>ROUND(I252*H252,2)</f>
        <v>0</v>
      </c>
      <c r="BL252" s="19" t="s">
        <v>290</v>
      </c>
      <c r="BM252" s="191" t="s">
        <v>1211</v>
      </c>
    </row>
    <row r="253" spans="1:65" s="2" customFormat="1" ht="16.5" customHeight="1">
      <c r="A253" s="36"/>
      <c r="B253" s="37"/>
      <c r="C253" s="180" t="s">
        <v>680</v>
      </c>
      <c r="D253" s="180" t="s">
        <v>154</v>
      </c>
      <c r="E253" s="181" t="s">
        <v>1212</v>
      </c>
      <c r="F253" s="182" t="s">
        <v>1213</v>
      </c>
      <c r="G253" s="183" t="s">
        <v>1032</v>
      </c>
      <c r="H253" s="184">
        <v>1</v>
      </c>
      <c r="I253" s="185"/>
      <c r="J253" s="186">
        <f>ROUND(I253*H253,2)</f>
        <v>0</v>
      </c>
      <c r="K253" s="182" t="s">
        <v>158</v>
      </c>
      <c r="L253" s="41"/>
      <c r="M253" s="187" t="s">
        <v>19</v>
      </c>
      <c r="N253" s="188" t="s">
        <v>48</v>
      </c>
      <c r="O253" s="66"/>
      <c r="P253" s="189">
        <f>O253*H253</f>
        <v>0</v>
      </c>
      <c r="Q253" s="189">
        <v>0.00184</v>
      </c>
      <c r="R253" s="189">
        <f>Q253*H253</f>
        <v>0.00184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290</v>
      </c>
      <c r="AT253" s="191" t="s">
        <v>154</v>
      </c>
      <c r="AU253" s="191" t="s">
        <v>89</v>
      </c>
      <c r="AY253" s="19" t="s">
        <v>151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89</v>
      </c>
      <c r="BK253" s="192">
        <f>ROUND(I253*H253,2)</f>
        <v>0</v>
      </c>
      <c r="BL253" s="19" t="s">
        <v>290</v>
      </c>
      <c r="BM253" s="191" t="s">
        <v>1214</v>
      </c>
    </row>
    <row r="254" spans="1:47" s="2" customFormat="1" ht="11.25">
      <c r="A254" s="36"/>
      <c r="B254" s="37"/>
      <c r="C254" s="38"/>
      <c r="D254" s="193" t="s">
        <v>161</v>
      </c>
      <c r="E254" s="38"/>
      <c r="F254" s="194" t="s">
        <v>1215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161</v>
      </c>
      <c r="AU254" s="19" t="s">
        <v>89</v>
      </c>
    </row>
    <row r="255" spans="1:65" s="2" customFormat="1" ht="16.5" customHeight="1">
      <c r="A255" s="36"/>
      <c r="B255" s="37"/>
      <c r="C255" s="180" t="s">
        <v>685</v>
      </c>
      <c r="D255" s="180" t="s">
        <v>154</v>
      </c>
      <c r="E255" s="181" t="s">
        <v>1216</v>
      </c>
      <c r="F255" s="182" t="s">
        <v>1217</v>
      </c>
      <c r="G255" s="183" t="s">
        <v>215</v>
      </c>
      <c r="H255" s="184">
        <v>3</v>
      </c>
      <c r="I255" s="185"/>
      <c r="J255" s="186">
        <f>ROUND(I255*H255,2)</f>
        <v>0</v>
      </c>
      <c r="K255" s="182" t="s">
        <v>158</v>
      </c>
      <c r="L255" s="41"/>
      <c r="M255" s="187" t="s">
        <v>19</v>
      </c>
      <c r="N255" s="188" t="s">
        <v>48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0.00085</v>
      </c>
      <c r="T255" s="190">
        <f>S255*H255</f>
        <v>0.0025499999999999997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290</v>
      </c>
      <c r="AT255" s="191" t="s">
        <v>154</v>
      </c>
      <c r="AU255" s="191" t="s">
        <v>89</v>
      </c>
      <c r="AY255" s="19" t="s">
        <v>151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89</v>
      </c>
      <c r="BK255" s="192">
        <f>ROUND(I255*H255,2)</f>
        <v>0</v>
      </c>
      <c r="BL255" s="19" t="s">
        <v>290</v>
      </c>
      <c r="BM255" s="191" t="s">
        <v>1218</v>
      </c>
    </row>
    <row r="256" spans="1:47" s="2" customFormat="1" ht="11.25">
      <c r="A256" s="36"/>
      <c r="B256" s="37"/>
      <c r="C256" s="38"/>
      <c r="D256" s="193" t="s">
        <v>161</v>
      </c>
      <c r="E256" s="38"/>
      <c r="F256" s="194" t="s">
        <v>1219</v>
      </c>
      <c r="G256" s="38"/>
      <c r="H256" s="38"/>
      <c r="I256" s="195"/>
      <c r="J256" s="38"/>
      <c r="K256" s="38"/>
      <c r="L256" s="41"/>
      <c r="M256" s="196"/>
      <c r="N256" s="197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161</v>
      </c>
      <c r="AU256" s="19" t="s">
        <v>89</v>
      </c>
    </row>
    <row r="257" spans="1:65" s="2" customFormat="1" ht="16.5" customHeight="1">
      <c r="A257" s="36"/>
      <c r="B257" s="37"/>
      <c r="C257" s="180" t="s">
        <v>690</v>
      </c>
      <c r="D257" s="180" t="s">
        <v>154</v>
      </c>
      <c r="E257" s="181" t="s">
        <v>1220</v>
      </c>
      <c r="F257" s="182" t="s">
        <v>1221</v>
      </c>
      <c r="G257" s="183" t="s">
        <v>215</v>
      </c>
      <c r="H257" s="184">
        <v>2</v>
      </c>
      <c r="I257" s="185"/>
      <c r="J257" s="186">
        <f>ROUND(I257*H257,2)</f>
        <v>0</v>
      </c>
      <c r="K257" s="182" t="s">
        <v>158</v>
      </c>
      <c r="L257" s="41"/>
      <c r="M257" s="187" t="s">
        <v>19</v>
      </c>
      <c r="N257" s="188" t="s">
        <v>48</v>
      </c>
      <c r="O257" s="66"/>
      <c r="P257" s="189">
        <f>O257*H257</f>
        <v>0</v>
      </c>
      <c r="Q257" s="189">
        <v>0.00024</v>
      </c>
      <c r="R257" s="189">
        <f>Q257*H257</f>
        <v>0.00048</v>
      </c>
      <c r="S257" s="189">
        <v>0</v>
      </c>
      <c r="T257" s="19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1" t="s">
        <v>290</v>
      </c>
      <c r="AT257" s="191" t="s">
        <v>154</v>
      </c>
      <c r="AU257" s="191" t="s">
        <v>89</v>
      </c>
      <c r="AY257" s="19" t="s">
        <v>151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89</v>
      </c>
      <c r="BK257" s="192">
        <f>ROUND(I257*H257,2)</f>
        <v>0</v>
      </c>
      <c r="BL257" s="19" t="s">
        <v>290</v>
      </c>
      <c r="BM257" s="191" t="s">
        <v>1222</v>
      </c>
    </row>
    <row r="258" spans="1:47" s="2" customFormat="1" ht="11.25">
      <c r="A258" s="36"/>
      <c r="B258" s="37"/>
      <c r="C258" s="38"/>
      <c r="D258" s="193" t="s">
        <v>161</v>
      </c>
      <c r="E258" s="38"/>
      <c r="F258" s="194" t="s">
        <v>1223</v>
      </c>
      <c r="G258" s="38"/>
      <c r="H258" s="38"/>
      <c r="I258" s="195"/>
      <c r="J258" s="38"/>
      <c r="K258" s="38"/>
      <c r="L258" s="41"/>
      <c r="M258" s="196"/>
      <c r="N258" s="197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161</v>
      </c>
      <c r="AU258" s="19" t="s">
        <v>89</v>
      </c>
    </row>
    <row r="259" spans="1:65" s="2" customFormat="1" ht="24.2" customHeight="1">
      <c r="A259" s="36"/>
      <c r="B259" s="37"/>
      <c r="C259" s="180" t="s">
        <v>697</v>
      </c>
      <c r="D259" s="180" t="s">
        <v>154</v>
      </c>
      <c r="E259" s="181" t="s">
        <v>1224</v>
      </c>
      <c r="F259" s="182" t="s">
        <v>1225</v>
      </c>
      <c r="G259" s="183" t="s">
        <v>215</v>
      </c>
      <c r="H259" s="184">
        <v>1</v>
      </c>
      <c r="I259" s="185"/>
      <c r="J259" s="186">
        <f>ROUND(I259*H259,2)</f>
        <v>0</v>
      </c>
      <c r="K259" s="182" t="s">
        <v>158</v>
      </c>
      <c r="L259" s="41"/>
      <c r="M259" s="187" t="s">
        <v>19</v>
      </c>
      <c r="N259" s="188" t="s">
        <v>48</v>
      </c>
      <c r="O259" s="66"/>
      <c r="P259" s="189">
        <f>O259*H259</f>
        <v>0</v>
      </c>
      <c r="Q259" s="189">
        <v>0.00048</v>
      </c>
      <c r="R259" s="189">
        <f>Q259*H259</f>
        <v>0.00048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290</v>
      </c>
      <c r="AT259" s="191" t="s">
        <v>154</v>
      </c>
      <c r="AU259" s="191" t="s">
        <v>89</v>
      </c>
      <c r="AY259" s="19" t="s">
        <v>151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89</v>
      </c>
      <c r="BK259" s="192">
        <f>ROUND(I259*H259,2)</f>
        <v>0</v>
      </c>
      <c r="BL259" s="19" t="s">
        <v>290</v>
      </c>
      <c r="BM259" s="191" t="s">
        <v>1226</v>
      </c>
    </row>
    <row r="260" spans="1:47" s="2" customFormat="1" ht="11.25">
      <c r="A260" s="36"/>
      <c r="B260" s="37"/>
      <c r="C260" s="38"/>
      <c r="D260" s="193" t="s">
        <v>161</v>
      </c>
      <c r="E260" s="38"/>
      <c r="F260" s="194" t="s">
        <v>1227</v>
      </c>
      <c r="G260" s="38"/>
      <c r="H260" s="38"/>
      <c r="I260" s="195"/>
      <c r="J260" s="38"/>
      <c r="K260" s="38"/>
      <c r="L260" s="41"/>
      <c r="M260" s="196"/>
      <c r="N260" s="19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161</v>
      </c>
      <c r="AU260" s="19" t="s">
        <v>89</v>
      </c>
    </row>
    <row r="261" spans="1:65" s="2" customFormat="1" ht="21.75" customHeight="1">
      <c r="A261" s="36"/>
      <c r="B261" s="37"/>
      <c r="C261" s="180" t="s">
        <v>703</v>
      </c>
      <c r="D261" s="180" t="s">
        <v>154</v>
      </c>
      <c r="E261" s="181" t="s">
        <v>1228</v>
      </c>
      <c r="F261" s="182" t="s">
        <v>1229</v>
      </c>
      <c r="G261" s="183" t="s">
        <v>215</v>
      </c>
      <c r="H261" s="184">
        <v>1</v>
      </c>
      <c r="I261" s="185"/>
      <c r="J261" s="186">
        <f>ROUND(I261*H261,2)</f>
        <v>0</v>
      </c>
      <c r="K261" s="182" t="s">
        <v>158</v>
      </c>
      <c r="L261" s="41"/>
      <c r="M261" s="187" t="s">
        <v>19</v>
      </c>
      <c r="N261" s="188" t="s">
        <v>48</v>
      </c>
      <c r="O261" s="66"/>
      <c r="P261" s="189">
        <f>O261*H261</f>
        <v>0</v>
      </c>
      <c r="Q261" s="189">
        <v>0.00017</v>
      </c>
      <c r="R261" s="189">
        <f>Q261*H261</f>
        <v>0.00017</v>
      </c>
      <c r="S261" s="189">
        <v>0</v>
      </c>
      <c r="T261" s="19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290</v>
      </c>
      <c r="AT261" s="191" t="s">
        <v>154</v>
      </c>
      <c r="AU261" s="191" t="s">
        <v>89</v>
      </c>
      <c r="AY261" s="19" t="s">
        <v>151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89</v>
      </c>
      <c r="BK261" s="192">
        <f>ROUND(I261*H261,2)</f>
        <v>0</v>
      </c>
      <c r="BL261" s="19" t="s">
        <v>290</v>
      </c>
      <c r="BM261" s="191" t="s">
        <v>1230</v>
      </c>
    </row>
    <row r="262" spans="1:47" s="2" customFormat="1" ht="11.25">
      <c r="A262" s="36"/>
      <c r="B262" s="37"/>
      <c r="C262" s="38"/>
      <c r="D262" s="193" t="s">
        <v>161</v>
      </c>
      <c r="E262" s="38"/>
      <c r="F262" s="194" t="s">
        <v>1231</v>
      </c>
      <c r="G262" s="38"/>
      <c r="H262" s="38"/>
      <c r="I262" s="195"/>
      <c r="J262" s="38"/>
      <c r="K262" s="38"/>
      <c r="L262" s="41"/>
      <c r="M262" s="196"/>
      <c r="N262" s="197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161</v>
      </c>
      <c r="AU262" s="19" t="s">
        <v>89</v>
      </c>
    </row>
    <row r="263" spans="1:65" s="2" customFormat="1" ht="16.5" customHeight="1">
      <c r="A263" s="36"/>
      <c r="B263" s="37"/>
      <c r="C263" s="231" t="s">
        <v>708</v>
      </c>
      <c r="D263" s="231" t="s">
        <v>219</v>
      </c>
      <c r="E263" s="232" t="s">
        <v>1232</v>
      </c>
      <c r="F263" s="233" t="s">
        <v>1233</v>
      </c>
      <c r="G263" s="234" t="s">
        <v>215</v>
      </c>
      <c r="H263" s="235">
        <v>1</v>
      </c>
      <c r="I263" s="236"/>
      <c r="J263" s="237">
        <f>ROUND(I263*H263,2)</f>
        <v>0</v>
      </c>
      <c r="K263" s="233" t="s">
        <v>158</v>
      </c>
      <c r="L263" s="238"/>
      <c r="M263" s="239" t="s">
        <v>19</v>
      </c>
      <c r="N263" s="240" t="s">
        <v>48</v>
      </c>
      <c r="O263" s="66"/>
      <c r="P263" s="189">
        <f>O263*H263</f>
        <v>0</v>
      </c>
      <c r="Q263" s="189">
        <v>0.0005</v>
      </c>
      <c r="R263" s="189">
        <f>Q263*H263</f>
        <v>0.0005</v>
      </c>
      <c r="S263" s="189">
        <v>0</v>
      </c>
      <c r="T263" s="19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1" t="s">
        <v>392</v>
      </c>
      <c r="AT263" s="191" t="s">
        <v>219</v>
      </c>
      <c r="AU263" s="191" t="s">
        <v>89</v>
      </c>
      <c r="AY263" s="19" t="s">
        <v>151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89</v>
      </c>
      <c r="BK263" s="192">
        <f>ROUND(I263*H263,2)</f>
        <v>0</v>
      </c>
      <c r="BL263" s="19" t="s">
        <v>290</v>
      </c>
      <c r="BM263" s="191" t="s">
        <v>1234</v>
      </c>
    </row>
    <row r="264" spans="1:65" s="2" customFormat="1" ht="24.2" customHeight="1">
      <c r="A264" s="36"/>
      <c r="B264" s="37"/>
      <c r="C264" s="180" t="s">
        <v>715</v>
      </c>
      <c r="D264" s="180" t="s">
        <v>154</v>
      </c>
      <c r="E264" s="181" t="s">
        <v>1235</v>
      </c>
      <c r="F264" s="182" t="s">
        <v>1236</v>
      </c>
      <c r="G264" s="183" t="s">
        <v>342</v>
      </c>
      <c r="H264" s="184">
        <v>0.105</v>
      </c>
      <c r="I264" s="185"/>
      <c r="J264" s="186">
        <f>ROUND(I264*H264,2)</f>
        <v>0</v>
      </c>
      <c r="K264" s="182" t="s">
        <v>158</v>
      </c>
      <c r="L264" s="41"/>
      <c r="M264" s="187" t="s">
        <v>19</v>
      </c>
      <c r="N264" s="188" t="s">
        <v>48</v>
      </c>
      <c r="O264" s="66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290</v>
      </c>
      <c r="AT264" s="191" t="s">
        <v>154</v>
      </c>
      <c r="AU264" s="191" t="s">
        <v>89</v>
      </c>
      <c r="AY264" s="19" t="s">
        <v>151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89</v>
      </c>
      <c r="BK264" s="192">
        <f>ROUND(I264*H264,2)</f>
        <v>0</v>
      </c>
      <c r="BL264" s="19" t="s">
        <v>290</v>
      </c>
      <c r="BM264" s="191" t="s">
        <v>1237</v>
      </c>
    </row>
    <row r="265" spans="1:47" s="2" customFormat="1" ht="11.25">
      <c r="A265" s="36"/>
      <c r="B265" s="37"/>
      <c r="C265" s="38"/>
      <c r="D265" s="193" t="s">
        <v>161</v>
      </c>
      <c r="E265" s="38"/>
      <c r="F265" s="194" t="s">
        <v>1238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161</v>
      </c>
      <c r="AU265" s="19" t="s">
        <v>89</v>
      </c>
    </row>
    <row r="266" spans="1:65" s="2" customFormat="1" ht="24.2" customHeight="1">
      <c r="A266" s="36"/>
      <c r="B266" s="37"/>
      <c r="C266" s="180" t="s">
        <v>720</v>
      </c>
      <c r="D266" s="180" t="s">
        <v>154</v>
      </c>
      <c r="E266" s="181" t="s">
        <v>1239</v>
      </c>
      <c r="F266" s="182" t="s">
        <v>1240</v>
      </c>
      <c r="G266" s="183" t="s">
        <v>342</v>
      </c>
      <c r="H266" s="184">
        <v>0.105</v>
      </c>
      <c r="I266" s="185"/>
      <c r="J266" s="186">
        <f>ROUND(I266*H266,2)</f>
        <v>0</v>
      </c>
      <c r="K266" s="182" t="s">
        <v>158</v>
      </c>
      <c r="L266" s="41"/>
      <c r="M266" s="187" t="s">
        <v>19</v>
      </c>
      <c r="N266" s="188" t="s">
        <v>48</v>
      </c>
      <c r="O266" s="66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290</v>
      </c>
      <c r="AT266" s="191" t="s">
        <v>154</v>
      </c>
      <c r="AU266" s="191" t="s">
        <v>89</v>
      </c>
      <c r="AY266" s="19" t="s">
        <v>151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89</v>
      </c>
      <c r="BK266" s="192">
        <f>ROUND(I266*H266,2)</f>
        <v>0</v>
      </c>
      <c r="BL266" s="19" t="s">
        <v>290</v>
      </c>
      <c r="BM266" s="191" t="s">
        <v>1241</v>
      </c>
    </row>
    <row r="267" spans="1:47" s="2" customFormat="1" ht="11.25">
      <c r="A267" s="36"/>
      <c r="B267" s="37"/>
      <c r="C267" s="38"/>
      <c r="D267" s="193" t="s">
        <v>161</v>
      </c>
      <c r="E267" s="38"/>
      <c r="F267" s="194" t="s">
        <v>1242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161</v>
      </c>
      <c r="AU267" s="19" t="s">
        <v>89</v>
      </c>
    </row>
    <row r="268" spans="2:63" s="12" customFormat="1" ht="22.9" customHeight="1">
      <c r="B268" s="164"/>
      <c r="C268" s="165"/>
      <c r="D268" s="166" t="s">
        <v>75</v>
      </c>
      <c r="E268" s="178" t="s">
        <v>1243</v>
      </c>
      <c r="F268" s="178" t="s">
        <v>1244</v>
      </c>
      <c r="G268" s="165"/>
      <c r="H268" s="165"/>
      <c r="I268" s="168"/>
      <c r="J268" s="179">
        <f>BK268</f>
        <v>0</v>
      </c>
      <c r="K268" s="165"/>
      <c r="L268" s="170"/>
      <c r="M268" s="171"/>
      <c r="N268" s="172"/>
      <c r="O268" s="172"/>
      <c r="P268" s="173">
        <f>SUM(P269:P274)</f>
        <v>0</v>
      </c>
      <c r="Q268" s="172"/>
      <c r="R268" s="173">
        <f>SUM(R269:R274)</f>
        <v>0.0092</v>
      </c>
      <c r="S268" s="172"/>
      <c r="T268" s="174">
        <f>SUM(T269:T274)</f>
        <v>0</v>
      </c>
      <c r="AR268" s="175" t="s">
        <v>89</v>
      </c>
      <c r="AT268" s="176" t="s">
        <v>75</v>
      </c>
      <c r="AU268" s="176" t="s">
        <v>83</v>
      </c>
      <c r="AY268" s="175" t="s">
        <v>151</v>
      </c>
      <c r="BK268" s="177">
        <f>SUM(BK269:BK274)</f>
        <v>0</v>
      </c>
    </row>
    <row r="269" spans="1:65" s="2" customFormat="1" ht="24.2" customHeight="1">
      <c r="A269" s="36"/>
      <c r="B269" s="37"/>
      <c r="C269" s="180" t="s">
        <v>727</v>
      </c>
      <c r="D269" s="180" t="s">
        <v>154</v>
      </c>
      <c r="E269" s="181" t="s">
        <v>1245</v>
      </c>
      <c r="F269" s="182" t="s">
        <v>1246</v>
      </c>
      <c r="G269" s="183" t="s">
        <v>1032</v>
      </c>
      <c r="H269" s="184">
        <v>1</v>
      </c>
      <c r="I269" s="185"/>
      <c r="J269" s="186">
        <f>ROUND(I269*H269,2)</f>
        <v>0</v>
      </c>
      <c r="K269" s="182" t="s">
        <v>158</v>
      </c>
      <c r="L269" s="41"/>
      <c r="M269" s="187" t="s">
        <v>19</v>
      </c>
      <c r="N269" s="188" t="s">
        <v>48</v>
      </c>
      <c r="O269" s="66"/>
      <c r="P269" s="189">
        <f>O269*H269</f>
        <v>0</v>
      </c>
      <c r="Q269" s="189">
        <v>0.0092</v>
      </c>
      <c r="R269" s="189">
        <f>Q269*H269</f>
        <v>0.0092</v>
      </c>
      <c r="S269" s="189">
        <v>0</v>
      </c>
      <c r="T269" s="19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1" t="s">
        <v>290</v>
      </c>
      <c r="AT269" s="191" t="s">
        <v>154</v>
      </c>
      <c r="AU269" s="191" t="s">
        <v>89</v>
      </c>
      <c r="AY269" s="19" t="s">
        <v>151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9" t="s">
        <v>89</v>
      </c>
      <c r="BK269" s="192">
        <f>ROUND(I269*H269,2)</f>
        <v>0</v>
      </c>
      <c r="BL269" s="19" t="s">
        <v>290</v>
      </c>
      <c r="BM269" s="191" t="s">
        <v>1247</v>
      </c>
    </row>
    <row r="270" spans="1:47" s="2" customFormat="1" ht="11.25">
      <c r="A270" s="36"/>
      <c r="B270" s="37"/>
      <c r="C270" s="38"/>
      <c r="D270" s="193" t="s">
        <v>161</v>
      </c>
      <c r="E270" s="38"/>
      <c r="F270" s="194" t="s">
        <v>1248</v>
      </c>
      <c r="G270" s="38"/>
      <c r="H270" s="38"/>
      <c r="I270" s="195"/>
      <c r="J270" s="38"/>
      <c r="K270" s="38"/>
      <c r="L270" s="41"/>
      <c r="M270" s="196"/>
      <c r="N270" s="197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161</v>
      </c>
      <c r="AU270" s="19" t="s">
        <v>89</v>
      </c>
    </row>
    <row r="271" spans="1:65" s="2" customFormat="1" ht="24.2" customHeight="1">
      <c r="A271" s="36"/>
      <c r="B271" s="37"/>
      <c r="C271" s="180" t="s">
        <v>734</v>
      </c>
      <c r="D271" s="180" t="s">
        <v>154</v>
      </c>
      <c r="E271" s="181" t="s">
        <v>1249</v>
      </c>
      <c r="F271" s="182" t="s">
        <v>1250</v>
      </c>
      <c r="G271" s="183" t="s">
        <v>342</v>
      </c>
      <c r="H271" s="184">
        <v>0.009</v>
      </c>
      <c r="I271" s="185"/>
      <c r="J271" s="186">
        <f>ROUND(I271*H271,2)</f>
        <v>0</v>
      </c>
      <c r="K271" s="182" t="s">
        <v>158</v>
      </c>
      <c r="L271" s="41"/>
      <c r="M271" s="187" t="s">
        <v>19</v>
      </c>
      <c r="N271" s="188" t="s">
        <v>48</v>
      </c>
      <c r="O271" s="66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1" t="s">
        <v>290</v>
      </c>
      <c r="AT271" s="191" t="s">
        <v>154</v>
      </c>
      <c r="AU271" s="191" t="s">
        <v>89</v>
      </c>
      <c r="AY271" s="19" t="s">
        <v>151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89</v>
      </c>
      <c r="BK271" s="192">
        <f>ROUND(I271*H271,2)</f>
        <v>0</v>
      </c>
      <c r="BL271" s="19" t="s">
        <v>290</v>
      </c>
      <c r="BM271" s="191" t="s">
        <v>1251</v>
      </c>
    </row>
    <row r="272" spans="1:47" s="2" customFormat="1" ht="11.25">
      <c r="A272" s="36"/>
      <c r="B272" s="37"/>
      <c r="C272" s="38"/>
      <c r="D272" s="193" t="s">
        <v>161</v>
      </c>
      <c r="E272" s="38"/>
      <c r="F272" s="194" t="s">
        <v>1252</v>
      </c>
      <c r="G272" s="38"/>
      <c r="H272" s="38"/>
      <c r="I272" s="195"/>
      <c r="J272" s="38"/>
      <c r="K272" s="38"/>
      <c r="L272" s="41"/>
      <c r="M272" s="196"/>
      <c r="N272" s="197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161</v>
      </c>
      <c r="AU272" s="19" t="s">
        <v>89</v>
      </c>
    </row>
    <row r="273" spans="1:65" s="2" customFormat="1" ht="24.2" customHeight="1">
      <c r="A273" s="36"/>
      <c r="B273" s="37"/>
      <c r="C273" s="180" t="s">
        <v>741</v>
      </c>
      <c r="D273" s="180" t="s">
        <v>154</v>
      </c>
      <c r="E273" s="181" t="s">
        <v>1253</v>
      </c>
      <c r="F273" s="182" t="s">
        <v>1254</v>
      </c>
      <c r="G273" s="183" t="s">
        <v>342</v>
      </c>
      <c r="H273" s="184">
        <v>0.009</v>
      </c>
      <c r="I273" s="185"/>
      <c r="J273" s="186">
        <f>ROUND(I273*H273,2)</f>
        <v>0</v>
      </c>
      <c r="K273" s="182" t="s">
        <v>158</v>
      </c>
      <c r="L273" s="41"/>
      <c r="M273" s="187" t="s">
        <v>19</v>
      </c>
      <c r="N273" s="188" t="s">
        <v>48</v>
      </c>
      <c r="O273" s="66"/>
      <c r="P273" s="189">
        <f>O273*H273</f>
        <v>0</v>
      </c>
      <c r="Q273" s="189">
        <v>0</v>
      </c>
      <c r="R273" s="189">
        <f>Q273*H273</f>
        <v>0</v>
      </c>
      <c r="S273" s="189">
        <v>0</v>
      </c>
      <c r="T273" s="19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290</v>
      </c>
      <c r="AT273" s="191" t="s">
        <v>154</v>
      </c>
      <c r="AU273" s="191" t="s">
        <v>89</v>
      </c>
      <c r="AY273" s="19" t="s">
        <v>151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89</v>
      </c>
      <c r="BK273" s="192">
        <f>ROUND(I273*H273,2)</f>
        <v>0</v>
      </c>
      <c r="BL273" s="19" t="s">
        <v>290</v>
      </c>
      <c r="BM273" s="191" t="s">
        <v>1255</v>
      </c>
    </row>
    <row r="274" spans="1:47" s="2" customFormat="1" ht="11.25">
      <c r="A274" s="36"/>
      <c r="B274" s="37"/>
      <c r="C274" s="38"/>
      <c r="D274" s="193" t="s">
        <v>161</v>
      </c>
      <c r="E274" s="38"/>
      <c r="F274" s="194" t="s">
        <v>1256</v>
      </c>
      <c r="G274" s="38"/>
      <c r="H274" s="38"/>
      <c r="I274" s="195"/>
      <c r="J274" s="38"/>
      <c r="K274" s="38"/>
      <c r="L274" s="41"/>
      <c r="M274" s="196"/>
      <c r="N274" s="197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161</v>
      </c>
      <c r="AU274" s="19" t="s">
        <v>89</v>
      </c>
    </row>
    <row r="275" spans="2:63" s="12" customFormat="1" ht="25.9" customHeight="1">
      <c r="B275" s="164"/>
      <c r="C275" s="165"/>
      <c r="D275" s="166" t="s">
        <v>75</v>
      </c>
      <c r="E275" s="167" t="s">
        <v>219</v>
      </c>
      <c r="F275" s="167" t="s">
        <v>1257</v>
      </c>
      <c r="G275" s="165"/>
      <c r="H275" s="165"/>
      <c r="I275" s="168"/>
      <c r="J275" s="169">
        <f>BK275</f>
        <v>0</v>
      </c>
      <c r="K275" s="165"/>
      <c r="L275" s="170"/>
      <c r="M275" s="171"/>
      <c r="N275" s="172"/>
      <c r="O275" s="172"/>
      <c r="P275" s="173">
        <f>P276</f>
        <v>0</v>
      </c>
      <c r="Q275" s="172"/>
      <c r="R275" s="173">
        <f>R276</f>
        <v>0</v>
      </c>
      <c r="S275" s="172"/>
      <c r="T275" s="174">
        <f>T276</f>
        <v>0</v>
      </c>
      <c r="AR275" s="175" t="s">
        <v>174</v>
      </c>
      <c r="AT275" s="176" t="s">
        <v>75</v>
      </c>
      <c r="AU275" s="176" t="s">
        <v>76</v>
      </c>
      <c r="AY275" s="175" t="s">
        <v>151</v>
      </c>
      <c r="BK275" s="177">
        <f>BK276</f>
        <v>0</v>
      </c>
    </row>
    <row r="276" spans="2:63" s="12" customFormat="1" ht="22.9" customHeight="1">
      <c r="B276" s="164"/>
      <c r="C276" s="165"/>
      <c r="D276" s="166" t="s">
        <v>75</v>
      </c>
      <c r="E276" s="178" t="s">
        <v>1258</v>
      </c>
      <c r="F276" s="178" t="s">
        <v>1259</v>
      </c>
      <c r="G276" s="165"/>
      <c r="H276" s="165"/>
      <c r="I276" s="168"/>
      <c r="J276" s="179">
        <f>BK276</f>
        <v>0</v>
      </c>
      <c r="K276" s="165"/>
      <c r="L276" s="170"/>
      <c r="M276" s="171"/>
      <c r="N276" s="172"/>
      <c r="O276" s="172"/>
      <c r="P276" s="173">
        <f>SUM(P277:P279)</f>
        <v>0</v>
      </c>
      <c r="Q276" s="172"/>
      <c r="R276" s="173">
        <f>SUM(R277:R279)</f>
        <v>0</v>
      </c>
      <c r="S276" s="172"/>
      <c r="T276" s="174">
        <f>SUM(T277:T279)</f>
        <v>0</v>
      </c>
      <c r="AR276" s="175" t="s">
        <v>174</v>
      </c>
      <c r="AT276" s="176" t="s">
        <v>75</v>
      </c>
      <c r="AU276" s="176" t="s">
        <v>83</v>
      </c>
      <c r="AY276" s="175" t="s">
        <v>151</v>
      </c>
      <c r="BK276" s="177">
        <f>SUM(BK277:BK279)</f>
        <v>0</v>
      </c>
    </row>
    <row r="277" spans="1:65" s="2" customFormat="1" ht="16.5" customHeight="1">
      <c r="A277" s="36"/>
      <c r="B277" s="37"/>
      <c r="C277" s="180" t="s">
        <v>748</v>
      </c>
      <c r="D277" s="180" t="s">
        <v>154</v>
      </c>
      <c r="E277" s="181" t="s">
        <v>1260</v>
      </c>
      <c r="F277" s="182" t="s">
        <v>1261</v>
      </c>
      <c r="G277" s="183" t="s">
        <v>215</v>
      </c>
      <c r="H277" s="184">
        <v>1</v>
      </c>
      <c r="I277" s="185"/>
      <c r="J277" s="186">
        <f>ROUND(I277*H277,2)</f>
        <v>0</v>
      </c>
      <c r="K277" s="182" t="s">
        <v>222</v>
      </c>
      <c r="L277" s="41"/>
      <c r="M277" s="187" t="s">
        <v>19</v>
      </c>
      <c r="N277" s="188" t="s">
        <v>48</v>
      </c>
      <c r="O277" s="66"/>
      <c r="P277" s="189">
        <f>O277*H277</f>
        <v>0</v>
      </c>
      <c r="Q277" s="189">
        <v>0</v>
      </c>
      <c r="R277" s="189">
        <f>Q277*H277</f>
        <v>0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210</v>
      </c>
      <c r="AT277" s="191" t="s">
        <v>154</v>
      </c>
      <c r="AU277" s="191" t="s">
        <v>89</v>
      </c>
      <c r="AY277" s="19" t="s">
        <v>151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89</v>
      </c>
      <c r="BK277" s="192">
        <f>ROUND(I277*H277,2)</f>
        <v>0</v>
      </c>
      <c r="BL277" s="19" t="s">
        <v>210</v>
      </c>
      <c r="BM277" s="191" t="s">
        <v>1262</v>
      </c>
    </row>
    <row r="278" spans="1:65" s="2" customFormat="1" ht="16.5" customHeight="1">
      <c r="A278" s="36"/>
      <c r="B278" s="37"/>
      <c r="C278" s="180" t="s">
        <v>753</v>
      </c>
      <c r="D278" s="180" t="s">
        <v>154</v>
      </c>
      <c r="E278" s="181" t="s">
        <v>1263</v>
      </c>
      <c r="F278" s="182" t="s">
        <v>1264</v>
      </c>
      <c r="G278" s="183" t="s">
        <v>205</v>
      </c>
      <c r="H278" s="184">
        <v>24</v>
      </c>
      <c r="I278" s="185"/>
      <c r="J278" s="186">
        <f>ROUND(I278*H278,2)</f>
        <v>0</v>
      </c>
      <c r="K278" s="182" t="s">
        <v>158</v>
      </c>
      <c r="L278" s="41"/>
      <c r="M278" s="187" t="s">
        <v>19</v>
      </c>
      <c r="N278" s="188" t="s">
        <v>48</v>
      </c>
      <c r="O278" s="66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1" t="s">
        <v>210</v>
      </c>
      <c r="AT278" s="191" t="s">
        <v>154</v>
      </c>
      <c r="AU278" s="191" t="s">
        <v>89</v>
      </c>
      <c r="AY278" s="19" t="s">
        <v>151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89</v>
      </c>
      <c r="BK278" s="192">
        <f>ROUND(I278*H278,2)</f>
        <v>0</v>
      </c>
      <c r="BL278" s="19" t="s">
        <v>210</v>
      </c>
      <c r="BM278" s="191" t="s">
        <v>1265</v>
      </c>
    </row>
    <row r="279" spans="1:47" s="2" customFormat="1" ht="11.25">
      <c r="A279" s="36"/>
      <c r="B279" s="37"/>
      <c r="C279" s="38"/>
      <c r="D279" s="193" t="s">
        <v>161</v>
      </c>
      <c r="E279" s="38"/>
      <c r="F279" s="194" t="s">
        <v>1266</v>
      </c>
      <c r="G279" s="38"/>
      <c r="H279" s="38"/>
      <c r="I279" s="195"/>
      <c r="J279" s="38"/>
      <c r="K279" s="38"/>
      <c r="L279" s="41"/>
      <c r="M279" s="196"/>
      <c r="N279" s="197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161</v>
      </c>
      <c r="AU279" s="19" t="s">
        <v>89</v>
      </c>
    </row>
    <row r="280" spans="2:63" s="12" customFormat="1" ht="25.9" customHeight="1">
      <c r="B280" s="164"/>
      <c r="C280" s="165"/>
      <c r="D280" s="166" t="s">
        <v>75</v>
      </c>
      <c r="E280" s="167" t="s">
        <v>1267</v>
      </c>
      <c r="F280" s="167" t="s">
        <v>1268</v>
      </c>
      <c r="G280" s="165"/>
      <c r="H280" s="165"/>
      <c r="I280" s="168"/>
      <c r="J280" s="169">
        <f>BK280</f>
        <v>0</v>
      </c>
      <c r="K280" s="165"/>
      <c r="L280" s="170"/>
      <c r="M280" s="171"/>
      <c r="N280" s="172"/>
      <c r="O280" s="172"/>
      <c r="P280" s="173">
        <f>SUM(P281:P284)</f>
        <v>0</v>
      </c>
      <c r="Q280" s="172"/>
      <c r="R280" s="173">
        <f>SUM(R281:R284)</f>
        <v>0</v>
      </c>
      <c r="S280" s="172"/>
      <c r="T280" s="174">
        <f>SUM(T281:T284)</f>
        <v>0</v>
      </c>
      <c r="AR280" s="175" t="s">
        <v>159</v>
      </c>
      <c r="AT280" s="176" t="s">
        <v>75</v>
      </c>
      <c r="AU280" s="176" t="s">
        <v>76</v>
      </c>
      <c r="AY280" s="175" t="s">
        <v>151</v>
      </c>
      <c r="BK280" s="177">
        <f>SUM(BK281:BK284)</f>
        <v>0</v>
      </c>
    </row>
    <row r="281" spans="1:65" s="2" customFormat="1" ht="21.75" customHeight="1">
      <c r="A281" s="36"/>
      <c r="B281" s="37"/>
      <c r="C281" s="180" t="s">
        <v>760</v>
      </c>
      <c r="D281" s="180" t="s">
        <v>154</v>
      </c>
      <c r="E281" s="181" t="s">
        <v>1269</v>
      </c>
      <c r="F281" s="182" t="s">
        <v>1270</v>
      </c>
      <c r="G281" s="183" t="s">
        <v>1271</v>
      </c>
      <c r="H281" s="184">
        <v>16</v>
      </c>
      <c r="I281" s="185"/>
      <c r="J281" s="186">
        <f>ROUND(I281*H281,2)</f>
        <v>0</v>
      </c>
      <c r="K281" s="182" t="s">
        <v>158</v>
      </c>
      <c r="L281" s="41"/>
      <c r="M281" s="187" t="s">
        <v>19</v>
      </c>
      <c r="N281" s="188" t="s">
        <v>48</v>
      </c>
      <c r="O281" s="66"/>
      <c r="P281" s="189">
        <f>O281*H281</f>
        <v>0</v>
      </c>
      <c r="Q281" s="189">
        <v>0</v>
      </c>
      <c r="R281" s="189">
        <f>Q281*H281</f>
        <v>0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1272</v>
      </c>
      <c r="AT281" s="191" t="s">
        <v>154</v>
      </c>
      <c r="AU281" s="191" t="s">
        <v>83</v>
      </c>
      <c r="AY281" s="19" t="s">
        <v>151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89</v>
      </c>
      <c r="BK281" s="192">
        <f>ROUND(I281*H281,2)</f>
        <v>0</v>
      </c>
      <c r="BL281" s="19" t="s">
        <v>1272</v>
      </c>
      <c r="BM281" s="191" t="s">
        <v>1273</v>
      </c>
    </row>
    <row r="282" spans="1:47" s="2" customFormat="1" ht="11.25">
      <c r="A282" s="36"/>
      <c r="B282" s="37"/>
      <c r="C282" s="38"/>
      <c r="D282" s="193" t="s">
        <v>161</v>
      </c>
      <c r="E282" s="38"/>
      <c r="F282" s="194" t="s">
        <v>1274</v>
      </c>
      <c r="G282" s="38"/>
      <c r="H282" s="38"/>
      <c r="I282" s="195"/>
      <c r="J282" s="38"/>
      <c r="K282" s="38"/>
      <c r="L282" s="41"/>
      <c r="M282" s="196"/>
      <c r="N282" s="197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161</v>
      </c>
      <c r="AU282" s="19" t="s">
        <v>83</v>
      </c>
    </row>
    <row r="283" spans="1:65" s="2" customFormat="1" ht="16.5" customHeight="1">
      <c r="A283" s="36"/>
      <c r="B283" s="37"/>
      <c r="C283" s="180" t="s">
        <v>241</v>
      </c>
      <c r="D283" s="180" t="s">
        <v>154</v>
      </c>
      <c r="E283" s="181" t="s">
        <v>1275</v>
      </c>
      <c r="F283" s="182" t="s">
        <v>1276</v>
      </c>
      <c r="G283" s="183" t="s">
        <v>1271</v>
      </c>
      <c r="H283" s="184">
        <v>4</v>
      </c>
      <c r="I283" s="185"/>
      <c r="J283" s="186">
        <f>ROUND(I283*H283,2)</f>
        <v>0</v>
      </c>
      <c r="K283" s="182" t="s">
        <v>158</v>
      </c>
      <c r="L283" s="41"/>
      <c r="M283" s="187" t="s">
        <v>19</v>
      </c>
      <c r="N283" s="188" t="s">
        <v>48</v>
      </c>
      <c r="O283" s="66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1" t="s">
        <v>1272</v>
      </c>
      <c r="AT283" s="191" t="s">
        <v>154</v>
      </c>
      <c r="AU283" s="191" t="s">
        <v>83</v>
      </c>
      <c r="AY283" s="19" t="s">
        <v>151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89</v>
      </c>
      <c r="BK283" s="192">
        <f>ROUND(I283*H283,2)</f>
        <v>0</v>
      </c>
      <c r="BL283" s="19" t="s">
        <v>1272</v>
      </c>
      <c r="BM283" s="191" t="s">
        <v>1277</v>
      </c>
    </row>
    <row r="284" spans="1:47" s="2" customFormat="1" ht="11.25">
      <c r="A284" s="36"/>
      <c r="B284" s="37"/>
      <c r="C284" s="38"/>
      <c r="D284" s="193" t="s">
        <v>161</v>
      </c>
      <c r="E284" s="38"/>
      <c r="F284" s="194" t="s">
        <v>1278</v>
      </c>
      <c r="G284" s="38"/>
      <c r="H284" s="38"/>
      <c r="I284" s="195"/>
      <c r="J284" s="38"/>
      <c r="K284" s="38"/>
      <c r="L284" s="41"/>
      <c r="M284" s="257"/>
      <c r="N284" s="258"/>
      <c r="O284" s="254"/>
      <c r="P284" s="254"/>
      <c r="Q284" s="254"/>
      <c r="R284" s="254"/>
      <c r="S284" s="254"/>
      <c r="T284" s="259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161</v>
      </c>
      <c r="AU284" s="19" t="s">
        <v>83</v>
      </c>
    </row>
    <row r="285" spans="1:31" s="2" customFormat="1" ht="6.95" customHeight="1">
      <c r="A285" s="36"/>
      <c r="B285" s="49"/>
      <c r="C285" s="50"/>
      <c r="D285" s="50"/>
      <c r="E285" s="50"/>
      <c r="F285" s="50"/>
      <c r="G285" s="50"/>
      <c r="H285" s="50"/>
      <c r="I285" s="50"/>
      <c r="J285" s="50"/>
      <c r="K285" s="50"/>
      <c r="L285" s="41"/>
      <c r="M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</row>
  </sheetData>
  <sheetProtection algorithmName="SHA-512" hashValue="4yXEI1p2wCpcWDaDHc0WUZl/vRVng/F+iBl+GkDe/T+/yv1RAjcrXSKFv7BjL6H66SkMOwUG5oxsV+uHUH6Yrg==" saltValue="cxD9mMU9MIMhqDBcTOJ6pLaB5ftD79ZeEYpDs47Kew86gJ7919PwSpDtOn96qVu5hDOOV8ku8++kxgRd+AkjWQ==" spinCount="100000" sheet="1" objects="1" scenarios="1" formatColumns="0" formatRows="0" autoFilter="0"/>
  <autoFilter ref="C98:K284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3" r:id="rId1" display="https://podminky.urs.cz/item/CS_URS_2023_01/612135101"/>
    <hyperlink ref="F106" r:id="rId2" display="https://podminky.urs.cz/item/CS_URS_2023_01/974031153"/>
    <hyperlink ref="F109" r:id="rId3" display="https://podminky.urs.cz/item/CS_URS_2023_01/997013213"/>
    <hyperlink ref="F111" r:id="rId4" display="https://podminky.urs.cz/item/CS_URS_2023_01/997013501"/>
    <hyperlink ref="F113" r:id="rId5" display="https://podminky.urs.cz/item/CS_URS_2023_01/997013509"/>
    <hyperlink ref="F116" r:id="rId6" display="https://podminky.urs.cz/item/CS_URS_2023_01/997013631"/>
    <hyperlink ref="F119" r:id="rId7" display="https://podminky.urs.cz/item/CS_URS_2023_01/998017002"/>
    <hyperlink ref="F123" r:id="rId8" display="https://podminky.urs.cz/item/CS_URS_2023_01/721140802"/>
    <hyperlink ref="F125" r:id="rId9" display="https://podminky.urs.cz/item/CS_URS_2023_01/721174042"/>
    <hyperlink ref="F127" r:id="rId10" display="https://podminky.urs.cz/item/CS_URS_2023_01/721174043"/>
    <hyperlink ref="F129" r:id="rId11" display="https://podminky.urs.cz/item/CS_URS_2023_01/721174044"/>
    <hyperlink ref="F131" r:id="rId12" display="https://podminky.urs.cz/item/CS_URS_2023_01/721174045"/>
    <hyperlink ref="F133" r:id="rId13" display="https://podminky.urs.cz/item/CS_URS_2023_01/721194104"/>
    <hyperlink ref="F135" r:id="rId14" display="https://podminky.urs.cz/item/CS_URS_2023_01/721194105"/>
    <hyperlink ref="F137" r:id="rId15" display="https://podminky.urs.cz/item/CS_URS_2023_01/721194109"/>
    <hyperlink ref="F144" r:id="rId16" display="https://podminky.urs.cz/item/CS_URS_2023_01/721290111"/>
    <hyperlink ref="F147" r:id="rId17" display="https://podminky.urs.cz/item/CS_URS_2023_01/998721102"/>
    <hyperlink ref="F149" r:id="rId18" display="https://podminky.urs.cz/item/CS_URS_2023_01/998721181"/>
    <hyperlink ref="F153" r:id="rId19" display="https://podminky.urs.cz/item/CS_URS_2023_01/722130801"/>
    <hyperlink ref="F155" r:id="rId20" display="https://podminky.urs.cz/item/CS_URS_2023_01/722174021"/>
    <hyperlink ref="F157" r:id="rId21" display="https://podminky.urs.cz/item/CS_URS_2023_01/722174022"/>
    <hyperlink ref="F159" r:id="rId22" display="https://podminky.urs.cz/item/CS_URS_2023_01/722174023"/>
    <hyperlink ref="F161" r:id="rId23" display="https://podminky.urs.cz/item/CS_URS_2023_01/722181231"/>
    <hyperlink ref="F166" r:id="rId24" display="https://podminky.urs.cz/item/CS_URS_2023_01/722181232"/>
    <hyperlink ref="F169" r:id="rId25" display="https://podminky.urs.cz/item/CS_URS_2023_01/722190401"/>
    <hyperlink ref="F172" r:id="rId26" display="https://podminky.urs.cz/item/CS_URS_2023_01/722220151"/>
    <hyperlink ref="F174" r:id="rId27" display="https://podminky.urs.cz/item/CS_URS_2023_01/722220161"/>
    <hyperlink ref="F177" r:id="rId28" display="https://podminky.urs.cz/item/CS_URS_2023_01/722232011"/>
    <hyperlink ref="F179" r:id="rId29" display="https://podminky.urs.cz/item/CS_URS_2023_01/722232012"/>
    <hyperlink ref="F182" r:id="rId30" display="https://podminky.urs.cz/item/CS_URS_2023_01/722239102"/>
    <hyperlink ref="F184" r:id="rId31" display="https://podminky.urs.cz/item/CS_URS_2023_01/722262211"/>
    <hyperlink ref="F186" r:id="rId32" display="https://podminky.urs.cz/item/CS_URS_2023_01/722290226"/>
    <hyperlink ref="F189" r:id="rId33" display="https://podminky.urs.cz/item/CS_URS_2023_01/998722102"/>
    <hyperlink ref="F191" r:id="rId34" display="https://podminky.urs.cz/item/CS_URS_2023_01/998722181"/>
    <hyperlink ref="F194" r:id="rId35" display="https://podminky.urs.cz/item/CS_URS_2023_01/723160204"/>
    <hyperlink ref="F196" r:id="rId36" display="https://podminky.urs.cz/item/CS_URS_2023_01/723160334"/>
    <hyperlink ref="F198" r:id="rId37" display="https://podminky.urs.cz/item/CS_URS_2023_01/723181023"/>
    <hyperlink ref="F201" r:id="rId38" display="https://podminky.urs.cz/item/CS_URS_2023_01/723181024"/>
    <hyperlink ref="F204" r:id="rId39" display="https://podminky.urs.cz/item/CS_URS_2023_01/723190105"/>
    <hyperlink ref="F206" r:id="rId40" display="https://podminky.urs.cz/item/CS_URS_2023_01/723190252"/>
    <hyperlink ref="F208" r:id="rId41" display="https://podminky.urs.cz/item/CS_URS_2023_01/723231172"/>
    <hyperlink ref="F210" r:id="rId42" display="https://podminky.urs.cz/item/CS_URS_2023_01/723231173"/>
    <hyperlink ref="F212" r:id="rId43" display="https://podminky.urs.cz/item/CS_URS_2023_01/723231174"/>
    <hyperlink ref="F214" r:id="rId44" display="https://podminky.urs.cz/item/CS_URS_2023_01/998723102"/>
    <hyperlink ref="F216" r:id="rId45" display="https://podminky.urs.cz/item/CS_URS_2023_01/998723181"/>
    <hyperlink ref="F219" r:id="rId46" display="https://podminky.urs.cz/item/CS_URS_2023_01/721226512"/>
    <hyperlink ref="F221" r:id="rId47" display="https://podminky.urs.cz/item/CS_URS_2023_01/725110814"/>
    <hyperlink ref="F223" r:id="rId48" display="https://podminky.urs.cz/item/CS_URS_2023_01/725119125"/>
    <hyperlink ref="F227" r:id="rId49" display="https://podminky.urs.cz/item/CS_URS_2023_01/725210821.1"/>
    <hyperlink ref="F229" r:id="rId50" display="https://podminky.urs.cz/item/CS_URS_2023_01/725219102"/>
    <hyperlink ref="F232" r:id="rId51" display="https://podminky.urs.cz/item/CS_URS_2023_01/725219102"/>
    <hyperlink ref="F235" r:id="rId52" display="https://podminky.urs.cz/item/CS_URS_2023_01/725240812"/>
    <hyperlink ref="F237" r:id="rId53" display="https://podminky.urs.cz/item/CS_URS_2023_01/725243902"/>
    <hyperlink ref="F241" r:id="rId54" display="https://podminky.urs.cz/item/CS_URS_2023_01/725310823"/>
    <hyperlink ref="F243" r:id="rId55" display="https://podminky.urs.cz/item/CS_URS_2023_01/725530823"/>
    <hyperlink ref="F247" r:id="rId56" display="https://podminky.urs.cz/item/CS_URS_2023_01/725820801.1"/>
    <hyperlink ref="F249" r:id="rId57" display="https://podminky.urs.cz/item/CS_URS_2023_01/725821321"/>
    <hyperlink ref="F251" r:id="rId58" display="https://podminky.urs.cz/item/CS_URS_2023_01/725829131"/>
    <hyperlink ref="F254" r:id="rId59" display="https://podminky.urs.cz/item/CS_URS_2023_01/725841332"/>
    <hyperlink ref="F256" r:id="rId60" display="https://podminky.urs.cz/item/CS_URS_2023_01/725860811.1"/>
    <hyperlink ref="F258" r:id="rId61" display="https://podminky.urs.cz/item/CS_URS_2023_01/725861102"/>
    <hyperlink ref="F260" r:id="rId62" display="https://podminky.urs.cz/item/CS_URS_2023_01/725865312"/>
    <hyperlink ref="F262" r:id="rId63" display="https://podminky.urs.cz/item/CS_URS_2023_01/725869203"/>
    <hyperlink ref="F265" r:id="rId64" display="https://podminky.urs.cz/item/CS_URS_2023_01/998725102"/>
    <hyperlink ref="F267" r:id="rId65" display="https://podminky.urs.cz/item/CS_URS_2023_01/998725181"/>
    <hyperlink ref="F270" r:id="rId66" display="https://podminky.urs.cz/item/CS_URS_2023_01/726111031"/>
    <hyperlink ref="F272" r:id="rId67" display="https://podminky.urs.cz/item/CS_URS_2023_01/998726112"/>
    <hyperlink ref="F274" r:id="rId68" display="https://podminky.urs.cz/item/CS_URS_2023_01/998726181"/>
    <hyperlink ref="F279" r:id="rId69" display="https://podminky.urs.cz/item/CS_URS_2023_01/230230016"/>
    <hyperlink ref="F282" r:id="rId70" display="https://podminky.urs.cz/item/CS_URS_2023_01/HZS2492"/>
    <hyperlink ref="F284" r:id="rId71" display="https://podminky.urs.cz/item/CS_URS_2023_01/HZS4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106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Opravy bytových jednotek OŘ Brno - VB ŽST Rousínov č.p.788</v>
      </c>
      <c r="F7" s="387"/>
      <c r="G7" s="387"/>
      <c r="H7" s="387"/>
      <c r="L7" s="22"/>
    </row>
    <row r="8" spans="2:12" s="1" customFormat="1" ht="12" customHeight="1">
      <c r="B8" s="22"/>
      <c r="D8" s="114" t="s">
        <v>107</v>
      </c>
      <c r="L8" s="22"/>
    </row>
    <row r="9" spans="1:31" s="2" customFormat="1" ht="16.5" customHeight="1">
      <c r="A9" s="36"/>
      <c r="B9" s="41"/>
      <c r="C9" s="36"/>
      <c r="D9" s="36"/>
      <c r="E9" s="386" t="s">
        <v>108</v>
      </c>
      <c r="F9" s="388"/>
      <c r="G9" s="388"/>
      <c r="H9" s="388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109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1279</v>
      </c>
      <c r="F11" s="388"/>
      <c r="G11" s="388"/>
      <c r="H11" s="388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39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40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42</v>
      </c>
      <c r="E32" s="36"/>
      <c r="F32" s="36"/>
      <c r="G32" s="36"/>
      <c r="H32" s="36"/>
      <c r="I32" s="36"/>
      <c r="J32" s="122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44</v>
      </c>
      <c r="G34" s="36"/>
      <c r="H34" s="36"/>
      <c r="I34" s="123" t="s">
        <v>43</v>
      </c>
      <c r="J34" s="123" t="s">
        <v>45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46</v>
      </c>
      <c r="E35" s="114" t="s">
        <v>47</v>
      </c>
      <c r="F35" s="125">
        <f>ROUND((SUM(BE91:BE181)),2)</f>
        <v>0</v>
      </c>
      <c r="G35" s="36"/>
      <c r="H35" s="36"/>
      <c r="I35" s="126">
        <v>0.21</v>
      </c>
      <c r="J35" s="125">
        <f>ROUND(((SUM(BE91:BE181))*I35),2)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48</v>
      </c>
      <c r="F36" s="125">
        <f>ROUND((SUM(BF91:BF181)),2)</f>
        <v>0</v>
      </c>
      <c r="G36" s="36"/>
      <c r="H36" s="36"/>
      <c r="I36" s="126">
        <v>0.15</v>
      </c>
      <c r="J36" s="125">
        <f>ROUND(((SUM(BF91:BF181))*I36),2)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49</v>
      </c>
      <c r="F37" s="125">
        <f>ROUND((SUM(BG91:BG181)),2)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50</v>
      </c>
      <c r="F38" s="125">
        <f>ROUND((SUM(BH91:BH181)),2)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51</v>
      </c>
      <c r="F39" s="125">
        <f>ROUND((SUM(BI91:BI181)),2)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52</v>
      </c>
      <c r="E41" s="129"/>
      <c r="F41" s="129"/>
      <c r="G41" s="130" t="s">
        <v>53</v>
      </c>
      <c r="H41" s="131" t="s">
        <v>54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111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Opravy bytových jednotek OŘ Brno - VB ŽST Rousínov č.p.788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108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109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SO 03 - Ústřední vytápění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Rousínov</v>
      </c>
      <c r="G56" s="38"/>
      <c r="H56" s="38"/>
      <c r="I56" s="31" t="s">
        <v>23</v>
      </c>
      <c r="J56" s="61" t="str">
        <f>IF(J14="","",J14)</f>
        <v>24. 8. 2020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Správa železniční dopravní cesty</v>
      </c>
      <c r="G58" s="38"/>
      <c r="H58" s="38"/>
      <c r="I58" s="31" t="s">
        <v>33</v>
      </c>
      <c r="J58" s="34" t="str">
        <f>E23</f>
        <v>APREA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112</v>
      </c>
      <c r="D61" s="139"/>
      <c r="E61" s="139"/>
      <c r="F61" s="139"/>
      <c r="G61" s="139"/>
      <c r="H61" s="139"/>
      <c r="I61" s="139"/>
      <c r="J61" s="140" t="s">
        <v>113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74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114</v>
      </c>
    </row>
    <row r="64" spans="2:12" s="9" customFormat="1" ht="24.95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J92</f>
        <v>0</v>
      </c>
      <c r="K64" s="143"/>
      <c r="L64" s="147"/>
    </row>
    <row r="65" spans="2:12" s="10" customFormat="1" ht="19.9" customHeight="1">
      <c r="B65" s="148"/>
      <c r="C65" s="99"/>
      <c r="D65" s="149" t="s">
        <v>1280</v>
      </c>
      <c r="E65" s="150"/>
      <c r="F65" s="150"/>
      <c r="G65" s="150"/>
      <c r="H65" s="150"/>
      <c r="I65" s="150"/>
      <c r="J65" s="151">
        <f>J93</f>
        <v>0</v>
      </c>
      <c r="K65" s="99"/>
      <c r="L65" s="152"/>
    </row>
    <row r="66" spans="2:12" s="10" customFormat="1" ht="19.9" customHeight="1">
      <c r="B66" s="148"/>
      <c r="C66" s="99"/>
      <c r="D66" s="149" t="s">
        <v>1281</v>
      </c>
      <c r="E66" s="150"/>
      <c r="F66" s="150"/>
      <c r="G66" s="150"/>
      <c r="H66" s="150"/>
      <c r="I66" s="150"/>
      <c r="J66" s="151">
        <f>J106</f>
        <v>0</v>
      </c>
      <c r="K66" s="99"/>
      <c r="L66" s="152"/>
    </row>
    <row r="67" spans="2:12" s="10" customFormat="1" ht="19.9" customHeight="1">
      <c r="B67" s="148"/>
      <c r="C67" s="99"/>
      <c r="D67" s="149" t="s">
        <v>1282</v>
      </c>
      <c r="E67" s="150"/>
      <c r="F67" s="150"/>
      <c r="G67" s="150"/>
      <c r="H67" s="150"/>
      <c r="I67" s="150"/>
      <c r="J67" s="151">
        <f>J124</f>
        <v>0</v>
      </c>
      <c r="K67" s="99"/>
      <c r="L67" s="152"/>
    </row>
    <row r="68" spans="2:12" s="10" customFormat="1" ht="19.9" customHeight="1">
      <c r="B68" s="148"/>
      <c r="C68" s="99"/>
      <c r="D68" s="149" t="s">
        <v>1283</v>
      </c>
      <c r="E68" s="150"/>
      <c r="F68" s="150"/>
      <c r="G68" s="150"/>
      <c r="H68" s="150"/>
      <c r="I68" s="150"/>
      <c r="J68" s="151">
        <f>J147</f>
        <v>0</v>
      </c>
      <c r="K68" s="99"/>
      <c r="L68" s="152"/>
    </row>
    <row r="69" spans="2:12" s="9" customFormat="1" ht="24.95" customHeight="1">
      <c r="B69" s="142"/>
      <c r="C69" s="143"/>
      <c r="D69" s="144" t="s">
        <v>918</v>
      </c>
      <c r="E69" s="145"/>
      <c r="F69" s="145"/>
      <c r="G69" s="145"/>
      <c r="H69" s="145"/>
      <c r="I69" s="145"/>
      <c r="J69" s="146">
        <f>J177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136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3" t="str">
        <f>E7</f>
        <v>Opravy bytových jednotek OŘ Brno - VB ŽST Rousínov č.p.788</v>
      </c>
      <c r="F79" s="394"/>
      <c r="G79" s="394"/>
      <c r="H79" s="394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107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93" t="s">
        <v>108</v>
      </c>
      <c r="F81" s="395"/>
      <c r="G81" s="395"/>
      <c r="H81" s="395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109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42" t="str">
        <f>E11</f>
        <v>SO 03 - Ústřední vytápění</v>
      </c>
      <c r="F83" s="395"/>
      <c r="G83" s="395"/>
      <c r="H83" s="395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F14</f>
        <v xml:space="preserve"> Rousínov</v>
      </c>
      <c r="G85" s="38"/>
      <c r="H85" s="38"/>
      <c r="I85" s="31" t="s">
        <v>23</v>
      </c>
      <c r="J85" s="61" t="str">
        <f>IF(J14="","",J14)</f>
        <v>24. 8. 2020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25</v>
      </c>
      <c r="D87" s="38"/>
      <c r="E87" s="38"/>
      <c r="F87" s="29" t="str">
        <f>E17</f>
        <v>Správa železniční dopravní cesty</v>
      </c>
      <c r="G87" s="38"/>
      <c r="H87" s="38"/>
      <c r="I87" s="31" t="s">
        <v>33</v>
      </c>
      <c r="J87" s="34" t="str">
        <f>E23</f>
        <v>APREA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31</v>
      </c>
      <c r="D88" s="38"/>
      <c r="E88" s="38"/>
      <c r="F88" s="29" t="str">
        <f>IF(E20="","",E20)</f>
        <v>Vyplň údaj</v>
      </c>
      <c r="G88" s="38"/>
      <c r="H88" s="38"/>
      <c r="I88" s="31" t="s">
        <v>38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3"/>
      <c r="B90" s="154"/>
      <c r="C90" s="155" t="s">
        <v>137</v>
      </c>
      <c r="D90" s="156" t="s">
        <v>61</v>
      </c>
      <c r="E90" s="156" t="s">
        <v>57</v>
      </c>
      <c r="F90" s="156" t="s">
        <v>58</v>
      </c>
      <c r="G90" s="156" t="s">
        <v>138</v>
      </c>
      <c r="H90" s="156" t="s">
        <v>139</v>
      </c>
      <c r="I90" s="156" t="s">
        <v>140</v>
      </c>
      <c r="J90" s="156" t="s">
        <v>113</v>
      </c>
      <c r="K90" s="157" t="s">
        <v>141</v>
      </c>
      <c r="L90" s="158"/>
      <c r="M90" s="70" t="s">
        <v>19</v>
      </c>
      <c r="N90" s="71" t="s">
        <v>46</v>
      </c>
      <c r="O90" s="71" t="s">
        <v>142</v>
      </c>
      <c r="P90" s="71" t="s">
        <v>143</v>
      </c>
      <c r="Q90" s="71" t="s">
        <v>144</v>
      </c>
      <c r="R90" s="71" t="s">
        <v>145</v>
      </c>
      <c r="S90" s="71" t="s">
        <v>146</v>
      </c>
      <c r="T90" s="72" t="s">
        <v>147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3" s="2" customFormat="1" ht="22.9" customHeight="1">
      <c r="A91" s="36"/>
      <c r="B91" s="37"/>
      <c r="C91" s="77" t="s">
        <v>148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P92+P177</f>
        <v>0</v>
      </c>
      <c r="Q91" s="74"/>
      <c r="R91" s="161">
        <f>R92+R177</f>
        <v>0.6271100000000001</v>
      </c>
      <c r="S91" s="74"/>
      <c r="T91" s="162">
        <f>T92+T177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75</v>
      </c>
      <c r="AU91" s="19" t="s">
        <v>114</v>
      </c>
      <c r="BK91" s="163">
        <f>BK92+BK177</f>
        <v>0</v>
      </c>
    </row>
    <row r="92" spans="2:63" s="12" customFormat="1" ht="25.9" customHeight="1">
      <c r="B92" s="164"/>
      <c r="C92" s="165"/>
      <c r="D92" s="166" t="s">
        <v>75</v>
      </c>
      <c r="E92" s="167" t="s">
        <v>368</v>
      </c>
      <c r="F92" s="167" t="s">
        <v>369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P93+P106+P124+P147</f>
        <v>0</v>
      </c>
      <c r="Q92" s="172"/>
      <c r="R92" s="173">
        <f>R93+R106+R124+R147</f>
        <v>0.6271100000000001</v>
      </c>
      <c r="S92" s="172"/>
      <c r="T92" s="174">
        <f>T93+T106+T124+T147</f>
        <v>0</v>
      </c>
      <c r="AR92" s="175" t="s">
        <v>89</v>
      </c>
      <c r="AT92" s="176" t="s">
        <v>75</v>
      </c>
      <c r="AU92" s="176" t="s">
        <v>76</v>
      </c>
      <c r="AY92" s="175" t="s">
        <v>151</v>
      </c>
      <c r="BK92" s="177">
        <f>BK93+BK106+BK124+BK147</f>
        <v>0</v>
      </c>
    </row>
    <row r="93" spans="2:63" s="12" customFormat="1" ht="22.9" customHeight="1">
      <c r="B93" s="164"/>
      <c r="C93" s="165"/>
      <c r="D93" s="166" t="s">
        <v>75</v>
      </c>
      <c r="E93" s="178" t="s">
        <v>1284</v>
      </c>
      <c r="F93" s="178" t="s">
        <v>1285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SUM(P94:P105)</f>
        <v>0</v>
      </c>
      <c r="Q93" s="172"/>
      <c r="R93" s="173">
        <f>SUM(R94:R105)</f>
        <v>0.07003</v>
      </c>
      <c r="S93" s="172"/>
      <c r="T93" s="174">
        <f>SUM(T94:T105)</f>
        <v>0</v>
      </c>
      <c r="AR93" s="175" t="s">
        <v>89</v>
      </c>
      <c r="AT93" s="176" t="s">
        <v>75</v>
      </c>
      <c r="AU93" s="176" t="s">
        <v>83</v>
      </c>
      <c r="AY93" s="175" t="s">
        <v>151</v>
      </c>
      <c r="BK93" s="177">
        <f>SUM(BK94:BK105)</f>
        <v>0</v>
      </c>
    </row>
    <row r="94" spans="1:65" s="2" customFormat="1" ht="21.75" customHeight="1">
      <c r="A94" s="36"/>
      <c r="B94" s="37"/>
      <c r="C94" s="180" t="s">
        <v>83</v>
      </c>
      <c r="D94" s="180" t="s">
        <v>154</v>
      </c>
      <c r="E94" s="181" t="s">
        <v>1286</v>
      </c>
      <c r="F94" s="182" t="s">
        <v>1287</v>
      </c>
      <c r="G94" s="183" t="s">
        <v>1032</v>
      </c>
      <c r="H94" s="184">
        <v>1</v>
      </c>
      <c r="I94" s="185"/>
      <c r="J94" s="186">
        <f>ROUND(I94*H94,2)</f>
        <v>0</v>
      </c>
      <c r="K94" s="182" t="s">
        <v>158</v>
      </c>
      <c r="L94" s="41"/>
      <c r="M94" s="187" t="s">
        <v>19</v>
      </c>
      <c r="N94" s="188" t="s">
        <v>48</v>
      </c>
      <c r="O94" s="66"/>
      <c r="P94" s="189">
        <f>O94*H94</f>
        <v>0</v>
      </c>
      <c r="Q94" s="189">
        <v>0.06781</v>
      </c>
      <c r="R94" s="189">
        <f>Q94*H94</f>
        <v>0.06781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290</v>
      </c>
      <c r="AT94" s="191" t="s">
        <v>154</v>
      </c>
      <c r="AU94" s="191" t="s">
        <v>89</v>
      </c>
      <c r="AY94" s="19" t="s">
        <v>151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89</v>
      </c>
      <c r="BK94" s="192">
        <f>ROUND(I94*H94,2)</f>
        <v>0</v>
      </c>
      <c r="BL94" s="19" t="s">
        <v>290</v>
      </c>
      <c r="BM94" s="191" t="s">
        <v>1288</v>
      </c>
    </row>
    <row r="95" spans="1:47" s="2" customFormat="1" ht="11.25">
      <c r="A95" s="36"/>
      <c r="B95" s="37"/>
      <c r="C95" s="38"/>
      <c r="D95" s="193" t="s">
        <v>161</v>
      </c>
      <c r="E95" s="38"/>
      <c r="F95" s="194" t="s">
        <v>1289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161</v>
      </c>
      <c r="AU95" s="19" t="s">
        <v>89</v>
      </c>
    </row>
    <row r="96" spans="1:65" s="2" customFormat="1" ht="16.5" customHeight="1">
      <c r="A96" s="36"/>
      <c r="B96" s="37"/>
      <c r="C96" s="180" t="s">
        <v>89</v>
      </c>
      <c r="D96" s="180" t="s">
        <v>154</v>
      </c>
      <c r="E96" s="181" t="s">
        <v>1290</v>
      </c>
      <c r="F96" s="182" t="s">
        <v>1291</v>
      </c>
      <c r="G96" s="183" t="s">
        <v>215</v>
      </c>
      <c r="H96" s="184">
        <v>1</v>
      </c>
      <c r="I96" s="185"/>
      <c r="J96" s="186">
        <f>ROUND(I96*H96,2)</f>
        <v>0</v>
      </c>
      <c r="K96" s="182" t="s">
        <v>158</v>
      </c>
      <c r="L96" s="41"/>
      <c r="M96" s="187" t="s">
        <v>19</v>
      </c>
      <c r="N96" s="188" t="s">
        <v>48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290</v>
      </c>
      <c r="AT96" s="191" t="s">
        <v>154</v>
      </c>
      <c r="AU96" s="191" t="s">
        <v>89</v>
      </c>
      <c r="AY96" s="19" t="s">
        <v>151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89</v>
      </c>
      <c r="BK96" s="192">
        <f>ROUND(I96*H96,2)</f>
        <v>0</v>
      </c>
      <c r="BL96" s="19" t="s">
        <v>290</v>
      </c>
      <c r="BM96" s="191" t="s">
        <v>1292</v>
      </c>
    </row>
    <row r="97" spans="1:47" s="2" customFormat="1" ht="11.25">
      <c r="A97" s="36"/>
      <c r="B97" s="37"/>
      <c r="C97" s="38"/>
      <c r="D97" s="193" t="s">
        <v>161</v>
      </c>
      <c r="E97" s="38"/>
      <c r="F97" s="194" t="s">
        <v>1293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161</v>
      </c>
      <c r="AU97" s="19" t="s">
        <v>89</v>
      </c>
    </row>
    <row r="98" spans="1:65" s="2" customFormat="1" ht="24.2" customHeight="1">
      <c r="A98" s="36"/>
      <c r="B98" s="37"/>
      <c r="C98" s="180" t="s">
        <v>174</v>
      </c>
      <c r="D98" s="180" t="s">
        <v>154</v>
      </c>
      <c r="E98" s="181" t="s">
        <v>1294</v>
      </c>
      <c r="F98" s="182" t="s">
        <v>1295</v>
      </c>
      <c r="G98" s="183" t="s">
        <v>1032</v>
      </c>
      <c r="H98" s="184">
        <v>1</v>
      </c>
      <c r="I98" s="185"/>
      <c r="J98" s="186">
        <f>ROUND(I98*H98,2)</f>
        <v>0</v>
      </c>
      <c r="K98" s="182" t="s">
        <v>158</v>
      </c>
      <c r="L98" s="41"/>
      <c r="M98" s="187" t="s">
        <v>19</v>
      </c>
      <c r="N98" s="188" t="s">
        <v>48</v>
      </c>
      <c r="O98" s="66"/>
      <c r="P98" s="189">
        <f>O98*H98</f>
        <v>0</v>
      </c>
      <c r="Q98" s="189">
        <v>0.0009</v>
      </c>
      <c r="R98" s="189">
        <f>Q98*H98</f>
        <v>0.0009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290</v>
      </c>
      <c r="AT98" s="191" t="s">
        <v>154</v>
      </c>
      <c r="AU98" s="191" t="s">
        <v>89</v>
      </c>
      <c r="AY98" s="19" t="s">
        <v>151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89</v>
      </c>
      <c r="BK98" s="192">
        <f>ROUND(I98*H98,2)</f>
        <v>0</v>
      </c>
      <c r="BL98" s="19" t="s">
        <v>290</v>
      </c>
      <c r="BM98" s="191" t="s">
        <v>1296</v>
      </c>
    </row>
    <row r="99" spans="1:47" s="2" customFormat="1" ht="11.25">
      <c r="A99" s="36"/>
      <c r="B99" s="37"/>
      <c r="C99" s="38"/>
      <c r="D99" s="193" t="s">
        <v>161</v>
      </c>
      <c r="E99" s="38"/>
      <c r="F99" s="194" t="s">
        <v>1297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161</v>
      </c>
      <c r="AU99" s="19" t="s">
        <v>89</v>
      </c>
    </row>
    <row r="100" spans="1:65" s="2" customFormat="1" ht="21.75" customHeight="1">
      <c r="A100" s="36"/>
      <c r="B100" s="37"/>
      <c r="C100" s="180" t="s">
        <v>159</v>
      </c>
      <c r="D100" s="180" t="s">
        <v>154</v>
      </c>
      <c r="E100" s="181" t="s">
        <v>1298</v>
      </c>
      <c r="F100" s="182" t="s">
        <v>1299</v>
      </c>
      <c r="G100" s="183" t="s">
        <v>205</v>
      </c>
      <c r="H100" s="184">
        <v>3</v>
      </c>
      <c r="I100" s="185"/>
      <c r="J100" s="186">
        <f>ROUND(I100*H100,2)</f>
        <v>0</v>
      </c>
      <c r="K100" s="182" t="s">
        <v>158</v>
      </c>
      <c r="L100" s="41"/>
      <c r="M100" s="187" t="s">
        <v>19</v>
      </c>
      <c r="N100" s="188" t="s">
        <v>48</v>
      </c>
      <c r="O100" s="66"/>
      <c r="P100" s="189">
        <f>O100*H100</f>
        <v>0</v>
      </c>
      <c r="Q100" s="189">
        <v>0.00044</v>
      </c>
      <c r="R100" s="189">
        <f>Q100*H100</f>
        <v>0.00132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290</v>
      </c>
      <c r="AT100" s="191" t="s">
        <v>154</v>
      </c>
      <c r="AU100" s="191" t="s">
        <v>89</v>
      </c>
      <c r="AY100" s="19" t="s">
        <v>151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89</v>
      </c>
      <c r="BK100" s="192">
        <f>ROUND(I100*H100,2)</f>
        <v>0</v>
      </c>
      <c r="BL100" s="19" t="s">
        <v>290</v>
      </c>
      <c r="BM100" s="191" t="s">
        <v>1300</v>
      </c>
    </row>
    <row r="101" spans="1:47" s="2" customFormat="1" ht="11.25">
      <c r="A101" s="36"/>
      <c r="B101" s="37"/>
      <c r="C101" s="38"/>
      <c r="D101" s="193" t="s">
        <v>161</v>
      </c>
      <c r="E101" s="38"/>
      <c r="F101" s="194" t="s">
        <v>1301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161</v>
      </c>
      <c r="AU101" s="19" t="s">
        <v>89</v>
      </c>
    </row>
    <row r="102" spans="1:65" s="2" customFormat="1" ht="24.2" customHeight="1">
      <c r="A102" s="36"/>
      <c r="B102" s="37"/>
      <c r="C102" s="180" t="s">
        <v>212</v>
      </c>
      <c r="D102" s="180" t="s">
        <v>154</v>
      </c>
      <c r="E102" s="181" t="s">
        <v>1302</v>
      </c>
      <c r="F102" s="182" t="s">
        <v>1303</v>
      </c>
      <c r="G102" s="183" t="s">
        <v>342</v>
      </c>
      <c r="H102" s="184">
        <v>0.07</v>
      </c>
      <c r="I102" s="185"/>
      <c r="J102" s="186">
        <f>ROUND(I102*H102,2)</f>
        <v>0</v>
      </c>
      <c r="K102" s="182" t="s">
        <v>158</v>
      </c>
      <c r="L102" s="41"/>
      <c r="M102" s="187" t="s">
        <v>19</v>
      </c>
      <c r="N102" s="188" t="s">
        <v>48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290</v>
      </c>
      <c r="AT102" s="191" t="s">
        <v>154</v>
      </c>
      <c r="AU102" s="191" t="s">
        <v>89</v>
      </c>
      <c r="AY102" s="19" t="s">
        <v>151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89</v>
      </c>
      <c r="BK102" s="192">
        <f>ROUND(I102*H102,2)</f>
        <v>0</v>
      </c>
      <c r="BL102" s="19" t="s">
        <v>290</v>
      </c>
      <c r="BM102" s="191" t="s">
        <v>1304</v>
      </c>
    </row>
    <row r="103" spans="1:47" s="2" customFormat="1" ht="11.25">
      <c r="A103" s="36"/>
      <c r="B103" s="37"/>
      <c r="C103" s="38"/>
      <c r="D103" s="193" t="s">
        <v>161</v>
      </c>
      <c r="E103" s="38"/>
      <c r="F103" s="194" t="s">
        <v>1305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161</v>
      </c>
      <c r="AU103" s="19" t="s">
        <v>89</v>
      </c>
    </row>
    <row r="104" spans="1:65" s="2" customFormat="1" ht="24.2" customHeight="1">
      <c r="A104" s="36"/>
      <c r="B104" s="37"/>
      <c r="C104" s="180" t="s">
        <v>218</v>
      </c>
      <c r="D104" s="180" t="s">
        <v>154</v>
      </c>
      <c r="E104" s="181" t="s">
        <v>1306</v>
      </c>
      <c r="F104" s="182" t="s">
        <v>1307</v>
      </c>
      <c r="G104" s="183" t="s">
        <v>342</v>
      </c>
      <c r="H104" s="184">
        <v>0.07</v>
      </c>
      <c r="I104" s="185"/>
      <c r="J104" s="186">
        <f>ROUND(I104*H104,2)</f>
        <v>0</v>
      </c>
      <c r="K104" s="182" t="s">
        <v>158</v>
      </c>
      <c r="L104" s="41"/>
      <c r="M104" s="187" t="s">
        <v>19</v>
      </c>
      <c r="N104" s="188" t="s">
        <v>48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290</v>
      </c>
      <c r="AT104" s="191" t="s">
        <v>154</v>
      </c>
      <c r="AU104" s="191" t="s">
        <v>89</v>
      </c>
      <c r="AY104" s="19" t="s">
        <v>151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89</v>
      </c>
      <c r="BK104" s="192">
        <f>ROUND(I104*H104,2)</f>
        <v>0</v>
      </c>
      <c r="BL104" s="19" t="s">
        <v>290</v>
      </c>
      <c r="BM104" s="191" t="s">
        <v>1308</v>
      </c>
    </row>
    <row r="105" spans="1:47" s="2" customFormat="1" ht="11.25">
      <c r="A105" s="36"/>
      <c r="B105" s="37"/>
      <c r="C105" s="38"/>
      <c r="D105" s="193" t="s">
        <v>161</v>
      </c>
      <c r="E105" s="38"/>
      <c r="F105" s="194" t="s">
        <v>1309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161</v>
      </c>
      <c r="AU105" s="19" t="s">
        <v>89</v>
      </c>
    </row>
    <row r="106" spans="2:63" s="12" customFormat="1" ht="22.9" customHeight="1">
      <c r="B106" s="164"/>
      <c r="C106" s="165"/>
      <c r="D106" s="166" t="s">
        <v>75</v>
      </c>
      <c r="E106" s="178" t="s">
        <v>1310</v>
      </c>
      <c r="F106" s="178" t="s">
        <v>1311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SUM(P107:P123)</f>
        <v>0</v>
      </c>
      <c r="Q106" s="172"/>
      <c r="R106" s="173">
        <f>SUM(R107:R123)</f>
        <v>0.06462</v>
      </c>
      <c r="S106" s="172"/>
      <c r="T106" s="174">
        <f>SUM(T107:T123)</f>
        <v>0</v>
      </c>
      <c r="AR106" s="175" t="s">
        <v>89</v>
      </c>
      <c r="AT106" s="176" t="s">
        <v>75</v>
      </c>
      <c r="AU106" s="176" t="s">
        <v>83</v>
      </c>
      <c r="AY106" s="175" t="s">
        <v>151</v>
      </c>
      <c r="BK106" s="177">
        <f>SUM(BK107:BK123)</f>
        <v>0</v>
      </c>
    </row>
    <row r="107" spans="1:65" s="2" customFormat="1" ht="16.5" customHeight="1">
      <c r="A107" s="36"/>
      <c r="B107" s="37"/>
      <c r="C107" s="180" t="s">
        <v>226</v>
      </c>
      <c r="D107" s="180" t="s">
        <v>154</v>
      </c>
      <c r="E107" s="181" t="s">
        <v>1312</v>
      </c>
      <c r="F107" s="182" t="s">
        <v>1313</v>
      </c>
      <c r="G107" s="183" t="s">
        <v>205</v>
      </c>
      <c r="H107" s="184">
        <v>66</v>
      </c>
      <c r="I107" s="185"/>
      <c r="J107" s="186">
        <f>ROUND(I107*H107,2)</f>
        <v>0</v>
      </c>
      <c r="K107" s="182" t="s">
        <v>158</v>
      </c>
      <c r="L107" s="41"/>
      <c r="M107" s="187" t="s">
        <v>19</v>
      </c>
      <c r="N107" s="188" t="s">
        <v>48</v>
      </c>
      <c r="O107" s="66"/>
      <c r="P107" s="189">
        <f>O107*H107</f>
        <v>0</v>
      </c>
      <c r="Q107" s="189">
        <v>0.00047</v>
      </c>
      <c r="R107" s="189">
        <f>Q107*H107</f>
        <v>0.03102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290</v>
      </c>
      <c r="AT107" s="191" t="s">
        <v>154</v>
      </c>
      <c r="AU107" s="191" t="s">
        <v>89</v>
      </c>
      <c r="AY107" s="19" t="s">
        <v>151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89</v>
      </c>
      <c r="BK107" s="192">
        <f>ROUND(I107*H107,2)</f>
        <v>0</v>
      </c>
      <c r="BL107" s="19" t="s">
        <v>290</v>
      </c>
      <c r="BM107" s="191" t="s">
        <v>1314</v>
      </c>
    </row>
    <row r="108" spans="1:47" s="2" customFormat="1" ht="11.25">
      <c r="A108" s="36"/>
      <c r="B108" s="37"/>
      <c r="C108" s="38"/>
      <c r="D108" s="193" t="s">
        <v>161</v>
      </c>
      <c r="E108" s="38"/>
      <c r="F108" s="194" t="s">
        <v>1315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161</v>
      </c>
      <c r="AU108" s="19" t="s">
        <v>89</v>
      </c>
    </row>
    <row r="109" spans="1:65" s="2" customFormat="1" ht="16.5" customHeight="1">
      <c r="A109" s="36"/>
      <c r="B109" s="37"/>
      <c r="C109" s="180" t="s">
        <v>223</v>
      </c>
      <c r="D109" s="180" t="s">
        <v>154</v>
      </c>
      <c r="E109" s="181" t="s">
        <v>1316</v>
      </c>
      <c r="F109" s="182" t="s">
        <v>1317</v>
      </c>
      <c r="G109" s="183" t="s">
        <v>205</v>
      </c>
      <c r="H109" s="184">
        <v>28</v>
      </c>
      <c r="I109" s="185"/>
      <c r="J109" s="186">
        <f>ROUND(I109*H109,2)</f>
        <v>0</v>
      </c>
      <c r="K109" s="182" t="s">
        <v>158</v>
      </c>
      <c r="L109" s="41"/>
      <c r="M109" s="187" t="s">
        <v>19</v>
      </c>
      <c r="N109" s="188" t="s">
        <v>48</v>
      </c>
      <c r="O109" s="66"/>
      <c r="P109" s="189">
        <f>O109*H109</f>
        <v>0</v>
      </c>
      <c r="Q109" s="189">
        <v>0.00058</v>
      </c>
      <c r="R109" s="189">
        <f>Q109*H109</f>
        <v>0.01624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290</v>
      </c>
      <c r="AT109" s="191" t="s">
        <v>154</v>
      </c>
      <c r="AU109" s="191" t="s">
        <v>89</v>
      </c>
      <c r="AY109" s="19" t="s">
        <v>151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89</v>
      </c>
      <c r="BK109" s="192">
        <f>ROUND(I109*H109,2)</f>
        <v>0</v>
      </c>
      <c r="BL109" s="19" t="s">
        <v>290</v>
      </c>
      <c r="BM109" s="191" t="s">
        <v>1318</v>
      </c>
    </row>
    <row r="110" spans="1:47" s="2" customFormat="1" ht="11.25">
      <c r="A110" s="36"/>
      <c r="B110" s="37"/>
      <c r="C110" s="38"/>
      <c r="D110" s="193" t="s">
        <v>161</v>
      </c>
      <c r="E110" s="38"/>
      <c r="F110" s="194" t="s">
        <v>1319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161</v>
      </c>
      <c r="AU110" s="19" t="s">
        <v>89</v>
      </c>
    </row>
    <row r="111" spans="1:65" s="2" customFormat="1" ht="16.5" customHeight="1">
      <c r="A111" s="36"/>
      <c r="B111" s="37"/>
      <c r="C111" s="180" t="s">
        <v>236</v>
      </c>
      <c r="D111" s="180" t="s">
        <v>154</v>
      </c>
      <c r="E111" s="181" t="s">
        <v>1320</v>
      </c>
      <c r="F111" s="182" t="s">
        <v>1321</v>
      </c>
      <c r="G111" s="183" t="s">
        <v>205</v>
      </c>
      <c r="H111" s="184">
        <v>8</v>
      </c>
      <c r="I111" s="185"/>
      <c r="J111" s="186">
        <f>ROUND(I111*H111,2)</f>
        <v>0</v>
      </c>
      <c r="K111" s="182" t="s">
        <v>158</v>
      </c>
      <c r="L111" s="41"/>
      <c r="M111" s="187" t="s">
        <v>19</v>
      </c>
      <c r="N111" s="188" t="s">
        <v>48</v>
      </c>
      <c r="O111" s="66"/>
      <c r="P111" s="189">
        <f>O111*H111</f>
        <v>0</v>
      </c>
      <c r="Q111" s="189">
        <v>0.00073</v>
      </c>
      <c r="R111" s="189">
        <f>Q111*H111</f>
        <v>0.00584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290</v>
      </c>
      <c r="AT111" s="191" t="s">
        <v>154</v>
      </c>
      <c r="AU111" s="191" t="s">
        <v>89</v>
      </c>
      <c r="AY111" s="19" t="s">
        <v>151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89</v>
      </c>
      <c r="BK111" s="192">
        <f>ROUND(I111*H111,2)</f>
        <v>0</v>
      </c>
      <c r="BL111" s="19" t="s">
        <v>290</v>
      </c>
      <c r="BM111" s="191" t="s">
        <v>1322</v>
      </c>
    </row>
    <row r="112" spans="1:47" s="2" customFormat="1" ht="11.25">
      <c r="A112" s="36"/>
      <c r="B112" s="37"/>
      <c r="C112" s="38"/>
      <c r="D112" s="193" t="s">
        <v>161</v>
      </c>
      <c r="E112" s="38"/>
      <c r="F112" s="194" t="s">
        <v>1323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161</v>
      </c>
      <c r="AU112" s="19" t="s">
        <v>89</v>
      </c>
    </row>
    <row r="113" spans="1:65" s="2" customFormat="1" ht="16.5" customHeight="1">
      <c r="A113" s="36"/>
      <c r="B113" s="37"/>
      <c r="C113" s="180" t="s">
        <v>243</v>
      </c>
      <c r="D113" s="180" t="s">
        <v>154</v>
      </c>
      <c r="E113" s="181" t="s">
        <v>1324</v>
      </c>
      <c r="F113" s="182" t="s">
        <v>1325</v>
      </c>
      <c r="G113" s="183" t="s">
        <v>205</v>
      </c>
      <c r="H113" s="184">
        <v>102</v>
      </c>
      <c r="I113" s="185"/>
      <c r="J113" s="186">
        <f>ROUND(I113*H113,2)</f>
        <v>0</v>
      </c>
      <c r="K113" s="182" t="s">
        <v>158</v>
      </c>
      <c r="L113" s="41"/>
      <c r="M113" s="187" t="s">
        <v>19</v>
      </c>
      <c r="N113" s="188" t="s">
        <v>48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290</v>
      </c>
      <c r="AT113" s="191" t="s">
        <v>154</v>
      </c>
      <c r="AU113" s="191" t="s">
        <v>89</v>
      </c>
      <c r="AY113" s="19" t="s">
        <v>151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89</v>
      </c>
      <c r="BK113" s="192">
        <f>ROUND(I113*H113,2)</f>
        <v>0</v>
      </c>
      <c r="BL113" s="19" t="s">
        <v>290</v>
      </c>
      <c r="BM113" s="191" t="s">
        <v>1326</v>
      </c>
    </row>
    <row r="114" spans="1:47" s="2" customFormat="1" ht="11.25">
      <c r="A114" s="36"/>
      <c r="B114" s="37"/>
      <c r="C114" s="38"/>
      <c r="D114" s="193" t="s">
        <v>161</v>
      </c>
      <c r="E114" s="38"/>
      <c r="F114" s="194" t="s">
        <v>1327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161</v>
      </c>
      <c r="AU114" s="19" t="s">
        <v>89</v>
      </c>
    </row>
    <row r="115" spans="1:65" s="2" customFormat="1" ht="33" customHeight="1">
      <c r="A115" s="36"/>
      <c r="B115" s="37"/>
      <c r="C115" s="180" t="s">
        <v>251</v>
      </c>
      <c r="D115" s="180" t="s">
        <v>154</v>
      </c>
      <c r="E115" s="181" t="s">
        <v>1328</v>
      </c>
      <c r="F115" s="182" t="s">
        <v>1329</v>
      </c>
      <c r="G115" s="183" t="s">
        <v>205</v>
      </c>
      <c r="H115" s="184">
        <v>96</v>
      </c>
      <c r="I115" s="185"/>
      <c r="J115" s="186">
        <f>ROUND(I115*H115,2)</f>
        <v>0</v>
      </c>
      <c r="K115" s="182" t="s">
        <v>158</v>
      </c>
      <c r="L115" s="41"/>
      <c r="M115" s="187" t="s">
        <v>19</v>
      </c>
      <c r="N115" s="188" t="s">
        <v>48</v>
      </c>
      <c r="O115" s="66"/>
      <c r="P115" s="189">
        <f>O115*H115</f>
        <v>0</v>
      </c>
      <c r="Q115" s="189">
        <v>0.00012</v>
      </c>
      <c r="R115" s="189">
        <f>Q115*H115</f>
        <v>0.01152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290</v>
      </c>
      <c r="AT115" s="191" t="s">
        <v>154</v>
      </c>
      <c r="AU115" s="191" t="s">
        <v>89</v>
      </c>
      <c r="AY115" s="19" t="s">
        <v>151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89</v>
      </c>
      <c r="BK115" s="192">
        <f>ROUND(I115*H115,2)</f>
        <v>0</v>
      </c>
      <c r="BL115" s="19" t="s">
        <v>290</v>
      </c>
      <c r="BM115" s="191" t="s">
        <v>1330</v>
      </c>
    </row>
    <row r="116" spans="1:47" s="2" customFormat="1" ht="11.25">
      <c r="A116" s="36"/>
      <c r="B116" s="37"/>
      <c r="C116" s="38"/>
      <c r="D116" s="193" t="s">
        <v>161</v>
      </c>
      <c r="E116" s="38"/>
      <c r="F116" s="194" t="s">
        <v>1331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161</v>
      </c>
      <c r="AU116" s="19" t="s">
        <v>89</v>
      </c>
    </row>
    <row r="117" spans="2:51" s="13" customFormat="1" ht="11.25">
      <c r="B117" s="198"/>
      <c r="C117" s="199"/>
      <c r="D117" s="200" t="s">
        <v>163</v>
      </c>
      <c r="E117" s="201" t="s">
        <v>19</v>
      </c>
      <c r="F117" s="202" t="s">
        <v>1332</v>
      </c>
      <c r="G117" s="199"/>
      <c r="H117" s="203">
        <v>68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163</v>
      </c>
      <c r="AU117" s="209" t="s">
        <v>89</v>
      </c>
      <c r="AV117" s="13" t="s">
        <v>89</v>
      </c>
      <c r="AW117" s="13" t="s">
        <v>37</v>
      </c>
      <c r="AX117" s="13" t="s">
        <v>76</v>
      </c>
      <c r="AY117" s="209" t="s">
        <v>151</v>
      </c>
    </row>
    <row r="118" spans="2:51" s="13" customFormat="1" ht="11.25">
      <c r="B118" s="198"/>
      <c r="C118" s="199"/>
      <c r="D118" s="200" t="s">
        <v>163</v>
      </c>
      <c r="E118" s="201" t="s">
        <v>19</v>
      </c>
      <c r="F118" s="202" t="s">
        <v>1333</v>
      </c>
      <c r="G118" s="199"/>
      <c r="H118" s="203">
        <v>28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163</v>
      </c>
      <c r="AU118" s="209" t="s">
        <v>89</v>
      </c>
      <c r="AV118" s="13" t="s">
        <v>89</v>
      </c>
      <c r="AW118" s="13" t="s">
        <v>37</v>
      </c>
      <c r="AX118" s="13" t="s">
        <v>76</v>
      </c>
      <c r="AY118" s="209" t="s">
        <v>151</v>
      </c>
    </row>
    <row r="119" spans="2:51" s="15" customFormat="1" ht="11.25">
      <c r="B119" s="220"/>
      <c r="C119" s="221"/>
      <c r="D119" s="200" t="s">
        <v>163</v>
      </c>
      <c r="E119" s="222" t="s">
        <v>19</v>
      </c>
      <c r="F119" s="223" t="s">
        <v>173</v>
      </c>
      <c r="G119" s="221"/>
      <c r="H119" s="224">
        <v>96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163</v>
      </c>
      <c r="AU119" s="230" t="s">
        <v>89</v>
      </c>
      <c r="AV119" s="15" t="s">
        <v>159</v>
      </c>
      <c r="AW119" s="15" t="s">
        <v>37</v>
      </c>
      <c r="AX119" s="15" t="s">
        <v>83</v>
      </c>
      <c r="AY119" s="230" t="s">
        <v>151</v>
      </c>
    </row>
    <row r="120" spans="1:65" s="2" customFormat="1" ht="24.2" customHeight="1">
      <c r="A120" s="36"/>
      <c r="B120" s="37"/>
      <c r="C120" s="180" t="s">
        <v>259</v>
      </c>
      <c r="D120" s="180" t="s">
        <v>154</v>
      </c>
      <c r="E120" s="181" t="s">
        <v>1334</v>
      </c>
      <c r="F120" s="182" t="s">
        <v>1335</v>
      </c>
      <c r="G120" s="183" t="s">
        <v>342</v>
      </c>
      <c r="H120" s="184">
        <v>0.063</v>
      </c>
      <c r="I120" s="185"/>
      <c r="J120" s="186">
        <f>ROUND(I120*H120,2)</f>
        <v>0</v>
      </c>
      <c r="K120" s="182" t="s">
        <v>158</v>
      </c>
      <c r="L120" s="41"/>
      <c r="M120" s="187" t="s">
        <v>19</v>
      </c>
      <c r="N120" s="188" t="s">
        <v>48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290</v>
      </c>
      <c r="AT120" s="191" t="s">
        <v>154</v>
      </c>
      <c r="AU120" s="191" t="s">
        <v>89</v>
      </c>
      <c r="AY120" s="19" t="s">
        <v>151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89</v>
      </c>
      <c r="BK120" s="192">
        <f>ROUND(I120*H120,2)</f>
        <v>0</v>
      </c>
      <c r="BL120" s="19" t="s">
        <v>290</v>
      </c>
      <c r="BM120" s="191" t="s">
        <v>1336</v>
      </c>
    </row>
    <row r="121" spans="1:47" s="2" customFormat="1" ht="11.25">
      <c r="A121" s="36"/>
      <c r="B121" s="37"/>
      <c r="C121" s="38"/>
      <c r="D121" s="193" t="s">
        <v>161</v>
      </c>
      <c r="E121" s="38"/>
      <c r="F121" s="194" t="s">
        <v>1337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161</v>
      </c>
      <c r="AU121" s="19" t="s">
        <v>89</v>
      </c>
    </row>
    <row r="122" spans="1:65" s="2" customFormat="1" ht="24.2" customHeight="1">
      <c r="A122" s="36"/>
      <c r="B122" s="37"/>
      <c r="C122" s="180" t="s">
        <v>266</v>
      </c>
      <c r="D122" s="180" t="s">
        <v>154</v>
      </c>
      <c r="E122" s="181" t="s">
        <v>1338</v>
      </c>
      <c r="F122" s="182" t="s">
        <v>1339</v>
      </c>
      <c r="G122" s="183" t="s">
        <v>342</v>
      </c>
      <c r="H122" s="184">
        <v>0.063</v>
      </c>
      <c r="I122" s="185"/>
      <c r="J122" s="186">
        <f>ROUND(I122*H122,2)</f>
        <v>0</v>
      </c>
      <c r="K122" s="182" t="s">
        <v>158</v>
      </c>
      <c r="L122" s="41"/>
      <c r="M122" s="187" t="s">
        <v>19</v>
      </c>
      <c r="N122" s="188" t="s">
        <v>48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290</v>
      </c>
      <c r="AT122" s="191" t="s">
        <v>154</v>
      </c>
      <c r="AU122" s="191" t="s">
        <v>89</v>
      </c>
      <c r="AY122" s="19" t="s">
        <v>151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89</v>
      </c>
      <c r="BK122" s="192">
        <f>ROUND(I122*H122,2)</f>
        <v>0</v>
      </c>
      <c r="BL122" s="19" t="s">
        <v>290</v>
      </c>
      <c r="BM122" s="191" t="s">
        <v>1340</v>
      </c>
    </row>
    <row r="123" spans="1:47" s="2" customFormat="1" ht="11.25">
      <c r="A123" s="36"/>
      <c r="B123" s="37"/>
      <c r="C123" s="38"/>
      <c r="D123" s="193" t="s">
        <v>161</v>
      </c>
      <c r="E123" s="38"/>
      <c r="F123" s="194" t="s">
        <v>1341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161</v>
      </c>
      <c r="AU123" s="19" t="s">
        <v>89</v>
      </c>
    </row>
    <row r="124" spans="2:63" s="12" customFormat="1" ht="22.9" customHeight="1">
      <c r="B124" s="164"/>
      <c r="C124" s="165"/>
      <c r="D124" s="166" t="s">
        <v>75</v>
      </c>
      <c r="E124" s="178" t="s">
        <v>1342</v>
      </c>
      <c r="F124" s="178" t="s">
        <v>1343</v>
      </c>
      <c r="G124" s="165"/>
      <c r="H124" s="165"/>
      <c r="I124" s="168"/>
      <c r="J124" s="179">
        <f>BK124</f>
        <v>0</v>
      </c>
      <c r="K124" s="165"/>
      <c r="L124" s="170"/>
      <c r="M124" s="171"/>
      <c r="N124" s="172"/>
      <c r="O124" s="172"/>
      <c r="P124" s="173">
        <f>SUM(P125:P146)</f>
        <v>0</v>
      </c>
      <c r="Q124" s="172"/>
      <c r="R124" s="173">
        <f>SUM(R125:R146)</f>
        <v>0.014400000000000001</v>
      </c>
      <c r="S124" s="172"/>
      <c r="T124" s="174">
        <f>SUM(T125:T146)</f>
        <v>0</v>
      </c>
      <c r="AR124" s="175" t="s">
        <v>89</v>
      </c>
      <c r="AT124" s="176" t="s">
        <v>75</v>
      </c>
      <c r="AU124" s="176" t="s">
        <v>83</v>
      </c>
      <c r="AY124" s="175" t="s">
        <v>151</v>
      </c>
      <c r="BK124" s="177">
        <f>SUM(BK125:BK146)</f>
        <v>0</v>
      </c>
    </row>
    <row r="125" spans="1:65" s="2" customFormat="1" ht="16.5" customHeight="1">
      <c r="A125" s="36"/>
      <c r="B125" s="37"/>
      <c r="C125" s="180" t="s">
        <v>279</v>
      </c>
      <c r="D125" s="180" t="s">
        <v>154</v>
      </c>
      <c r="E125" s="181" t="s">
        <v>1344</v>
      </c>
      <c r="F125" s="182" t="s">
        <v>1345</v>
      </c>
      <c r="G125" s="183" t="s">
        <v>215</v>
      </c>
      <c r="H125" s="184">
        <v>18</v>
      </c>
      <c r="I125" s="185"/>
      <c r="J125" s="186">
        <f>ROUND(I125*H125,2)</f>
        <v>0</v>
      </c>
      <c r="K125" s="182" t="s">
        <v>158</v>
      </c>
      <c r="L125" s="41"/>
      <c r="M125" s="187" t="s">
        <v>19</v>
      </c>
      <c r="N125" s="188" t="s">
        <v>48</v>
      </c>
      <c r="O125" s="66"/>
      <c r="P125" s="189">
        <f>O125*H125</f>
        <v>0</v>
      </c>
      <c r="Q125" s="189">
        <v>3E-05</v>
      </c>
      <c r="R125" s="189">
        <f>Q125*H125</f>
        <v>0.00054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290</v>
      </c>
      <c r="AT125" s="191" t="s">
        <v>154</v>
      </c>
      <c r="AU125" s="191" t="s">
        <v>89</v>
      </c>
      <c r="AY125" s="19" t="s">
        <v>151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89</v>
      </c>
      <c r="BK125" s="192">
        <f>ROUND(I125*H125,2)</f>
        <v>0</v>
      </c>
      <c r="BL125" s="19" t="s">
        <v>290</v>
      </c>
      <c r="BM125" s="191" t="s">
        <v>1346</v>
      </c>
    </row>
    <row r="126" spans="1:47" s="2" customFormat="1" ht="11.25">
      <c r="A126" s="36"/>
      <c r="B126" s="37"/>
      <c r="C126" s="38"/>
      <c r="D126" s="193" t="s">
        <v>161</v>
      </c>
      <c r="E126" s="38"/>
      <c r="F126" s="194" t="s">
        <v>1347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161</v>
      </c>
      <c r="AU126" s="19" t="s">
        <v>89</v>
      </c>
    </row>
    <row r="127" spans="1:65" s="2" customFormat="1" ht="16.5" customHeight="1">
      <c r="A127" s="36"/>
      <c r="B127" s="37"/>
      <c r="C127" s="180" t="s">
        <v>8</v>
      </c>
      <c r="D127" s="180" t="s">
        <v>154</v>
      </c>
      <c r="E127" s="181" t="s">
        <v>1348</v>
      </c>
      <c r="F127" s="182" t="s">
        <v>1349</v>
      </c>
      <c r="G127" s="183" t="s">
        <v>215</v>
      </c>
      <c r="H127" s="184">
        <v>8</v>
      </c>
      <c r="I127" s="185"/>
      <c r="J127" s="186">
        <f>ROUND(I127*H127,2)</f>
        <v>0</v>
      </c>
      <c r="K127" s="182" t="s">
        <v>158</v>
      </c>
      <c r="L127" s="41"/>
      <c r="M127" s="187" t="s">
        <v>19</v>
      </c>
      <c r="N127" s="188" t="s">
        <v>48</v>
      </c>
      <c r="O127" s="66"/>
      <c r="P127" s="189">
        <f>O127*H127</f>
        <v>0</v>
      </c>
      <c r="Q127" s="189">
        <v>0.0001</v>
      </c>
      <c r="R127" s="189">
        <f>Q127*H127</f>
        <v>0.0008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290</v>
      </c>
      <c r="AT127" s="191" t="s">
        <v>154</v>
      </c>
      <c r="AU127" s="191" t="s">
        <v>89</v>
      </c>
      <c r="AY127" s="19" t="s">
        <v>151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89</v>
      </c>
      <c r="BK127" s="192">
        <f>ROUND(I127*H127,2)</f>
        <v>0</v>
      </c>
      <c r="BL127" s="19" t="s">
        <v>290</v>
      </c>
      <c r="BM127" s="191" t="s">
        <v>1350</v>
      </c>
    </row>
    <row r="128" spans="1:47" s="2" customFormat="1" ht="11.25">
      <c r="A128" s="36"/>
      <c r="B128" s="37"/>
      <c r="C128" s="38"/>
      <c r="D128" s="193" t="s">
        <v>161</v>
      </c>
      <c r="E128" s="38"/>
      <c r="F128" s="194" t="s">
        <v>1351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161</v>
      </c>
      <c r="AU128" s="19" t="s">
        <v>89</v>
      </c>
    </row>
    <row r="129" spans="1:65" s="2" customFormat="1" ht="24.2" customHeight="1">
      <c r="A129" s="36"/>
      <c r="B129" s="37"/>
      <c r="C129" s="180" t="s">
        <v>290</v>
      </c>
      <c r="D129" s="180" t="s">
        <v>154</v>
      </c>
      <c r="E129" s="181" t="s">
        <v>1352</v>
      </c>
      <c r="F129" s="182" t="s">
        <v>1353</v>
      </c>
      <c r="G129" s="183" t="s">
        <v>215</v>
      </c>
      <c r="H129" s="184">
        <v>6</v>
      </c>
      <c r="I129" s="185"/>
      <c r="J129" s="186">
        <f>ROUND(I129*H129,2)</f>
        <v>0</v>
      </c>
      <c r="K129" s="182" t="s">
        <v>158</v>
      </c>
      <c r="L129" s="41"/>
      <c r="M129" s="187" t="s">
        <v>19</v>
      </c>
      <c r="N129" s="188" t="s">
        <v>48</v>
      </c>
      <c r="O129" s="66"/>
      <c r="P129" s="189">
        <f>O129*H129</f>
        <v>0</v>
      </c>
      <c r="Q129" s="189">
        <v>0.00014</v>
      </c>
      <c r="R129" s="189">
        <f>Q129*H129</f>
        <v>0.0008399999999999999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290</v>
      </c>
      <c r="AT129" s="191" t="s">
        <v>154</v>
      </c>
      <c r="AU129" s="191" t="s">
        <v>89</v>
      </c>
      <c r="AY129" s="19" t="s">
        <v>151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89</v>
      </c>
      <c r="BK129" s="192">
        <f>ROUND(I129*H129,2)</f>
        <v>0</v>
      </c>
      <c r="BL129" s="19" t="s">
        <v>290</v>
      </c>
      <c r="BM129" s="191" t="s">
        <v>1354</v>
      </c>
    </row>
    <row r="130" spans="1:47" s="2" customFormat="1" ht="11.25">
      <c r="A130" s="36"/>
      <c r="B130" s="37"/>
      <c r="C130" s="38"/>
      <c r="D130" s="193" t="s">
        <v>161</v>
      </c>
      <c r="E130" s="38"/>
      <c r="F130" s="194" t="s">
        <v>1355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161</v>
      </c>
      <c r="AU130" s="19" t="s">
        <v>89</v>
      </c>
    </row>
    <row r="131" spans="1:65" s="2" customFormat="1" ht="21.75" customHeight="1">
      <c r="A131" s="36"/>
      <c r="B131" s="37"/>
      <c r="C131" s="180" t="s">
        <v>296</v>
      </c>
      <c r="D131" s="180" t="s">
        <v>154</v>
      </c>
      <c r="E131" s="181" t="s">
        <v>1356</v>
      </c>
      <c r="F131" s="182" t="s">
        <v>1357</v>
      </c>
      <c r="G131" s="183" t="s">
        <v>215</v>
      </c>
      <c r="H131" s="184">
        <v>1</v>
      </c>
      <c r="I131" s="185"/>
      <c r="J131" s="186">
        <f>ROUND(I131*H131,2)</f>
        <v>0</v>
      </c>
      <c r="K131" s="182" t="s">
        <v>158</v>
      </c>
      <c r="L131" s="41"/>
      <c r="M131" s="187" t="s">
        <v>19</v>
      </c>
      <c r="N131" s="188" t="s">
        <v>48</v>
      </c>
      <c r="O131" s="66"/>
      <c r="P131" s="189">
        <f>O131*H131</f>
        <v>0</v>
      </c>
      <c r="Q131" s="189">
        <v>0.00028</v>
      </c>
      <c r="R131" s="189">
        <f>Q131*H131</f>
        <v>0.00028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290</v>
      </c>
      <c r="AT131" s="191" t="s">
        <v>154</v>
      </c>
      <c r="AU131" s="191" t="s">
        <v>89</v>
      </c>
      <c r="AY131" s="19" t="s">
        <v>151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89</v>
      </c>
      <c r="BK131" s="192">
        <f>ROUND(I131*H131,2)</f>
        <v>0</v>
      </c>
      <c r="BL131" s="19" t="s">
        <v>290</v>
      </c>
      <c r="BM131" s="191" t="s">
        <v>1358</v>
      </c>
    </row>
    <row r="132" spans="1:47" s="2" customFormat="1" ht="11.25">
      <c r="A132" s="36"/>
      <c r="B132" s="37"/>
      <c r="C132" s="38"/>
      <c r="D132" s="193" t="s">
        <v>161</v>
      </c>
      <c r="E132" s="38"/>
      <c r="F132" s="194" t="s">
        <v>1359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161</v>
      </c>
      <c r="AU132" s="19" t="s">
        <v>89</v>
      </c>
    </row>
    <row r="133" spans="1:65" s="2" customFormat="1" ht="16.5" customHeight="1">
      <c r="A133" s="36"/>
      <c r="B133" s="37"/>
      <c r="C133" s="180" t="s">
        <v>302</v>
      </c>
      <c r="D133" s="180" t="s">
        <v>154</v>
      </c>
      <c r="E133" s="181" t="s">
        <v>1360</v>
      </c>
      <c r="F133" s="182" t="s">
        <v>1361</v>
      </c>
      <c r="G133" s="183" t="s">
        <v>215</v>
      </c>
      <c r="H133" s="184">
        <v>18</v>
      </c>
      <c r="I133" s="185"/>
      <c r="J133" s="186">
        <f>ROUND(I133*H133,2)</f>
        <v>0</v>
      </c>
      <c r="K133" s="182" t="s">
        <v>158</v>
      </c>
      <c r="L133" s="41"/>
      <c r="M133" s="187" t="s">
        <v>19</v>
      </c>
      <c r="N133" s="188" t="s">
        <v>48</v>
      </c>
      <c r="O133" s="66"/>
      <c r="P133" s="189">
        <f>O133*H133</f>
        <v>0</v>
      </c>
      <c r="Q133" s="189">
        <v>0.00025</v>
      </c>
      <c r="R133" s="189">
        <f>Q133*H133</f>
        <v>0.0045000000000000005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290</v>
      </c>
      <c r="AT133" s="191" t="s">
        <v>154</v>
      </c>
      <c r="AU133" s="191" t="s">
        <v>89</v>
      </c>
      <c r="AY133" s="19" t="s">
        <v>151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89</v>
      </c>
      <c r="BK133" s="192">
        <f>ROUND(I133*H133,2)</f>
        <v>0</v>
      </c>
      <c r="BL133" s="19" t="s">
        <v>290</v>
      </c>
      <c r="BM133" s="191" t="s">
        <v>1362</v>
      </c>
    </row>
    <row r="134" spans="1:47" s="2" customFormat="1" ht="11.25">
      <c r="A134" s="36"/>
      <c r="B134" s="37"/>
      <c r="C134" s="38"/>
      <c r="D134" s="193" t="s">
        <v>161</v>
      </c>
      <c r="E134" s="38"/>
      <c r="F134" s="194" t="s">
        <v>1363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161</v>
      </c>
      <c r="AU134" s="19" t="s">
        <v>89</v>
      </c>
    </row>
    <row r="135" spans="1:65" s="2" customFormat="1" ht="21.75" customHeight="1">
      <c r="A135" s="36"/>
      <c r="B135" s="37"/>
      <c r="C135" s="180" t="s">
        <v>308</v>
      </c>
      <c r="D135" s="180" t="s">
        <v>154</v>
      </c>
      <c r="E135" s="181" t="s">
        <v>1364</v>
      </c>
      <c r="F135" s="182" t="s">
        <v>1365</v>
      </c>
      <c r="G135" s="183" t="s">
        <v>215</v>
      </c>
      <c r="H135" s="184">
        <v>8</v>
      </c>
      <c r="I135" s="185"/>
      <c r="J135" s="186">
        <f>ROUND(I135*H135,2)</f>
        <v>0</v>
      </c>
      <c r="K135" s="182" t="s">
        <v>158</v>
      </c>
      <c r="L135" s="41"/>
      <c r="M135" s="187" t="s">
        <v>19</v>
      </c>
      <c r="N135" s="188" t="s">
        <v>48</v>
      </c>
      <c r="O135" s="66"/>
      <c r="P135" s="189">
        <f>O135*H135</f>
        <v>0</v>
      </c>
      <c r="Q135" s="189">
        <v>0.0007</v>
      </c>
      <c r="R135" s="189">
        <f>Q135*H135</f>
        <v>0.0056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290</v>
      </c>
      <c r="AT135" s="191" t="s">
        <v>154</v>
      </c>
      <c r="AU135" s="191" t="s">
        <v>89</v>
      </c>
      <c r="AY135" s="19" t="s">
        <v>151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89</v>
      </c>
      <c r="BK135" s="192">
        <f>ROUND(I135*H135,2)</f>
        <v>0</v>
      </c>
      <c r="BL135" s="19" t="s">
        <v>290</v>
      </c>
      <c r="BM135" s="191" t="s">
        <v>1366</v>
      </c>
    </row>
    <row r="136" spans="1:47" s="2" customFormat="1" ht="11.25">
      <c r="A136" s="36"/>
      <c r="B136" s="37"/>
      <c r="C136" s="38"/>
      <c r="D136" s="193" t="s">
        <v>161</v>
      </c>
      <c r="E136" s="38"/>
      <c r="F136" s="194" t="s">
        <v>1367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161</v>
      </c>
      <c r="AU136" s="19" t="s">
        <v>89</v>
      </c>
    </row>
    <row r="137" spans="1:65" s="2" customFormat="1" ht="16.5" customHeight="1">
      <c r="A137" s="36"/>
      <c r="B137" s="37"/>
      <c r="C137" s="180" t="s">
        <v>331</v>
      </c>
      <c r="D137" s="180" t="s">
        <v>154</v>
      </c>
      <c r="E137" s="181" t="s">
        <v>1368</v>
      </c>
      <c r="F137" s="182" t="s">
        <v>1369</v>
      </c>
      <c r="G137" s="183" t="s">
        <v>215</v>
      </c>
      <c r="H137" s="184">
        <v>2</v>
      </c>
      <c r="I137" s="185"/>
      <c r="J137" s="186">
        <f>ROUND(I137*H137,2)</f>
        <v>0</v>
      </c>
      <c r="K137" s="182" t="s">
        <v>158</v>
      </c>
      <c r="L137" s="41"/>
      <c r="M137" s="187" t="s">
        <v>19</v>
      </c>
      <c r="N137" s="188" t="s">
        <v>48</v>
      </c>
      <c r="O137" s="66"/>
      <c r="P137" s="189">
        <f>O137*H137</f>
        <v>0</v>
      </c>
      <c r="Q137" s="189">
        <v>0.00022</v>
      </c>
      <c r="R137" s="189">
        <f>Q137*H137</f>
        <v>0.00044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290</v>
      </c>
      <c r="AT137" s="191" t="s">
        <v>154</v>
      </c>
      <c r="AU137" s="191" t="s">
        <v>89</v>
      </c>
      <c r="AY137" s="19" t="s">
        <v>151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89</v>
      </c>
      <c r="BK137" s="192">
        <f>ROUND(I137*H137,2)</f>
        <v>0</v>
      </c>
      <c r="BL137" s="19" t="s">
        <v>290</v>
      </c>
      <c r="BM137" s="191" t="s">
        <v>1370</v>
      </c>
    </row>
    <row r="138" spans="1:47" s="2" customFormat="1" ht="11.25">
      <c r="A138" s="36"/>
      <c r="B138" s="37"/>
      <c r="C138" s="38"/>
      <c r="D138" s="193" t="s">
        <v>161</v>
      </c>
      <c r="E138" s="38"/>
      <c r="F138" s="194" t="s">
        <v>1371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161</v>
      </c>
      <c r="AU138" s="19" t="s">
        <v>89</v>
      </c>
    </row>
    <row r="139" spans="1:65" s="2" customFormat="1" ht="16.5" customHeight="1">
      <c r="A139" s="36"/>
      <c r="B139" s="37"/>
      <c r="C139" s="180" t="s">
        <v>7</v>
      </c>
      <c r="D139" s="180" t="s">
        <v>154</v>
      </c>
      <c r="E139" s="181" t="s">
        <v>1372</v>
      </c>
      <c r="F139" s="182" t="s">
        <v>1373</v>
      </c>
      <c r="G139" s="183" t="s">
        <v>215</v>
      </c>
      <c r="H139" s="184">
        <v>1</v>
      </c>
      <c r="I139" s="185"/>
      <c r="J139" s="186">
        <f>ROUND(I139*H139,2)</f>
        <v>0</v>
      </c>
      <c r="K139" s="182" t="s">
        <v>158</v>
      </c>
      <c r="L139" s="41"/>
      <c r="M139" s="187" t="s">
        <v>19</v>
      </c>
      <c r="N139" s="188" t="s">
        <v>48</v>
      </c>
      <c r="O139" s="66"/>
      <c r="P139" s="189">
        <f>O139*H139</f>
        <v>0</v>
      </c>
      <c r="Q139" s="189">
        <v>0.00038</v>
      </c>
      <c r="R139" s="189">
        <f>Q139*H139</f>
        <v>0.00038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290</v>
      </c>
      <c r="AT139" s="191" t="s">
        <v>154</v>
      </c>
      <c r="AU139" s="191" t="s">
        <v>89</v>
      </c>
      <c r="AY139" s="19" t="s">
        <v>151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89</v>
      </c>
      <c r="BK139" s="192">
        <f>ROUND(I139*H139,2)</f>
        <v>0</v>
      </c>
      <c r="BL139" s="19" t="s">
        <v>290</v>
      </c>
      <c r="BM139" s="191" t="s">
        <v>1374</v>
      </c>
    </row>
    <row r="140" spans="1:47" s="2" customFormat="1" ht="11.25">
      <c r="A140" s="36"/>
      <c r="B140" s="37"/>
      <c r="C140" s="38"/>
      <c r="D140" s="193" t="s">
        <v>161</v>
      </c>
      <c r="E140" s="38"/>
      <c r="F140" s="194" t="s">
        <v>1375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161</v>
      </c>
      <c r="AU140" s="19" t="s">
        <v>89</v>
      </c>
    </row>
    <row r="141" spans="1:65" s="2" customFormat="1" ht="16.5" customHeight="1">
      <c r="A141" s="36"/>
      <c r="B141" s="37"/>
      <c r="C141" s="180" t="s">
        <v>345</v>
      </c>
      <c r="D141" s="180" t="s">
        <v>154</v>
      </c>
      <c r="E141" s="181" t="s">
        <v>1376</v>
      </c>
      <c r="F141" s="182" t="s">
        <v>1377</v>
      </c>
      <c r="G141" s="183" t="s">
        <v>215</v>
      </c>
      <c r="H141" s="184">
        <v>3</v>
      </c>
      <c r="I141" s="185"/>
      <c r="J141" s="186">
        <f>ROUND(I141*H141,2)</f>
        <v>0</v>
      </c>
      <c r="K141" s="182" t="s">
        <v>158</v>
      </c>
      <c r="L141" s="41"/>
      <c r="M141" s="187" t="s">
        <v>19</v>
      </c>
      <c r="N141" s="188" t="s">
        <v>48</v>
      </c>
      <c r="O141" s="66"/>
      <c r="P141" s="189">
        <f>O141*H141</f>
        <v>0</v>
      </c>
      <c r="Q141" s="189">
        <v>0.00034</v>
      </c>
      <c r="R141" s="189">
        <f>Q141*H141</f>
        <v>0.00102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290</v>
      </c>
      <c r="AT141" s="191" t="s">
        <v>154</v>
      </c>
      <c r="AU141" s="191" t="s">
        <v>89</v>
      </c>
      <c r="AY141" s="19" t="s">
        <v>151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89</v>
      </c>
      <c r="BK141" s="192">
        <f>ROUND(I141*H141,2)</f>
        <v>0</v>
      </c>
      <c r="BL141" s="19" t="s">
        <v>290</v>
      </c>
      <c r="BM141" s="191" t="s">
        <v>1378</v>
      </c>
    </row>
    <row r="142" spans="1:47" s="2" customFormat="1" ht="11.25">
      <c r="A142" s="36"/>
      <c r="B142" s="37"/>
      <c r="C142" s="38"/>
      <c r="D142" s="193" t="s">
        <v>161</v>
      </c>
      <c r="E142" s="38"/>
      <c r="F142" s="194" t="s">
        <v>1379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161</v>
      </c>
      <c r="AU142" s="19" t="s">
        <v>89</v>
      </c>
    </row>
    <row r="143" spans="1:65" s="2" customFormat="1" ht="24.2" customHeight="1">
      <c r="A143" s="36"/>
      <c r="B143" s="37"/>
      <c r="C143" s="180" t="s">
        <v>350</v>
      </c>
      <c r="D143" s="180" t="s">
        <v>154</v>
      </c>
      <c r="E143" s="181" t="s">
        <v>1380</v>
      </c>
      <c r="F143" s="182" t="s">
        <v>1381</v>
      </c>
      <c r="G143" s="183" t="s">
        <v>342</v>
      </c>
      <c r="H143" s="184">
        <v>0.014</v>
      </c>
      <c r="I143" s="185"/>
      <c r="J143" s="186">
        <f>ROUND(I143*H143,2)</f>
        <v>0</v>
      </c>
      <c r="K143" s="182" t="s">
        <v>158</v>
      </c>
      <c r="L143" s="41"/>
      <c r="M143" s="187" t="s">
        <v>19</v>
      </c>
      <c r="N143" s="188" t="s">
        <v>48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290</v>
      </c>
      <c r="AT143" s="191" t="s">
        <v>154</v>
      </c>
      <c r="AU143" s="191" t="s">
        <v>89</v>
      </c>
      <c r="AY143" s="19" t="s">
        <v>151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89</v>
      </c>
      <c r="BK143" s="192">
        <f>ROUND(I143*H143,2)</f>
        <v>0</v>
      </c>
      <c r="BL143" s="19" t="s">
        <v>290</v>
      </c>
      <c r="BM143" s="191" t="s">
        <v>1382</v>
      </c>
    </row>
    <row r="144" spans="1:47" s="2" customFormat="1" ht="11.25">
      <c r="A144" s="36"/>
      <c r="B144" s="37"/>
      <c r="C144" s="38"/>
      <c r="D144" s="193" t="s">
        <v>161</v>
      </c>
      <c r="E144" s="38"/>
      <c r="F144" s="194" t="s">
        <v>1383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161</v>
      </c>
      <c r="AU144" s="19" t="s">
        <v>89</v>
      </c>
    </row>
    <row r="145" spans="1:65" s="2" customFormat="1" ht="24.2" customHeight="1">
      <c r="A145" s="36"/>
      <c r="B145" s="37"/>
      <c r="C145" s="180" t="s">
        <v>356</v>
      </c>
      <c r="D145" s="180" t="s">
        <v>154</v>
      </c>
      <c r="E145" s="181" t="s">
        <v>1384</v>
      </c>
      <c r="F145" s="182" t="s">
        <v>1385</v>
      </c>
      <c r="G145" s="183" t="s">
        <v>342</v>
      </c>
      <c r="H145" s="184">
        <v>0.014</v>
      </c>
      <c r="I145" s="185"/>
      <c r="J145" s="186">
        <f>ROUND(I145*H145,2)</f>
        <v>0</v>
      </c>
      <c r="K145" s="182" t="s">
        <v>158</v>
      </c>
      <c r="L145" s="41"/>
      <c r="M145" s="187" t="s">
        <v>19</v>
      </c>
      <c r="N145" s="188" t="s">
        <v>48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290</v>
      </c>
      <c r="AT145" s="191" t="s">
        <v>154</v>
      </c>
      <c r="AU145" s="191" t="s">
        <v>89</v>
      </c>
      <c r="AY145" s="19" t="s">
        <v>151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89</v>
      </c>
      <c r="BK145" s="192">
        <f>ROUND(I145*H145,2)</f>
        <v>0</v>
      </c>
      <c r="BL145" s="19" t="s">
        <v>290</v>
      </c>
      <c r="BM145" s="191" t="s">
        <v>1386</v>
      </c>
    </row>
    <row r="146" spans="1:47" s="2" customFormat="1" ht="11.25">
      <c r="A146" s="36"/>
      <c r="B146" s="37"/>
      <c r="C146" s="38"/>
      <c r="D146" s="193" t="s">
        <v>161</v>
      </c>
      <c r="E146" s="38"/>
      <c r="F146" s="194" t="s">
        <v>1387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161</v>
      </c>
      <c r="AU146" s="19" t="s">
        <v>89</v>
      </c>
    </row>
    <row r="147" spans="2:63" s="12" customFormat="1" ht="22.9" customHeight="1">
      <c r="B147" s="164"/>
      <c r="C147" s="165"/>
      <c r="D147" s="166" t="s">
        <v>75</v>
      </c>
      <c r="E147" s="178" t="s">
        <v>1388</v>
      </c>
      <c r="F147" s="178" t="s">
        <v>1389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SUM(P148:P176)</f>
        <v>0</v>
      </c>
      <c r="Q147" s="172"/>
      <c r="R147" s="173">
        <f>SUM(R148:R176)</f>
        <v>0.47806000000000004</v>
      </c>
      <c r="S147" s="172"/>
      <c r="T147" s="174">
        <f>SUM(T148:T176)</f>
        <v>0</v>
      </c>
      <c r="AR147" s="175" t="s">
        <v>89</v>
      </c>
      <c r="AT147" s="176" t="s">
        <v>75</v>
      </c>
      <c r="AU147" s="176" t="s">
        <v>83</v>
      </c>
      <c r="AY147" s="175" t="s">
        <v>151</v>
      </c>
      <c r="BK147" s="177">
        <f>SUM(BK148:BK176)</f>
        <v>0</v>
      </c>
    </row>
    <row r="148" spans="1:65" s="2" customFormat="1" ht="24.2" customHeight="1">
      <c r="A148" s="36"/>
      <c r="B148" s="37"/>
      <c r="C148" s="180" t="s">
        <v>363</v>
      </c>
      <c r="D148" s="180" t="s">
        <v>154</v>
      </c>
      <c r="E148" s="181" t="s">
        <v>1390</v>
      </c>
      <c r="F148" s="182" t="s">
        <v>1391</v>
      </c>
      <c r="G148" s="183" t="s">
        <v>215</v>
      </c>
      <c r="H148" s="184">
        <v>1</v>
      </c>
      <c r="I148" s="185"/>
      <c r="J148" s="186">
        <f>ROUND(I148*H148,2)</f>
        <v>0</v>
      </c>
      <c r="K148" s="182" t="s">
        <v>158</v>
      </c>
      <c r="L148" s="41"/>
      <c r="M148" s="187" t="s">
        <v>19</v>
      </c>
      <c r="N148" s="188" t="s">
        <v>48</v>
      </c>
      <c r="O148" s="66"/>
      <c r="P148" s="189">
        <f>O148*H148</f>
        <v>0</v>
      </c>
      <c r="Q148" s="189">
        <v>0.0084</v>
      </c>
      <c r="R148" s="189">
        <f>Q148*H148</f>
        <v>0.0084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290</v>
      </c>
      <c r="AT148" s="191" t="s">
        <v>154</v>
      </c>
      <c r="AU148" s="191" t="s">
        <v>89</v>
      </c>
      <c r="AY148" s="19" t="s">
        <v>151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89</v>
      </c>
      <c r="BK148" s="192">
        <f>ROUND(I148*H148,2)</f>
        <v>0</v>
      </c>
      <c r="BL148" s="19" t="s">
        <v>290</v>
      </c>
      <c r="BM148" s="191" t="s">
        <v>1392</v>
      </c>
    </row>
    <row r="149" spans="1:47" s="2" customFormat="1" ht="11.25">
      <c r="A149" s="36"/>
      <c r="B149" s="37"/>
      <c r="C149" s="38"/>
      <c r="D149" s="193" t="s">
        <v>161</v>
      </c>
      <c r="E149" s="38"/>
      <c r="F149" s="194" t="s">
        <v>1393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161</v>
      </c>
      <c r="AU149" s="19" t="s">
        <v>89</v>
      </c>
    </row>
    <row r="150" spans="1:65" s="2" customFormat="1" ht="24.2" customHeight="1">
      <c r="A150" s="36"/>
      <c r="B150" s="37"/>
      <c r="C150" s="180" t="s">
        <v>372</v>
      </c>
      <c r="D150" s="180" t="s">
        <v>154</v>
      </c>
      <c r="E150" s="181" t="s">
        <v>1394</v>
      </c>
      <c r="F150" s="182" t="s">
        <v>1395</v>
      </c>
      <c r="G150" s="183" t="s">
        <v>215</v>
      </c>
      <c r="H150" s="184">
        <v>1</v>
      </c>
      <c r="I150" s="185"/>
      <c r="J150" s="186">
        <f>ROUND(I150*H150,2)</f>
        <v>0</v>
      </c>
      <c r="K150" s="182" t="s">
        <v>158</v>
      </c>
      <c r="L150" s="41"/>
      <c r="M150" s="187" t="s">
        <v>19</v>
      </c>
      <c r="N150" s="188" t="s">
        <v>48</v>
      </c>
      <c r="O150" s="66"/>
      <c r="P150" s="189">
        <f>O150*H150</f>
        <v>0</v>
      </c>
      <c r="Q150" s="189">
        <v>0.03664</v>
      </c>
      <c r="R150" s="189">
        <f>Q150*H150</f>
        <v>0.03664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290</v>
      </c>
      <c r="AT150" s="191" t="s">
        <v>154</v>
      </c>
      <c r="AU150" s="191" t="s">
        <v>89</v>
      </c>
      <c r="AY150" s="19" t="s">
        <v>151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89</v>
      </c>
      <c r="BK150" s="192">
        <f>ROUND(I150*H150,2)</f>
        <v>0</v>
      </c>
      <c r="BL150" s="19" t="s">
        <v>290</v>
      </c>
      <c r="BM150" s="191" t="s">
        <v>1396</v>
      </c>
    </row>
    <row r="151" spans="1:47" s="2" customFormat="1" ht="11.25">
      <c r="A151" s="36"/>
      <c r="B151" s="37"/>
      <c r="C151" s="38"/>
      <c r="D151" s="193" t="s">
        <v>161</v>
      </c>
      <c r="E151" s="38"/>
      <c r="F151" s="194" t="s">
        <v>1397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161</v>
      </c>
      <c r="AU151" s="19" t="s">
        <v>89</v>
      </c>
    </row>
    <row r="152" spans="1:65" s="2" customFormat="1" ht="24.2" customHeight="1">
      <c r="A152" s="36"/>
      <c r="B152" s="37"/>
      <c r="C152" s="180" t="s">
        <v>389</v>
      </c>
      <c r="D152" s="180" t="s">
        <v>154</v>
      </c>
      <c r="E152" s="181" t="s">
        <v>1398</v>
      </c>
      <c r="F152" s="182" t="s">
        <v>1399</v>
      </c>
      <c r="G152" s="183" t="s">
        <v>215</v>
      </c>
      <c r="H152" s="184">
        <v>1</v>
      </c>
      <c r="I152" s="185"/>
      <c r="J152" s="186">
        <f>ROUND(I152*H152,2)</f>
        <v>0</v>
      </c>
      <c r="K152" s="182" t="s">
        <v>158</v>
      </c>
      <c r="L152" s="41"/>
      <c r="M152" s="187" t="s">
        <v>19</v>
      </c>
      <c r="N152" s="188" t="s">
        <v>48</v>
      </c>
      <c r="O152" s="66"/>
      <c r="P152" s="189">
        <f>O152*H152</f>
        <v>0</v>
      </c>
      <c r="Q152" s="189">
        <v>0.04812</v>
      </c>
      <c r="R152" s="189">
        <f>Q152*H152</f>
        <v>0.04812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290</v>
      </c>
      <c r="AT152" s="191" t="s">
        <v>154</v>
      </c>
      <c r="AU152" s="191" t="s">
        <v>89</v>
      </c>
      <c r="AY152" s="19" t="s">
        <v>151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89</v>
      </c>
      <c r="BK152" s="192">
        <f>ROUND(I152*H152,2)</f>
        <v>0</v>
      </c>
      <c r="BL152" s="19" t="s">
        <v>290</v>
      </c>
      <c r="BM152" s="191" t="s">
        <v>1400</v>
      </c>
    </row>
    <row r="153" spans="1:47" s="2" customFormat="1" ht="11.25">
      <c r="A153" s="36"/>
      <c r="B153" s="37"/>
      <c r="C153" s="38"/>
      <c r="D153" s="193" t="s">
        <v>161</v>
      </c>
      <c r="E153" s="38"/>
      <c r="F153" s="194" t="s">
        <v>1401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161</v>
      </c>
      <c r="AU153" s="19" t="s">
        <v>89</v>
      </c>
    </row>
    <row r="154" spans="1:65" s="2" customFormat="1" ht="24.2" customHeight="1">
      <c r="A154" s="36"/>
      <c r="B154" s="37"/>
      <c r="C154" s="180" t="s">
        <v>395</v>
      </c>
      <c r="D154" s="180" t="s">
        <v>154</v>
      </c>
      <c r="E154" s="181" t="s">
        <v>1402</v>
      </c>
      <c r="F154" s="182" t="s">
        <v>1403</v>
      </c>
      <c r="G154" s="183" t="s">
        <v>215</v>
      </c>
      <c r="H154" s="184">
        <v>2</v>
      </c>
      <c r="I154" s="185"/>
      <c r="J154" s="186">
        <f>ROUND(I154*H154,2)</f>
        <v>0</v>
      </c>
      <c r="K154" s="182" t="s">
        <v>158</v>
      </c>
      <c r="L154" s="41"/>
      <c r="M154" s="187" t="s">
        <v>19</v>
      </c>
      <c r="N154" s="188" t="s">
        <v>48</v>
      </c>
      <c r="O154" s="66"/>
      <c r="P154" s="189">
        <f>O154*H154</f>
        <v>0</v>
      </c>
      <c r="Q154" s="189">
        <v>0.058</v>
      </c>
      <c r="R154" s="189">
        <f>Q154*H154</f>
        <v>0.116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290</v>
      </c>
      <c r="AT154" s="191" t="s">
        <v>154</v>
      </c>
      <c r="AU154" s="191" t="s">
        <v>89</v>
      </c>
      <c r="AY154" s="19" t="s">
        <v>151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89</v>
      </c>
      <c r="BK154" s="192">
        <f>ROUND(I154*H154,2)</f>
        <v>0</v>
      </c>
      <c r="BL154" s="19" t="s">
        <v>290</v>
      </c>
      <c r="BM154" s="191" t="s">
        <v>1404</v>
      </c>
    </row>
    <row r="155" spans="1:47" s="2" customFormat="1" ht="11.25">
      <c r="A155" s="36"/>
      <c r="B155" s="37"/>
      <c r="C155" s="38"/>
      <c r="D155" s="193" t="s">
        <v>161</v>
      </c>
      <c r="E155" s="38"/>
      <c r="F155" s="194" t="s">
        <v>1405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161</v>
      </c>
      <c r="AU155" s="19" t="s">
        <v>89</v>
      </c>
    </row>
    <row r="156" spans="1:65" s="2" customFormat="1" ht="24.2" customHeight="1">
      <c r="A156" s="36"/>
      <c r="B156" s="37"/>
      <c r="C156" s="180" t="s">
        <v>408</v>
      </c>
      <c r="D156" s="180" t="s">
        <v>154</v>
      </c>
      <c r="E156" s="181" t="s">
        <v>1406</v>
      </c>
      <c r="F156" s="182" t="s">
        <v>1407</v>
      </c>
      <c r="G156" s="183" t="s">
        <v>215</v>
      </c>
      <c r="H156" s="184">
        <v>2</v>
      </c>
      <c r="I156" s="185"/>
      <c r="J156" s="186">
        <f>ROUND(I156*H156,2)</f>
        <v>0</v>
      </c>
      <c r="K156" s="182" t="s">
        <v>158</v>
      </c>
      <c r="L156" s="41"/>
      <c r="M156" s="187" t="s">
        <v>19</v>
      </c>
      <c r="N156" s="188" t="s">
        <v>48</v>
      </c>
      <c r="O156" s="66"/>
      <c r="P156" s="189">
        <f>O156*H156</f>
        <v>0</v>
      </c>
      <c r="Q156" s="189">
        <v>0.06916</v>
      </c>
      <c r="R156" s="189">
        <f>Q156*H156</f>
        <v>0.13832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290</v>
      </c>
      <c r="AT156" s="191" t="s">
        <v>154</v>
      </c>
      <c r="AU156" s="191" t="s">
        <v>89</v>
      </c>
      <c r="AY156" s="19" t="s">
        <v>151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89</v>
      </c>
      <c r="BK156" s="192">
        <f>ROUND(I156*H156,2)</f>
        <v>0</v>
      </c>
      <c r="BL156" s="19" t="s">
        <v>290</v>
      </c>
      <c r="BM156" s="191" t="s">
        <v>1408</v>
      </c>
    </row>
    <row r="157" spans="1:47" s="2" customFormat="1" ht="11.25">
      <c r="A157" s="36"/>
      <c r="B157" s="37"/>
      <c r="C157" s="38"/>
      <c r="D157" s="193" t="s">
        <v>161</v>
      </c>
      <c r="E157" s="38"/>
      <c r="F157" s="194" t="s">
        <v>1409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161</v>
      </c>
      <c r="AU157" s="19" t="s">
        <v>89</v>
      </c>
    </row>
    <row r="158" spans="1:65" s="2" customFormat="1" ht="24.2" customHeight="1">
      <c r="A158" s="36"/>
      <c r="B158" s="37"/>
      <c r="C158" s="180" t="s">
        <v>413</v>
      </c>
      <c r="D158" s="180" t="s">
        <v>154</v>
      </c>
      <c r="E158" s="181" t="s">
        <v>1410</v>
      </c>
      <c r="F158" s="182" t="s">
        <v>1411</v>
      </c>
      <c r="G158" s="183" t="s">
        <v>215</v>
      </c>
      <c r="H158" s="184">
        <v>1</v>
      </c>
      <c r="I158" s="185"/>
      <c r="J158" s="186">
        <f>ROUND(I158*H158,2)</f>
        <v>0</v>
      </c>
      <c r="K158" s="182" t="s">
        <v>158</v>
      </c>
      <c r="L158" s="41"/>
      <c r="M158" s="187" t="s">
        <v>19</v>
      </c>
      <c r="N158" s="188" t="s">
        <v>48</v>
      </c>
      <c r="O158" s="66"/>
      <c r="P158" s="189">
        <f>O158*H158</f>
        <v>0</v>
      </c>
      <c r="Q158" s="189">
        <v>0.09148</v>
      </c>
      <c r="R158" s="189">
        <f>Q158*H158</f>
        <v>0.09148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290</v>
      </c>
      <c r="AT158" s="191" t="s">
        <v>154</v>
      </c>
      <c r="AU158" s="191" t="s">
        <v>89</v>
      </c>
      <c r="AY158" s="19" t="s">
        <v>151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89</v>
      </c>
      <c r="BK158" s="192">
        <f>ROUND(I158*H158,2)</f>
        <v>0</v>
      </c>
      <c r="BL158" s="19" t="s">
        <v>290</v>
      </c>
      <c r="BM158" s="191" t="s">
        <v>1412</v>
      </c>
    </row>
    <row r="159" spans="1:47" s="2" customFormat="1" ht="11.25">
      <c r="A159" s="36"/>
      <c r="B159" s="37"/>
      <c r="C159" s="38"/>
      <c r="D159" s="193" t="s">
        <v>161</v>
      </c>
      <c r="E159" s="38"/>
      <c r="F159" s="194" t="s">
        <v>1413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161</v>
      </c>
      <c r="AU159" s="19" t="s">
        <v>89</v>
      </c>
    </row>
    <row r="160" spans="1:65" s="2" customFormat="1" ht="16.5" customHeight="1">
      <c r="A160" s="36"/>
      <c r="B160" s="37"/>
      <c r="C160" s="180" t="s">
        <v>418</v>
      </c>
      <c r="D160" s="180" t="s">
        <v>154</v>
      </c>
      <c r="E160" s="181" t="s">
        <v>1414</v>
      </c>
      <c r="F160" s="182" t="s">
        <v>1415</v>
      </c>
      <c r="G160" s="183" t="s">
        <v>215</v>
      </c>
      <c r="H160" s="184">
        <v>1</v>
      </c>
      <c r="I160" s="185"/>
      <c r="J160" s="186">
        <f>ROUND(I160*H160,2)</f>
        <v>0</v>
      </c>
      <c r="K160" s="182" t="s">
        <v>158</v>
      </c>
      <c r="L160" s="41"/>
      <c r="M160" s="187" t="s">
        <v>19</v>
      </c>
      <c r="N160" s="188" t="s">
        <v>48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290</v>
      </c>
      <c r="AT160" s="191" t="s">
        <v>154</v>
      </c>
      <c r="AU160" s="191" t="s">
        <v>89</v>
      </c>
      <c r="AY160" s="19" t="s">
        <v>151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89</v>
      </c>
      <c r="BK160" s="192">
        <f>ROUND(I160*H160,2)</f>
        <v>0</v>
      </c>
      <c r="BL160" s="19" t="s">
        <v>290</v>
      </c>
      <c r="BM160" s="191" t="s">
        <v>1416</v>
      </c>
    </row>
    <row r="161" spans="1:47" s="2" customFormat="1" ht="11.25">
      <c r="A161" s="36"/>
      <c r="B161" s="37"/>
      <c r="C161" s="38"/>
      <c r="D161" s="193" t="s">
        <v>161</v>
      </c>
      <c r="E161" s="38"/>
      <c r="F161" s="194" t="s">
        <v>1417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161</v>
      </c>
      <c r="AU161" s="19" t="s">
        <v>89</v>
      </c>
    </row>
    <row r="162" spans="1:65" s="2" customFormat="1" ht="16.5" customHeight="1">
      <c r="A162" s="36"/>
      <c r="B162" s="37"/>
      <c r="C162" s="180" t="s">
        <v>392</v>
      </c>
      <c r="D162" s="180" t="s">
        <v>154</v>
      </c>
      <c r="E162" s="181" t="s">
        <v>1418</v>
      </c>
      <c r="F162" s="182" t="s">
        <v>1419</v>
      </c>
      <c r="G162" s="183" t="s">
        <v>215</v>
      </c>
      <c r="H162" s="184">
        <v>1</v>
      </c>
      <c r="I162" s="185"/>
      <c r="J162" s="186">
        <f>ROUND(I162*H162,2)</f>
        <v>0</v>
      </c>
      <c r="K162" s="182" t="s">
        <v>158</v>
      </c>
      <c r="L162" s="41"/>
      <c r="M162" s="187" t="s">
        <v>19</v>
      </c>
      <c r="N162" s="188" t="s">
        <v>48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290</v>
      </c>
      <c r="AT162" s="191" t="s">
        <v>154</v>
      </c>
      <c r="AU162" s="191" t="s">
        <v>89</v>
      </c>
      <c r="AY162" s="19" t="s">
        <v>151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89</v>
      </c>
      <c r="BK162" s="192">
        <f>ROUND(I162*H162,2)</f>
        <v>0</v>
      </c>
      <c r="BL162" s="19" t="s">
        <v>290</v>
      </c>
      <c r="BM162" s="191" t="s">
        <v>1420</v>
      </c>
    </row>
    <row r="163" spans="1:47" s="2" customFormat="1" ht="11.25">
      <c r="A163" s="36"/>
      <c r="B163" s="37"/>
      <c r="C163" s="38"/>
      <c r="D163" s="193" t="s">
        <v>161</v>
      </c>
      <c r="E163" s="38"/>
      <c r="F163" s="194" t="s">
        <v>1421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161</v>
      </c>
      <c r="AU163" s="19" t="s">
        <v>89</v>
      </c>
    </row>
    <row r="164" spans="1:65" s="2" customFormat="1" ht="16.5" customHeight="1">
      <c r="A164" s="36"/>
      <c r="B164" s="37"/>
      <c r="C164" s="180" t="s">
        <v>426</v>
      </c>
      <c r="D164" s="180" t="s">
        <v>154</v>
      </c>
      <c r="E164" s="181" t="s">
        <v>1422</v>
      </c>
      <c r="F164" s="182" t="s">
        <v>1423</v>
      </c>
      <c r="G164" s="183" t="s">
        <v>215</v>
      </c>
      <c r="H164" s="184">
        <v>1</v>
      </c>
      <c r="I164" s="185"/>
      <c r="J164" s="186">
        <f>ROUND(I164*H164,2)</f>
        <v>0</v>
      </c>
      <c r="K164" s="182" t="s">
        <v>158</v>
      </c>
      <c r="L164" s="41"/>
      <c r="M164" s="187" t="s">
        <v>19</v>
      </c>
      <c r="N164" s="188" t="s">
        <v>48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290</v>
      </c>
      <c r="AT164" s="191" t="s">
        <v>154</v>
      </c>
      <c r="AU164" s="191" t="s">
        <v>89</v>
      </c>
      <c r="AY164" s="19" t="s">
        <v>151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89</v>
      </c>
      <c r="BK164" s="192">
        <f>ROUND(I164*H164,2)</f>
        <v>0</v>
      </c>
      <c r="BL164" s="19" t="s">
        <v>290</v>
      </c>
      <c r="BM164" s="191" t="s">
        <v>1424</v>
      </c>
    </row>
    <row r="165" spans="1:47" s="2" customFormat="1" ht="11.25">
      <c r="A165" s="36"/>
      <c r="B165" s="37"/>
      <c r="C165" s="38"/>
      <c r="D165" s="193" t="s">
        <v>161</v>
      </c>
      <c r="E165" s="38"/>
      <c r="F165" s="194" t="s">
        <v>1425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161</v>
      </c>
      <c r="AU165" s="19" t="s">
        <v>89</v>
      </c>
    </row>
    <row r="166" spans="1:65" s="2" customFormat="1" ht="16.5" customHeight="1">
      <c r="A166" s="36"/>
      <c r="B166" s="37"/>
      <c r="C166" s="180" t="s">
        <v>431</v>
      </c>
      <c r="D166" s="180" t="s">
        <v>154</v>
      </c>
      <c r="E166" s="181" t="s">
        <v>1426</v>
      </c>
      <c r="F166" s="182" t="s">
        <v>1427</v>
      </c>
      <c r="G166" s="183" t="s">
        <v>215</v>
      </c>
      <c r="H166" s="184">
        <v>4</v>
      </c>
      <c r="I166" s="185"/>
      <c r="J166" s="186">
        <f>ROUND(I166*H166,2)</f>
        <v>0</v>
      </c>
      <c r="K166" s="182" t="s">
        <v>158</v>
      </c>
      <c r="L166" s="41"/>
      <c r="M166" s="187" t="s">
        <v>19</v>
      </c>
      <c r="N166" s="188" t="s">
        <v>48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290</v>
      </c>
      <c r="AT166" s="191" t="s">
        <v>154</v>
      </c>
      <c r="AU166" s="191" t="s">
        <v>89</v>
      </c>
      <c r="AY166" s="19" t="s">
        <v>151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89</v>
      </c>
      <c r="BK166" s="192">
        <f>ROUND(I166*H166,2)</f>
        <v>0</v>
      </c>
      <c r="BL166" s="19" t="s">
        <v>290</v>
      </c>
      <c r="BM166" s="191" t="s">
        <v>1428</v>
      </c>
    </row>
    <row r="167" spans="1:47" s="2" customFormat="1" ht="11.25">
      <c r="A167" s="36"/>
      <c r="B167" s="37"/>
      <c r="C167" s="38"/>
      <c r="D167" s="193" t="s">
        <v>161</v>
      </c>
      <c r="E167" s="38"/>
      <c r="F167" s="194" t="s">
        <v>1429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161</v>
      </c>
      <c r="AU167" s="19" t="s">
        <v>89</v>
      </c>
    </row>
    <row r="168" spans="1:65" s="2" customFormat="1" ht="16.5" customHeight="1">
      <c r="A168" s="36"/>
      <c r="B168" s="37"/>
      <c r="C168" s="180" t="s">
        <v>436</v>
      </c>
      <c r="D168" s="180" t="s">
        <v>154</v>
      </c>
      <c r="E168" s="181" t="s">
        <v>1430</v>
      </c>
      <c r="F168" s="182" t="s">
        <v>1431</v>
      </c>
      <c r="G168" s="183" t="s">
        <v>215</v>
      </c>
      <c r="H168" s="184">
        <v>1</v>
      </c>
      <c r="I168" s="185"/>
      <c r="J168" s="186">
        <f>ROUND(I168*H168,2)</f>
        <v>0</v>
      </c>
      <c r="K168" s="182" t="s">
        <v>158</v>
      </c>
      <c r="L168" s="41"/>
      <c r="M168" s="187" t="s">
        <v>19</v>
      </c>
      <c r="N168" s="188" t="s">
        <v>48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290</v>
      </c>
      <c r="AT168" s="191" t="s">
        <v>154</v>
      </c>
      <c r="AU168" s="191" t="s">
        <v>89</v>
      </c>
      <c r="AY168" s="19" t="s">
        <v>151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89</v>
      </c>
      <c r="BK168" s="192">
        <f>ROUND(I168*H168,2)</f>
        <v>0</v>
      </c>
      <c r="BL168" s="19" t="s">
        <v>290</v>
      </c>
      <c r="BM168" s="191" t="s">
        <v>1432</v>
      </c>
    </row>
    <row r="169" spans="1:47" s="2" customFormat="1" ht="11.25">
      <c r="A169" s="36"/>
      <c r="B169" s="37"/>
      <c r="C169" s="38"/>
      <c r="D169" s="193" t="s">
        <v>161</v>
      </c>
      <c r="E169" s="38"/>
      <c r="F169" s="194" t="s">
        <v>1433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161</v>
      </c>
      <c r="AU169" s="19" t="s">
        <v>89</v>
      </c>
    </row>
    <row r="170" spans="1:65" s="2" customFormat="1" ht="16.5" customHeight="1">
      <c r="A170" s="36"/>
      <c r="B170" s="37"/>
      <c r="C170" s="180" t="s">
        <v>441</v>
      </c>
      <c r="D170" s="180" t="s">
        <v>154</v>
      </c>
      <c r="E170" s="181" t="s">
        <v>1434</v>
      </c>
      <c r="F170" s="182" t="s">
        <v>1435</v>
      </c>
      <c r="G170" s="183" t="s">
        <v>215</v>
      </c>
      <c r="H170" s="184">
        <v>1</v>
      </c>
      <c r="I170" s="185"/>
      <c r="J170" s="186">
        <f>ROUND(I170*H170,2)</f>
        <v>0</v>
      </c>
      <c r="K170" s="182" t="s">
        <v>158</v>
      </c>
      <c r="L170" s="41"/>
      <c r="M170" s="187" t="s">
        <v>19</v>
      </c>
      <c r="N170" s="188" t="s">
        <v>48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290</v>
      </c>
      <c r="AT170" s="191" t="s">
        <v>154</v>
      </c>
      <c r="AU170" s="191" t="s">
        <v>89</v>
      </c>
      <c r="AY170" s="19" t="s">
        <v>151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89</v>
      </c>
      <c r="BK170" s="192">
        <f>ROUND(I170*H170,2)</f>
        <v>0</v>
      </c>
      <c r="BL170" s="19" t="s">
        <v>290</v>
      </c>
      <c r="BM170" s="191" t="s">
        <v>1436</v>
      </c>
    </row>
    <row r="171" spans="1:47" s="2" customFormat="1" ht="11.25">
      <c r="A171" s="36"/>
      <c r="B171" s="37"/>
      <c r="C171" s="38"/>
      <c r="D171" s="193" t="s">
        <v>161</v>
      </c>
      <c r="E171" s="38"/>
      <c r="F171" s="194" t="s">
        <v>1437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161</v>
      </c>
      <c r="AU171" s="19" t="s">
        <v>89</v>
      </c>
    </row>
    <row r="172" spans="1:65" s="2" customFormat="1" ht="16.5" customHeight="1">
      <c r="A172" s="36"/>
      <c r="B172" s="37"/>
      <c r="C172" s="231" t="s">
        <v>448</v>
      </c>
      <c r="D172" s="231" t="s">
        <v>219</v>
      </c>
      <c r="E172" s="232" t="s">
        <v>1438</v>
      </c>
      <c r="F172" s="233" t="s">
        <v>1439</v>
      </c>
      <c r="G172" s="234" t="s">
        <v>215</v>
      </c>
      <c r="H172" s="235">
        <v>1</v>
      </c>
      <c r="I172" s="236"/>
      <c r="J172" s="237">
        <f>ROUND(I172*H172,2)</f>
        <v>0</v>
      </c>
      <c r="K172" s="233" t="s">
        <v>158</v>
      </c>
      <c r="L172" s="238"/>
      <c r="M172" s="239" t="s">
        <v>19</v>
      </c>
      <c r="N172" s="240" t="s">
        <v>48</v>
      </c>
      <c r="O172" s="66"/>
      <c r="P172" s="189">
        <f>O172*H172</f>
        <v>0</v>
      </c>
      <c r="Q172" s="189">
        <v>0.0391</v>
      </c>
      <c r="R172" s="189">
        <f>Q172*H172</f>
        <v>0.0391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392</v>
      </c>
      <c r="AT172" s="191" t="s">
        <v>219</v>
      </c>
      <c r="AU172" s="191" t="s">
        <v>89</v>
      </c>
      <c r="AY172" s="19" t="s">
        <v>151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89</v>
      </c>
      <c r="BK172" s="192">
        <f>ROUND(I172*H172,2)</f>
        <v>0</v>
      </c>
      <c r="BL172" s="19" t="s">
        <v>290</v>
      </c>
      <c r="BM172" s="191" t="s">
        <v>1440</v>
      </c>
    </row>
    <row r="173" spans="1:65" s="2" customFormat="1" ht="24.2" customHeight="1">
      <c r="A173" s="36"/>
      <c r="B173" s="37"/>
      <c r="C173" s="180" t="s">
        <v>453</v>
      </c>
      <c r="D173" s="180" t="s">
        <v>154</v>
      </c>
      <c r="E173" s="181" t="s">
        <v>1441</v>
      </c>
      <c r="F173" s="182" t="s">
        <v>1442</v>
      </c>
      <c r="G173" s="183" t="s">
        <v>342</v>
      </c>
      <c r="H173" s="184">
        <v>0.478</v>
      </c>
      <c r="I173" s="185"/>
      <c r="J173" s="186">
        <f>ROUND(I173*H173,2)</f>
        <v>0</v>
      </c>
      <c r="K173" s="182" t="s">
        <v>158</v>
      </c>
      <c r="L173" s="41"/>
      <c r="M173" s="187" t="s">
        <v>19</v>
      </c>
      <c r="N173" s="188" t="s">
        <v>48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290</v>
      </c>
      <c r="AT173" s="191" t="s">
        <v>154</v>
      </c>
      <c r="AU173" s="191" t="s">
        <v>89</v>
      </c>
      <c r="AY173" s="19" t="s">
        <v>151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89</v>
      </c>
      <c r="BK173" s="192">
        <f>ROUND(I173*H173,2)</f>
        <v>0</v>
      </c>
      <c r="BL173" s="19" t="s">
        <v>290</v>
      </c>
      <c r="BM173" s="191" t="s">
        <v>1443</v>
      </c>
    </row>
    <row r="174" spans="1:47" s="2" customFormat="1" ht="11.25">
      <c r="A174" s="36"/>
      <c r="B174" s="37"/>
      <c r="C174" s="38"/>
      <c r="D174" s="193" t="s">
        <v>161</v>
      </c>
      <c r="E174" s="38"/>
      <c r="F174" s="194" t="s">
        <v>1444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161</v>
      </c>
      <c r="AU174" s="19" t="s">
        <v>89</v>
      </c>
    </row>
    <row r="175" spans="1:65" s="2" customFormat="1" ht="24.2" customHeight="1">
      <c r="A175" s="36"/>
      <c r="B175" s="37"/>
      <c r="C175" s="180" t="s">
        <v>458</v>
      </c>
      <c r="D175" s="180" t="s">
        <v>154</v>
      </c>
      <c r="E175" s="181" t="s">
        <v>1445</v>
      </c>
      <c r="F175" s="182" t="s">
        <v>1446</v>
      </c>
      <c r="G175" s="183" t="s">
        <v>342</v>
      </c>
      <c r="H175" s="184">
        <v>0.478</v>
      </c>
      <c r="I175" s="185"/>
      <c r="J175" s="186">
        <f>ROUND(I175*H175,2)</f>
        <v>0</v>
      </c>
      <c r="K175" s="182" t="s">
        <v>158</v>
      </c>
      <c r="L175" s="41"/>
      <c r="M175" s="187" t="s">
        <v>19</v>
      </c>
      <c r="N175" s="188" t="s">
        <v>48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290</v>
      </c>
      <c r="AT175" s="191" t="s">
        <v>154</v>
      </c>
      <c r="AU175" s="191" t="s">
        <v>89</v>
      </c>
      <c r="AY175" s="19" t="s">
        <v>151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89</v>
      </c>
      <c r="BK175" s="192">
        <f>ROUND(I175*H175,2)</f>
        <v>0</v>
      </c>
      <c r="BL175" s="19" t="s">
        <v>290</v>
      </c>
      <c r="BM175" s="191" t="s">
        <v>1447</v>
      </c>
    </row>
    <row r="176" spans="1:47" s="2" customFormat="1" ht="11.25">
      <c r="A176" s="36"/>
      <c r="B176" s="37"/>
      <c r="C176" s="38"/>
      <c r="D176" s="193" t="s">
        <v>161</v>
      </c>
      <c r="E176" s="38"/>
      <c r="F176" s="194" t="s">
        <v>1448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161</v>
      </c>
      <c r="AU176" s="19" t="s">
        <v>89</v>
      </c>
    </row>
    <row r="177" spans="2:63" s="12" customFormat="1" ht="25.9" customHeight="1">
      <c r="B177" s="164"/>
      <c r="C177" s="165"/>
      <c r="D177" s="166" t="s">
        <v>75</v>
      </c>
      <c r="E177" s="167" t="s">
        <v>1267</v>
      </c>
      <c r="F177" s="167" t="s">
        <v>1268</v>
      </c>
      <c r="G177" s="165"/>
      <c r="H177" s="165"/>
      <c r="I177" s="168"/>
      <c r="J177" s="169">
        <f>BK177</f>
        <v>0</v>
      </c>
      <c r="K177" s="165"/>
      <c r="L177" s="170"/>
      <c r="M177" s="171"/>
      <c r="N177" s="172"/>
      <c r="O177" s="172"/>
      <c r="P177" s="173">
        <f>SUM(P178:P181)</f>
        <v>0</v>
      </c>
      <c r="Q177" s="172"/>
      <c r="R177" s="173">
        <f>SUM(R178:R181)</f>
        <v>0</v>
      </c>
      <c r="S177" s="172"/>
      <c r="T177" s="174">
        <f>SUM(T178:T181)</f>
        <v>0</v>
      </c>
      <c r="AR177" s="175" t="s">
        <v>159</v>
      </c>
      <c r="AT177" s="176" t="s">
        <v>75</v>
      </c>
      <c r="AU177" s="176" t="s">
        <v>76</v>
      </c>
      <c r="AY177" s="175" t="s">
        <v>151</v>
      </c>
      <c r="BK177" s="177">
        <f>SUM(BK178:BK181)</f>
        <v>0</v>
      </c>
    </row>
    <row r="178" spans="1:65" s="2" customFormat="1" ht="21.75" customHeight="1">
      <c r="A178" s="36"/>
      <c r="B178" s="37"/>
      <c r="C178" s="180" t="s">
        <v>463</v>
      </c>
      <c r="D178" s="180" t="s">
        <v>154</v>
      </c>
      <c r="E178" s="181" t="s">
        <v>1269</v>
      </c>
      <c r="F178" s="182" t="s">
        <v>1270</v>
      </c>
      <c r="G178" s="183" t="s">
        <v>1271</v>
      </c>
      <c r="H178" s="184">
        <v>16</v>
      </c>
      <c r="I178" s="185"/>
      <c r="J178" s="186">
        <f>ROUND(I178*H178,2)</f>
        <v>0</v>
      </c>
      <c r="K178" s="182" t="s">
        <v>158</v>
      </c>
      <c r="L178" s="41"/>
      <c r="M178" s="187" t="s">
        <v>19</v>
      </c>
      <c r="N178" s="188" t="s">
        <v>48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1272</v>
      </c>
      <c r="AT178" s="191" t="s">
        <v>154</v>
      </c>
      <c r="AU178" s="191" t="s">
        <v>83</v>
      </c>
      <c r="AY178" s="19" t="s">
        <v>151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89</v>
      </c>
      <c r="BK178" s="192">
        <f>ROUND(I178*H178,2)</f>
        <v>0</v>
      </c>
      <c r="BL178" s="19" t="s">
        <v>1272</v>
      </c>
      <c r="BM178" s="191" t="s">
        <v>1449</v>
      </c>
    </row>
    <row r="179" spans="1:47" s="2" customFormat="1" ht="11.25">
      <c r="A179" s="36"/>
      <c r="B179" s="37"/>
      <c r="C179" s="38"/>
      <c r="D179" s="193" t="s">
        <v>161</v>
      </c>
      <c r="E179" s="38"/>
      <c r="F179" s="194" t="s">
        <v>1274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161</v>
      </c>
      <c r="AU179" s="19" t="s">
        <v>83</v>
      </c>
    </row>
    <row r="180" spans="1:65" s="2" customFormat="1" ht="16.5" customHeight="1">
      <c r="A180" s="36"/>
      <c r="B180" s="37"/>
      <c r="C180" s="180" t="s">
        <v>470</v>
      </c>
      <c r="D180" s="180" t="s">
        <v>154</v>
      </c>
      <c r="E180" s="181" t="s">
        <v>1450</v>
      </c>
      <c r="F180" s="182" t="s">
        <v>1451</v>
      </c>
      <c r="G180" s="183" t="s">
        <v>1271</v>
      </c>
      <c r="H180" s="184">
        <v>24</v>
      </c>
      <c r="I180" s="185"/>
      <c r="J180" s="186">
        <f>ROUND(I180*H180,2)</f>
        <v>0</v>
      </c>
      <c r="K180" s="182" t="s">
        <v>158</v>
      </c>
      <c r="L180" s="41"/>
      <c r="M180" s="187" t="s">
        <v>19</v>
      </c>
      <c r="N180" s="188" t="s">
        <v>48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1272</v>
      </c>
      <c r="AT180" s="191" t="s">
        <v>154</v>
      </c>
      <c r="AU180" s="191" t="s">
        <v>83</v>
      </c>
      <c r="AY180" s="19" t="s">
        <v>151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89</v>
      </c>
      <c r="BK180" s="192">
        <f>ROUND(I180*H180,2)</f>
        <v>0</v>
      </c>
      <c r="BL180" s="19" t="s">
        <v>1272</v>
      </c>
      <c r="BM180" s="191" t="s">
        <v>1452</v>
      </c>
    </row>
    <row r="181" spans="1:47" s="2" customFormat="1" ht="11.25">
      <c r="A181" s="36"/>
      <c r="B181" s="37"/>
      <c r="C181" s="38"/>
      <c r="D181" s="193" t="s">
        <v>161</v>
      </c>
      <c r="E181" s="38"/>
      <c r="F181" s="194" t="s">
        <v>1453</v>
      </c>
      <c r="G181" s="38"/>
      <c r="H181" s="38"/>
      <c r="I181" s="195"/>
      <c r="J181" s="38"/>
      <c r="K181" s="38"/>
      <c r="L181" s="41"/>
      <c r="M181" s="257"/>
      <c r="N181" s="258"/>
      <c r="O181" s="254"/>
      <c r="P181" s="254"/>
      <c r="Q181" s="254"/>
      <c r="R181" s="254"/>
      <c r="S181" s="254"/>
      <c r="T181" s="259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161</v>
      </c>
      <c r="AU181" s="19" t="s">
        <v>83</v>
      </c>
    </row>
    <row r="182" spans="1:31" s="2" customFormat="1" ht="6.95" customHeight="1">
      <c r="A182" s="36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41"/>
      <c r="M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</sheetData>
  <sheetProtection algorithmName="SHA-512" hashValue="EBMStgH1TKAxM3m6i77y3RNDFXH5IIGp30IXdEGcOY9mtHV2WmTfnh91q5/gVm2oCudP7i60shfKQo11si9lVA==" saltValue="OsUWx/GzlhnN6APAUC2hBfaCgJjZLLFL4LBrsyxZK9yGQZSLlVeG0om8QodZ7GzDb2kcAS7Fp/ofVXY2vHxO5g==" spinCount="100000" sheet="1" objects="1" scenarios="1" formatColumns="0" formatRows="0" autoFilter="0"/>
  <autoFilter ref="C90:K181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3_01/731244303"/>
    <hyperlink ref="F97" r:id="rId2" display="https://podminky.urs.cz/item/CS_URS_2023_01/735531045"/>
    <hyperlink ref="F99" r:id="rId3" display="https://podminky.urs.cz/item/CS_URS_2023_01/731810302"/>
    <hyperlink ref="F101" r:id="rId4" display="https://podminky.urs.cz/item/CS_URS_2023_01/731810342"/>
    <hyperlink ref="F103" r:id="rId5" display="https://podminky.urs.cz/item/CS_URS_2023_01/998731102"/>
    <hyperlink ref="F105" r:id="rId6" display="https://podminky.urs.cz/item/CS_URS_2023_01/998731181"/>
    <hyperlink ref="F108" r:id="rId7" display="https://podminky.urs.cz/item/CS_URS_2023_01/733222102"/>
    <hyperlink ref="F110" r:id="rId8" display="https://podminky.urs.cz/item/CS_URS_2023_01/733222103"/>
    <hyperlink ref="F112" r:id="rId9" display="https://podminky.urs.cz/item/CS_URS_2023_01/733222104"/>
    <hyperlink ref="F114" r:id="rId10" display="https://podminky.urs.cz/item/CS_URS_2023_01/733291101"/>
    <hyperlink ref="F116" r:id="rId11" display="https://podminky.urs.cz/item/CS_URS_2023_01/733811241"/>
    <hyperlink ref="F121" r:id="rId12" display="https://podminky.urs.cz/item/CS_URS_2023_01/998733102"/>
    <hyperlink ref="F123" r:id="rId13" display="https://podminky.urs.cz/item/CS_URS_2023_01/998733181"/>
    <hyperlink ref="F126" r:id="rId14" display="https://podminky.urs.cz/item/CS_URS_2023_01/734209103"/>
    <hyperlink ref="F128" r:id="rId15" display="https://podminky.urs.cz/item/CS_URS_2023_01/734209114"/>
    <hyperlink ref="F130" r:id="rId16" display="https://podminky.urs.cz/item/CS_URS_2023_01/734221682"/>
    <hyperlink ref="F132" r:id="rId17" display="https://podminky.urs.cz/item/CS_URS_2023_01/734222802"/>
    <hyperlink ref="F134" r:id="rId18" display="https://podminky.urs.cz/item/CS_URS_2023_01/734261233"/>
    <hyperlink ref="F136" r:id="rId19" display="https://podminky.urs.cz/item/CS_URS_2023_01/734261402"/>
    <hyperlink ref="F138" r:id="rId20" display="https://podminky.urs.cz/item/CS_URS_2023_01/734291123"/>
    <hyperlink ref="F140" r:id="rId21" display="https://podminky.urs.cz/item/CS_URS_2023_01/734291241"/>
    <hyperlink ref="F142" r:id="rId22" display="https://podminky.urs.cz/item/CS_URS_2023_01/734292714"/>
    <hyperlink ref="F144" r:id="rId23" display="https://podminky.urs.cz/item/CS_URS_2023_01/998734102"/>
    <hyperlink ref="F146" r:id="rId24" display="https://podminky.urs.cz/item/CS_URS_2023_01/998734181"/>
    <hyperlink ref="F149" r:id="rId25" display="https://podminky.urs.cz/item/CS_URS_2023_01/735152251"/>
    <hyperlink ref="F151" r:id="rId26" display="https://podminky.urs.cz/item/CS_URS_2023_01/735152479"/>
    <hyperlink ref="F153" r:id="rId27" display="https://podminky.urs.cz/item/CS_URS_2023_01/735152481"/>
    <hyperlink ref="F155" r:id="rId28" display="https://podminky.urs.cz/item/CS_URS_2023_01/735152677"/>
    <hyperlink ref="F157" r:id="rId29" display="https://podminky.urs.cz/item/CS_URS_2023_01/735152679"/>
    <hyperlink ref="F159" r:id="rId30" display="https://podminky.urs.cz/item/CS_URS_2023_01/735152681"/>
    <hyperlink ref="F161" r:id="rId31" display="https://podminky.urs.cz/item/CS_URS_2023_01/735159210"/>
    <hyperlink ref="F163" r:id="rId32" display="https://podminky.urs.cz/item/CS_URS_2023_01/735159220"/>
    <hyperlink ref="F165" r:id="rId33" display="https://podminky.urs.cz/item/CS_URS_2023_01/735159230"/>
    <hyperlink ref="F167" r:id="rId34" display="https://podminky.urs.cz/item/CS_URS_2023_01/735159320"/>
    <hyperlink ref="F169" r:id="rId35" display="https://podminky.urs.cz/item/CS_URS_2023_01/735159330"/>
    <hyperlink ref="F171" r:id="rId36" display="https://podminky.urs.cz/item/CS_URS_2023_01/735164522"/>
    <hyperlink ref="F174" r:id="rId37" display="https://podminky.urs.cz/item/CS_URS_2023_01/998735102"/>
    <hyperlink ref="F176" r:id="rId38" display="https://podminky.urs.cz/item/CS_URS_2023_01/998735181"/>
    <hyperlink ref="F179" r:id="rId39" display="https://podminky.urs.cz/item/CS_URS_2023_01/HZS2492"/>
    <hyperlink ref="F181" r:id="rId40" display="https://podminky.urs.cz/item/CS_URS_2023_01/HZS42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106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Opravy bytových jednotek OŘ Brno - VB ŽST Rousínov č.p.788</v>
      </c>
      <c r="F7" s="387"/>
      <c r="G7" s="387"/>
      <c r="H7" s="387"/>
      <c r="L7" s="22"/>
    </row>
    <row r="8" spans="2:12" s="1" customFormat="1" ht="12" customHeight="1">
      <c r="B8" s="22"/>
      <c r="D8" s="114" t="s">
        <v>107</v>
      </c>
      <c r="L8" s="22"/>
    </row>
    <row r="9" spans="1:31" s="2" customFormat="1" ht="16.5" customHeight="1">
      <c r="A9" s="36"/>
      <c r="B9" s="41"/>
      <c r="C9" s="36"/>
      <c r="D9" s="36"/>
      <c r="E9" s="386" t="s">
        <v>108</v>
      </c>
      <c r="F9" s="388"/>
      <c r="G9" s="388"/>
      <c r="H9" s="388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109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1454</v>
      </c>
      <c r="F11" s="388"/>
      <c r="G11" s="388"/>
      <c r="H11" s="388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39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40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42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44</v>
      </c>
      <c r="G34" s="36"/>
      <c r="H34" s="36"/>
      <c r="I34" s="123" t="s">
        <v>43</v>
      </c>
      <c r="J34" s="123" t="s">
        <v>45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46</v>
      </c>
      <c r="E35" s="114" t="s">
        <v>47</v>
      </c>
      <c r="F35" s="125">
        <f>ROUND((SUM(BE88:BE114)),2)</f>
        <v>0</v>
      </c>
      <c r="G35" s="36"/>
      <c r="H35" s="36"/>
      <c r="I35" s="126">
        <v>0.21</v>
      </c>
      <c r="J35" s="125">
        <f>ROUND(((SUM(BE88:BE114))*I35),2)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48</v>
      </c>
      <c r="F36" s="125">
        <f>ROUND((SUM(BF88:BF114)),2)</f>
        <v>0</v>
      </c>
      <c r="G36" s="36"/>
      <c r="H36" s="36"/>
      <c r="I36" s="126">
        <v>0.15</v>
      </c>
      <c r="J36" s="125">
        <f>ROUND(((SUM(BF88:BF114))*I36),2)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49</v>
      </c>
      <c r="F37" s="125">
        <f>ROUND((SUM(BG88:BG114)),2)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50</v>
      </c>
      <c r="F38" s="125">
        <f>ROUND((SUM(BH88:BH114)),2)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51</v>
      </c>
      <c r="F39" s="125">
        <f>ROUND((SUM(BI88:BI114)),2)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52</v>
      </c>
      <c r="E41" s="129"/>
      <c r="F41" s="129"/>
      <c r="G41" s="130" t="s">
        <v>53</v>
      </c>
      <c r="H41" s="131" t="s">
        <v>54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111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Opravy bytových jednotek OŘ Brno - VB ŽST Rousínov č.p.788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108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109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SO 04 - Vzduchotechnika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Rousínov</v>
      </c>
      <c r="G56" s="38"/>
      <c r="H56" s="38"/>
      <c r="I56" s="31" t="s">
        <v>23</v>
      </c>
      <c r="J56" s="61" t="str">
        <f>IF(J14="","",J14)</f>
        <v>24. 8. 2020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Správa železniční dopravní cesty</v>
      </c>
      <c r="G58" s="38"/>
      <c r="H58" s="38"/>
      <c r="I58" s="31" t="s">
        <v>33</v>
      </c>
      <c r="J58" s="34" t="str">
        <f>E23</f>
        <v>APREA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112</v>
      </c>
      <c r="D61" s="139"/>
      <c r="E61" s="139"/>
      <c r="F61" s="139"/>
      <c r="G61" s="139"/>
      <c r="H61" s="139"/>
      <c r="I61" s="139"/>
      <c r="J61" s="140" t="s">
        <v>113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74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114</v>
      </c>
    </row>
    <row r="64" spans="2:12" s="9" customFormat="1" ht="24.95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10" customFormat="1" ht="19.9" customHeight="1">
      <c r="B65" s="148"/>
      <c r="C65" s="99"/>
      <c r="D65" s="149" t="s">
        <v>1455</v>
      </c>
      <c r="E65" s="150"/>
      <c r="F65" s="150"/>
      <c r="G65" s="150"/>
      <c r="H65" s="150"/>
      <c r="I65" s="150"/>
      <c r="J65" s="151">
        <f>J90</f>
        <v>0</v>
      </c>
      <c r="K65" s="99"/>
      <c r="L65" s="152"/>
    </row>
    <row r="66" spans="2:12" s="9" customFormat="1" ht="24.95" customHeight="1">
      <c r="B66" s="142"/>
      <c r="C66" s="143"/>
      <c r="D66" s="144" t="s">
        <v>918</v>
      </c>
      <c r="E66" s="145"/>
      <c r="F66" s="145"/>
      <c r="G66" s="145"/>
      <c r="H66" s="145"/>
      <c r="I66" s="145"/>
      <c r="J66" s="146">
        <f>J110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93" t="str">
        <f>E7</f>
        <v>Opravy bytových jednotek OŘ Brno - VB ŽST Rousínov č.p.788</v>
      </c>
      <c r="F76" s="394"/>
      <c r="G76" s="394"/>
      <c r="H76" s="394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107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93" t="s">
        <v>108</v>
      </c>
      <c r="F78" s="395"/>
      <c r="G78" s="395"/>
      <c r="H78" s="395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109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42" t="str">
        <f>E11</f>
        <v>SO 04 - Vzduchotechnika</v>
      </c>
      <c r="F80" s="395"/>
      <c r="G80" s="395"/>
      <c r="H80" s="395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 xml:space="preserve"> Rousínov</v>
      </c>
      <c r="G82" s="38"/>
      <c r="H82" s="38"/>
      <c r="I82" s="31" t="s">
        <v>23</v>
      </c>
      <c r="J82" s="61" t="str">
        <f>IF(J14="","",J14)</f>
        <v>24. 8. 2020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E17</f>
        <v>Správa železniční dopravní cesty</v>
      </c>
      <c r="G84" s="38"/>
      <c r="H84" s="38"/>
      <c r="I84" s="31" t="s">
        <v>33</v>
      </c>
      <c r="J84" s="34" t="str">
        <f>E23</f>
        <v>APREA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31</v>
      </c>
      <c r="D85" s="38"/>
      <c r="E85" s="38"/>
      <c r="F85" s="29" t="str">
        <f>IF(E20="","",E20)</f>
        <v>Vyplň údaj</v>
      </c>
      <c r="G85" s="38"/>
      <c r="H85" s="38"/>
      <c r="I85" s="31" t="s">
        <v>38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137</v>
      </c>
      <c r="D87" s="156" t="s">
        <v>61</v>
      </c>
      <c r="E87" s="156" t="s">
        <v>57</v>
      </c>
      <c r="F87" s="156" t="s">
        <v>58</v>
      </c>
      <c r="G87" s="156" t="s">
        <v>138</v>
      </c>
      <c r="H87" s="156" t="s">
        <v>139</v>
      </c>
      <c r="I87" s="156" t="s">
        <v>140</v>
      </c>
      <c r="J87" s="156" t="s">
        <v>113</v>
      </c>
      <c r="K87" s="157" t="s">
        <v>141</v>
      </c>
      <c r="L87" s="158"/>
      <c r="M87" s="70" t="s">
        <v>19</v>
      </c>
      <c r="N87" s="71" t="s">
        <v>46</v>
      </c>
      <c r="O87" s="71" t="s">
        <v>142</v>
      </c>
      <c r="P87" s="71" t="s">
        <v>143</v>
      </c>
      <c r="Q87" s="71" t="s">
        <v>144</v>
      </c>
      <c r="R87" s="71" t="s">
        <v>145</v>
      </c>
      <c r="S87" s="71" t="s">
        <v>146</v>
      </c>
      <c r="T87" s="72" t="s">
        <v>147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148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P89+P110</f>
        <v>0</v>
      </c>
      <c r="Q88" s="74"/>
      <c r="R88" s="161">
        <f>R89+R110</f>
        <v>0.037099999999999994</v>
      </c>
      <c r="S88" s="74"/>
      <c r="T88" s="162">
        <f>T89+T110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75</v>
      </c>
      <c r="AU88" s="19" t="s">
        <v>114</v>
      </c>
      <c r="BK88" s="163">
        <f>BK89+BK110</f>
        <v>0</v>
      </c>
    </row>
    <row r="89" spans="2:63" s="12" customFormat="1" ht="25.9" customHeight="1">
      <c r="B89" s="164"/>
      <c r="C89" s="165"/>
      <c r="D89" s="166" t="s">
        <v>75</v>
      </c>
      <c r="E89" s="167" t="s">
        <v>368</v>
      </c>
      <c r="F89" s="167" t="s">
        <v>369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</f>
        <v>0</v>
      </c>
      <c r="Q89" s="172"/>
      <c r="R89" s="173">
        <f>R90</f>
        <v>0.037099999999999994</v>
      </c>
      <c r="S89" s="172"/>
      <c r="T89" s="174">
        <f>T90</f>
        <v>0</v>
      </c>
      <c r="AR89" s="175" t="s">
        <v>89</v>
      </c>
      <c r="AT89" s="176" t="s">
        <v>75</v>
      </c>
      <c r="AU89" s="176" t="s">
        <v>76</v>
      </c>
      <c r="AY89" s="175" t="s">
        <v>151</v>
      </c>
      <c r="BK89" s="177">
        <f>BK90</f>
        <v>0</v>
      </c>
    </row>
    <row r="90" spans="2:63" s="12" customFormat="1" ht="22.9" customHeight="1">
      <c r="B90" s="164"/>
      <c r="C90" s="165"/>
      <c r="D90" s="166" t="s">
        <v>75</v>
      </c>
      <c r="E90" s="178" t="s">
        <v>1456</v>
      </c>
      <c r="F90" s="178" t="s">
        <v>98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SUM(P91:P109)</f>
        <v>0</v>
      </c>
      <c r="Q90" s="172"/>
      <c r="R90" s="173">
        <f>SUM(R91:R109)</f>
        <v>0.037099999999999994</v>
      </c>
      <c r="S90" s="172"/>
      <c r="T90" s="174">
        <f>SUM(T91:T109)</f>
        <v>0</v>
      </c>
      <c r="AR90" s="175" t="s">
        <v>89</v>
      </c>
      <c r="AT90" s="176" t="s">
        <v>75</v>
      </c>
      <c r="AU90" s="176" t="s">
        <v>83</v>
      </c>
      <c r="AY90" s="175" t="s">
        <v>151</v>
      </c>
      <c r="BK90" s="177">
        <f>SUM(BK91:BK109)</f>
        <v>0</v>
      </c>
    </row>
    <row r="91" spans="1:65" s="2" customFormat="1" ht="21.75" customHeight="1">
      <c r="A91" s="36"/>
      <c r="B91" s="37"/>
      <c r="C91" s="180" t="s">
        <v>83</v>
      </c>
      <c r="D91" s="180" t="s">
        <v>154</v>
      </c>
      <c r="E91" s="181" t="s">
        <v>1457</v>
      </c>
      <c r="F91" s="182" t="s">
        <v>1458</v>
      </c>
      <c r="G91" s="183" t="s">
        <v>215</v>
      </c>
      <c r="H91" s="184">
        <v>2</v>
      </c>
      <c r="I91" s="185"/>
      <c r="J91" s="186">
        <f>ROUND(I91*H91,2)</f>
        <v>0</v>
      </c>
      <c r="K91" s="182" t="s">
        <v>158</v>
      </c>
      <c r="L91" s="41"/>
      <c r="M91" s="187" t="s">
        <v>19</v>
      </c>
      <c r="N91" s="188" t="s">
        <v>48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290</v>
      </c>
      <c r="AT91" s="191" t="s">
        <v>154</v>
      </c>
      <c r="AU91" s="191" t="s">
        <v>89</v>
      </c>
      <c r="AY91" s="19" t="s">
        <v>151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89</v>
      </c>
      <c r="BK91" s="192">
        <f>ROUND(I91*H91,2)</f>
        <v>0</v>
      </c>
      <c r="BL91" s="19" t="s">
        <v>290</v>
      </c>
      <c r="BM91" s="191" t="s">
        <v>1459</v>
      </c>
    </row>
    <row r="92" spans="1:47" s="2" customFormat="1" ht="11.25">
      <c r="A92" s="36"/>
      <c r="B92" s="37"/>
      <c r="C92" s="38"/>
      <c r="D92" s="193" t="s">
        <v>161</v>
      </c>
      <c r="E92" s="38"/>
      <c r="F92" s="194" t="s">
        <v>1460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161</v>
      </c>
      <c r="AU92" s="19" t="s">
        <v>89</v>
      </c>
    </row>
    <row r="93" spans="1:65" s="2" customFormat="1" ht="16.5" customHeight="1">
      <c r="A93" s="36"/>
      <c r="B93" s="37"/>
      <c r="C93" s="231" t="s">
        <v>89</v>
      </c>
      <c r="D93" s="231" t="s">
        <v>219</v>
      </c>
      <c r="E93" s="232" t="s">
        <v>1461</v>
      </c>
      <c r="F93" s="233" t="s">
        <v>1462</v>
      </c>
      <c r="G93" s="234" t="s">
        <v>215</v>
      </c>
      <c r="H93" s="235">
        <v>2</v>
      </c>
      <c r="I93" s="236"/>
      <c r="J93" s="237">
        <f>ROUND(I93*H93,2)</f>
        <v>0</v>
      </c>
      <c r="K93" s="233" t="s">
        <v>158</v>
      </c>
      <c r="L93" s="238"/>
      <c r="M93" s="239" t="s">
        <v>19</v>
      </c>
      <c r="N93" s="240" t="s">
        <v>48</v>
      </c>
      <c r="O93" s="66"/>
      <c r="P93" s="189">
        <f>O93*H93</f>
        <v>0</v>
      </c>
      <c r="Q93" s="189">
        <v>0.0015</v>
      </c>
      <c r="R93" s="189">
        <f>Q93*H93</f>
        <v>0.003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392</v>
      </c>
      <c r="AT93" s="191" t="s">
        <v>219</v>
      </c>
      <c r="AU93" s="191" t="s">
        <v>89</v>
      </c>
      <c r="AY93" s="19" t="s">
        <v>151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89</v>
      </c>
      <c r="BK93" s="192">
        <f>ROUND(I93*H93,2)</f>
        <v>0</v>
      </c>
      <c r="BL93" s="19" t="s">
        <v>290</v>
      </c>
      <c r="BM93" s="191" t="s">
        <v>1463</v>
      </c>
    </row>
    <row r="94" spans="1:65" s="2" customFormat="1" ht="24.2" customHeight="1">
      <c r="A94" s="36"/>
      <c r="B94" s="37"/>
      <c r="C94" s="180" t="s">
        <v>174</v>
      </c>
      <c r="D94" s="180" t="s">
        <v>154</v>
      </c>
      <c r="E94" s="181" t="s">
        <v>1464</v>
      </c>
      <c r="F94" s="182" t="s">
        <v>1465</v>
      </c>
      <c r="G94" s="183" t="s">
        <v>205</v>
      </c>
      <c r="H94" s="184">
        <v>3</v>
      </c>
      <c r="I94" s="185"/>
      <c r="J94" s="186">
        <f>ROUND(I94*H94,2)</f>
        <v>0</v>
      </c>
      <c r="K94" s="182" t="s">
        <v>158</v>
      </c>
      <c r="L94" s="41"/>
      <c r="M94" s="187" t="s">
        <v>19</v>
      </c>
      <c r="N94" s="188" t="s">
        <v>48</v>
      </c>
      <c r="O94" s="66"/>
      <c r="P94" s="189">
        <f>O94*H94</f>
        <v>0</v>
      </c>
      <c r="Q94" s="189">
        <v>0.00167</v>
      </c>
      <c r="R94" s="189">
        <f>Q94*H94</f>
        <v>0.0050100000000000006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290</v>
      </c>
      <c r="AT94" s="191" t="s">
        <v>154</v>
      </c>
      <c r="AU94" s="191" t="s">
        <v>89</v>
      </c>
      <c r="AY94" s="19" t="s">
        <v>151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89</v>
      </c>
      <c r="BK94" s="192">
        <f>ROUND(I94*H94,2)</f>
        <v>0</v>
      </c>
      <c r="BL94" s="19" t="s">
        <v>290</v>
      </c>
      <c r="BM94" s="191" t="s">
        <v>1466</v>
      </c>
    </row>
    <row r="95" spans="1:47" s="2" customFormat="1" ht="11.25">
      <c r="A95" s="36"/>
      <c r="B95" s="37"/>
      <c r="C95" s="38"/>
      <c r="D95" s="193" t="s">
        <v>161</v>
      </c>
      <c r="E95" s="38"/>
      <c r="F95" s="194" t="s">
        <v>1467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161</v>
      </c>
      <c r="AU95" s="19" t="s">
        <v>89</v>
      </c>
    </row>
    <row r="96" spans="2:51" s="13" customFormat="1" ht="11.25">
      <c r="B96" s="198"/>
      <c r="C96" s="199"/>
      <c r="D96" s="200" t="s">
        <v>163</v>
      </c>
      <c r="E96" s="201" t="s">
        <v>19</v>
      </c>
      <c r="F96" s="202" t="s">
        <v>1468</v>
      </c>
      <c r="G96" s="199"/>
      <c r="H96" s="203">
        <v>3</v>
      </c>
      <c r="I96" s="204"/>
      <c r="J96" s="199"/>
      <c r="K96" s="199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163</v>
      </c>
      <c r="AU96" s="209" t="s">
        <v>89</v>
      </c>
      <c r="AV96" s="13" t="s">
        <v>89</v>
      </c>
      <c r="AW96" s="13" t="s">
        <v>37</v>
      </c>
      <c r="AX96" s="13" t="s">
        <v>83</v>
      </c>
      <c r="AY96" s="209" t="s">
        <v>151</v>
      </c>
    </row>
    <row r="97" spans="1:65" s="2" customFormat="1" ht="24.2" customHeight="1">
      <c r="A97" s="36"/>
      <c r="B97" s="37"/>
      <c r="C97" s="180" t="s">
        <v>159</v>
      </c>
      <c r="D97" s="180" t="s">
        <v>154</v>
      </c>
      <c r="E97" s="181" t="s">
        <v>1464</v>
      </c>
      <c r="F97" s="182" t="s">
        <v>1465</v>
      </c>
      <c r="G97" s="183" t="s">
        <v>205</v>
      </c>
      <c r="H97" s="184">
        <v>3</v>
      </c>
      <c r="I97" s="185"/>
      <c r="J97" s="186">
        <f>ROUND(I97*H97,2)</f>
        <v>0</v>
      </c>
      <c r="K97" s="182" t="s">
        <v>158</v>
      </c>
      <c r="L97" s="41"/>
      <c r="M97" s="187" t="s">
        <v>19</v>
      </c>
      <c r="N97" s="188" t="s">
        <v>48</v>
      </c>
      <c r="O97" s="66"/>
      <c r="P97" s="189">
        <f>O97*H97</f>
        <v>0</v>
      </c>
      <c r="Q97" s="189">
        <v>0.00167</v>
      </c>
      <c r="R97" s="189">
        <f>Q97*H97</f>
        <v>0.0050100000000000006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290</v>
      </c>
      <c r="AT97" s="191" t="s">
        <v>154</v>
      </c>
      <c r="AU97" s="191" t="s">
        <v>89</v>
      </c>
      <c r="AY97" s="19" t="s">
        <v>151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89</v>
      </c>
      <c r="BK97" s="192">
        <f>ROUND(I97*H97,2)</f>
        <v>0</v>
      </c>
      <c r="BL97" s="19" t="s">
        <v>290</v>
      </c>
      <c r="BM97" s="191" t="s">
        <v>1469</v>
      </c>
    </row>
    <row r="98" spans="1:47" s="2" customFormat="1" ht="11.25">
      <c r="A98" s="36"/>
      <c r="B98" s="37"/>
      <c r="C98" s="38"/>
      <c r="D98" s="193" t="s">
        <v>161</v>
      </c>
      <c r="E98" s="38"/>
      <c r="F98" s="194" t="s">
        <v>1467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161</v>
      </c>
      <c r="AU98" s="19" t="s">
        <v>89</v>
      </c>
    </row>
    <row r="99" spans="2:51" s="13" customFormat="1" ht="11.25">
      <c r="B99" s="198"/>
      <c r="C99" s="199"/>
      <c r="D99" s="200" t="s">
        <v>163</v>
      </c>
      <c r="E99" s="201" t="s">
        <v>19</v>
      </c>
      <c r="F99" s="202" t="s">
        <v>1470</v>
      </c>
      <c r="G99" s="199"/>
      <c r="H99" s="203">
        <v>3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163</v>
      </c>
      <c r="AU99" s="209" t="s">
        <v>89</v>
      </c>
      <c r="AV99" s="13" t="s">
        <v>89</v>
      </c>
      <c r="AW99" s="13" t="s">
        <v>37</v>
      </c>
      <c r="AX99" s="13" t="s">
        <v>83</v>
      </c>
      <c r="AY99" s="209" t="s">
        <v>151</v>
      </c>
    </row>
    <row r="100" spans="1:65" s="2" customFormat="1" ht="24.2" customHeight="1">
      <c r="A100" s="36"/>
      <c r="B100" s="37"/>
      <c r="C100" s="180" t="s">
        <v>212</v>
      </c>
      <c r="D100" s="180" t="s">
        <v>154</v>
      </c>
      <c r="E100" s="181" t="s">
        <v>1471</v>
      </c>
      <c r="F100" s="182" t="s">
        <v>1472</v>
      </c>
      <c r="G100" s="183" t="s">
        <v>205</v>
      </c>
      <c r="H100" s="184">
        <v>1</v>
      </c>
      <c r="I100" s="185"/>
      <c r="J100" s="186">
        <f>ROUND(I100*H100,2)</f>
        <v>0</v>
      </c>
      <c r="K100" s="182" t="s">
        <v>158</v>
      </c>
      <c r="L100" s="41"/>
      <c r="M100" s="187" t="s">
        <v>19</v>
      </c>
      <c r="N100" s="188" t="s">
        <v>48</v>
      </c>
      <c r="O100" s="66"/>
      <c r="P100" s="189">
        <f>O100*H100</f>
        <v>0</v>
      </c>
      <c r="Q100" s="189">
        <v>0.00344</v>
      </c>
      <c r="R100" s="189">
        <f>Q100*H100</f>
        <v>0.00344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290</v>
      </c>
      <c r="AT100" s="191" t="s">
        <v>154</v>
      </c>
      <c r="AU100" s="191" t="s">
        <v>89</v>
      </c>
      <c r="AY100" s="19" t="s">
        <v>151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89</v>
      </c>
      <c r="BK100" s="192">
        <f>ROUND(I100*H100,2)</f>
        <v>0</v>
      </c>
      <c r="BL100" s="19" t="s">
        <v>290</v>
      </c>
      <c r="BM100" s="191" t="s">
        <v>1473</v>
      </c>
    </row>
    <row r="101" spans="1:47" s="2" customFormat="1" ht="11.25">
      <c r="A101" s="36"/>
      <c r="B101" s="37"/>
      <c r="C101" s="38"/>
      <c r="D101" s="193" t="s">
        <v>161</v>
      </c>
      <c r="E101" s="38"/>
      <c r="F101" s="194" t="s">
        <v>1474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161</v>
      </c>
      <c r="AU101" s="19" t="s">
        <v>89</v>
      </c>
    </row>
    <row r="102" spans="2:51" s="13" customFormat="1" ht="11.25">
      <c r="B102" s="198"/>
      <c r="C102" s="199"/>
      <c r="D102" s="200" t="s">
        <v>163</v>
      </c>
      <c r="E102" s="201" t="s">
        <v>19</v>
      </c>
      <c r="F102" s="202" t="s">
        <v>1475</v>
      </c>
      <c r="G102" s="199"/>
      <c r="H102" s="203">
        <v>1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163</v>
      </c>
      <c r="AU102" s="209" t="s">
        <v>89</v>
      </c>
      <c r="AV102" s="13" t="s">
        <v>89</v>
      </c>
      <c r="AW102" s="13" t="s">
        <v>37</v>
      </c>
      <c r="AX102" s="13" t="s">
        <v>83</v>
      </c>
      <c r="AY102" s="209" t="s">
        <v>151</v>
      </c>
    </row>
    <row r="103" spans="1:65" s="2" customFormat="1" ht="24.2" customHeight="1">
      <c r="A103" s="36"/>
      <c r="B103" s="37"/>
      <c r="C103" s="180" t="s">
        <v>218</v>
      </c>
      <c r="D103" s="180" t="s">
        <v>154</v>
      </c>
      <c r="E103" s="181" t="s">
        <v>1471</v>
      </c>
      <c r="F103" s="182" t="s">
        <v>1472</v>
      </c>
      <c r="G103" s="183" t="s">
        <v>205</v>
      </c>
      <c r="H103" s="184">
        <v>6</v>
      </c>
      <c r="I103" s="185"/>
      <c r="J103" s="186">
        <f>ROUND(I103*H103,2)</f>
        <v>0</v>
      </c>
      <c r="K103" s="182" t="s">
        <v>158</v>
      </c>
      <c r="L103" s="41"/>
      <c r="M103" s="187" t="s">
        <v>19</v>
      </c>
      <c r="N103" s="188" t="s">
        <v>48</v>
      </c>
      <c r="O103" s="66"/>
      <c r="P103" s="189">
        <f>O103*H103</f>
        <v>0</v>
      </c>
      <c r="Q103" s="189">
        <v>0.00344</v>
      </c>
      <c r="R103" s="189">
        <f>Q103*H103</f>
        <v>0.02064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290</v>
      </c>
      <c r="AT103" s="191" t="s">
        <v>154</v>
      </c>
      <c r="AU103" s="191" t="s">
        <v>89</v>
      </c>
      <c r="AY103" s="19" t="s">
        <v>151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89</v>
      </c>
      <c r="BK103" s="192">
        <f>ROUND(I103*H103,2)</f>
        <v>0</v>
      </c>
      <c r="BL103" s="19" t="s">
        <v>290</v>
      </c>
      <c r="BM103" s="191" t="s">
        <v>1476</v>
      </c>
    </row>
    <row r="104" spans="1:47" s="2" customFormat="1" ht="11.25">
      <c r="A104" s="36"/>
      <c r="B104" s="37"/>
      <c r="C104" s="38"/>
      <c r="D104" s="193" t="s">
        <v>161</v>
      </c>
      <c r="E104" s="38"/>
      <c r="F104" s="194" t="s">
        <v>1474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161</v>
      </c>
      <c r="AU104" s="19" t="s">
        <v>89</v>
      </c>
    </row>
    <row r="105" spans="2:51" s="13" customFormat="1" ht="11.25">
      <c r="B105" s="198"/>
      <c r="C105" s="199"/>
      <c r="D105" s="200" t="s">
        <v>163</v>
      </c>
      <c r="E105" s="201" t="s">
        <v>19</v>
      </c>
      <c r="F105" s="202" t="s">
        <v>1477</v>
      </c>
      <c r="G105" s="199"/>
      <c r="H105" s="203">
        <v>6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163</v>
      </c>
      <c r="AU105" s="209" t="s">
        <v>89</v>
      </c>
      <c r="AV105" s="13" t="s">
        <v>89</v>
      </c>
      <c r="AW105" s="13" t="s">
        <v>37</v>
      </c>
      <c r="AX105" s="13" t="s">
        <v>83</v>
      </c>
      <c r="AY105" s="209" t="s">
        <v>151</v>
      </c>
    </row>
    <row r="106" spans="1:65" s="2" customFormat="1" ht="24.2" customHeight="1">
      <c r="A106" s="36"/>
      <c r="B106" s="37"/>
      <c r="C106" s="180" t="s">
        <v>226</v>
      </c>
      <c r="D106" s="180" t="s">
        <v>154</v>
      </c>
      <c r="E106" s="181" t="s">
        <v>1478</v>
      </c>
      <c r="F106" s="182" t="s">
        <v>1479</v>
      </c>
      <c r="G106" s="183" t="s">
        <v>342</v>
      </c>
      <c r="H106" s="184">
        <v>0.035</v>
      </c>
      <c r="I106" s="185"/>
      <c r="J106" s="186">
        <f>ROUND(I106*H106,2)</f>
        <v>0</v>
      </c>
      <c r="K106" s="182" t="s">
        <v>158</v>
      </c>
      <c r="L106" s="41"/>
      <c r="M106" s="187" t="s">
        <v>19</v>
      </c>
      <c r="N106" s="188" t="s">
        <v>48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290</v>
      </c>
      <c r="AT106" s="191" t="s">
        <v>154</v>
      </c>
      <c r="AU106" s="191" t="s">
        <v>89</v>
      </c>
      <c r="AY106" s="19" t="s">
        <v>151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89</v>
      </c>
      <c r="BK106" s="192">
        <f>ROUND(I106*H106,2)</f>
        <v>0</v>
      </c>
      <c r="BL106" s="19" t="s">
        <v>290</v>
      </c>
      <c r="BM106" s="191" t="s">
        <v>1480</v>
      </c>
    </row>
    <row r="107" spans="1:47" s="2" customFormat="1" ht="11.25">
      <c r="A107" s="36"/>
      <c r="B107" s="37"/>
      <c r="C107" s="38"/>
      <c r="D107" s="193" t="s">
        <v>161</v>
      </c>
      <c r="E107" s="38"/>
      <c r="F107" s="194" t="s">
        <v>1481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161</v>
      </c>
      <c r="AU107" s="19" t="s">
        <v>89</v>
      </c>
    </row>
    <row r="108" spans="1:65" s="2" customFormat="1" ht="24.2" customHeight="1">
      <c r="A108" s="36"/>
      <c r="B108" s="37"/>
      <c r="C108" s="180" t="s">
        <v>223</v>
      </c>
      <c r="D108" s="180" t="s">
        <v>154</v>
      </c>
      <c r="E108" s="181" t="s">
        <v>1482</v>
      </c>
      <c r="F108" s="182" t="s">
        <v>1483</v>
      </c>
      <c r="G108" s="183" t="s">
        <v>342</v>
      </c>
      <c r="H108" s="184">
        <v>0.035</v>
      </c>
      <c r="I108" s="185"/>
      <c r="J108" s="186">
        <f>ROUND(I108*H108,2)</f>
        <v>0</v>
      </c>
      <c r="K108" s="182" t="s">
        <v>158</v>
      </c>
      <c r="L108" s="41"/>
      <c r="M108" s="187" t="s">
        <v>19</v>
      </c>
      <c r="N108" s="188" t="s">
        <v>48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290</v>
      </c>
      <c r="AT108" s="191" t="s">
        <v>154</v>
      </c>
      <c r="AU108" s="191" t="s">
        <v>89</v>
      </c>
      <c r="AY108" s="19" t="s">
        <v>151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89</v>
      </c>
      <c r="BK108" s="192">
        <f>ROUND(I108*H108,2)</f>
        <v>0</v>
      </c>
      <c r="BL108" s="19" t="s">
        <v>290</v>
      </c>
      <c r="BM108" s="191" t="s">
        <v>1484</v>
      </c>
    </row>
    <row r="109" spans="1:47" s="2" customFormat="1" ht="11.25">
      <c r="A109" s="36"/>
      <c r="B109" s="37"/>
      <c r="C109" s="38"/>
      <c r="D109" s="193" t="s">
        <v>161</v>
      </c>
      <c r="E109" s="38"/>
      <c r="F109" s="194" t="s">
        <v>1485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161</v>
      </c>
      <c r="AU109" s="19" t="s">
        <v>89</v>
      </c>
    </row>
    <row r="110" spans="2:63" s="12" customFormat="1" ht="25.9" customHeight="1">
      <c r="B110" s="164"/>
      <c r="C110" s="165"/>
      <c r="D110" s="166" t="s">
        <v>75</v>
      </c>
      <c r="E110" s="167" t="s">
        <v>1267</v>
      </c>
      <c r="F110" s="167" t="s">
        <v>1268</v>
      </c>
      <c r="G110" s="165"/>
      <c r="H110" s="165"/>
      <c r="I110" s="168"/>
      <c r="J110" s="169">
        <f>BK110</f>
        <v>0</v>
      </c>
      <c r="K110" s="165"/>
      <c r="L110" s="170"/>
      <c r="M110" s="171"/>
      <c r="N110" s="172"/>
      <c r="O110" s="172"/>
      <c r="P110" s="173">
        <f>SUM(P111:P114)</f>
        <v>0</v>
      </c>
      <c r="Q110" s="172"/>
      <c r="R110" s="173">
        <f>SUM(R111:R114)</f>
        <v>0</v>
      </c>
      <c r="S110" s="172"/>
      <c r="T110" s="174">
        <f>SUM(T111:T114)</f>
        <v>0</v>
      </c>
      <c r="AR110" s="175" t="s">
        <v>159</v>
      </c>
      <c r="AT110" s="176" t="s">
        <v>75</v>
      </c>
      <c r="AU110" s="176" t="s">
        <v>76</v>
      </c>
      <c r="AY110" s="175" t="s">
        <v>151</v>
      </c>
      <c r="BK110" s="177">
        <f>SUM(BK111:BK114)</f>
        <v>0</v>
      </c>
    </row>
    <row r="111" spans="1:65" s="2" customFormat="1" ht="21.75" customHeight="1">
      <c r="A111" s="36"/>
      <c r="B111" s="37"/>
      <c r="C111" s="180" t="s">
        <v>236</v>
      </c>
      <c r="D111" s="180" t="s">
        <v>154</v>
      </c>
      <c r="E111" s="181" t="s">
        <v>1269</v>
      </c>
      <c r="F111" s="182" t="s">
        <v>1270</v>
      </c>
      <c r="G111" s="183" t="s">
        <v>1271</v>
      </c>
      <c r="H111" s="184">
        <v>3</v>
      </c>
      <c r="I111" s="185"/>
      <c r="J111" s="186">
        <f>ROUND(I111*H111,2)</f>
        <v>0</v>
      </c>
      <c r="K111" s="182" t="s">
        <v>158</v>
      </c>
      <c r="L111" s="41"/>
      <c r="M111" s="187" t="s">
        <v>19</v>
      </c>
      <c r="N111" s="188" t="s">
        <v>48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1272</v>
      </c>
      <c r="AT111" s="191" t="s">
        <v>154</v>
      </c>
      <c r="AU111" s="191" t="s">
        <v>83</v>
      </c>
      <c r="AY111" s="19" t="s">
        <v>151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89</v>
      </c>
      <c r="BK111" s="192">
        <f>ROUND(I111*H111,2)</f>
        <v>0</v>
      </c>
      <c r="BL111" s="19" t="s">
        <v>1272</v>
      </c>
      <c r="BM111" s="191" t="s">
        <v>1486</v>
      </c>
    </row>
    <row r="112" spans="1:47" s="2" customFormat="1" ht="11.25">
      <c r="A112" s="36"/>
      <c r="B112" s="37"/>
      <c r="C112" s="38"/>
      <c r="D112" s="193" t="s">
        <v>161</v>
      </c>
      <c r="E112" s="38"/>
      <c r="F112" s="194" t="s">
        <v>1274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161</v>
      </c>
      <c r="AU112" s="19" t="s">
        <v>83</v>
      </c>
    </row>
    <row r="113" spans="1:65" s="2" customFormat="1" ht="24.2" customHeight="1">
      <c r="A113" s="36"/>
      <c r="B113" s="37"/>
      <c r="C113" s="180" t="s">
        <v>243</v>
      </c>
      <c r="D113" s="180" t="s">
        <v>154</v>
      </c>
      <c r="E113" s="181" t="s">
        <v>1487</v>
      </c>
      <c r="F113" s="182" t="s">
        <v>1488</v>
      </c>
      <c r="G113" s="183" t="s">
        <v>1271</v>
      </c>
      <c r="H113" s="184">
        <v>2</v>
      </c>
      <c r="I113" s="185"/>
      <c r="J113" s="186">
        <f>ROUND(I113*H113,2)</f>
        <v>0</v>
      </c>
      <c r="K113" s="182" t="s">
        <v>158</v>
      </c>
      <c r="L113" s="41"/>
      <c r="M113" s="187" t="s">
        <v>19</v>
      </c>
      <c r="N113" s="188" t="s">
        <v>48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1272</v>
      </c>
      <c r="AT113" s="191" t="s">
        <v>154</v>
      </c>
      <c r="AU113" s="191" t="s">
        <v>83</v>
      </c>
      <c r="AY113" s="19" t="s">
        <v>151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89</v>
      </c>
      <c r="BK113" s="192">
        <f>ROUND(I113*H113,2)</f>
        <v>0</v>
      </c>
      <c r="BL113" s="19" t="s">
        <v>1272</v>
      </c>
      <c r="BM113" s="191" t="s">
        <v>1489</v>
      </c>
    </row>
    <row r="114" spans="1:47" s="2" customFormat="1" ht="11.25">
      <c r="A114" s="36"/>
      <c r="B114" s="37"/>
      <c r="C114" s="38"/>
      <c r="D114" s="193" t="s">
        <v>161</v>
      </c>
      <c r="E114" s="38"/>
      <c r="F114" s="194" t="s">
        <v>1490</v>
      </c>
      <c r="G114" s="38"/>
      <c r="H114" s="38"/>
      <c r="I114" s="195"/>
      <c r="J114" s="38"/>
      <c r="K114" s="38"/>
      <c r="L114" s="41"/>
      <c r="M114" s="257"/>
      <c r="N114" s="258"/>
      <c r="O114" s="254"/>
      <c r="P114" s="254"/>
      <c r="Q114" s="254"/>
      <c r="R114" s="254"/>
      <c r="S114" s="254"/>
      <c r="T114" s="259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161</v>
      </c>
      <c r="AU114" s="19" t="s">
        <v>83</v>
      </c>
    </row>
    <row r="115" spans="1:31" s="2" customFormat="1" ht="6.95" customHeight="1">
      <c r="A115" s="36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1"/>
      <c r="M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</sheetData>
  <sheetProtection algorithmName="SHA-512" hashValue="TRSlKxytbNYcN/cEqC15yqvLCA/RbQwgOFH1iVqS7R6R2jVk+WWPAIAHiMKQofMsTKvVIp1HZqmAKL9MOMJ92A==" saltValue="s4fGSug6AU62wrKWcOC9I5ViSeeC+DhFEzwN8K+cFVoUthPdNNcVLoaiIIY2zwicBzC8Le7oF3SB8JMGk/TH/Q==" spinCount="100000" sheet="1" objects="1" scenarios="1" formatColumns="0" formatRows="0" autoFilter="0"/>
  <autoFilter ref="C87:K11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2" r:id="rId1" display="https://podminky.urs.cz/item/CS_URS_2023_01/751122091"/>
    <hyperlink ref="F95" r:id="rId2" display="https://podminky.urs.cz/item/CS_URS_2023_01/751510041"/>
    <hyperlink ref="F98" r:id="rId3" display="https://podminky.urs.cz/item/CS_URS_2023_01/751510041"/>
    <hyperlink ref="F101" r:id="rId4" display="https://podminky.urs.cz/item/CS_URS_2023_01/751510042"/>
    <hyperlink ref="F104" r:id="rId5" display="https://podminky.urs.cz/item/CS_URS_2023_01/751510042"/>
    <hyperlink ref="F107" r:id="rId6" display="https://podminky.urs.cz/item/CS_URS_2023_01/998751101"/>
    <hyperlink ref="F109" r:id="rId7" display="https://podminky.urs.cz/item/CS_URS_2023_01/998751181"/>
    <hyperlink ref="F112" r:id="rId8" display="https://podminky.urs.cz/item/CS_URS_2023_01/HZS2492"/>
    <hyperlink ref="F114" r:id="rId9" display="https://podminky.urs.cz/item/CS_URS_2023_01/HZS32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106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Opravy bytových jednotek OŘ Brno - VB ŽST Rousínov č.p.788</v>
      </c>
      <c r="F7" s="387"/>
      <c r="G7" s="387"/>
      <c r="H7" s="387"/>
      <c r="L7" s="22"/>
    </row>
    <row r="8" spans="2:12" s="1" customFormat="1" ht="12" customHeight="1">
      <c r="B8" s="22"/>
      <c r="D8" s="114" t="s">
        <v>107</v>
      </c>
      <c r="L8" s="22"/>
    </row>
    <row r="9" spans="1:31" s="2" customFormat="1" ht="16.5" customHeight="1">
      <c r="A9" s="36"/>
      <c r="B9" s="41"/>
      <c r="C9" s="36"/>
      <c r="D9" s="36"/>
      <c r="E9" s="386" t="s">
        <v>108</v>
      </c>
      <c r="F9" s="388"/>
      <c r="G9" s="388"/>
      <c r="H9" s="388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109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1491</v>
      </c>
      <c r="F11" s="388"/>
      <c r="G11" s="388"/>
      <c r="H11" s="388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39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40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42</v>
      </c>
      <c r="E32" s="36"/>
      <c r="F32" s="36"/>
      <c r="G32" s="36"/>
      <c r="H32" s="36"/>
      <c r="I32" s="36"/>
      <c r="J32" s="122">
        <f>ROUND(J92,2)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44</v>
      </c>
      <c r="G34" s="36"/>
      <c r="H34" s="36"/>
      <c r="I34" s="123" t="s">
        <v>43</v>
      </c>
      <c r="J34" s="123" t="s">
        <v>45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46</v>
      </c>
      <c r="E35" s="114" t="s">
        <v>47</v>
      </c>
      <c r="F35" s="125">
        <f>ROUND((SUM(BE92:BE176)),2)</f>
        <v>0</v>
      </c>
      <c r="G35" s="36"/>
      <c r="H35" s="36"/>
      <c r="I35" s="126">
        <v>0.21</v>
      </c>
      <c r="J35" s="125">
        <f>ROUND(((SUM(BE92:BE176))*I35),2)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48</v>
      </c>
      <c r="F36" s="125">
        <f>ROUND((SUM(BF92:BF176)),2)</f>
        <v>0</v>
      </c>
      <c r="G36" s="36"/>
      <c r="H36" s="36"/>
      <c r="I36" s="126">
        <v>0.15</v>
      </c>
      <c r="J36" s="125">
        <f>ROUND(((SUM(BF92:BF176))*I36),2)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49</v>
      </c>
      <c r="F37" s="125">
        <f>ROUND((SUM(BG92:BG176)),2)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50</v>
      </c>
      <c r="F38" s="125">
        <f>ROUND((SUM(BH92:BH176)),2)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51</v>
      </c>
      <c r="F39" s="125">
        <f>ROUND((SUM(BI92:BI176)),2)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52</v>
      </c>
      <c r="E41" s="129"/>
      <c r="F41" s="129"/>
      <c r="G41" s="130" t="s">
        <v>53</v>
      </c>
      <c r="H41" s="131" t="s">
        <v>54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111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Opravy bytových jednotek OŘ Brno - VB ŽST Rousínov č.p.788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108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109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SO 05 - Elektroinstalace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Rousínov</v>
      </c>
      <c r="G56" s="38"/>
      <c r="H56" s="38"/>
      <c r="I56" s="31" t="s">
        <v>23</v>
      </c>
      <c r="J56" s="61" t="str">
        <f>IF(J14="","",J14)</f>
        <v>24. 8. 2020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Správa železniční dopravní cesty</v>
      </c>
      <c r="G58" s="38"/>
      <c r="H58" s="38"/>
      <c r="I58" s="31" t="s">
        <v>33</v>
      </c>
      <c r="J58" s="34" t="str">
        <f>E23</f>
        <v>APREA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112</v>
      </c>
      <c r="D61" s="139"/>
      <c r="E61" s="139"/>
      <c r="F61" s="139"/>
      <c r="G61" s="139"/>
      <c r="H61" s="139"/>
      <c r="I61" s="139"/>
      <c r="J61" s="140" t="s">
        <v>113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74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114</v>
      </c>
    </row>
    <row r="64" spans="2:12" s="9" customFormat="1" ht="24.95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J93</f>
        <v>0</v>
      </c>
      <c r="K64" s="143"/>
      <c r="L64" s="147"/>
    </row>
    <row r="65" spans="2:12" s="10" customFormat="1" ht="19.9" customHeight="1">
      <c r="B65" s="148"/>
      <c r="C65" s="99"/>
      <c r="D65" s="149" t="s">
        <v>1492</v>
      </c>
      <c r="E65" s="150"/>
      <c r="F65" s="150"/>
      <c r="G65" s="150"/>
      <c r="H65" s="150"/>
      <c r="I65" s="150"/>
      <c r="J65" s="151">
        <f>J94</f>
        <v>0</v>
      </c>
      <c r="K65" s="99"/>
      <c r="L65" s="152"/>
    </row>
    <row r="66" spans="2:12" s="10" customFormat="1" ht="19.9" customHeight="1">
      <c r="B66" s="148"/>
      <c r="C66" s="99"/>
      <c r="D66" s="149" t="s">
        <v>1493</v>
      </c>
      <c r="E66" s="150"/>
      <c r="F66" s="150"/>
      <c r="G66" s="150"/>
      <c r="H66" s="150"/>
      <c r="I66" s="150"/>
      <c r="J66" s="151">
        <f>J146</f>
        <v>0</v>
      </c>
      <c r="K66" s="99"/>
      <c r="L66" s="152"/>
    </row>
    <row r="67" spans="2:12" s="9" customFormat="1" ht="24.95" customHeight="1">
      <c r="B67" s="142"/>
      <c r="C67" s="143"/>
      <c r="D67" s="144" t="s">
        <v>916</v>
      </c>
      <c r="E67" s="145"/>
      <c r="F67" s="145"/>
      <c r="G67" s="145"/>
      <c r="H67" s="145"/>
      <c r="I67" s="145"/>
      <c r="J67" s="146">
        <f>J157</f>
        <v>0</v>
      </c>
      <c r="K67" s="143"/>
      <c r="L67" s="147"/>
    </row>
    <row r="68" spans="2:12" s="10" customFormat="1" ht="19.9" customHeight="1">
      <c r="B68" s="148"/>
      <c r="C68" s="99"/>
      <c r="D68" s="149" t="s">
        <v>1494</v>
      </c>
      <c r="E68" s="150"/>
      <c r="F68" s="150"/>
      <c r="G68" s="150"/>
      <c r="H68" s="150"/>
      <c r="I68" s="150"/>
      <c r="J68" s="151">
        <f>J158</f>
        <v>0</v>
      </c>
      <c r="K68" s="99"/>
      <c r="L68" s="152"/>
    </row>
    <row r="69" spans="2:12" s="9" customFormat="1" ht="24.95" customHeight="1">
      <c r="B69" s="142"/>
      <c r="C69" s="143"/>
      <c r="D69" s="144" t="s">
        <v>918</v>
      </c>
      <c r="E69" s="145"/>
      <c r="F69" s="145"/>
      <c r="G69" s="145"/>
      <c r="H69" s="145"/>
      <c r="I69" s="145"/>
      <c r="J69" s="146">
        <f>J168</f>
        <v>0</v>
      </c>
      <c r="K69" s="143"/>
      <c r="L69" s="147"/>
    </row>
    <row r="70" spans="2:12" s="9" customFormat="1" ht="24.95" customHeight="1">
      <c r="B70" s="142"/>
      <c r="C70" s="143"/>
      <c r="D70" s="144" t="s">
        <v>1495</v>
      </c>
      <c r="E70" s="145"/>
      <c r="F70" s="145"/>
      <c r="G70" s="145"/>
      <c r="H70" s="145"/>
      <c r="I70" s="145"/>
      <c r="J70" s="146">
        <f>J175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136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3" t="str">
        <f>E7</f>
        <v>Opravy bytových jednotek OŘ Brno - VB ŽST Rousínov č.p.788</v>
      </c>
      <c r="F80" s="394"/>
      <c r="G80" s="394"/>
      <c r="H80" s="394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107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3" t="s">
        <v>108</v>
      </c>
      <c r="F82" s="395"/>
      <c r="G82" s="395"/>
      <c r="H82" s="39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109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42" t="str">
        <f>E11</f>
        <v>SO 05 - Elektroinstalace</v>
      </c>
      <c r="F84" s="395"/>
      <c r="G84" s="395"/>
      <c r="H84" s="395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 xml:space="preserve"> Rousínov</v>
      </c>
      <c r="G86" s="38"/>
      <c r="H86" s="38"/>
      <c r="I86" s="31" t="s">
        <v>23</v>
      </c>
      <c r="J86" s="61" t="str">
        <f>IF(J14="","",J14)</f>
        <v>24. 8. 2020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25</v>
      </c>
      <c r="D88" s="38"/>
      <c r="E88" s="38"/>
      <c r="F88" s="29" t="str">
        <f>E17</f>
        <v>Správa železniční dopravní cesty</v>
      </c>
      <c r="G88" s="38"/>
      <c r="H88" s="38"/>
      <c r="I88" s="31" t="s">
        <v>33</v>
      </c>
      <c r="J88" s="34" t="str">
        <f>E23</f>
        <v>APREA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31</v>
      </c>
      <c r="D89" s="38"/>
      <c r="E89" s="38"/>
      <c r="F89" s="29" t="str">
        <f>IF(E20="","",E20)</f>
        <v>Vyplň údaj</v>
      </c>
      <c r="G89" s="38"/>
      <c r="H89" s="38"/>
      <c r="I89" s="31" t="s">
        <v>38</v>
      </c>
      <c r="J89" s="34" t="str">
        <f>E26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3"/>
      <c r="B91" s="154"/>
      <c r="C91" s="155" t="s">
        <v>137</v>
      </c>
      <c r="D91" s="156" t="s">
        <v>61</v>
      </c>
      <c r="E91" s="156" t="s">
        <v>57</v>
      </c>
      <c r="F91" s="156" t="s">
        <v>58</v>
      </c>
      <c r="G91" s="156" t="s">
        <v>138</v>
      </c>
      <c r="H91" s="156" t="s">
        <v>139</v>
      </c>
      <c r="I91" s="156" t="s">
        <v>140</v>
      </c>
      <c r="J91" s="156" t="s">
        <v>113</v>
      </c>
      <c r="K91" s="157" t="s">
        <v>141</v>
      </c>
      <c r="L91" s="158"/>
      <c r="M91" s="70" t="s">
        <v>19</v>
      </c>
      <c r="N91" s="71" t="s">
        <v>46</v>
      </c>
      <c r="O91" s="71" t="s">
        <v>142</v>
      </c>
      <c r="P91" s="71" t="s">
        <v>143</v>
      </c>
      <c r="Q91" s="71" t="s">
        <v>144</v>
      </c>
      <c r="R91" s="71" t="s">
        <v>145</v>
      </c>
      <c r="S91" s="71" t="s">
        <v>146</v>
      </c>
      <c r="T91" s="72" t="s">
        <v>147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63" s="2" customFormat="1" ht="22.9" customHeight="1">
      <c r="A92" s="36"/>
      <c r="B92" s="37"/>
      <c r="C92" s="77" t="s">
        <v>148</v>
      </c>
      <c r="D92" s="38"/>
      <c r="E92" s="38"/>
      <c r="F92" s="38"/>
      <c r="G92" s="38"/>
      <c r="H92" s="38"/>
      <c r="I92" s="38"/>
      <c r="J92" s="159">
        <f>BK92</f>
        <v>0</v>
      </c>
      <c r="K92" s="38"/>
      <c r="L92" s="41"/>
      <c r="M92" s="73"/>
      <c r="N92" s="160"/>
      <c r="O92" s="74"/>
      <c r="P92" s="161">
        <f>P93+P157+P168+P175</f>
        <v>0</v>
      </c>
      <c r="Q92" s="74"/>
      <c r="R92" s="161">
        <f>R93+R157+R168+R175</f>
        <v>0.14265</v>
      </c>
      <c r="S92" s="74"/>
      <c r="T92" s="162">
        <f>T93+T157+T168+T175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75</v>
      </c>
      <c r="AU92" s="19" t="s">
        <v>114</v>
      </c>
      <c r="BK92" s="163">
        <f>BK93+BK157+BK168+BK175</f>
        <v>0</v>
      </c>
    </row>
    <row r="93" spans="2:63" s="12" customFormat="1" ht="25.9" customHeight="1">
      <c r="B93" s="164"/>
      <c r="C93" s="165"/>
      <c r="D93" s="166" t="s">
        <v>75</v>
      </c>
      <c r="E93" s="167" t="s">
        <v>368</v>
      </c>
      <c r="F93" s="167" t="s">
        <v>369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P94+P146</f>
        <v>0</v>
      </c>
      <c r="Q93" s="172"/>
      <c r="R93" s="173">
        <f>R94+R146</f>
        <v>0.14157</v>
      </c>
      <c r="S93" s="172"/>
      <c r="T93" s="174">
        <f>T94+T146</f>
        <v>0</v>
      </c>
      <c r="AR93" s="175" t="s">
        <v>89</v>
      </c>
      <c r="AT93" s="176" t="s">
        <v>75</v>
      </c>
      <c r="AU93" s="176" t="s">
        <v>76</v>
      </c>
      <c r="AY93" s="175" t="s">
        <v>151</v>
      </c>
      <c r="BK93" s="177">
        <f>BK94+BK146</f>
        <v>0</v>
      </c>
    </row>
    <row r="94" spans="2:63" s="12" customFormat="1" ht="22.9" customHeight="1">
      <c r="B94" s="164"/>
      <c r="C94" s="165"/>
      <c r="D94" s="166" t="s">
        <v>75</v>
      </c>
      <c r="E94" s="178" t="s">
        <v>1496</v>
      </c>
      <c r="F94" s="178" t="s">
        <v>1497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SUM(P95:P145)</f>
        <v>0</v>
      </c>
      <c r="Q94" s="172"/>
      <c r="R94" s="173">
        <f>SUM(R95:R145)</f>
        <v>0.14157</v>
      </c>
      <c r="S94" s="172"/>
      <c r="T94" s="174">
        <f>SUM(T95:T145)</f>
        <v>0</v>
      </c>
      <c r="AR94" s="175" t="s">
        <v>89</v>
      </c>
      <c r="AT94" s="176" t="s">
        <v>75</v>
      </c>
      <c r="AU94" s="176" t="s">
        <v>83</v>
      </c>
      <c r="AY94" s="175" t="s">
        <v>151</v>
      </c>
      <c r="BK94" s="177">
        <f>SUM(BK95:BK145)</f>
        <v>0</v>
      </c>
    </row>
    <row r="95" spans="1:65" s="2" customFormat="1" ht="16.5" customHeight="1">
      <c r="A95" s="36"/>
      <c r="B95" s="37"/>
      <c r="C95" s="180" t="s">
        <v>83</v>
      </c>
      <c r="D95" s="180" t="s">
        <v>154</v>
      </c>
      <c r="E95" s="181" t="s">
        <v>1498</v>
      </c>
      <c r="F95" s="182" t="s">
        <v>1499</v>
      </c>
      <c r="G95" s="183" t="s">
        <v>1500</v>
      </c>
      <c r="H95" s="184">
        <v>1</v>
      </c>
      <c r="I95" s="185"/>
      <c r="J95" s="186">
        <f>ROUND(I95*H95,2)</f>
        <v>0</v>
      </c>
      <c r="K95" s="182" t="s">
        <v>222</v>
      </c>
      <c r="L95" s="41"/>
      <c r="M95" s="187" t="s">
        <v>19</v>
      </c>
      <c r="N95" s="188" t="s">
        <v>48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290</v>
      </c>
      <c r="AT95" s="191" t="s">
        <v>154</v>
      </c>
      <c r="AU95" s="191" t="s">
        <v>89</v>
      </c>
      <c r="AY95" s="19" t="s">
        <v>151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89</v>
      </c>
      <c r="BK95" s="192">
        <f>ROUND(I95*H95,2)</f>
        <v>0</v>
      </c>
      <c r="BL95" s="19" t="s">
        <v>290</v>
      </c>
      <c r="BM95" s="191" t="s">
        <v>1501</v>
      </c>
    </row>
    <row r="96" spans="1:65" s="2" customFormat="1" ht="16.5" customHeight="1">
      <c r="A96" s="36"/>
      <c r="B96" s="37"/>
      <c r="C96" s="180" t="s">
        <v>89</v>
      </c>
      <c r="D96" s="180" t="s">
        <v>154</v>
      </c>
      <c r="E96" s="181" t="s">
        <v>1502</v>
      </c>
      <c r="F96" s="182" t="s">
        <v>1503</v>
      </c>
      <c r="G96" s="183" t="s">
        <v>215</v>
      </c>
      <c r="H96" s="184">
        <v>1</v>
      </c>
      <c r="I96" s="185"/>
      <c r="J96" s="186">
        <f>ROUND(I96*H96,2)</f>
        <v>0</v>
      </c>
      <c r="K96" s="182" t="s">
        <v>222</v>
      </c>
      <c r="L96" s="41"/>
      <c r="M96" s="187" t="s">
        <v>19</v>
      </c>
      <c r="N96" s="188" t="s">
        <v>48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290</v>
      </c>
      <c r="AT96" s="191" t="s">
        <v>154</v>
      </c>
      <c r="AU96" s="191" t="s">
        <v>89</v>
      </c>
      <c r="AY96" s="19" t="s">
        <v>151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89</v>
      </c>
      <c r="BK96" s="192">
        <f>ROUND(I96*H96,2)</f>
        <v>0</v>
      </c>
      <c r="BL96" s="19" t="s">
        <v>290</v>
      </c>
      <c r="BM96" s="191" t="s">
        <v>1504</v>
      </c>
    </row>
    <row r="97" spans="1:65" s="2" customFormat="1" ht="16.5" customHeight="1">
      <c r="A97" s="36"/>
      <c r="B97" s="37"/>
      <c r="C97" s="180" t="s">
        <v>174</v>
      </c>
      <c r="D97" s="180" t="s">
        <v>154</v>
      </c>
      <c r="E97" s="181" t="s">
        <v>1505</v>
      </c>
      <c r="F97" s="182" t="s">
        <v>1506</v>
      </c>
      <c r="G97" s="183" t="s">
        <v>215</v>
      </c>
      <c r="H97" s="184">
        <v>1</v>
      </c>
      <c r="I97" s="185"/>
      <c r="J97" s="186">
        <f>ROUND(I97*H97,2)</f>
        <v>0</v>
      </c>
      <c r="K97" s="182" t="s">
        <v>222</v>
      </c>
      <c r="L97" s="41"/>
      <c r="M97" s="187" t="s">
        <v>19</v>
      </c>
      <c r="N97" s="188" t="s">
        <v>48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290</v>
      </c>
      <c r="AT97" s="191" t="s">
        <v>154</v>
      </c>
      <c r="AU97" s="191" t="s">
        <v>89</v>
      </c>
      <c r="AY97" s="19" t="s">
        <v>151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89</v>
      </c>
      <c r="BK97" s="192">
        <f>ROUND(I97*H97,2)</f>
        <v>0</v>
      </c>
      <c r="BL97" s="19" t="s">
        <v>290</v>
      </c>
      <c r="BM97" s="191" t="s">
        <v>1507</v>
      </c>
    </row>
    <row r="98" spans="1:65" s="2" customFormat="1" ht="16.5" customHeight="1">
      <c r="A98" s="36"/>
      <c r="B98" s="37"/>
      <c r="C98" s="180" t="s">
        <v>159</v>
      </c>
      <c r="D98" s="180" t="s">
        <v>154</v>
      </c>
      <c r="E98" s="181" t="s">
        <v>1508</v>
      </c>
      <c r="F98" s="182" t="s">
        <v>1509</v>
      </c>
      <c r="G98" s="183" t="s">
        <v>215</v>
      </c>
      <c r="H98" s="184">
        <v>1</v>
      </c>
      <c r="I98" s="185"/>
      <c r="J98" s="186">
        <f>ROUND(I98*H98,2)</f>
        <v>0</v>
      </c>
      <c r="K98" s="182" t="s">
        <v>222</v>
      </c>
      <c r="L98" s="41"/>
      <c r="M98" s="187" t="s">
        <v>19</v>
      </c>
      <c r="N98" s="188" t="s">
        <v>48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290</v>
      </c>
      <c r="AT98" s="191" t="s">
        <v>154</v>
      </c>
      <c r="AU98" s="191" t="s">
        <v>89</v>
      </c>
      <c r="AY98" s="19" t="s">
        <v>151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89</v>
      </c>
      <c r="BK98" s="192">
        <f>ROUND(I98*H98,2)</f>
        <v>0</v>
      </c>
      <c r="BL98" s="19" t="s">
        <v>290</v>
      </c>
      <c r="BM98" s="191" t="s">
        <v>1510</v>
      </c>
    </row>
    <row r="99" spans="1:65" s="2" customFormat="1" ht="24.2" customHeight="1">
      <c r="A99" s="36"/>
      <c r="B99" s="37"/>
      <c r="C99" s="180" t="s">
        <v>212</v>
      </c>
      <c r="D99" s="180" t="s">
        <v>154</v>
      </c>
      <c r="E99" s="181" t="s">
        <v>1511</v>
      </c>
      <c r="F99" s="182" t="s">
        <v>1512</v>
      </c>
      <c r="G99" s="183" t="s">
        <v>205</v>
      </c>
      <c r="H99" s="184">
        <v>75</v>
      </c>
      <c r="I99" s="185"/>
      <c r="J99" s="186">
        <f>ROUND(I99*H99,2)</f>
        <v>0</v>
      </c>
      <c r="K99" s="182" t="s">
        <v>158</v>
      </c>
      <c r="L99" s="41"/>
      <c r="M99" s="187" t="s">
        <v>19</v>
      </c>
      <c r="N99" s="188" t="s">
        <v>48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290</v>
      </c>
      <c r="AT99" s="191" t="s">
        <v>154</v>
      </c>
      <c r="AU99" s="191" t="s">
        <v>89</v>
      </c>
      <c r="AY99" s="19" t="s">
        <v>151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89</v>
      </c>
      <c r="BK99" s="192">
        <f>ROUND(I99*H99,2)</f>
        <v>0</v>
      </c>
      <c r="BL99" s="19" t="s">
        <v>290</v>
      </c>
      <c r="BM99" s="191" t="s">
        <v>1513</v>
      </c>
    </row>
    <row r="100" spans="1:47" s="2" customFormat="1" ht="11.25">
      <c r="A100" s="36"/>
      <c r="B100" s="37"/>
      <c r="C100" s="38"/>
      <c r="D100" s="193" t="s">
        <v>161</v>
      </c>
      <c r="E100" s="38"/>
      <c r="F100" s="194" t="s">
        <v>1514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161</v>
      </c>
      <c r="AU100" s="19" t="s">
        <v>89</v>
      </c>
    </row>
    <row r="101" spans="1:65" s="2" customFormat="1" ht="16.5" customHeight="1">
      <c r="A101" s="36"/>
      <c r="B101" s="37"/>
      <c r="C101" s="231" t="s">
        <v>218</v>
      </c>
      <c r="D101" s="231" t="s">
        <v>219</v>
      </c>
      <c r="E101" s="232" t="s">
        <v>1515</v>
      </c>
      <c r="F101" s="233" t="s">
        <v>1516</v>
      </c>
      <c r="G101" s="234" t="s">
        <v>205</v>
      </c>
      <c r="H101" s="235">
        <v>75</v>
      </c>
      <c r="I101" s="236"/>
      <c r="J101" s="237">
        <f>ROUND(I101*H101,2)</f>
        <v>0</v>
      </c>
      <c r="K101" s="233" t="s">
        <v>158</v>
      </c>
      <c r="L101" s="238"/>
      <c r="M101" s="239" t="s">
        <v>19</v>
      </c>
      <c r="N101" s="240" t="s">
        <v>48</v>
      </c>
      <c r="O101" s="66"/>
      <c r="P101" s="189">
        <f>O101*H101</f>
        <v>0</v>
      </c>
      <c r="Q101" s="189">
        <v>0.0001</v>
      </c>
      <c r="R101" s="189">
        <f>Q101*H101</f>
        <v>0.007500000000000001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392</v>
      </c>
      <c r="AT101" s="191" t="s">
        <v>219</v>
      </c>
      <c r="AU101" s="191" t="s">
        <v>89</v>
      </c>
      <c r="AY101" s="19" t="s">
        <v>151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89</v>
      </c>
      <c r="BK101" s="192">
        <f>ROUND(I101*H101,2)</f>
        <v>0</v>
      </c>
      <c r="BL101" s="19" t="s">
        <v>290</v>
      </c>
      <c r="BM101" s="191" t="s">
        <v>1517</v>
      </c>
    </row>
    <row r="102" spans="1:65" s="2" customFormat="1" ht="24.2" customHeight="1">
      <c r="A102" s="36"/>
      <c r="B102" s="37"/>
      <c r="C102" s="180" t="s">
        <v>226</v>
      </c>
      <c r="D102" s="180" t="s">
        <v>154</v>
      </c>
      <c r="E102" s="181" t="s">
        <v>1518</v>
      </c>
      <c r="F102" s="182" t="s">
        <v>1519</v>
      </c>
      <c r="G102" s="183" t="s">
        <v>215</v>
      </c>
      <c r="H102" s="184">
        <v>48</v>
      </c>
      <c r="I102" s="185"/>
      <c r="J102" s="186">
        <f>ROUND(I102*H102,2)</f>
        <v>0</v>
      </c>
      <c r="K102" s="182" t="s">
        <v>158</v>
      </c>
      <c r="L102" s="41"/>
      <c r="M102" s="187" t="s">
        <v>19</v>
      </c>
      <c r="N102" s="188" t="s">
        <v>48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290</v>
      </c>
      <c r="AT102" s="191" t="s">
        <v>154</v>
      </c>
      <c r="AU102" s="191" t="s">
        <v>89</v>
      </c>
      <c r="AY102" s="19" t="s">
        <v>151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89</v>
      </c>
      <c r="BK102" s="192">
        <f>ROUND(I102*H102,2)</f>
        <v>0</v>
      </c>
      <c r="BL102" s="19" t="s">
        <v>290</v>
      </c>
      <c r="BM102" s="191" t="s">
        <v>1520</v>
      </c>
    </row>
    <row r="103" spans="1:47" s="2" customFormat="1" ht="11.25">
      <c r="A103" s="36"/>
      <c r="B103" s="37"/>
      <c r="C103" s="38"/>
      <c r="D103" s="193" t="s">
        <v>161</v>
      </c>
      <c r="E103" s="38"/>
      <c r="F103" s="194" t="s">
        <v>1521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161</v>
      </c>
      <c r="AU103" s="19" t="s">
        <v>89</v>
      </c>
    </row>
    <row r="104" spans="1:65" s="2" customFormat="1" ht="16.5" customHeight="1">
      <c r="A104" s="36"/>
      <c r="B104" s="37"/>
      <c r="C104" s="231" t="s">
        <v>223</v>
      </c>
      <c r="D104" s="231" t="s">
        <v>219</v>
      </c>
      <c r="E104" s="232" t="s">
        <v>1522</v>
      </c>
      <c r="F104" s="233" t="s">
        <v>1523</v>
      </c>
      <c r="G104" s="234" t="s">
        <v>215</v>
      </c>
      <c r="H104" s="235">
        <v>12</v>
      </c>
      <c r="I104" s="236"/>
      <c r="J104" s="237">
        <f>ROUND(I104*H104,2)</f>
        <v>0</v>
      </c>
      <c r="K104" s="233" t="s">
        <v>222</v>
      </c>
      <c r="L104" s="238"/>
      <c r="M104" s="239" t="s">
        <v>19</v>
      </c>
      <c r="N104" s="240" t="s">
        <v>48</v>
      </c>
      <c r="O104" s="66"/>
      <c r="P104" s="189">
        <f>O104*H104</f>
        <v>0</v>
      </c>
      <c r="Q104" s="189">
        <v>5E-05</v>
      </c>
      <c r="R104" s="189">
        <f>Q104*H104</f>
        <v>0.0006000000000000001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392</v>
      </c>
      <c r="AT104" s="191" t="s">
        <v>219</v>
      </c>
      <c r="AU104" s="191" t="s">
        <v>89</v>
      </c>
      <c r="AY104" s="19" t="s">
        <v>151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89</v>
      </c>
      <c r="BK104" s="192">
        <f>ROUND(I104*H104,2)</f>
        <v>0</v>
      </c>
      <c r="BL104" s="19" t="s">
        <v>290</v>
      </c>
      <c r="BM104" s="191" t="s">
        <v>1524</v>
      </c>
    </row>
    <row r="105" spans="1:65" s="2" customFormat="1" ht="16.5" customHeight="1">
      <c r="A105" s="36"/>
      <c r="B105" s="37"/>
      <c r="C105" s="231" t="s">
        <v>236</v>
      </c>
      <c r="D105" s="231" t="s">
        <v>219</v>
      </c>
      <c r="E105" s="232" t="s">
        <v>1525</v>
      </c>
      <c r="F105" s="233" t="s">
        <v>1526</v>
      </c>
      <c r="G105" s="234" t="s">
        <v>215</v>
      </c>
      <c r="H105" s="235">
        <v>36</v>
      </c>
      <c r="I105" s="236"/>
      <c r="J105" s="237">
        <f>ROUND(I105*H105,2)</f>
        <v>0</v>
      </c>
      <c r="K105" s="233" t="s">
        <v>158</v>
      </c>
      <c r="L105" s="238"/>
      <c r="M105" s="239" t="s">
        <v>19</v>
      </c>
      <c r="N105" s="240" t="s">
        <v>48</v>
      </c>
      <c r="O105" s="66"/>
      <c r="P105" s="189">
        <f>O105*H105</f>
        <v>0</v>
      </c>
      <c r="Q105" s="189">
        <v>0.00181</v>
      </c>
      <c r="R105" s="189">
        <f>Q105*H105</f>
        <v>0.06516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392</v>
      </c>
      <c r="AT105" s="191" t="s">
        <v>219</v>
      </c>
      <c r="AU105" s="191" t="s">
        <v>89</v>
      </c>
      <c r="AY105" s="19" t="s">
        <v>151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89</v>
      </c>
      <c r="BK105" s="192">
        <f>ROUND(I105*H105,2)</f>
        <v>0</v>
      </c>
      <c r="BL105" s="19" t="s">
        <v>290</v>
      </c>
      <c r="BM105" s="191" t="s">
        <v>1527</v>
      </c>
    </row>
    <row r="106" spans="1:65" s="2" customFormat="1" ht="16.5" customHeight="1">
      <c r="A106" s="36"/>
      <c r="B106" s="37"/>
      <c r="C106" s="180" t="s">
        <v>243</v>
      </c>
      <c r="D106" s="180" t="s">
        <v>154</v>
      </c>
      <c r="E106" s="181" t="s">
        <v>1528</v>
      </c>
      <c r="F106" s="182" t="s">
        <v>1529</v>
      </c>
      <c r="G106" s="183" t="s">
        <v>205</v>
      </c>
      <c r="H106" s="184">
        <v>50</v>
      </c>
      <c r="I106" s="185"/>
      <c r="J106" s="186">
        <f>ROUND(I106*H106,2)</f>
        <v>0</v>
      </c>
      <c r="K106" s="182" t="s">
        <v>222</v>
      </c>
      <c r="L106" s="41"/>
      <c r="M106" s="187" t="s">
        <v>19</v>
      </c>
      <c r="N106" s="188" t="s">
        <v>48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290</v>
      </c>
      <c r="AT106" s="191" t="s">
        <v>154</v>
      </c>
      <c r="AU106" s="191" t="s">
        <v>89</v>
      </c>
      <c r="AY106" s="19" t="s">
        <v>151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89</v>
      </c>
      <c r="BK106" s="192">
        <f>ROUND(I106*H106,2)</f>
        <v>0</v>
      </c>
      <c r="BL106" s="19" t="s">
        <v>290</v>
      </c>
      <c r="BM106" s="191" t="s">
        <v>1530</v>
      </c>
    </row>
    <row r="107" spans="1:65" s="2" customFormat="1" ht="24.2" customHeight="1">
      <c r="A107" s="36"/>
      <c r="B107" s="37"/>
      <c r="C107" s="180" t="s">
        <v>251</v>
      </c>
      <c r="D107" s="180" t="s">
        <v>154</v>
      </c>
      <c r="E107" s="181" t="s">
        <v>1531</v>
      </c>
      <c r="F107" s="182" t="s">
        <v>1532</v>
      </c>
      <c r="G107" s="183" t="s">
        <v>205</v>
      </c>
      <c r="H107" s="184">
        <v>400</v>
      </c>
      <c r="I107" s="185"/>
      <c r="J107" s="186">
        <f>ROUND(I107*H107,2)</f>
        <v>0</v>
      </c>
      <c r="K107" s="182" t="s">
        <v>158</v>
      </c>
      <c r="L107" s="41"/>
      <c r="M107" s="187" t="s">
        <v>19</v>
      </c>
      <c r="N107" s="188" t="s">
        <v>48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290</v>
      </c>
      <c r="AT107" s="191" t="s">
        <v>154</v>
      </c>
      <c r="AU107" s="191" t="s">
        <v>89</v>
      </c>
      <c r="AY107" s="19" t="s">
        <v>151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89</v>
      </c>
      <c r="BK107" s="192">
        <f>ROUND(I107*H107,2)</f>
        <v>0</v>
      </c>
      <c r="BL107" s="19" t="s">
        <v>290</v>
      </c>
      <c r="BM107" s="191" t="s">
        <v>1533</v>
      </c>
    </row>
    <row r="108" spans="1:47" s="2" customFormat="1" ht="11.25">
      <c r="A108" s="36"/>
      <c r="B108" s="37"/>
      <c r="C108" s="38"/>
      <c r="D108" s="193" t="s">
        <v>161</v>
      </c>
      <c r="E108" s="38"/>
      <c r="F108" s="194" t="s">
        <v>1534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161</v>
      </c>
      <c r="AU108" s="19" t="s">
        <v>89</v>
      </c>
    </row>
    <row r="109" spans="1:65" s="2" customFormat="1" ht="16.5" customHeight="1">
      <c r="A109" s="36"/>
      <c r="B109" s="37"/>
      <c r="C109" s="231" t="s">
        <v>259</v>
      </c>
      <c r="D109" s="231" t="s">
        <v>219</v>
      </c>
      <c r="E109" s="232" t="s">
        <v>1535</v>
      </c>
      <c r="F109" s="233" t="s">
        <v>1536</v>
      </c>
      <c r="G109" s="234" t="s">
        <v>205</v>
      </c>
      <c r="H109" s="235">
        <v>210</v>
      </c>
      <c r="I109" s="236"/>
      <c r="J109" s="237">
        <f>ROUND(I109*H109,2)</f>
        <v>0</v>
      </c>
      <c r="K109" s="233" t="s">
        <v>158</v>
      </c>
      <c r="L109" s="238"/>
      <c r="M109" s="239" t="s">
        <v>19</v>
      </c>
      <c r="N109" s="240" t="s">
        <v>48</v>
      </c>
      <c r="O109" s="66"/>
      <c r="P109" s="189">
        <f>O109*H109</f>
        <v>0</v>
      </c>
      <c r="Q109" s="189">
        <v>0.00017</v>
      </c>
      <c r="R109" s="189">
        <f>Q109*H109</f>
        <v>0.0357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392</v>
      </c>
      <c r="AT109" s="191" t="s">
        <v>219</v>
      </c>
      <c r="AU109" s="191" t="s">
        <v>89</v>
      </c>
      <c r="AY109" s="19" t="s">
        <v>151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89</v>
      </c>
      <c r="BK109" s="192">
        <f>ROUND(I109*H109,2)</f>
        <v>0</v>
      </c>
      <c r="BL109" s="19" t="s">
        <v>290</v>
      </c>
      <c r="BM109" s="191" t="s">
        <v>1537</v>
      </c>
    </row>
    <row r="110" spans="1:65" s="2" customFormat="1" ht="16.5" customHeight="1">
      <c r="A110" s="36"/>
      <c r="B110" s="37"/>
      <c r="C110" s="231" t="s">
        <v>266</v>
      </c>
      <c r="D110" s="231" t="s">
        <v>219</v>
      </c>
      <c r="E110" s="232" t="s">
        <v>1538</v>
      </c>
      <c r="F110" s="233" t="s">
        <v>1539</v>
      </c>
      <c r="G110" s="234" t="s">
        <v>205</v>
      </c>
      <c r="H110" s="235">
        <v>190</v>
      </c>
      <c r="I110" s="236"/>
      <c r="J110" s="237">
        <f>ROUND(I110*H110,2)</f>
        <v>0</v>
      </c>
      <c r="K110" s="233" t="s">
        <v>158</v>
      </c>
      <c r="L110" s="238"/>
      <c r="M110" s="239" t="s">
        <v>19</v>
      </c>
      <c r="N110" s="240" t="s">
        <v>48</v>
      </c>
      <c r="O110" s="66"/>
      <c r="P110" s="189">
        <f>O110*H110</f>
        <v>0</v>
      </c>
      <c r="Q110" s="189">
        <v>0.00012</v>
      </c>
      <c r="R110" s="189">
        <f>Q110*H110</f>
        <v>0.0228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392</v>
      </c>
      <c r="AT110" s="191" t="s">
        <v>219</v>
      </c>
      <c r="AU110" s="191" t="s">
        <v>89</v>
      </c>
      <c r="AY110" s="19" t="s">
        <v>151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89</v>
      </c>
      <c r="BK110" s="192">
        <f>ROUND(I110*H110,2)</f>
        <v>0</v>
      </c>
      <c r="BL110" s="19" t="s">
        <v>290</v>
      </c>
      <c r="BM110" s="191" t="s">
        <v>1540</v>
      </c>
    </row>
    <row r="111" spans="1:65" s="2" customFormat="1" ht="24.2" customHeight="1">
      <c r="A111" s="36"/>
      <c r="B111" s="37"/>
      <c r="C111" s="180" t="s">
        <v>279</v>
      </c>
      <c r="D111" s="180" t="s">
        <v>154</v>
      </c>
      <c r="E111" s="181" t="s">
        <v>1541</v>
      </c>
      <c r="F111" s="182" t="s">
        <v>1542</v>
      </c>
      <c r="G111" s="183" t="s">
        <v>205</v>
      </c>
      <c r="H111" s="184">
        <v>10</v>
      </c>
      <c r="I111" s="185"/>
      <c r="J111" s="186">
        <f>ROUND(I111*H111,2)</f>
        <v>0</v>
      </c>
      <c r="K111" s="182" t="s">
        <v>158</v>
      </c>
      <c r="L111" s="41"/>
      <c r="M111" s="187" t="s">
        <v>19</v>
      </c>
      <c r="N111" s="188" t="s">
        <v>48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290</v>
      </c>
      <c r="AT111" s="191" t="s">
        <v>154</v>
      </c>
      <c r="AU111" s="191" t="s">
        <v>89</v>
      </c>
      <c r="AY111" s="19" t="s">
        <v>151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89</v>
      </c>
      <c r="BK111" s="192">
        <f>ROUND(I111*H111,2)</f>
        <v>0</v>
      </c>
      <c r="BL111" s="19" t="s">
        <v>290</v>
      </c>
      <c r="BM111" s="191" t="s">
        <v>1543</v>
      </c>
    </row>
    <row r="112" spans="1:47" s="2" customFormat="1" ht="11.25">
      <c r="A112" s="36"/>
      <c r="B112" s="37"/>
      <c r="C112" s="38"/>
      <c r="D112" s="193" t="s">
        <v>161</v>
      </c>
      <c r="E112" s="38"/>
      <c r="F112" s="194" t="s">
        <v>1544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161</v>
      </c>
      <c r="AU112" s="19" t="s">
        <v>89</v>
      </c>
    </row>
    <row r="113" spans="1:65" s="2" customFormat="1" ht="16.5" customHeight="1">
      <c r="A113" s="36"/>
      <c r="B113" s="37"/>
      <c r="C113" s="231" t="s">
        <v>8</v>
      </c>
      <c r="D113" s="231" t="s">
        <v>219</v>
      </c>
      <c r="E113" s="232" t="s">
        <v>1545</v>
      </c>
      <c r="F113" s="233" t="s">
        <v>1546</v>
      </c>
      <c r="G113" s="234" t="s">
        <v>205</v>
      </c>
      <c r="H113" s="235">
        <v>10</v>
      </c>
      <c r="I113" s="236"/>
      <c r="J113" s="237">
        <f>ROUND(I113*H113,2)</f>
        <v>0</v>
      </c>
      <c r="K113" s="233" t="s">
        <v>158</v>
      </c>
      <c r="L113" s="238"/>
      <c r="M113" s="239" t="s">
        <v>19</v>
      </c>
      <c r="N113" s="240" t="s">
        <v>48</v>
      </c>
      <c r="O113" s="66"/>
      <c r="P113" s="189">
        <f>O113*H113</f>
        <v>0</v>
      </c>
      <c r="Q113" s="189">
        <v>0.00014</v>
      </c>
      <c r="R113" s="189">
        <f>Q113*H113</f>
        <v>0.0013999999999999998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392</v>
      </c>
      <c r="AT113" s="191" t="s">
        <v>219</v>
      </c>
      <c r="AU113" s="191" t="s">
        <v>89</v>
      </c>
      <c r="AY113" s="19" t="s">
        <v>151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89</v>
      </c>
      <c r="BK113" s="192">
        <f>ROUND(I113*H113,2)</f>
        <v>0</v>
      </c>
      <c r="BL113" s="19" t="s">
        <v>290</v>
      </c>
      <c r="BM113" s="191" t="s">
        <v>1547</v>
      </c>
    </row>
    <row r="114" spans="1:65" s="2" customFormat="1" ht="24.2" customHeight="1">
      <c r="A114" s="36"/>
      <c r="B114" s="37"/>
      <c r="C114" s="180" t="s">
        <v>290</v>
      </c>
      <c r="D114" s="180" t="s">
        <v>154</v>
      </c>
      <c r="E114" s="181" t="s">
        <v>1548</v>
      </c>
      <c r="F114" s="182" t="s">
        <v>1549</v>
      </c>
      <c r="G114" s="183" t="s">
        <v>205</v>
      </c>
      <c r="H114" s="184">
        <v>10</v>
      </c>
      <c r="I114" s="185"/>
      <c r="J114" s="186">
        <f>ROUND(I114*H114,2)</f>
        <v>0</v>
      </c>
      <c r="K114" s="182" t="s">
        <v>158</v>
      </c>
      <c r="L114" s="41"/>
      <c r="M114" s="187" t="s">
        <v>19</v>
      </c>
      <c r="N114" s="188" t="s">
        <v>48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290</v>
      </c>
      <c r="AT114" s="191" t="s">
        <v>154</v>
      </c>
      <c r="AU114" s="191" t="s">
        <v>89</v>
      </c>
      <c r="AY114" s="19" t="s">
        <v>151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89</v>
      </c>
      <c r="BK114" s="192">
        <f>ROUND(I114*H114,2)</f>
        <v>0</v>
      </c>
      <c r="BL114" s="19" t="s">
        <v>290</v>
      </c>
      <c r="BM114" s="191" t="s">
        <v>1550</v>
      </c>
    </row>
    <row r="115" spans="1:47" s="2" customFormat="1" ht="11.25">
      <c r="A115" s="36"/>
      <c r="B115" s="37"/>
      <c r="C115" s="38"/>
      <c r="D115" s="193" t="s">
        <v>161</v>
      </c>
      <c r="E115" s="38"/>
      <c r="F115" s="194" t="s">
        <v>1551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161</v>
      </c>
      <c r="AU115" s="19" t="s">
        <v>89</v>
      </c>
    </row>
    <row r="116" spans="1:65" s="2" customFormat="1" ht="16.5" customHeight="1">
      <c r="A116" s="36"/>
      <c r="B116" s="37"/>
      <c r="C116" s="231" t="s">
        <v>296</v>
      </c>
      <c r="D116" s="231" t="s">
        <v>219</v>
      </c>
      <c r="E116" s="232" t="s">
        <v>1552</v>
      </c>
      <c r="F116" s="233" t="s">
        <v>1553</v>
      </c>
      <c r="G116" s="234" t="s">
        <v>205</v>
      </c>
      <c r="H116" s="235">
        <v>10</v>
      </c>
      <c r="I116" s="236"/>
      <c r="J116" s="237">
        <f>ROUND(I116*H116,2)</f>
        <v>0</v>
      </c>
      <c r="K116" s="233" t="s">
        <v>158</v>
      </c>
      <c r="L116" s="238"/>
      <c r="M116" s="239" t="s">
        <v>19</v>
      </c>
      <c r="N116" s="240" t="s">
        <v>48</v>
      </c>
      <c r="O116" s="66"/>
      <c r="P116" s="189">
        <f>O116*H116</f>
        <v>0</v>
      </c>
      <c r="Q116" s="189">
        <v>0.00064</v>
      </c>
      <c r="R116" s="189">
        <f>Q116*H116</f>
        <v>0.0064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392</v>
      </c>
      <c r="AT116" s="191" t="s">
        <v>219</v>
      </c>
      <c r="AU116" s="191" t="s">
        <v>89</v>
      </c>
      <c r="AY116" s="19" t="s">
        <v>151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89</v>
      </c>
      <c r="BK116" s="192">
        <f>ROUND(I116*H116,2)</f>
        <v>0</v>
      </c>
      <c r="BL116" s="19" t="s">
        <v>290</v>
      </c>
      <c r="BM116" s="191" t="s">
        <v>1554</v>
      </c>
    </row>
    <row r="117" spans="1:65" s="2" customFormat="1" ht="16.5" customHeight="1">
      <c r="A117" s="36"/>
      <c r="B117" s="37"/>
      <c r="C117" s="180" t="s">
        <v>302</v>
      </c>
      <c r="D117" s="180" t="s">
        <v>154</v>
      </c>
      <c r="E117" s="181" t="s">
        <v>1555</v>
      </c>
      <c r="F117" s="182" t="s">
        <v>1556</v>
      </c>
      <c r="G117" s="183" t="s">
        <v>205</v>
      </c>
      <c r="H117" s="184">
        <v>25</v>
      </c>
      <c r="I117" s="185"/>
      <c r="J117" s="186">
        <f>ROUND(I117*H117,2)</f>
        <v>0</v>
      </c>
      <c r="K117" s="182" t="s">
        <v>222</v>
      </c>
      <c r="L117" s="41"/>
      <c r="M117" s="187" t="s">
        <v>19</v>
      </c>
      <c r="N117" s="188" t="s">
        <v>48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290</v>
      </c>
      <c r="AT117" s="191" t="s">
        <v>154</v>
      </c>
      <c r="AU117" s="191" t="s">
        <v>89</v>
      </c>
      <c r="AY117" s="19" t="s">
        <v>151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89</v>
      </c>
      <c r="BK117" s="192">
        <f>ROUND(I117*H117,2)</f>
        <v>0</v>
      </c>
      <c r="BL117" s="19" t="s">
        <v>290</v>
      </c>
      <c r="BM117" s="191" t="s">
        <v>1557</v>
      </c>
    </row>
    <row r="118" spans="1:65" s="2" customFormat="1" ht="24.2" customHeight="1">
      <c r="A118" s="36"/>
      <c r="B118" s="37"/>
      <c r="C118" s="180" t="s">
        <v>308</v>
      </c>
      <c r="D118" s="180" t="s">
        <v>154</v>
      </c>
      <c r="E118" s="181" t="s">
        <v>1558</v>
      </c>
      <c r="F118" s="182" t="s">
        <v>1559</v>
      </c>
      <c r="G118" s="183" t="s">
        <v>215</v>
      </c>
      <c r="H118" s="184">
        <v>8</v>
      </c>
      <c r="I118" s="185"/>
      <c r="J118" s="186">
        <f>ROUND(I118*H118,2)</f>
        <v>0</v>
      </c>
      <c r="K118" s="182" t="s">
        <v>158</v>
      </c>
      <c r="L118" s="41"/>
      <c r="M118" s="187" t="s">
        <v>19</v>
      </c>
      <c r="N118" s="188" t="s">
        <v>48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290</v>
      </c>
      <c r="AT118" s="191" t="s">
        <v>154</v>
      </c>
      <c r="AU118" s="191" t="s">
        <v>89</v>
      </c>
      <c r="AY118" s="19" t="s">
        <v>151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89</v>
      </c>
      <c r="BK118" s="192">
        <f>ROUND(I118*H118,2)</f>
        <v>0</v>
      </c>
      <c r="BL118" s="19" t="s">
        <v>290</v>
      </c>
      <c r="BM118" s="191" t="s">
        <v>1560</v>
      </c>
    </row>
    <row r="119" spans="1:47" s="2" customFormat="1" ht="11.25">
      <c r="A119" s="36"/>
      <c r="B119" s="37"/>
      <c r="C119" s="38"/>
      <c r="D119" s="193" t="s">
        <v>161</v>
      </c>
      <c r="E119" s="38"/>
      <c r="F119" s="194" t="s">
        <v>1561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161</v>
      </c>
      <c r="AU119" s="19" t="s">
        <v>89</v>
      </c>
    </row>
    <row r="120" spans="1:65" s="2" customFormat="1" ht="16.5" customHeight="1">
      <c r="A120" s="36"/>
      <c r="B120" s="37"/>
      <c r="C120" s="231" t="s">
        <v>331</v>
      </c>
      <c r="D120" s="231" t="s">
        <v>219</v>
      </c>
      <c r="E120" s="232" t="s">
        <v>1562</v>
      </c>
      <c r="F120" s="233" t="s">
        <v>1563</v>
      </c>
      <c r="G120" s="234" t="s">
        <v>215</v>
      </c>
      <c r="H120" s="235">
        <v>8</v>
      </c>
      <c r="I120" s="236"/>
      <c r="J120" s="237">
        <f>ROUND(I120*H120,2)</f>
        <v>0</v>
      </c>
      <c r="K120" s="233" t="s">
        <v>222</v>
      </c>
      <c r="L120" s="238"/>
      <c r="M120" s="239" t="s">
        <v>19</v>
      </c>
      <c r="N120" s="240" t="s">
        <v>48</v>
      </c>
      <c r="O120" s="66"/>
      <c r="P120" s="189">
        <f>O120*H120</f>
        <v>0</v>
      </c>
      <c r="Q120" s="189">
        <v>5E-05</v>
      </c>
      <c r="R120" s="189">
        <f>Q120*H120</f>
        <v>0.0004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392</v>
      </c>
      <c r="AT120" s="191" t="s">
        <v>219</v>
      </c>
      <c r="AU120" s="191" t="s">
        <v>89</v>
      </c>
      <c r="AY120" s="19" t="s">
        <v>151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89</v>
      </c>
      <c r="BK120" s="192">
        <f>ROUND(I120*H120,2)</f>
        <v>0</v>
      </c>
      <c r="BL120" s="19" t="s">
        <v>290</v>
      </c>
      <c r="BM120" s="191" t="s">
        <v>1564</v>
      </c>
    </row>
    <row r="121" spans="1:65" s="2" customFormat="1" ht="24.2" customHeight="1">
      <c r="A121" s="36"/>
      <c r="B121" s="37"/>
      <c r="C121" s="180" t="s">
        <v>7</v>
      </c>
      <c r="D121" s="180" t="s">
        <v>154</v>
      </c>
      <c r="E121" s="181" t="s">
        <v>1565</v>
      </c>
      <c r="F121" s="182" t="s">
        <v>1566</v>
      </c>
      <c r="G121" s="183" t="s">
        <v>215</v>
      </c>
      <c r="H121" s="184">
        <v>2</v>
      </c>
      <c r="I121" s="185"/>
      <c r="J121" s="186">
        <f>ROUND(I121*H121,2)</f>
        <v>0</v>
      </c>
      <c r="K121" s="182" t="s">
        <v>158</v>
      </c>
      <c r="L121" s="41"/>
      <c r="M121" s="187" t="s">
        <v>19</v>
      </c>
      <c r="N121" s="188" t="s">
        <v>48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290</v>
      </c>
      <c r="AT121" s="191" t="s">
        <v>154</v>
      </c>
      <c r="AU121" s="191" t="s">
        <v>89</v>
      </c>
      <c r="AY121" s="19" t="s">
        <v>151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89</v>
      </c>
      <c r="BK121" s="192">
        <f>ROUND(I121*H121,2)</f>
        <v>0</v>
      </c>
      <c r="BL121" s="19" t="s">
        <v>290</v>
      </c>
      <c r="BM121" s="191" t="s">
        <v>1567</v>
      </c>
    </row>
    <row r="122" spans="1:47" s="2" customFormat="1" ht="11.25">
      <c r="A122" s="36"/>
      <c r="B122" s="37"/>
      <c r="C122" s="38"/>
      <c r="D122" s="193" t="s">
        <v>161</v>
      </c>
      <c r="E122" s="38"/>
      <c r="F122" s="194" t="s">
        <v>1568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161</v>
      </c>
      <c r="AU122" s="19" t="s">
        <v>89</v>
      </c>
    </row>
    <row r="123" spans="1:65" s="2" customFormat="1" ht="16.5" customHeight="1">
      <c r="A123" s="36"/>
      <c r="B123" s="37"/>
      <c r="C123" s="231" t="s">
        <v>345</v>
      </c>
      <c r="D123" s="231" t="s">
        <v>219</v>
      </c>
      <c r="E123" s="232" t="s">
        <v>1569</v>
      </c>
      <c r="F123" s="233" t="s">
        <v>1570</v>
      </c>
      <c r="G123" s="234" t="s">
        <v>215</v>
      </c>
      <c r="H123" s="235">
        <v>2</v>
      </c>
      <c r="I123" s="236"/>
      <c r="J123" s="237">
        <f>ROUND(I123*H123,2)</f>
        <v>0</v>
      </c>
      <c r="K123" s="233" t="s">
        <v>222</v>
      </c>
      <c r="L123" s="238"/>
      <c r="M123" s="239" t="s">
        <v>19</v>
      </c>
      <c r="N123" s="240" t="s">
        <v>48</v>
      </c>
      <c r="O123" s="66"/>
      <c r="P123" s="189">
        <f>O123*H123</f>
        <v>0</v>
      </c>
      <c r="Q123" s="189">
        <v>5E-05</v>
      </c>
      <c r="R123" s="189">
        <f>Q123*H123</f>
        <v>0.0001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392</v>
      </c>
      <c r="AT123" s="191" t="s">
        <v>219</v>
      </c>
      <c r="AU123" s="191" t="s">
        <v>89</v>
      </c>
      <c r="AY123" s="19" t="s">
        <v>151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89</v>
      </c>
      <c r="BK123" s="192">
        <f>ROUND(I123*H123,2)</f>
        <v>0</v>
      </c>
      <c r="BL123" s="19" t="s">
        <v>290</v>
      </c>
      <c r="BM123" s="191" t="s">
        <v>1571</v>
      </c>
    </row>
    <row r="124" spans="1:65" s="2" customFormat="1" ht="24.2" customHeight="1">
      <c r="A124" s="36"/>
      <c r="B124" s="37"/>
      <c r="C124" s="180" t="s">
        <v>350</v>
      </c>
      <c r="D124" s="180" t="s">
        <v>154</v>
      </c>
      <c r="E124" s="181" t="s">
        <v>1572</v>
      </c>
      <c r="F124" s="182" t="s">
        <v>1573</v>
      </c>
      <c r="G124" s="183" t="s">
        <v>215</v>
      </c>
      <c r="H124" s="184">
        <v>3</v>
      </c>
      <c r="I124" s="185"/>
      <c r="J124" s="186">
        <f>ROUND(I124*H124,2)</f>
        <v>0</v>
      </c>
      <c r="K124" s="182" t="s">
        <v>158</v>
      </c>
      <c r="L124" s="41"/>
      <c r="M124" s="187" t="s">
        <v>19</v>
      </c>
      <c r="N124" s="188" t="s">
        <v>48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290</v>
      </c>
      <c r="AT124" s="191" t="s">
        <v>154</v>
      </c>
      <c r="AU124" s="191" t="s">
        <v>89</v>
      </c>
      <c r="AY124" s="19" t="s">
        <v>151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89</v>
      </c>
      <c r="BK124" s="192">
        <f>ROUND(I124*H124,2)</f>
        <v>0</v>
      </c>
      <c r="BL124" s="19" t="s">
        <v>290</v>
      </c>
      <c r="BM124" s="191" t="s">
        <v>1574</v>
      </c>
    </row>
    <row r="125" spans="1:47" s="2" customFormat="1" ht="11.25">
      <c r="A125" s="36"/>
      <c r="B125" s="37"/>
      <c r="C125" s="38"/>
      <c r="D125" s="193" t="s">
        <v>161</v>
      </c>
      <c r="E125" s="38"/>
      <c r="F125" s="194" t="s">
        <v>1575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161</v>
      </c>
      <c r="AU125" s="19" t="s">
        <v>89</v>
      </c>
    </row>
    <row r="126" spans="1:65" s="2" customFormat="1" ht="16.5" customHeight="1">
      <c r="A126" s="36"/>
      <c r="B126" s="37"/>
      <c r="C126" s="231" t="s">
        <v>356</v>
      </c>
      <c r="D126" s="231" t="s">
        <v>219</v>
      </c>
      <c r="E126" s="232" t="s">
        <v>1576</v>
      </c>
      <c r="F126" s="233" t="s">
        <v>1577</v>
      </c>
      <c r="G126" s="234" t="s">
        <v>215</v>
      </c>
      <c r="H126" s="235">
        <v>3</v>
      </c>
      <c r="I126" s="236"/>
      <c r="J126" s="237">
        <f>ROUND(I126*H126,2)</f>
        <v>0</v>
      </c>
      <c r="K126" s="233" t="s">
        <v>222</v>
      </c>
      <c r="L126" s="238"/>
      <c r="M126" s="239" t="s">
        <v>19</v>
      </c>
      <c r="N126" s="240" t="s">
        <v>48</v>
      </c>
      <c r="O126" s="66"/>
      <c r="P126" s="189">
        <f>O126*H126</f>
        <v>0</v>
      </c>
      <c r="Q126" s="189">
        <v>5E-05</v>
      </c>
      <c r="R126" s="189">
        <f>Q126*H126</f>
        <v>0.00015000000000000001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392</v>
      </c>
      <c r="AT126" s="191" t="s">
        <v>219</v>
      </c>
      <c r="AU126" s="191" t="s">
        <v>89</v>
      </c>
      <c r="AY126" s="19" t="s">
        <v>151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89</v>
      </c>
      <c r="BK126" s="192">
        <f>ROUND(I126*H126,2)</f>
        <v>0</v>
      </c>
      <c r="BL126" s="19" t="s">
        <v>290</v>
      </c>
      <c r="BM126" s="191" t="s">
        <v>1578</v>
      </c>
    </row>
    <row r="127" spans="1:65" s="2" customFormat="1" ht="24.2" customHeight="1">
      <c r="A127" s="36"/>
      <c r="B127" s="37"/>
      <c r="C127" s="180" t="s">
        <v>363</v>
      </c>
      <c r="D127" s="180" t="s">
        <v>154</v>
      </c>
      <c r="E127" s="181" t="s">
        <v>1579</v>
      </c>
      <c r="F127" s="182" t="s">
        <v>1580</v>
      </c>
      <c r="G127" s="183" t="s">
        <v>215</v>
      </c>
      <c r="H127" s="184">
        <v>2</v>
      </c>
      <c r="I127" s="185"/>
      <c r="J127" s="186">
        <f>ROUND(I127*H127,2)</f>
        <v>0</v>
      </c>
      <c r="K127" s="182" t="s">
        <v>158</v>
      </c>
      <c r="L127" s="41"/>
      <c r="M127" s="187" t="s">
        <v>19</v>
      </c>
      <c r="N127" s="188" t="s">
        <v>48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290</v>
      </c>
      <c r="AT127" s="191" t="s">
        <v>154</v>
      </c>
      <c r="AU127" s="191" t="s">
        <v>89</v>
      </c>
      <c r="AY127" s="19" t="s">
        <v>151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89</v>
      </c>
      <c r="BK127" s="192">
        <f>ROUND(I127*H127,2)</f>
        <v>0</v>
      </c>
      <c r="BL127" s="19" t="s">
        <v>290</v>
      </c>
      <c r="BM127" s="191" t="s">
        <v>1581</v>
      </c>
    </row>
    <row r="128" spans="1:47" s="2" customFormat="1" ht="11.25">
      <c r="A128" s="36"/>
      <c r="B128" s="37"/>
      <c r="C128" s="38"/>
      <c r="D128" s="193" t="s">
        <v>161</v>
      </c>
      <c r="E128" s="38"/>
      <c r="F128" s="194" t="s">
        <v>1582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161</v>
      </c>
      <c r="AU128" s="19" t="s">
        <v>89</v>
      </c>
    </row>
    <row r="129" spans="1:65" s="2" customFormat="1" ht="16.5" customHeight="1">
      <c r="A129" s="36"/>
      <c r="B129" s="37"/>
      <c r="C129" s="231" t="s">
        <v>372</v>
      </c>
      <c r="D129" s="231" t="s">
        <v>219</v>
      </c>
      <c r="E129" s="232" t="s">
        <v>1583</v>
      </c>
      <c r="F129" s="233" t="s">
        <v>1577</v>
      </c>
      <c r="G129" s="234" t="s">
        <v>215</v>
      </c>
      <c r="H129" s="235">
        <v>2</v>
      </c>
      <c r="I129" s="236"/>
      <c r="J129" s="237">
        <f>ROUND(I129*H129,2)</f>
        <v>0</v>
      </c>
      <c r="K129" s="233" t="s">
        <v>222</v>
      </c>
      <c r="L129" s="238"/>
      <c r="M129" s="239" t="s">
        <v>19</v>
      </c>
      <c r="N129" s="240" t="s">
        <v>48</v>
      </c>
      <c r="O129" s="66"/>
      <c r="P129" s="189">
        <f>O129*H129</f>
        <v>0</v>
      </c>
      <c r="Q129" s="189">
        <v>5E-05</v>
      </c>
      <c r="R129" s="189">
        <f>Q129*H129</f>
        <v>0.0001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392</v>
      </c>
      <c r="AT129" s="191" t="s">
        <v>219</v>
      </c>
      <c r="AU129" s="191" t="s">
        <v>89</v>
      </c>
      <c r="AY129" s="19" t="s">
        <v>151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89</v>
      </c>
      <c r="BK129" s="192">
        <f>ROUND(I129*H129,2)</f>
        <v>0</v>
      </c>
      <c r="BL129" s="19" t="s">
        <v>290</v>
      </c>
      <c r="BM129" s="191" t="s">
        <v>1584</v>
      </c>
    </row>
    <row r="130" spans="1:65" s="2" customFormat="1" ht="24.2" customHeight="1">
      <c r="A130" s="36"/>
      <c r="B130" s="37"/>
      <c r="C130" s="180" t="s">
        <v>389</v>
      </c>
      <c r="D130" s="180" t="s">
        <v>154</v>
      </c>
      <c r="E130" s="181" t="s">
        <v>1585</v>
      </c>
      <c r="F130" s="182" t="s">
        <v>1586</v>
      </c>
      <c r="G130" s="183" t="s">
        <v>215</v>
      </c>
      <c r="H130" s="184">
        <v>15</v>
      </c>
      <c r="I130" s="185"/>
      <c r="J130" s="186">
        <f>ROUND(I130*H130,2)</f>
        <v>0</v>
      </c>
      <c r="K130" s="182" t="s">
        <v>158</v>
      </c>
      <c r="L130" s="41"/>
      <c r="M130" s="187" t="s">
        <v>19</v>
      </c>
      <c r="N130" s="188" t="s">
        <v>48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290</v>
      </c>
      <c r="AT130" s="191" t="s">
        <v>154</v>
      </c>
      <c r="AU130" s="191" t="s">
        <v>89</v>
      </c>
      <c r="AY130" s="19" t="s">
        <v>151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89</v>
      </c>
      <c r="BK130" s="192">
        <f>ROUND(I130*H130,2)</f>
        <v>0</v>
      </c>
      <c r="BL130" s="19" t="s">
        <v>290</v>
      </c>
      <c r="BM130" s="191" t="s">
        <v>1587</v>
      </c>
    </row>
    <row r="131" spans="1:47" s="2" customFormat="1" ht="11.25">
      <c r="A131" s="36"/>
      <c r="B131" s="37"/>
      <c r="C131" s="38"/>
      <c r="D131" s="193" t="s">
        <v>161</v>
      </c>
      <c r="E131" s="38"/>
      <c r="F131" s="194" t="s">
        <v>1588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161</v>
      </c>
      <c r="AU131" s="19" t="s">
        <v>89</v>
      </c>
    </row>
    <row r="132" spans="1:65" s="2" customFormat="1" ht="16.5" customHeight="1">
      <c r="A132" s="36"/>
      <c r="B132" s="37"/>
      <c r="C132" s="231" t="s">
        <v>395</v>
      </c>
      <c r="D132" s="231" t="s">
        <v>219</v>
      </c>
      <c r="E132" s="232" t="s">
        <v>1589</v>
      </c>
      <c r="F132" s="233" t="s">
        <v>1590</v>
      </c>
      <c r="G132" s="234" t="s">
        <v>215</v>
      </c>
      <c r="H132" s="235">
        <v>15</v>
      </c>
      <c r="I132" s="236"/>
      <c r="J132" s="237">
        <f>ROUND(I132*H132,2)</f>
        <v>0</v>
      </c>
      <c r="K132" s="233" t="s">
        <v>222</v>
      </c>
      <c r="L132" s="238"/>
      <c r="M132" s="239" t="s">
        <v>19</v>
      </c>
      <c r="N132" s="240" t="s">
        <v>48</v>
      </c>
      <c r="O132" s="66"/>
      <c r="P132" s="189">
        <f>O132*H132</f>
        <v>0</v>
      </c>
      <c r="Q132" s="189">
        <v>6E-05</v>
      </c>
      <c r="R132" s="189">
        <f>Q132*H132</f>
        <v>0.0009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392</v>
      </c>
      <c r="AT132" s="191" t="s">
        <v>219</v>
      </c>
      <c r="AU132" s="191" t="s">
        <v>89</v>
      </c>
      <c r="AY132" s="19" t="s">
        <v>151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89</v>
      </c>
      <c r="BK132" s="192">
        <f>ROUND(I132*H132,2)</f>
        <v>0</v>
      </c>
      <c r="BL132" s="19" t="s">
        <v>290</v>
      </c>
      <c r="BM132" s="191" t="s">
        <v>1591</v>
      </c>
    </row>
    <row r="133" spans="1:65" s="2" customFormat="1" ht="24.2" customHeight="1">
      <c r="A133" s="36"/>
      <c r="B133" s="37"/>
      <c r="C133" s="180" t="s">
        <v>408</v>
      </c>
      <c r="D133" s="180" t="s">
        <v>154</v>
      </c>
      <c r="E133" s="181" t="s">
        <v>1592</v>
      </c>
      <c r="F133" s="182" t="s">
        <v>1593</v>
      </c>
      <c r="G133" s="183" t="s">
        <v>215</v>
      </c>
      <c r="H133" s="184">
        <v>6</v>
      </c>
      <c r="I133" s="185"/>
      <c r="J133" s="186">
        <f>ROUND(I133*H133,2)</f>
        <v>0</v>
      </c>
      <c r="K133" s="182" t="s">
        <v>158</v>
      </c>
      <c r="L133" s="41"/>
      <c r="M133" s="187" t="s">
        <v>19</v>
      </c>
      <c r="N133" s="188" t="s">
        <v>48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290</v>
      </c>
      <c r="AT133" s="191" t="s">
        <v>154</v>
      </c>
      <c r="AU133" s="191" t="s">
        <v>89</v>
      </c>
      <c r="AY133" s="19" t="s">
        <v>151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89</v>
      </c>
      <c r="BK133" s="192">
        <f>ROUND(I133*H133,2)</f>
        <v>0</v>
      </c>
      <c r="BL133" s="19" t="s">
        <v>290</v>
      </c>
      <c r="BM133" s="191" t="s">
        <v>1594</v>
      </c>
    </row>
    <row r="134" spans="1:47" s="2" customFormat="1" ht="11.25">
      <c r="A134" s="36"/>
      <c r="B134" s="37"/>
      <c r="C134" s="38"/>
      <c r="D134" s="193" t="s">
        <v>161</v>
      </c>
      <c r="E134" s="38"/>
      <c r="F134" s="194" t="s">
        <v>1595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161</v>
      </c>
      <c r="AU134" s="19" t="s">
        <v>89</v>
      </c>
    </row>
    <row r="135" spans="1:65" s="2" customFormat="1" ht="16.5" customHeight="1">
      <c r="A135" s="36"/>
      <c r="B135" s="37"/>
      <c r="C135" s="231" t="s">
        <v>413</v>
      </c>
      <c r="D135" s="231" t="s">
        <v>219</v>
      </c>
      <c r="E135" s="232" t="s">
        <v>1596</v>
      </c>
      <c r="F135" s="233" t="s">
        <v>1597</v>
      </c>
      <c r="G135" s="234" t="s">
        <v>215</v>
      </c>
      <c r="H135" s="235">
        <v>6</v>
      </c>
      <c r="I135" s="236"/>
      <c r="J135" s="237">
        <f>ROUND(I135*H135,2)</f>
        <v>0</v>
      </c>
      <c r="K135" s="233" t="s">
        <v>222</v>
      </c>
      <c r="L135" s="238"/>
      <c r="M135" s="239" t="s">
        <v>19</v>
      </c>
      <c r="N135" s="240" t="s">
        <v>48</v>
      </c>
      <c r="O135" s="66"/>
      <c r="P135" s="189">
        <f>O135*H135</f>
        <v>0</v>
      </c>
      <c r="Q135" s="189">
        <v>6E-05</v>
      </c>
      <c r="R135" s="189">
        <f>Q135*H135</f>
        <v>0.00036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392</v>
      </c>
      <c r="AT135" s="191" t="s">
        <v>219</v>
      </c>
      <c r="AU135" s="191" t="s">
        <v>89</v>
      </c>
      <c r="AY135" s="19" t="s">
        <v>151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89</v>
      </c>
      <c r="BK135" s="192">
        <f>ROUND(I135*H135,2)</f>
        <v>0</v>
      </c>
      <c r="BL135" s="19" t="s">
        <v>290</v>
      </c>
      <c r="BM135" s="191" t="s">
        <v>1598</v>
      </c>
    </row>
    <row r="136" spans="1:65" s="2" customFormat="1" ht="24.2" customHeight="1">
      <c r="A136" s="36"/>
      <c r="B136" s="37"/>
      <c r="C136" s="180" t="s">
        <v>418</v>
      </c>
      <c r="D136" s="180" t="s">
        <v>154</v>
      </c>
      <c r="E136" s="181" t="s">
        <v>1599</v>
      </c>
      <c r="F136" s="182" t="s">
        <v>1600</v>
      </c>
      <c r="G136" s="183" t="s">
        <v>215</v>
      </c>
      <c r="H136" s="184">
        <v>13</v>
      </c>
      <c r="I136" s="185"/>
      <c r="J136" s="186">
        <f>ROUND(I136*H136,2)</f>
        <v>0</v>
      </c>
      <c r="K136" s="182" t="s">
        <v>158</v>
      </c>
      <c r="L136" s="41"/>
      <c r="M136" s="187" t="s">
        <v>19</v>
      </c>
      <c r="N136" s="188" t="s">
        <v>48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290</v>
      </c>
      <c r="AT136" s="191" t="s">
        <v>154</v>
      </c>
      <c r="AU136" s="191" t="s">
        <v>89</v>
      </c>
      <c r="AY136" s="19" t="s">
        <v>151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89</v>
      </c>
      <c r="BK136" s="192">
        <f>ROUND(I136*H136,2)</f>
        <v>0</v>
      </c>
      <c r="BL136" s="19" t="s">
        <v>290</v>
      </c>
      <c r="BM136" s="191" t="s">
        <v>1601</v>
      </c>
    </row>
    <row r="137" spans="1:47" s="2" customFormat="1" ht="11.25">
      <c r="A137" s="36"/>
      <c r="B137" s="37"/>
      <c r="C137" s="38"/>
      <c r="D137" s="193" t="s">
        <v>161</v>
      </c>
      <c r="E137" s="38"/>
      <c r="F137" s="194" t="s">
        <v>1602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161</v>
      </c>
      <c r="AU137" s="19" t="s">
        <v>89</v>
      </c>
    </row>
    <row r="138" spans="1:65" s="2" customFormat="1" ht="16.5" customHeight="1">
      <c r="A138" s="36"/>
      <c r="B138" s="37"/>
      <c r="C138" s="231" t="s">
        <v>392</v>
      </c>
      <c r="D138" s="231" t="s">
        <v>219</v>
      </c>
      <c r="E138" s="232" t="s">
        <v>1603</v>
      </c>
      <c r="F138" s="233" t="s">
        <v>1604</v>
      </c>
      <c r="G138" s="234" t="s">
        <v>215</v>
      </c>
      <c r="H138" s="235">
        <v>10</v>
      </c>
      <c r="I138" s="236"/>
      <c r="J138" s="237">
        <f>ROUND(I138*H138,2)</f>
        <v>0</v>
      </c>
      <c r="K138" s="233" t="s">
        <v>222</v>
      </c>
      <c r="L138" s="238"/>
      <c r="M138" s="239" t="s">
        <v>19</v>
      </c>
      <c r="N138" s="240" t="s">
        <v>48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392</v>
      </c>
      <c r="AT138" s="191" t="s">
        <v>219</v>
      </c>
      <c r="AU138" s="191" t="s">
        <v>89</v>
      </c>
      <c r="AY138" s="19" t="s">
        <v>151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89</v>
      </c>
      <c r="BK138" s="192">
        <f>ROUND(I138*H138,2)</f>
        <v>0</v>
      </c>
      <c r="BL138" s="19" t="s">
        <v>290</v>
      </c>
      <c r="BM138" s="191" t="s">
        <v>1605</v>
      </c>
    </row>
    <row r="139" spans="1:65" s="2" customFormat="1" ht="16.5" customHeight="1">
      <c r="A139" s="36"/>
      <c r="B139" s="37"/>
      <c r="C139" s="231" t="s">
        <v>426</v>
      </c>
      <c r="D139" s="231" t="s">
        <v>219</v>
      </c>
      <c r="E139" s="232" t="s">
        <v>1606</v>
      </c>
      <c r="F139" s="233" t="s">
        <v>1604</v>
      </c>
      <c r="G139" s="234" t="s">
        <v>215</v>
      </c>
      <c r="H139" s="235">
        <v>1</v>
      </c>
      <c r="I139" s="236"/>
      <c r="J139" s="237">
        <f>ROUND(I139*H139,2)</f>
        <v>0</v>
      </c>
      <c r="K139" s="233" t="s">
        <v>222</v>
      </c>
      <c r="L139" s="238"/>
      <c r="M139" s="239" t="s">
        <v>19</v>
      </c>
      <c r="N139" s="240" t="s">
        <v>48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392</v>
      </c>
      <c r="AT139" s="191" t="s">
        <v>219</v>
      </c>
      <c r="AU139" s="191" t="s">
        <v>89</v>
      </c>
      <c r="AY139" s="19" t="s">
        <v>151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89</v>
      </c>
      <c r="BK139" s="192">
        <f>ROUND(I139*H139,2)</f>
        <v>0</v>
      </c>
      <c r="BL139" s="19" t="s">
        <v>290</v>
      </c>
      <c r="BM139" s="191" t="s">
        <v>1607</v>
      </c>
    </row>
    <row r="140" spans="1:65" s="2" customFormat="1" ht="38.65" customHeight="1">
      <c r="A140" s="36"/>
      <c r="B140" s="37"/>
      <c r="C140" s="231" t="s">
        <v>431</v>
      </c>
      <c r="D140" s="231" t="s">
        <v>219</v>
      </c>
      <c r="E140" s="232" t="s">
        <v>1608</v>
      </c>
      <c r="F140" s="233" t="s">
        <v>1609</v>
      </c>
      <c r="G140" s="234" t="s">
        <v>215</v>
      </c>
      <c r="H140" s="235">
        <v>1</v>
      </c>
      <c r="I140" s="236"/>
      <c r="J140" s="237">
        <f>ROUND(I140*H140,2)</f>
        <v>0</v>
      </c>
      <c r="K140" s="233" t="s">
        <v>222</v>
      </c>
      <c r="L140" s="238"/>
      <c r="M140" s="239" t="s">
        <v>19</v>
      </c>
      <c r="N140" s="240" t="s">
        <v>48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392</v>
      </c>
      <c r="AT140" s="191" t="s">
        <v>219</v>
      </c>
      <c r="AU140" s="191" t="s">
        <v>89</v>
      </c>
      <c r="AY140" s="19" t="s">
        <v>151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89</v>
      </c>
      <c r="BK140" s="192">
        <f>ROUND(I140*H140,2)</f>
        <v>0</v>
      </c>
      <c r="BL140" s="19" t="s">
        <v>290</v>
      </c>
      <c r="BM140" s="191" t="s">
        <v>1610</v>
      </c>
    </row>
    <row r="141" spans="1:65" s="2" customFormat="1" ht="16.5" customHeight="1">
      <c r="A141" s="36"/>
      <c r="B141" s="37"/>
      <c r="C141" s="231" t="s">
        <v>436</v>
      </c>
      <c r="D141" s="231" t="s">
        <v>219</v>
      </c>
      <c r="E141" s="232" t="s">
        <v>1611</v>
      </c>
      <c r="F141" s="233" t="s">
        <v>1612</v>
      </c>
      <c r="G141" s="234" t="s">
        <v>215</v>
      </c>
      <c r="H141" s="235">
        <v>1</v>
      </c>
      <c r="I141" s="236"/>
      <c r="J141" s="237">
        <f>ROUND(I141*H141,2)</f>
        <v>0</v>
      </c>
      <c r="K141" s="233" t="s">
        <v>222</v>
      </c>
      <c r="L141" s="238"/>
      <c r="M141" s="239" t="s">
        <v>19</v>
      </c>
      <c r="N141" s="240" t="s">
        <v>48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392</v>
      </c>
      <c r="AT141" s="191" t="s">
        <v>219</v>
      </c>
      <c r="AU141" s="191" t="s">
        <v>89</v>
      </c>
      <c r="AY141" s="19" t="s">
        <v>151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89</v>
      </c>
      <c r="BK141" s="192">
        <f>ROUND(I141*H141,2)</f>
        <v>0</v>
      </c>
      <c r="BL141" s="19" t="s">
        <v>290</v>
      </c>
      <c r="BM141" s="191" t="s">
        <v>1613</v>
      </c>
    </row>
    <row r="142" spans="1:65" s="2" customFormat="1" ht="24.2" customHeight="1">
      <c r="A142" s="36"/>
      <c r="B142" s="37"/>
      <c r="C142" s="180" t="s">
        <v>441</v>
      </c>
      <c r="D142" s="180" t="s">
        <v>154</v>
      </c>
      <c r="E142" s="181" t="s">
        <v>1614</v>
      </c>
      <c r="F142" s="182" t="s">
        <v>1615</v>
      </c>
      <c r="G142" s="183" t="s">
        <v>342</v>
      </c>
      <c r="H142" s="184">
        <v>0.077</v>
      </c>
      <c r="I142" s="185"/>
      <c r="J142" s="186">
        <f>ROUND(I142*H142,2)</f>
        <v>0</v>
      </c>
      <c r="K142" s="182" t="s">
        <v>158</v>
      </c>
      <c r="L142" s="41"/>
      <c r="M142" s="187" t="s">
        <v>19</v>
      </c>
      <c r="N142" s="188" t="s">
        <v>48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290</v>
      </c>
      <c r="AT142" s="191" t="s">
        <v>154</v>
      </c>
      <c r="AU142" s="191" t="s">
        <v>89</v>
      </c>
      <c r="AY142" s="19" t="s">
        <v>151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89</v>
      </c>
      <c r="BK142" s="192">
        <f>ROUND(I142*H142,2)</f>
        <v>0</v>
      </c>
      <c r="BL142" s="19" t="s">
        <v>290</v>
      </c>
      <c r="BM142" s="191" t="s">
        <v>1616</v>
      </c>
    </row>
    <row r="143" spans="1:47" s="2" customFormat="1" ht="11.25">
      <c r="A143" s="36"/>
      <c r="B143" s="37"/>
      <c r="C143" s="38"/>
      <c r="D143" s="193" t="s">
        <v>161</v>
      </c>
      <c r="E143" s="38"/>
      <c r="F143" s="194" t="s">
        <v>1617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161</v>
      </c>
      <c r="AU143" s="19" t="s">
        <v>89</v>
      </c>
    </row>
    <row r="144" spans="1:65" s="2" customFormat="1" ht="24.2" customHeight="1">
      <c r="A144" s="36"/>
      <c r="B144" s="37"/>
      <c r="C144" s="180" t="s">
        <v>448</v>
      </c>
      <c r="D144" s="180" t="s">
        <v>154</v>
      </c>
      <c r="E144" s="181" t="s">
        <v>1618</v>
      </c>
      <c r="F144" s="182" t="s">
        <v>1619</v>
      </c>
      <c r="G144" s="183" t="s">
        <v>342</v>
      </c>
      <c r="H144" s="184">
        <v>0.077</v>
      </c>
      <c r="I144" s="185"/>
      <c r="J144" s="186">
        <f>ROUND(I144*H144,2)</f>
        <v>0</v>
      </c>
      <c r="K144" s="182" t="s">
        <v>158</v>
      </c>
      <c r="L144" s="41"/>
      <c r="M144" s="187" t="s">
        <v>19</v>
      </c>
      <c r="N144" s="188" t="s">
        <v>48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290</v>
      </c>
      <c r="AT144" s="191" t="s">
        <v>154</v>
      </c>
      <c r="AU144" s="191" t="s">
        <v>89</v>
      </c>
      <c r="AY144" s="19" t="s">
        <v>151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89</v>
      </c>
      <c r="BK144" s="192">
        <f>ROUND(I144*H144,2)</f>
        <v>0</v>
      </c>
      <c r="BL144" s="19" t="s">
        <v>290</v>
      </c>
      <c r="BM144" s="191" t="s">
        <v>1620</v>
      </c>
    </row>
    <row r="145" spans="1:47" s="2" customFormat="1" ht="11.25">
      <c r="A145" s="36"/>
      <c r="B145" s="37"/>
      <c r="C145" s="38"/>
      <c r="D145" s="193" t="s">
        <v>161</v>
      </c>
      <c r="E145" s="38"/>
      <c r="F145" s="194" t="s">
        <v>1621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161</v>
      </c>
      <c r="AU145" s="19" t="s">
        <v>89</v>
      </c>
    </row>
    <row r="146" spans="2:63" s="12" customFormat="1" ht="22.9" customHeight="1">
      <c r="B146" s="164"/>
      <c r="C146" s="165"/>
      <c r="D146" s="166" t="s">
        <v>75</v>
      </c>
      <c r="E146" s="178" t="s">
        <v>1622</v>
      </c>
      <c r="F146" s="178" t="s">
        <v>1623</v>
      </c>
      <c r="G146" s="165"/>
      <c r="H146" s="165"/>
      <c r="I146" s="168"/>
      <c r="J146" s="179">
        <f>BK146</f>
        <v>0</v>
      </c>
      <c r="K146" s="165"/>
      <c r="L146" s="170"/>
      <c r="M146" s="171"/>
      <c r="N146" s="172"/>
      <c r="O146" s="172"/>
      <c r="P146" s="173">
        <f>SUM(P147:P156)</f>
        <v>0</v>
      </c>
      <c r="Q146" s="172"/>
      <c r="R146" s="173">
        <f>SUM(R147:R156)</f>
        <v>0</v>
      </c>
      <c r="S146" s="172"/>
      <c r="T146" s="174">
        <f>SUM(T147:T156)</f>
        <v>0</v>
      </c>
      <c r="AR146" s="175" t="s">
        <v>89</v>
      </c>
      <c r="AT146" s="176" t="s">
        <v>75</v>
      </c>
      <c r="AU146" s="176" t="s">
        <v>83</v>
      </c>
      <c r="AY146" s="175" t="s">
        <v>151</v>
      </c>
      <c r="BK146" s="177">
        <f>SUM(BK147:BK156)</f>
        <v>0</v>
      </c>
    </row>
    <row r="147" spans="1:65" s="2" customFormat="1" ht="16.5" customHeight="1">
      <c r="A147" s="36"/>
      <c r="B147" s="37"/>
      <c r="C147" s="180" t="s">
        <v>453</v>
      </c>
      <c r="D147" s="180" t="s">
        <v>154</v>
      </c>
      <c r="E147" s="181" t="s">
        <v>1624</v>
      </c>
      <c r="F147" s="182" t="s">
        <v>1625</v>
      </c>
      <c r="G147" s="183" t="s">
        <v>215</v>
      </c>
      <c r="H147" s="184">
        <v>1</v>
      </c>
      <c r="I147" s="185"/>
      <c r="J147" s="186">
        <f>ROUND(I147*H147,2)</f>
        <v>0</v>
      </c>
      <c r="K147" s="182" t="s">
        <v>158</v>
      </c>
      <c r="L147" s="41"/>
      <c r="M147" s="187" t="s">
        <v>19</v>
      </c>
      <c r="N147" s="188" t="s">
        <v>48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290</v>
      </c>
      <c r="AT147" s="191" t="s">
        <v>154</v>
      </c>
      <c r="AU147" s="191" t="s">
        <v>89</v>
      </c>
      <c r="AY147" s="19" t="s">
        <v>151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89</v>
      </c>
      <c r="BK147" s="192">
        <f>ROUND(I147*H147,2)</f>
        <v>0</v>
      </c>
      <c r="BL147" s="19" t="s">
        <v>290</v>
      </c>
      <c r="BM147" s="191" t="s">
        <v>1626</v>
      </c>
    </row>
    <row r="148" spans="1:47" s="2" customFormat="1" ht="11.25">
      <c r="A148" s="36"/>
      <c r="B148" s="37"/>
      <c r="C148" s="38"/>
      <c r="D148" s="193" t="s">
        <v>161</v>
      </c>
      <c r="E148" s="38"/>
      <c r="F148" s="194" t="s">
        <v>1627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161</v>
      </c>
      <c r="AU148" s="19" t="s">
        <v>89</v>
      </c>
    </row>
    <row r="149" spans="1:65" s="2" customFormat="1" ht="16.5" customHeight="1">
      <c r="A149" s="36"/>
      <c r="B149" s="37"/>
      <c r="C149" s="231" t="s">
        <v>458</v>
      </c>
      <c r="D149" s="231" t="s">
        <v>219</v>
      </c>
      <c r="E149" s="232" t="s">
        <v>1628</v>
      </c>
      <c r="F149" s="233" t="s">
        <v>1629</v>
      </c>
      <c r="G149" s="234" t="s">
        <v>215</v>
      </c>
      <c r="H149" s="235">
        <v>1</v>
      </c>
      <c r="I149" s="236"/>
      <c r="J149" s="237">
        <f>ROUND(I149*H149,2)</f>
        <v>0</v>
      </c>
      <c r="K149" s="233" t="s">
        <v>222</v>
      </c>
      <c r="L149" s="238"/>
      <c r="M149" s="239" t="s">
        <v>19</v>
      </c>
      <c r="N149" s="240" t="s">
        <v>48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392</v>
      </c>
      <c r="AT149" s="191" t="s">
        <v>219</v>
      </c>
      <c r="AU149" s="191" t="s">
        <v>89</v>
      </c>
      <c r="AY149" s="19" t="s">
        <v>151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89</v>
      </c>
      <c r="BK149" s="192">
        <f>ROUND(I149*H149,2)</f>
        <v>0</v>
      </c>
      <c r="BL149" s="19" t="s">
        <v>290</v>
      </c>
      <c r="BM149" s="191" t="s">
        <v>1630</v>
      </c>
    </row>
    <row r="150" spans="1:65" s="2" customFormat="1" ht="16.5" customHeight="1">
      <c r="A150" s="36"/>
      <c r="B150" s="37"/>
      <c r="C150" s="180" t="s">
        <v>463</v>
      </c>
      <c r="D150" s="180" t="s">
        <v>154</v>
      </c>
      <c r="E150" s="181" t="s">
        <v>1631</v>
      </c>
      <c r="F150" s="182" t="s">
        <v>1632</v>
      </c>
      <c r="G150" s="183" t="s">
        <v>215</v>
      </c>
      <c r="H150" s="184">
        <v>1</v>
      </c>
      <c r="I150" s="185"/>
      <c r="J150" s="186">
        <f>ROUND(I150*H150,2)</f>
        <v>0</v>
      </c>
      <c r="K150" s="182" t="s">
        <v>158</v>
      </c>
      <c r="L150" s="41"/>
      <c r="M150" s="187" t="s">
        <v>19</v>
      </c>
      <c r="N150" s="188" t="s">
        <v>48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290</v>
      </c>
      <c r="AT150" s="191" t="s">
        <v>154</v>
      </c>
      <c r="AU150" s="191" t="s">
        <v>89</v>
      </c>
      <c r="AY150" s="19" t="s">
        <v>151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89</v>
      </c>
      <c r="BK150" s="192">
        <f>ROUND(I150*H150,2)</f>
        <v>0</v>
      </c>
      <c r="BL150" s="19" t="s">
        <v>290</v>
      </c>
      <c r="BM150" s="191" t="s">
        <v>1633</v>
      </c>
    </row>
    <row r="151" spans="1:47" s="2" customFormat="1" ht="11.25">
      <c r="A151" s="36"/>
      <c r="B151" s="37"/>
      <c r="C151" s="38"/>
      <c r="D151" s="193" t="s">
        <v>161</v>
      </c>
      <c r="E151" s="38"/>
      <c r="F151" s="194" t="s">
        <v>1634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161</v>
      </c>
      <c r="AU151" s="19" t="s">
        <v>89</v>
      </c>
    </row>
    <row r="152" spans="1:65" s="2" customFormat="1" ht="16.5" customHeight="1">
      <c r="A152" s="36"/>
      <c r="B152" s="37"/>
      <c r="C152" s="231" t="s">
        <v>470</v>
      </c>
      <c r="D152" s="231" t="s">
        <v>219</v>
      </c>
      <c r="E152" s="232" t="s">
        <v>1635</v>
      </c>
      <c r="F152" s="233" t="s">
        <v>1636</v>
      </c>
      <c r="G152" s="234" t="s">
        <v>215</v>
      </c>
      <c r="H152" s="235">
        <v>1</v>
      </c>
      <c r="I152" s="236"/>
      <c r="J152" s="237">
        <f>ROUND(I152*H152,2)</f>
        <v>0</v>
      </c>
      <c r="K152" s="233" t="s">
        <v>222</v>
      </c>
      <c r="L152" s="238"/>
      <c r="M152" s="239" t="s">
        <v>19</v>
      </c>
      <c r="N152" s="240" t="s">
        <v>48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392</v>
      </c>
      <c r="AT152" s="191" t="s">
        <v>219</v>
      </c>
      <c r="AU152" s="191" t="s">
        <v>89</v>
      </c>
      <c r="AY152" s="19" t="s">
        <v>151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89</v>
      </c>
      <c r="BK152" s="192">
        <f>ROUND(I152*H152,2)</f>
        <v>0</v>
      </c>
      <c r="BL152" s="19" t="s">
        <v>290</v>
      </c>
      <c r="BM152" s="191" t="s">
        <v>1637</v>
      </c>
    </row>
    <row r="153" spans="1:65" s="2" customFormat="1" ht="24.2" customHeight="1">
      <c r="A153" s="36"/>
      <c r="B153" s="37"/>
      <c r="C153" s="180" t="s">
        <v>476</v>
      </c>
      <c r="D153" s="180" t="s">
        <v>154</v>
      </c>
      <c r="E153" s="181" t="s">
        <v>1638</v>
      </c>
      <c r="F153" s="182" t="s">
        <v>1639</v>
      </c>
      <c r="G153" s="183" t="s">
        <v>1640</v>
      </c>
      <c r="H153" s="260"/>
      <c r="I153" s="185"/>
      <c r="J153" s="186">
        <f>ROUND(I153*H153,2)</f>
        <v>0</v>
      </c>
      <c r="K153" s="182" t="s">
        <v>158</v>
      </c>
      <c r="L153" s="41"/>
      <c r="M153" s="187" t="s">
        <v>19</v>
      </c>
      <c r="N153" s="188" t="s">
        <v>48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290</v>
      </c>
      <c r="AT153" s="191" t="s">
        <v>154</v>
      </c>
      <c r="AU153" s="191" t="s">
        <v>89</v>
      </c>
      <c r="AY153" s="19" t="s">
        <v>151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89</v>
      </c>
      <c r="BK153" s="192">
        <f>ROUND(I153*H153,2)</f>
        <v>0</v>
      </c>
      <c r="BL153" s="19" t="s">
        <v>290</v>
      </c>
      <c r="BM153" s="191" t="s">
        <v>1641</v>
      </c>
    </row>
    <row r="154" spans="1:47" s="2" customFormat="1" ht="11.25">
      <c r="A154" s="36"/>
      <c r="B154" s="37"/>
      <c r="C154" s="38"/>
      <c r="D154" s="193" t="s">
        <v>161</v>
      </c>
      <c r="E154" s="38"/>
      <c r="F154" s="194" t="s">
        <v>1642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161</v>
      </c>
      <c r="AU154" s="19" t="s">
        <v>89</v>
      </c>
    </row>
    <row r="155" spans="1:65" s="2" customFormat="1" ht="24.2" customHeight="1">
      <c r="A155" s="36"/>
      <c r="B155" s="37"/>
      <c r="C155" s="180" t="s">
        <v>481</v>
      </c>
      <c r="D155" s="180" t="s">
        <v>154</v>
      </c>
      <c r="E155" s="181" t="s">
        <v>1643</v>
      </c>
      <c r="F155" s="182" t="s">
        <v>1644</v>
      </c>
      <c r="G155" s="183" t="s">
        <v>1640</v>
      </c>
      <c r="H155" s="260"/>
      <c r="I155" s="185"/>
      <c r="J155" s="186">
        <f>ROUND(I155*H155,2)</f>
        <v>0</v>
      </c>
      <c r="K155" s="182" t="s">
        <v>158</v>
      </c>
      <c r="L155" s="41"/>
      <c r="M155" s="187" t="s">
        <v>19</v>
      </c>
      <c r="N155" s="188" t="s">
        <v>48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290</v>
      </c>
      <c r="AT155" s="191" t="s">
        <v>154</v>
      </c>
      <c r="AU155" s="191" t="s">
        <v>89</v>
      </c>
      <c r="AY155" s="19" t="s">
        <v>151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89</v>
      </c>
      <c r="BK155" s="192">
        <f>ROUND(I155*H155,2)</f>
        <v>0</v>
      </c>
      <c r="BL155" s="19" t="s">
        <v>290</v>
      </c>
      <c r="BM155" s="191" t="s">
        <v>1645</v>
      </c>
    </row>
    <row r="156" spans="1:47" s="2" customFormat="1" ht="11.25">
      <c r="A156" s="36"/>
      <c r="B156" s="37"/>
      <c r="C156" s="38"/>
      <c r="D156" s="193" t="s">
        <v>161</v>
      </c>
      <c r="E156" s="38"/>
      <c r="F156" s="194" t="s">
        <v>1646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161</v>
      </c>
      <c r="AU156" s="19" t="s">
        <v>89</v>
      </c>
    </row>
    <row r="157" spans="2:63" s="12" customFormat="1" ht="25.9" customHeight="1">
      <c r="B157" s="164"/>
      <c r="C157" s="165"/>
      <c r="D157" s="166" t="s">
        <v>75</v>
      </c>
      <c r="E157" s="167" t="s">
        <v>219</v>
      </c>
      <c r="F157" s="167" t="s">
        <v>1257</v>
      </c>
      <c r="G157" s="165"/>
      <c r="H157" s="165"/>
      <c r="I157" s="168"/>
      <c r="J157" s="169">
        <f>BK157</f>
        <v>0</v>
      </c>
      <c r="K157" s="165"/>
      <c r="L157" s="170"/>
      <c r="M157" s="171"/>
      <c r="N157" s="172"/>
      <c r="O157" s="172"/>
      <c r="P157" s="173">
        <f>P158</f>
        <v>0</v>
      </c>
      <c r="Q157" s="172"/>
      <c r="R157" s="173">
        <f>R158</f>
        <v>0.00108</v>
      </c>
      <c r="S157" s="172"/>
      <c r="T157" s="174">
        <f>T158</f>
        <v>0</v>
      </c>
      <c r="AR157" s="175" t="s">
        <v>174</v>
      </c>
      <c r="AT157" s="176" t="s">
        <v>75</v>
      </c>
      <c r="AU157" s="176" t="s">
        <v>76</v>
      </c>
      <c r="AY157" s="175" t="s">
        <v>151</v>
      </c>
      <c r="BK157" s="177">
        <f>BK158</f>
        <v>0</v>
      </c>
    </row>
    <row r="158" spans="2:63" s="12" customFormat="1" ht="22.9" customHeight="1">
      <c r="B158" s="164"/>
      <c r="C158" s="165"/>
      <c r="D158" s="166" t="s">
        <v>75</v>
      </c>
      <c r="E158" s="178" t="s">
        <v>1647</v>
      </c>
      <c r="F158" s="178" t="s">
        <v>1648</v>
      </c>
      <c r="G158" s="165"/>
      <c r="H158" s="165"/>
      <c r="I158" s="168"/>
      <c r="J158" s="179">
        <f>BK158</f>
        <v>0</v>
      </c>
      <c r="K158" s="165"/>
      <c r="L158" s="170"/>
      <c r="M158" s="171"/>
      <c r="N158" s="172"/>
      <c r="O158" s="172"/>
      <c r="P158" s="173">
        <f>SUM(P159:P167)</f>
        <v>0</v>
      </c>
      <c r="Q158" s="172"/>
      <c r="R158" s="173">
        <f>SUM(R159:R167)</f>
        <v>0.00108</v>
      </c>
      <c r="S158" s="172"/>
      <c r="T158" s="174">
        <f>SUM(T159:T167)</f>
        <v>0</v>
      </c>
      <c r="AR158" s="175" t="s">
        <v>174</v>
      </c>
      <c r="AT158" s="176" t="s">
        <v>75</v>
      </c>
      <c r="AU158" s="176" t="s">
        <v>83</v>
      </c>
      <c r="AY158" s="175" t="s">
        <v>151</v>
      </c>
      <c r="BK158" s="177">
        <f>SUM(BK159:BK167)</f>
        <v>0</v>
      </c>
    </row>
    <row r="159" spans="1:65" s="2" customFormat="1" ht="37.9" customHeight="1">
      <c r="A159" s="36"/>
      <c r="B159" s="37"/>
      <c r="C159" s="180" t="s">
        <v>489</v>
      </c>
      <c r="D159" s="180" t="s">
        <v>154</v>
      </c>
      <c r="E159" s="181" t="s">
        <v>1649</v>
      </c>
      <c r="F159" s="182" t="s">
        <v>1650</v>
      </c>
      <c r="G159" s="183" t="s">
        <v>205</v>
      </c>
      <c r="H159" s="184">
        <v>20</v>
      </c>
      <c r="I159" s="185"/>
      <c r="J159" s="186">
        <f>ROUND(I159*H159,2)</f>
        <v>0</v>
      </c>
      <c r="K159" s="182" t="s">
        <v>158</v>
      </c>
      <c r="L159" s="41"/>
      <c r="M159" s="187" t="s">
        <v>19</v>
      </c>
      <c r="N159" s="188" t="s">
        <v>48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210</v>
      </c>
      <c r="AT159" s="191" t="s">
        <v>154</v>
      </c>
      <c r="AU159" s="191" t="s">
        <v>89</v>
      </c>
      <c r="AY159" s="19" t="s">
        <v>151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89</v>
      </c>
      <c r="BK159" s="192">
        <f>ROUND(I159*H159,2)</f>
        <v>0</v>
      </c>
      <c r="BL159" s="19" t="s">
        <v>210</v>
      </c>
      <c r="BM159" s="191" t="s">
        <v>1651</v>
      </c>
    </row>
    <row r="160" spans="1:47" s="2" customFormat="1" ht="11.25">
      <c r="A160" s="36"/>
      <c r="B160" s="37"/>
      <c r="C160" s="38"/>
      <c r="D160" s="193" t="s">
        <v>161</v>
      </c>
      <c r="E160" s="38"/>
      <c r="F160" s="194" t="s">
        <v>1652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161</v>
      </c>
      <c r="AU160" s="19" t="s">
        <v>89</v>
      </c>
    </row>
    <row r="161" spans="1:65" s="2" customFormat="1" ht="16.5" customHeight="1">
      <c r="A161" s="36"/>
      <c r="B161" s="37"/>
      <c r="C161" s="231" t="s">
        <v>494</v>
      </c>
      <c r="D161" s="231" t="s">
        <v>219</v>
      </c>
      <c r="E161" s="232" t="s">
        <v>1653</v>
      </c>
      <c r="F161" s="233" t="s">
        <v>1654</v>
      </c>
      <c r="G161" s="234" t="s">
        <v>205</v>
      </c>
      <c r="H161" s="235">
        <v>20</v>
      </c>
      <c r="I161" s="236"/>
      <c r="J161" s="237">
        <f>ROUND(I161*H161,2)</f>
        <v>0</v>
      </c>
      <c r="K161" s="233" t="s">
        <v>158</v>
      </c>
      <c r="L161" s="238"/>
      <c r="M161" s="239" t="s">
        <v>19</v>
      </c>
      <c r="N161" s="240" t="s">
        <v>48</v>
      </c>
      <c r="O161" s="66"/>
      <c r="P161" s="189">
        <f>O161*H161</f>
        <v>0</v>
      </c>
      <c r="Q161" s="189">
        <v>5E-05</v>
      </c>
      <c r="R161" s="189">
        <f>Q161*H161</f>
        <v>0.001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970</v>
      </c>
      <c r="AT161" s="191" t="s">
        <v>219</v>
      </c>
      <c r="AU161" s="191" t="s">
        <v>89</v>
      </c>
      <c r="AY161" s="19" t="s">
        <v>151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89</v>
      </c>
      <c r="BK161" s="192">
        <f>ROUND(I161*H161,2)</f>
        <v>0</v>
      </c>
      <c r="BL161" s="19" t="s">
        <v>210</v>
      </c>
      <c r="BM161" s="191" t="s">
        <v>1655</v>
      </c>
    </row>
    <row r="162" spans="1:65" s="2" customFormat="1" ht="16.5" customHeight="1">
      <c r="A162" s="36"/>
      <c r="B162" s="37"/>
      <c r="C162" s="180" t="s">
        <v>500</v>
      </c>
      <c r="D162" s="180" t="s">
        <v>154</v>
      </c>
      <c r="E162" s="181" t="s">
        <v>1656</v>
      </c>
      <c r="F162" s="182" t="s">
        <v>1657</v>
      </c>
      <c r="G162" s="183" t="s">
        <v>215</v>
      </c>
      <c r="H162" s="184">
        <v>1</v>
      </c>
      <c r="I162" s="185"/>
      <c r="J162" s="186">
        <f>ROUND(I162*H162,2)</f>
        <v>0</v>
      </c>
      <c r="K162" s="182" t="s">
        <v>158</v>
      </c>
      <c r="L162" s="41"/>
      <c r="M162" s="187" t="s">
        <v>19</v>
      </c>
      <c r="N162" s="188" t="s">
        <v>48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210</v>
      </c>
      <c r="AT162" s="191" t="s">
        <v>154</v>
      </c>
      <c r="AU162" s="191" t="s">
        <v>89</v>
      </c>
      <c r="AY162" s="19" t="s">
        <v>151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89</v>
      </c>
      <c r="BK162" s="192">
        <f>ROUND(I162*H162,2)</f>
        <v>0</v>
      </c>
      <c r="BL162" s="19" t="s">
        <v>210</v>
      </c>
      <c r="BM162" s="191" t="s">
        <v>1658</v>
      </c>
    </row>
    <row r="163" spans="1:47" s="2" customFormat="1" ht="11.25">
      <c r="A163" s="36"/>
      <c r="B163" s="37"/>
      <c r="C163" s="38"/>
      <c r="D163" s="193" t="s">
        <v>161</v>
      </c>
      <c r="E163" s="38"/>
      <c r="F163" s="194" t="s">
        <v>1659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161</v>
      </c>
      <c r="AU163" s="19" t="s">
        <v>89</v>
      </c>
    </row>
    <row r="164" spans="1:65" s="2" customFormat="1" ht="16.5" customHeight="1">
      <c r="A164" s="36"/>
      <c r="B164" s="37"/>
      <c r="C164" s="231" t="s">
        <v>505</v>
      </c>
      <c r="D164" s="231" t="s">
        <v>219</v>
      </c>
      <c r="E164" s="232" t="s">
        <v>1660</v>
      </c>
      <c r="F164" s="233" t="s">
        <v>1661</v>
      </c>
      <c r="G164" s="234" t="s">
        <v>215</v>
      </c>
      <c r="H164" s="235">
        <v>1</v>
      </c>
      <c r="I164" s="236"/>
      <c r="J164" s="237">
        <f>ROUND(I164*H164,2)</f>
        <v>0</v>
      </c>
      <c r="K164" s="233" t="s">
        <v>158</v>
      </c>
      <c r="L164" s="238"/>
      <c r="M164" s="239" t="s">
        <v>19</v>
      </c>
      <c r="N164" s="240" t="s">
        <v>48</v>
      </c>
      <c r="O164" s="66"/>
      <c r="P164" s="189">
        <f>O164*H164</f>
        <v>0</v>
      </c>
      <c r="Q164" s="189">
        <v>8E-05</v>
      </c>
      <c r="R164" s="189">
        <f>Q164*H164</f>
        <v>8E-05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970</v>
      </c>
      <c r="AT164" s="191" t="s">
        <v>219</v>
      </c>
      <c r="AU164" s="191" t="s">
        <v>89</v>
      </c>
      <c r="AY164" s="19" t="s">
        <v>151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89</v>
      </c>
      <c r="BK164" s="192">
        <f>ROUND(I164*H164,2)</f>
        <v>0</v>
      </c>
      <c r="BL164" s="19" t="s">
        <v>210</v>
      </c>
      <c r="BM164" s="191" t="s">
        <v>1662</v>
      </c>
    </row>
    <row r="165" spans="1:65" s="2" customFormat="1" ht="16.5" customHeight="1">
      <c r="A165" s="36"/>
      <c r="B165" s="37"/>
      <c r="C165" s="180" t="s">
        <v>507</v>
      </c>
      <c r="D165" s="180" t="s">
        <v>154</v>
      </c>
      <c r="E165" s="181" t="s">
        <v>1663</v>
      </c>
      <c r="F165" s="182" t="s">
        <v>1664</v>
      </c>
      <c r="G165" s="183" t="s">
        <v>215</v>
      </c>
      <c r="H165" s="184">
        <v>1</v>
      </c>
      <c r="I165" s="185"/>
      <c r="J165" s="186">
        <f>ROUND(I165*H165,2)</f>
        <v>0</v>
      </c>
      <c r="K165" s="182" t="s">
        <v>158</v>
      </c>
      <c r="L165" s="41"/>
      <c r="M165" s="187" t="s">
        <v>19</v>
      </c>
      <c r="N165" s="188" t="s">
        <v>48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210</v>
      </c>
      <c r="AT165" s="191" t="s">
        <v>154</v>
      </c>
      <c r="AU165" s="191" t="s">
        <v>89</v>
      </c>
      <c r="AY165" s="19" t="s">
        <v>151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89</v>
      </c>
      <c r="BK165" s="192">
        <f>ROUND(I165*H165,2)</f>
        <v>0</v>
      </c>
      <c r="BL165" s="19" t="s">
        <v>210</v>
      </c>
      <c r="BM165" s="191" t="s">
        <v>1665</v>
      </c>
    </row>
    <row r="166" spans="1:47" s="2" customFormat="1" ht="11.25">
      <c r="A166" s="36"/>
      <c r="B166" s="37"/>
      <c r="C166" s="38"/>
      <c r="D166" s="193" t="s">
        <v>161</v>
      </c>
      <c r="E166" s="38"/>
      <c r="F166" s="194" t="s">
        <v>1666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161</v>
      </c>
      <c r="AU166" s="19" t="s">
        <v>89</v>
      </c>
    </row>
    <row r="167" spans="1:65" s="2" customFormat="1" ht="16.5" customHeight="1">
      <c r="A167" s="36"/>
      <c r="B167" s="37"/>
      <c r="C167" s="231" t="s">
        <v>511</v>
      </c>
      <c r="D167" s="231" t="s">
        <v>219</v>
      </c>
      <c r="E167" s="232" t="s">
        <v>1667</v>
      </c>
      <c r="F167" s="233" t="s">
        <v>1668</v>
      </c>
      <c r="G167" s="234" t="s">
        <v>215</v>
      </c>
      <c r="H167" s="235">
        <v>1</v>
      </c>
      <c r="I167" s="236"/>
      <c r="J167" s="237">
        <f>ROUND(I167*H167,2)</f>
        <v>0</v>
      </c>
      <c r="K167" s="233" t="s">
        <v>222</v>
      </c>
      <c r="L167" s="238"/>
      <c r="M167" s="239" t="s">
        <v>19</v>
      </c>
      <c r="N167" s="240" t="s">
        <v>48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970</v>
      </c>
      <c r="AT167" s="191" t="s">
        <v>219</v>
      </c>
      <c r="AU167" s="191" t="s">
        <v>89</v>
      </c>
      <c r="AY167" s="19" t="s">
        <v>151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89</v>
      </c>
      <c r="BK167" s="192">
        <f>ROUND(I167*H167,2)</f>
        <v>0</v>
      </c>
      <c r="BL167" s="19" t="s">
        <v>210</v>
      </c>
      <c r="BM167" s="191" t="s">
        <v>1669</v>
      </c>
    </row>
    <row r="168" spans="2:63" s="12" customFormat="1" ht="25.9" customHeight="1">
      <c r="B168" s="164"/>
      <c r="C168" s="165"/>
      <c r="D168" s="166" t="s">
        <v>75</v>
      </c>
      <c r="E168" s="167" t="s">
        <v>1267</v>
      </c>
      <c r="F168" s="167" t="s">
        <v>1268</v>
      </c>
      <c r="G168" s="165"/>
      <c r="H168" s="165"/>
      <c r="I168" s="168"/>
      <c r="J168" s="169">
        <f>BK168</f>
        <v>0</v>
      </c>
      <c r="K168" s="165"/>
      <c r="L168" s="170"/>
      <c r="M168" s="171"/>
      <c r="N168" s="172"/>
      <c r="O168" s="172"/>
      <c r="P168" s="173">
        <f>SUM(P169:P174)</f>
        <v>0</v>
      </c>
      <c r="Q168" s="172"/>
      <c r="R168" s="173">
        <f>SUM(R169:R174)</f>
        <v>0</v>
      </c>
      <c r="S168" s="172"/>
      <c r="T168" s="174">
        <f>SUM(T169:T174)</f>
        <v>0</v>
      </c>
      <c r="AR168" s="175" t="s">
        <v>159</v>
      </c>
      <c r="AT168" s="176" t="s">
        <v>75</v>
      </c>
      <c r="AU168" s="176" t="s">
        <v>76</v>
      </c>
      <c r="AY168" s="175" t="s">
        <v>151</v>
      </c>
      <c r="BK168" s="177">
        <f>SUM(BK169:BK174)</f>
        <v>0</v>
      </c>
    </row>
    <row r="169" spans="1:65" s="2" customFormat="1" ht="21.75" customHeight="1">
      <c r="A169" s="36"/>
      <c r="B169" s="37"/>
      <c r="C169" s="180" t="s">
        <v>516</v>
      </c>
      <c r="D169" s="180" t="s">
        <v>154</v>
      </c>
      <c r="E169" s="181" t="s">
        <v>1670</v>
      </c>
      <c r="F169" s="182" t="s">
        <v>1671</v>
      </c>
      <c r="G169" s="183" t="s">
        <v>1271</v>
      </c>
      <c r="H169" s="184">
        <v>24</v>
      </c>
      <c r="I169" s="185"/>
      <c r="J169" s="186">
        <f>ROUND(I169*H169,2)</f>
        <v>0</v>
      </c>
      <c r="K169" s="182" t="s">
        <v>158</v>
      </c>
      <c r="L169" s="41"/>
      <c r="M169" s="187" t="s">
        <v>19</v>
      </c>
      <c r="N169" s="188" t="s">
        <v>48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1672</v>
      </c>
      <c r="AT169" s="191" t="s">
        <v>154</v>
      </c>
      <c r="AU169" s="191" t="s">
        <v>83</v>
      </c>
      <c r="AY169" s="19" t="s">
        <v>151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89</v>
      </c>
      <c r="BK169" s="192">
        <f>ROUND(I169*H169,2)</f>
        <v>0</v>
      </c>
      <c r="BL169" s="19" t="s">
        <v>1672</v>
      </c>
      <c r="BM169" s="191" t="s">
        <v>1673</v>
      </c>
    </row>
    <row r="170" spans="1:47" s="2" customFormat="1" ht="11.25">
      <c r="A170" s="36"/>
      <c r="B170" s="37"/>
      <c r="C170" s="38"/>
      <c r="D170" s="193" t="s">
        <v>161</v>
      </c>
      <c r="E170" s="38"/>
      <c r="F170" s="194" t="s">
        <v>1674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161</v>
      </c>
      <c r="AU170" s="19" t="s">
        <v>83</v>
      </c>
    </row>
    <row r="171" spans="1:65" s="2" customFormat="1" ht="24.2" customHeight="1">
      <c r="A171" s="36"/>
      <c r="B171" s="37"/>
      <c r="C171" s="180" t="s">
        <v>521</v>
      </c>
      <c r="D171" s="180" t="s">
        <v>154</v>
      </c>
      <c r="E171" s="181" t="s">
        <v>1675</v>
      </c>
      <c r="F171" s="182" t="s">
        <v>1676</v>
      </c>
      <c r="G171" s="183" t="s">
        <v>1271</v>
      </c>
      <c r="H171" s="184">
        <v>6</v>
      </c>
      <c r="I171" s="185"/>
      <c r="J171" s="186">
        <f>ROUND(I171*H171,2)</f>
        <v>0</v>
      </c>
      <c r="K171" s="182" t="s">
        <v>158</v>
      </c>
      <c r="L171" s="41"/>
      <c r="M171" s="187" t="s">
        <v>19</v>
      </c>
      <c r="N171" s="188" t="s">
        <v>48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1672</v>
      </c>
      <c r="AT171" s="191" t="s">
        <v>154</v>
      </c>
      <c r="AU171" s="191" t="s">
        <v>83</v>
      </c>
      <c r="AY171" s="19" t="s">
        <v>151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89</v>
      </c>
      <c r="BK171" s="192">
        <f>ROUND(I171*H171,2)</f>
        <v>0</v>
      </c>
      <c r="BL171" s="19" t="s">
        <v>1672</v>
      </c>
      <c r="BM171" s="191" t="s">
        <v>1677</v>
      </c>
    </row>
    <row r="172" spans="1:47" s="2" customFormat="1" ht="11.25">
      <c r="A172" s="36"/>
      <c r="B172" s="37"/>
      <c r="C172" s="38"/>
      <c r="D172" s="193" t="s">
        <v>161</v>
      </c>
      <c r="E172" s="38"/>
      <c r="F172" s="194" t="s">
        <v>1678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161</v>
      </c>
      <c r="AU172" s="19" t="s">
        <v>83</v>
      </c>
    </row>
    <row r="173" spans="1:65" s="2" customFormat="1" ht="16.5" customHeight="1">
      <c r="A173" s="36"/>
      <c r="B173" s="37"/>
      <c r="C173" s="180" t="s">
        <v>525</v>
      </c>
      <c r="D173" s="180" t="s">
        <v>154</v>
      </c>
      <c r="E173" s="181" t="s">
        <v>1679</v>
      </c>
      <c r="F173" s="182" t="s">
        <v>1680</v>
      </c>
      <c r="G173" s="183" t="s">
        <v>1271</v>
      </c>
      <c r="H173" s="184">
        <v>6</v>
      </c>
      <c r="I173" s="185"/>
      <c r="J173" s="186">
        <f>ROUND(I173*H173,2)</f>
        <v>0</v>
      </c>
      <c r="K173" s="182" t="s">
        <v>158</v>
      </c>
      <c r="L173" s="41"/>
      <c r="M173" s="187" t="s">
        <v>19</v>
      </c>
      <c r="N173" s="188" t="s">
        <v>48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1672</v>
      </c>
      <c r="AT173" s="191" t="s">
        <v>154</v>
      </c>
      <c r="AU173" s="191" t="s">
        <v>83</v>
      </c>
      <c r="AY173" s="19" t="s">
        <v>151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89</v>
      </c>
      <c r="BK173" s="192">
        <f>ROUND(I173*H173,2)</f>
        <v>0</v>
      </c>
      <c r="BL173" s="19" t="s">
        <v>1672</v>
      </c>
      <c r="BM173" s="191" t="s">
        <v>1681</v>
      </c>
    </row>
    <row r="174" spans="1:47" s="2" customFormat="1" ht="11.25">
      <c r="A174" s="36"/>
      <c r="B174" s="37"/>
      <c r="C174" s="38"/>
      <c r="D174" s="193" t="s">
        <v>161</v>
      </c>
      <c r="E174" s="38"/>
      <c r="F174" s="194" t="s">
        <v>1682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161</v>
      </c>
      <c r="AU174" s="19" t="s">
        <v>83</v>
      </c>
    </row>
    <row r="175" spans="2:63" s="12" customFormat="1" ht="25.9" customHeight="1">
      <c r="B175" s="164"/>
      <c r="C175" s="165"/>
      <c r="D175" s="166" t="s">
        <v>75</v>
      </c>
      <c r="E175" s="167" t="s">
        <v>1683</v>
      </c>
      <c r="F175" s="167" t="s">
        <v>896</v>
      </c>
      <c r="G175" s="165"/>
      <c r="H175" s="165"/>
      <c r="I175" s="168"/>
      <c r="J175" s="169">
        <f>BK175</f>
        <v>0</v>
      </c>
      <c r="K175" s="165"/>
      <c r="L175" s="170"/>
      <c r="M175" s="171"/>
      <c r="N175" s="172"/>
      <c r="O175" s="172"/>
      <c r="P175" s="173">
        <f>P176</f>
        <v>0</v>
      </c>
      <c r="Q175" s="172"/>
      <c r="R175" s="173">
        <f>R176</f>
        <v>0</v>
      </c>
      <c r="S175" s="172"/>
      <c r="T175" s="174">
        <f>T176</f>
        <v>0</v>
      </c>
      <c r="AR175" s="175" t="s">
        <v>159</v>
      </c>
      <c r="AT175" s="176" t="s">
        <v>75</v>
      </c>
      <c r="AU175" s="176" t="s">
        <v>76</v>
      </c>
      <c r="AY175" s="175" t="s">
        <v>151</v>
      </c>
      <c r="BK175" s="177">
        <f>BK176</f>
        <v>0</v>
      </c>
    </row>
    <row r="176" spans="1:65" s="2" customFormat="1" ht="16.5" customHeight="1">
      <c r="A176" s="36"/>
      <c r="B176" s="37"/>
      <c r="C176" s="180" t="s">
        <v>530</v>
      </c>
      <c r="D176" s="180" t="s">
        <v>154</v>
      </c>
      <c r="E176" s="181" t="s">
        <v>1684</v>
      </c>
      <c r="F176" s="182" t="s">
        <v>1685</v>
      </c>
      <c r="G176" s="183" t="s">
        <v>1686</v>
      </c>
      <c r="H176" s="184">
        <v>1</v>
      </c>
      <c r="I176" s="185"/>
      <c r="J176" s="186">
        <f>ROUND(I176*H176,2)</f>
        <v>0</v>
      </c>
      <c r="K176" s="182" t="s">
        <v>222</v>
      </c>
      <c r="L176" s="41"/>
      <c r="M176" s="252" t="s">
        <v>19</v>
      </c>
      <c r="N176" s="253" t="s">
        <v>48</v>
      </c>
      <c r="O176" s="254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1272</v>
      </c>
      <c r="AT176" s="191" t="s">
        <v>154</v>
      </c>
      <c r="AU176" s="191" t="s">
        <v>83</v>
      </c>
      <c r="AY176" s="19" t="s">
        <v>151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89</v>
      </c>
      <c r="BK176" s="192">
        <f>ROUND(I176*H176,2)</f>
        <v>0</v>
      </c>
      <c r="BL176" s="19" t="s">
        <v>1272</v>
      </c>
      <c r="BM176" s="191" t="s">
        <v>1687</v>
      </c>
    </row>
    <row r="177" spans="1:31" s="2" customFormat="1" ht="6.95" customHeight="1">
      <c r="A177" s="36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41"/>
      <c r="M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</sheetData>
  <sheetProtection algorithmName="SHA-512" hashValue="mNRxUaOxCQVVGpy20AmOAnkDTme7Ar4cqalM+CVD3/cBeORuLiYDYYsqfsegw6ZiRdYlQR3vS42LUd+FjECR8Q==" saltValue="93WviCSDDk2j/vkHoNGoJMB4SKO+oD9Q1s428cuDC+zB0p2Qxxc2sTYMEtj+WLVLFU9aNA3zIAWeCqC70DCpOg==" spinCount="100000" sheet="1" objects="1" scenarios="1" formatColumns="0" formatRows="0" autoFilter="0"/>
  <autoFilter ref="C91:K176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100" r:id="rId1" display="https://podminky.urs.cz/item/CS_URS_2023_01/741110063"/>
    <hyperlink ref="F103" r:id="rId2" display="https://podminky.urs.cz/item/CS_URS_2023_01/741112001"/>
    <hyperlink ref="F108" r:id="rId3" display="https://podminky.urs.cz/item/CS_URS_2023_01/741122611"/>
    <hyperlink ref="F112" r:id="rId4" display="https://podminky.urs.cz/item/CS_URS_2023_01/741122621"/>
    <hyperlink ref="F115" r:id="rId5" display="https://podminky.urs.cz/item/CS_URS_2023_01/741122623"/>
    <hyperlink ref="F119" r:id="rId6" display="https://podminky.urs.cz/item/CS_URS_2023_01/741310001"/>
    <hyperlink ref="F122" r:id="rId7" display="https://podminky.urs.cz/item/CS_URS_2023_01/741310022"/>
    <hyperlink ref="F125" r:id="rId8" display="https://podminky.urs.cz/item/CS_URS_2023_01/741310025"/>
    <hyperlink ref="F128" r:id="rId9" display="https://podminky.urs.cz/item/CS_URS_2023_01/741310112"/>
    <hyperlink ref="F131" r:id="rId10" display="https://podminky.urs.cz/item/CS_URS_2023_01/741313001"/>
    <hyperlink ref="F134" r:id="rId11" display="https://podminky.urs.cz/item/CS_URS_2023_01/741313031"/>
    <hyperlink ref="F137" r:id="rId12" display="https://podminky.urs.cz/item/CS_URS_2023_01/741370002"/>
    <hyperlink ref="F143" r:id="rId13" display="https://podminky.urs.cz/item/CS_URS_2023_01/998741102"/>
    <hyperlink ref="F145" r:id="rId14" display="https://podminky.urs.cz/item/CS_URS_2023_01/998741181"/>
    <hyperlink ref="F148" r:id="rId15" display="https://podminky.urs.cz/item/CS_URS_2023_01/742220232"/>
    <hyperlink ref="F151" r:id="rId16" display="https://podminky.urs.cz/item/CS_URS_2023_01/742420121"/>
    <hyperlink ref="F154" r:id="rId17" display="https://podminky.urs.cz/item/CS_URS_2023_01/998742202"/>
    <hyperlink ref="F156" r:id="rId18" display="https://podminky.urs.cz/item/CS_URS_2023_01/998742292"/>
    <hyperlink ref="F160" r:id="rId19" display="https://podminky.urs.cz/item/CS_URS_2023_01/220270328"/>
    <hyperlink ref="F163" r:id="rId20" display="https://podminky.urs.cz/item/CS_URS_2023_01/220320201"/>
    <hyperlink ref="F166" r:id="rId21" display="https://podminky.urs.cz/item/CS_URS_2023_01/220320233"/>
    <hyperlink ref="F170" r:id="rId22" display="https://podminky.urs.cz/item/CS_URS_2023_01/HZS2491"/>
    <hyperlink ref="F172" r:id="rId23" display="https://podminky.urs.cz/item/CS_URS_2023_01/HZS3222"/>
    <hyperlink ref="F174" r:id="rId24" display="https://podminky.urs.cz/item/CS_URS_2023_01/HZS4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83</v>
      </c>
    </row>
    <row r="4" spans="2:46" s="1" customFormat="1" ht="24.95" customHeight="1">
      <c r="B4" s="22"/>
      <c r="D4" s="112" t="s">
        <v>106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Opravy bytových jednotek OŘ Brno - VB ŽST Rousínov č.p.788</v>
      </c>
      <c r="F7" s="387"/>
      <c r="G7" s="387"/>
      <c r="H7" s="387"/>
      <c r="L7" s="22"/>
    </row>
    <row r="8" spans="2:12" s="1" customFormat="1" ht="12" customHeight="1">
      <c r="B8" s="22"/>
      <c r="D8" s="114" t="s">
        <v>107</v>
      </c>
      <c r="L8" s="22"/>
    </row>
    <row r="9" spans="1:31" s="2" customFormat="1" ht="16.5" customHeight="1">
      <c r="A9" s="36"/>
      <c r="B9" s="41"/>
      <c r="C9" s="36"/>
      <c r="D9" s="36"/>
      <c r="E9" s="386" t="s">
        <v>108</v>
      </c>
      <c r="F9" s="388"/>
      <c r="G9" s="388"/>
      <c r="H9" s="388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109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1688</v>
      </c>
      <c r="F11" s="388"/>
      <c r="G11" s="388"/>
      <c r="H11" s="388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24. 8. 2020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39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40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42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44</v>
      </c>
      <c r="G34" s="36"/>
      <c r="H34" s="36"/>
      <c r="I34" s="123" t="s">
        <v>43</v>
      </c>
      <c r="J34" s="123" t="s">
        <v>45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46</v>
      </c>
      <c r="E35" s="114" t="s">
        <v>47</v>
      </c>
      <c r="F35" s="125">
        <f>ROUND((SUM(BE87:BE99)),2)</f>
        <v>0</v>
      </c>
      <c r="G35" s="36"/>
      <c r="H35" s="36"/>
      <c r="I35" s="126">
        <v>0.21</v>
      </c>
      <c r="J35" s="125">
        <f>ROUND(((SUM(BE87:BE99))*I35),2)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48</v>
      </c>
      <c r="F36" s="125">
        <f>ROUND((SUM(BF87:BF99)),2)</f>
        <v>0</v>
      </c>
      <c r="G36" s="36"/>
      <c r="H36" s="36"/>
      <c r="I36" s="126">
        <v>0.15</v>
      </c>
      <c r="J36" s="125">
        <f>ROUND(((SUM(BF87:BF99))*I36),2)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49</v>
      </c>
      <c r="F37" s="125">
        <f>ROUND((SUM(BG87:BG99)),2)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50</v>
      </c>
      <c r="F38" s="125">
        <f>ROUND((SUM(BH87:BH99)),2)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51</v>
      </c>
      <c r="F39" s="125">
        <f>ROUND((SUM(BI87:BI99)),2)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52</v>
      </c>
      <c r="E41" s="129"/>
      <c r="F41" s="129"/>
      <c r="G41" s="130" t="s">
        <v>53</v>
      </c>
      <c r="H41" s="131" t="s">
        <v>54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111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Opravy bytových jednotek OŘ Brno - VB ŽST Rousínov č.p.788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108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109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SO 98-98 - Všeobecný objekt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Rousínov</v>
      </c>
      <c r="G56" s="38"/>
      <c r="H56" s="38"/>
      <c r="I56" s="31" t="s">
        <v>23</v>
      </c>
      <c r="J56" s="61" t="str">
        <f>IF(J14="","",J14)</f>
        <v>24. 8. 2020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Správa železniční dopravní cesty</v>
      </c>
      <c r="G58" s="38"/>
      <c r="H58" s="38"/>
      <c r="I58" s="31" t="s">
        <v>33</v>
      </c>
      <c r="J58" s="34" t="str">
        <f>E23</f>
        <v>APREA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112</v>
      </c>
      <c r="D61" s="139"/>
      <c r="E61" s="139"/>
      <c r="F61" s="139"/>
      <c r="G61" s="139"/>
      <c r="H61" s="139"/>
      <c r="I61" s="139"/>
      <c r="J61" s="140" t="s">
        <v>113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74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114</v>
      </c>
    </row>
    <row r="64" spans="2:12" s="9" customFormat="1" ht="24.95" customHeight="1">
      <c r="B64" s="142"/>
      <c r="C64" s="143"/>
      <c r="D64" s="144" t="s">
        <v>1689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10" customFormat="1" ht="19.9" customHeight="1">
      <c r="B65" s="148"/>
      <c r="C65" s="99"/>
      <c r="D65" s="149" t="s">
        <v>1690</v>
      </c>
      <c r="E65" s="150"/>
      <c r="F65" s="150"/>
      <c r="G65" s="150"/>
      <c r="H65" s="150"/>
      <c r="I65" s="150"/>
      <c r="J65" s="151">
        <f>J97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136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3" t="str">
        <f>E7</f>
        <v>Opravy bytových jednotek OŘ Brno - VB ŽST Rousínov č.p.788</v>
      </c>
      <c r="F75" s="394"/>
      <c r="G75" s="394"/>
      <c r="H75" s="394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107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93" t="s">
        <v>108</v>
      </c>
      <c r="F77" s="395"/>
      <c r="G77" s="395"/>
      <c r="H77" s="395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109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2" t="str">
        <f>E11</f>
        <v>SO 98-98 - Všeobecný objekt</v>
      </c>
      <c r="F79" s="395"/>
      <c r="G79" s="395"/>
      <c r="H79" s="395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F14</f>
        <v xml:space="preserve"> Rousínov</v>
      </c>
      <c r="G81" s="38"/>
      <c r="H81" s="38"/>
      <c r="I81" s="31" t="s">
        <v>23</v>
      </c>
      <c r="J81" s="61" t="str">
        <f>IF(J14="","",J14)</f>
        <v>24. 8. 2020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E17</f>
        <v>Správa železniční dopravní cesty</v>
      </c>
      <c r="G83" s="38"/>
      <c r="H83" s="38"/>
      <c r="I83" s="31" t="s">
        <v>33</v>
      </c>
      <c r="J83" s="34" t="str">
        <f>E23</f>
        <v>APREA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IF(E20="","",E20)</f>
        <v>Vyplň údaj</v>
      </c>
      <c r="G84" s="38"/>
      <c r="H84" s="38"/>
      <c r="I84" s="31" t="s">
        <v>38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137</v>
      </c>
      <c r="D86" s="156" t="s">
        <v>61</v>
      </c>
      <c r="E86" s="156" t="s">
        <v>57</v>
      </c>
      <c r="F86" s="156" t="s">
        <v>58</v>
      </c>
      <c r="G86" s="156" t="s">
        <v>138</v>
      </c>
      <c r="H86" s="156" t="s">
        <v>139</v>
      </c>
      <c r="I86" s="156" t="s">
        <v>140</v>
      </c>
      <c r="J86" s="156" t="s">
        <v>113</v>
      </c>
      <c r="K86" s="157" t="s">
        <v>141</v>
      </c>
      <c r="L86" s="158"/>
      <c r="M86" s="70" t="s">
        <v>19</v>
      </c>
      <c r="N86" s="71" t="s">
        <v>46</v>
      </c>
      <c r="O86" s="71" t="s">
        <v>142</v>
      </c>
      <c r="P86" s="71" t="s">
        <v>143</v>
      </c>
      <c r="Q86" s="71" t="s">
        <v>144</v>
      </c>
      <c r="R86" s="71" t="s">
        <v>145</v>
      </c>
      <c r="S86" s="71" t="s">
        <v>146</v>
      </c>
      <c r="T86" s="72" t="s">
        <v>147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148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75</v>
      </c>
      <c r="AU87" s="19" t="s">
        <v>114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75</v>
      </c>
      <c r="E88" s="167" t="s">
        <v>1691</v>
      </c>
      <c r="F88" s="167" t="s">
        <v>1692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P89+SUM(P90:P97)</f>
        <v>0</v>
      </c>
      <c r="Q88" s="172"/>
      <c r="R88" s="173">
        <f>R89+SUM(R90:R97)</f>
        <v>0</v>
      </c>
      <c r="S88" s="172"/>
      <c r="T88" s="174">
        <f>T89+SUM(T90:T97)</f>
        <v>0</v>
      </c>
      <c r="AR88" s="175" t="s">
        <v>212</v>
      </c>
      <c r="AT88" s="176" t="s">
        <v>75</v>
      </c>
      <c r="AU88" s="176" t="s">
        <v>76</v>
      </c>
      <c r="AY88" s="175" t="s">
        <v>151</v>
      </c>
      <c r="BK88" s="177">
        <f>BK89+SUM(BK90:BK97)</f>
        <v>0</v>
      </c>
    </row>
    <row r="89" spans="1:65" s="2" customFormat="1" ht="16.5" customHeight="1">
      <c r="A89" s="36"/>
      <c r="B89" s="37"/>
      <c r="C89" s="180" t="s">
        <v>83</v>
      </c>
      <c r="D89" s="180" t="s">
        <v>154</v>
      </c>
      <c r="E89" s="181" t="s">
        <v>1693</v>
      </c>
      <c r="F89" s="182" t="s">
        <v>1694</v>
      </c>
      <c r="G89" s="183" t="s">
        <v>1500</v>
      </c>
      <c r="H89" s="184">
        <v>1</v>
      </c>
      <c r="I89" s="185"/>
      <c r="J89" s="186">
        <f>ROUND(I89*H89,2)</f>
        <v>0</v>
      </c>
      <c r="K89" s="182" t="s">
        <v>1695</v>
      </c>
      <c r="L89" s="41"/>
      <c r="M89" s="187" t="s">
        <v>19</v>
      </c>
      <c r="N89" s="188" t="s">
        <v>48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1696</v>
      </c>
      <c r="AT89" s="191" t="s">
        <v>154</v>
      </c>
      <c r="AU89" s="191" t="s">
        <v>83</v>
      </c>
      <c r="AY89" s="19" t="s">
        <v>151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89</v>
      </c>
      <c r="BK89" s="192">
        <f>ROUND(I89*H89,2)</f>
        <v>0</v>
      </c>
      <c r="BL89" s="19" t="s">
        <v>1696</v>
      </c>
      <c r="BM89" s="191" t="s">
        <v>1697</v>
      </c>
    </row>
    <row r="90" spans="1:47" s="2" customFormat="1" ht="11.25">
      <c r="A90" s="36"/>
      <c r="B90" s="37"/>
      <c r="C90" s="38"/>
      <c r="D90" s="193" t="s">
        <v>161</v>
      </c>
      <c r="E90" s="38"/>
      <c r="F90" s="194" t="s">
        <v>1698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161</v>
      </c>
      <c r="AU90" s="19" t="s">
        <v>83</v>
      </c>
    </row>
    <row r="91" spans="1:65" s="2" customFormat="1" ht="16.5" customHeight="1">
      <c r="A91" s="36"/>
      <c r="B91" s="37"/>
      <c r="C91" s="180" t="s">
        <v>89</v>
      </c>
      <c r="D91" s="180" t="s">
        <v>154</v>
      </c>
      <c r="E91" s="181" t="s">
        <v>1699</v>
      </c>
      <c r="F91" s="182" t="s">
        <v>1700</v>
      </c>
      <c r="G91" s="183" t="s">
        <v>1500</v>
      </c>
      <c r="H91" s="184">
        <v>1</v>
      </c>
      <c r="I91" s="185"/>
      <c r="J91" s="186">
        <f>ROUND(I91*H91,2)</f>
        <v>0</v>
      </c>
      <c r="K91" s="182" t="s">
        <v>1695</v>
      </c>
      <c r="L91" s="41"/>
      <c r="M91" s="187" t="s">
        <v>19</v>
      </c>
      <c r="N91" s="188" t="s">
        <v>48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1696</v>
      </c>
      <c r="AT91" s="191" t="s">
        <v>154</v>
      </c>
      <c r="AU91" s="191" t="s">
        <v>83</v>
      </c>
      <c r="AY91" s="19" t="s">
        <v>151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89</v>
      </c>
      <c r="BK91" s="192">
        <f>ROUND(I91*H91,2)</f>
        <v>0</v>
      </c>
      <c r="BL91" s="19" t="s">
        <v>1696</v>
      </c>
      <c r="BM91" s="191" t="s">
        <v>1701</v>
      </c>
    </row>
    <row r="92" spans="1:47" s="2" customFormat="1" ht="11.25">
      <c r="A92" s="36"/>
      <c r="B92" s="37"/>
      <c r="C92" s="38"/>
      <c r="D92" s="193" t="s">
        <v>161</v>
      </c>
      <c r="E92" s="38"/>
      <c r="F92" s="194" t="s">
        <v>1702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161</v>
      </c>
      <c r="AU92" s="19" t="s">
        <v>83</v>
      </c>
    </row>
    <row r="93" spans="1:65" s="2" customFormat="1" ht="16.5" customHeight="1">
      <c r="A93" s="36"/>
      <c r="B93" s="37"/>
      <c r="C93" s="180" t="s">
        <v>174</v>
      </c>
      <c r="D93" s="180" t="s">
        <v>154</v>
      </c>
      <c r="E93" s="181" t="s">
        <v>1703</v>
      </c>
      <c r="F93" s="182" t="s">
        <v>1704</v>
      </c>
      <c r="G93" s="183" t="s">
        <v>1032</v>
      </c>
      <c r="H93" s="184">
        <v>1</v>
      </c>
      <c r="I93" s="185"/>
      <c r="J93" s="186">
        <f>ROUND(I93*H93,2)</f>
        <v>0</v>
      </c>
      <c r="K93" s="182" t="s">
        <v>1695</v>
      </c>
      <c r="L93" s="41"/>
      <c r="M93" s="187" t="s">
        <v>19</v>
      </c>
      <c r="N93" s="188" t="s">
        <v>48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1696</v>
      </c>
      <c r="AT93" s="191" t="s">
        <v>154</v>
      </c>
      <c r="AU93" s="191" t="s">
        <v>83</v>
      </c>
      <c r="AY93" s="19" t="s">
        <v>151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89</v>
      </c>
      <c r="BK93" s="192">
        <f>ROUND(I93*H93,2)</f>
        <v>0</v>
      </c>
      <c r="BL93" s="19" t="s">
        <v>1696</v>
      </c>
      <c r="BM93" s="191" t="s">
        <v>1705</v>
      </c>
    </row>
    <row r="94" spans="1:47" s="2" customFormat="1" ht="11.25">
      <c r="A94" s="36"/>
      <c r="B94" s="37"/>
      <c r="C94" s="38"/>
      <c r="D94" s="193" t="s">
        <v>161</v>
      </c>
      <c r="E94" s="38"/>
      <c r="F94" s="194" t="s">
        <v>1706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161</v>
      </c>
      <c r="AU94" s="19" t="s">
        <v>83</v>
      </c>
    </row>
    <row r="95" spans="1:65" s="2" customFormat="1" ht="16.5" customHeight="1">
      <c r="A95" s="36"/>
      <c r="B95" s="37"/>
      <c r="C95" s="180" t="s">
        <v>159</v>
      </c>
      <c r="D95" s="180" t="s">
        <v>154</v>
      </c>
      <c r="E95" s="181" t="s">
        <v>1707</v>
      </c>
      <c r="F95" s="182" t="s">
        <v>1708</v>
      </c>
      <c r="G95" s="183" t="s">
        <v>1500</v>
      </c>
      <c r="H95" s="184">
        <v>1</v>
      </c>
      <c r="I95" s="185"/>
      <c r="J95" s="186">
        <f>ROUND(I95*H95,2)</f>
        <v>0</v>
      </c>
      <c r="K95" s="182" t="s">
        <v>1695</v>
      </c>
      <c r="L95" s="41"/>
      <c r="M95" s="187" t="s">
        <v>19</v>
      </c>
      <c r="N95" s="188" t="s">
        <v>48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1696</v>
      </c>
      <c r="AT95" s="191" t="s">
        <v>154</v>
      </c>
      <c r="AU95" s="191" t="s">
        <v>83</v>
      </c>
      <c r="AY95" s="19" t="s">
        <v>151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89</v>
      </c>
      <c r="BK95" s="192">
        <f>ROUND(I95*H95,2)</f>
        <v>0</v>
      </c>
      <c r="BL95" s="19" t="s">
        <v>1696</v>
      </c>
      <c r="BM95" s="191" t="s">
        <v>1709</v>
      </c>
    </row>
    <row r="96" spans="1:47" s="2" customFormat="1" ht="11.25">
      <c r="A96" s="36"/>
      <c r="B96" s="37"/>
      <c r="C96" s="38"/>
      <c r="D96" s="193" t="s">
        <v>161</v>
      </c>
      <c r="E96" s="38"/>
      <c r="F96" s="194" t="s">
        <v>1710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161</v>
      </c>
      <c r="AU96" s="19" t="s">
        <v>83</v>
      </c>
    </row>
    <row r="97" spans="2:63" s="12" customFormat="1" ht="22.9" customHeight="1">
      <c r="B97" s="164"/>
      <c r="C97" s="165"/>
      <c r="D97" s="166" t="s">
        <v>75</v>
      </c>
      <c r="E97" s="178" t="s">
        <v>1711</v>
      </c>
      <c r="F97" s="178" t="s">
        <v>1712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SUM(P98:P99)</f>
        <v>0</v>
      </c>
      <c r="Q97" s="172"/>
      <c r="R97" s="173">
        <f>SUM(R98:R99)</f>
        <v>0</v>
      </c>
      <c r="S97" s="172"/>
      <c r="T97" s="174">
        <f>SUM(T98:T99)</f>
        <v>0</v>
      </c>
      <c r="AR97" s="175" t="s">
        <v>212</v>
      </c>
      <c r="AT97" s="176" t="s">
        <v>75</v>
      </c>
      <c r="AU97" s="176" t="s">
        <v>83</v>
      </c>
      <c r="AY97" s="175" t="s">
        <v>151</v>
      </c>
      <c r="BK97" s="177">
        <f>SUM(BK98:BK99)</f>
        <v>0</v>
      </c>
    </row>
    <row r="98" spans="1:65" s="2" customFormat="1" ht="16.5" customHeight="1">
      <c r="A98" s="36"/>
      <c r="B98" s="37"/>
      <c r="C98" s="180" t="s">
        <v>212</v>
      </c>
      <c r="D98" s="180" t="s">
        <v>154</v>
      </c>
      <c r="E98" s="181" t="s">
        <v>1713</v>
      </c>
      <c r="F98" s="182" t="s">
        <v>1714</v>
      </c>
      <c r="G98" s="183" t="s">
        <v>1686</v>
      </c>
      <c r="H98" s="184">
        <v>1</v>
      </c>
      <c r="I98" s="185"/>
      <c r="J98" s="186">
        <f>ROUND(I98*H98,2)</f>
        <v>0</v>
      </c>
      <c r="K98" s="182" t="s">
        <v>1695</v>
      </c>
      <c r="L98" s="41"/>
      <c r="M98" s="187" t="s">
        <v>19</v>
      </c>
      <c r="N98" s="188" t="s">
        <v>48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1696</v>
      </c>
      <c r="AT98" s="191" t="s">
        <v>154</v>
      </c>
      <c r="AU98" s="191" t="s">
        <v>89</v>
      </c>
      <c r="AY98" s="19" t="s">
        <v>151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89</v>
      </c>
      <c r="BK98" s="192">
        <f>ROUND(I98*H98,2)</f>
        <v>0</v>
      </c>
      <c r="BL98" s="19" t="s">
        <v>1696</v>
      </c>
      <c r="BM98" s="191" t="s">
        <v>1715</v>
      </c>
    </row>
    <row r="99" spans="1:47" s="2" customFormat="1" ht="11.25">
      <c r="A99" s="36"/>
      <c r="B99" s="37"/>
      <c r="C99" s="38"/>
      <c r="D99" s="193" t="s">
        <v>161</v>
      </c>
      <c r="E99" s="38"/>
      <c r="F99" s="194" t="s">
        <v>1716</v>
      </c>
      <c r="G99" s="38"/>
      <c r="H99" s="38"/>
      <c r="I99" s="195"/>
      <c r="J99" s="38"/>
      <c r="K99" s="38"/>
      <c r="L99" s="41"/>
      <c r="M99" s="257"/>
      <c r="N99" s="258"/>
      <c r="O99" s="254"/>
      <c r="P99" s="254"/>
      <c r="Q99" s="254"/>
      <c r="R99" s="254"/>
      <c r="S99" s="254"/>
      <c r="T99" s="259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161</v>
      </c>
      <c r="AU99" s="19" t="s">
        <v>89</v>
      </c>
    </row>
    <row r="100" spans="1:31" s="2" customFormat="1" ht="6.95" customHeight="1">
      <c r="A100" s="36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41"/>
      <c r="M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</sheetData>
  <sheetProtection algorithmName="SHA-512" hashValue="64zrACRzweGBm9HCQK17/QQ+8hwlFtqsrFaL6tb3yLEYNonDI3Ws0fGUVj/7mCqgoHkN7ePz9RUEyrbgFo75Cw==" saltValue="pZMkHlCnJ/5Zvir/Vqtq0WGxvG+jaxa3DaF9uhLyaprdsJJG7ZIlCotXacVxm26MRVExisQ9O+lXY/JOpQNgDg==" spinCount="100000" sheet="1" objects="1" scenarios="1" formatColumns="0" formatRows="0" autoFilter="0"/>
  <autoFilter ref="C86:K99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0" r:id="rId1" display="https://podminky.urs.cz/item/CS_URS_2022_02/013254000"/>
    <hyperlink ref="F92" r:id="rId2" display="https://podminky.urs.cz/item/CS_URS_2022_02/030001000"/>
    <hyperlink ref="F94" r:id="rId3" display="https://podminky.urs.cz/item/CS_URS_2022_02/035002000"/>
    <hyperlink ref="F96" r:id="rId4" display="https://podminky.urs.cz/item/CS_URS_2022_02/045002000"/>
    <hyperlink ref="F99" r:id="rId5" display="https://podminky.urs.cz/item/CS_URS_2022_02/04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397" t="s">
        <v>1717</v>
      </c>
      <c r="D3" s="397"/>
      <c r="E3" s="397"/>
      <c r="F3" s="397"/>
      <c r="G3" s="397"/>
      <c r="H3" s="397"/>
      <c r="I3" s="397"/>
      <c r="J3" s="397"/>
      <c r="K3" s="266"/>
    </row>
    <row r="4" spans="2:11" s="1" customFormat="1" ht="25.5" customHeight="1">
      <c r="B4" s="267"/>
      <c r="C4" s="402" t="s">
        <v>1718</v>
      </c>
      <c r="D4" s="402"/>
      <c r="E4" s="402"/>
      <c r="F4" s="402"/>
      <c r="G4" s="402"/>
      <c r="H4" s="402"/>
      <c r="I4" s="402"/>
      <c r="J4" s="402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401" t="s">
        <v>1719</v>
      </c>
      <c r="D6" s="401"/>
      <c r="E6" s="401"/>
      <c r="F6" s="401"/>
      <c r="G6" s="401"/>
      <c r="H6" s="401"/>
      <c r="I6" s="401"/>
      <c r="J6" s="401"/>
      <c r="K6" s="268"/>
    </row>
    <row r="7" spans="2:11" s="1" customFormat="1" ht="15" customHeight="1">
      <c r="B7" s="271"/>
      <c r="C7" s="401" t="s">
        <v>1720</v>
      </c>
      <c r="D7" s="401"/>
      <c r="E7" s="401"/>
      <c r="F7" s="401"/>
      <c r="G7" s="401"/>
      <c r="H7" s="401"/>
      <c r="I7" s="401"/>
      <c r="J7" s="401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401" t="s">
        <v>1721</v>
      </c>
      <c r="D9" s="401"/>
      <c r="E9" s="401"/>
      <c r="F9" s="401"/>
      <c r="G9" s="401"/>
      <c r="H9" s="401"/>
      <c r="I9" s="401"/>
      <c r="J9" s="401"/>
      <c r="K9" s="268"/>
    </row>
    <row r="10" spans="2:11" s="1" customFormat="1" ht="15" customHeight="1">
      <c r="B10" s="271"/>
      <c r="C10" s="270"/>
      <c r="D10" s="401" t="s">
        <v>1722</v>
      </c>
      <c r="E10" s="401"/>
      <c r="F10" s="401"/>
      <c r="G10" s="401"/>
      <c r="H10" s="401"/>
      <c r="I10" s="401"/>
      <c r="J10" s="401"/>
      <c r="K10" s="268"/>
    </row>
    <row r="11" spans="2:11" s="1" customFormat="1" ht="15" customHeight="1">
      <c r="B11" s="271"/>
      <c r="C11" s="272"/>
      <c r="D11" s="401" t="s">
        <v>1723</v>
      </c>
      <c r="E11" s="401"/>
      <c r="F11" s="401"/>
      <c r="G11" s="401"/>
      <c r="H11" s="401"/>
      <c r="I11" s="401"/>
      <c r="J11" s="401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1724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401" t="s">
        <v>1725</v>
      </c>
      <c r="E15" s="401"/>
      <c r="F15" s="401"/>
      <c r="G15" s="401"/>
      <c r="H15" s="401"/>
      <c r="I15" s="401"/>
      <c r="J15" s="401"/>
      <c r="K15" s="268"/>
    </row>
    <row r="16" spans="2:11" s="1" customFormat="1" ht="15" customHeight="1">
      <c r="B16" s="271"/>
      <c r="C16" s="272"/>
      <c r="D16" s="401" t="s">
        <v>1726</v>
      </c>
      <c r="E16" s="401"/>
      <c r="F16" s="401"/>
      <c r="G16" s="401"/>
      <c r="H16" s="401"/>
      <c r="I16" s="401"/>
      <c r="J16" s="401"/>
      <c r="K16" s="268"/>
    </row>
    <row r="17" spans="2:11" s="1" customFormat="1" ht="15" customHeight="1">
      <c r="B17" s="271"/>
      <c r="C17" s="272"/>
      <c r="D17" s="401" t="s">
        <v>1727</v>
      </c>
      <c r="E17" s="401"/>
      <c r="F17" s="401"/>
      <c r="G17" s="401"/>
      <c r="H17" s="401"/>
      <c r="I17" s="401"/>
      <c r="J17" s="401"/>
      <c r="K17" s="268"/>
    </row>
    <row r="18" spans="2:11" s="1" customFormat="1" ht="15" customHeight="1">
      <c r="B18" s="271"/>
      <c r="C18" s="272"/>
      <c r="D18" s="272"/>
      <c r="E18" s="274" t="s">
        <v>82</v>
      </c>
      <c r="F18" s="401" t="s">
        <v>1728</v>
      </c>
      <c r="G18" s="401"/>
      <c r="H18" s="401"/>
      <c r="I18" s="401"/>
      <c r="J18" s="401"/>
      <c r="K18" s="268"/>
    </row>
    <row r="19" spans="2:11" s="1" customFormat="1" ht="15" customHeight="1">
      <c r="B19" s="271"/>
      <c r="C19" s="272"/>
      <c r="D19" s="272"/>
      <c r="E19" s="274" t="s">
        <v>1729</v>
      </c>
      <c r="F19" s="401" t="s">
        <v>1730</v>
      </c>
      <c r="G19" s="401"/>
      <c r="H19" s="401"/>
      <c r="I19" s="401"/>
      <c r="J19" s="401"/>
      <c r="K19" s="268"/>
    </row>
    <row r="20" spans="2:11" s="1" customFormat="1" ht="15" customHeight="1">
      <c r="B20" s="271"/>
      <c r="C20" s="272"/>
      <c r="D20" s="272"/>
      <c r="E20" s="274" t="s">
        <v>1731</v>
      </c>
      <c r="F20" s="401" t="s">
        <v>1732</v>
      </c>
      <c r="G20" s="401"/>
      <c r="H20" s="401"/>
      <c r="I20" s="401"/>
      <c r="J20" s="401"/>
      <c r="K20" s="268"/>
    </row>
    <row r="21" spans="2:11" s="1" customFormat="1" ht="15" customHeight="1">
      <c r="B21" s="271"/>
      <c r="C21" s="272"/>
      <c r="D21" s="272"/>
      <c r="E21" s="274" t="s">
        <v>1733</v>
      </c>
      <c r="F21" s="401" t="s">
        <v>1734</v>
      </c>
      <c r="G21" s="401"/>
      <c r="H21" s="401"/>
      <c r="I21" s="401"/>
      <c r="J21" s="401"/>
      <c r="K21" s="268"/>
    </row>
    <row r="22" spans="2:11" s="1" customFormat="1" ht="15" customHeight="1">
      <c r="B22" s="271"/>
      <c r="C22" s="272"/>
      <c r="D22" s="272"/>
      <c r="E22" s="274" t="s">
        <v>1683</v>
      </c>
      <c r="F22" s="401" t="s">
        <v>896</v>
      </c>
      <c r="G22" s="401"/>
      <c r="H22" s="401"/>
      <c r="I22" s="401"/>
      <c r="J22" s="401"/>
      <c r="K22" s="268"/>
    </row>
    <row r="23" spans="2:11" s="1" customFormat="1" ht="15" customHeight="1">
      <c r="B23" s="271"/>
      <c r="C23" s="272"/>
      <c r="D23" s="272"/>
      <c r="E23" s="274" t="s">
        <v>88</v>
      </c>
      <c r="F23" s="401" t="s">
        <v>1735</v>
      </c>
      <c r="G23" s="401"/>
      <c r="H23" s="401"/>
      <c r="I23" s="401"/>
      <c r="J23" s="401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401" t="s">
        <v>1736</v>
      </c>
      <c r="D25" s="401"/>
      <c r="E25" s="401"/>
      <c r="F25" s="401"/>
      <c r="G25" s="401"/>
      <c r="H25" s="401"/>
      <c r="I25" s="401"/>
      <c r="J25" s="401"/>
      <c r="K25" s="268"/>
    </row>
    <row r="26" spans="2:11" s="1" customFormat="1" ht="15" customHeight="1">
      <c r="B26" s="271"/>
      <c r="C26" s="401" t="s">
        <v>1737</v>
      </c>
      <c r="D26" s="401"/>
      <c r="E26" s="401"/>
      <c r="F26" s="401"/>
      <c r="G26" s="401"/>
      <c r="H26" s="401"/>
      <c r="I26" s="401"/>
      <c r="J26" s="401"/>
      <c r="K26" s="268"/>
    </row>
    <row r="27" spans="2:11" s="1" customFormat="1" ht="15" customHeight="1">
      <c r="B27" s="271"/>
      <c r="C27" s="270"/>
      <c r="D27" s="401" t="s">
        <v>1738</v>
      </c>
      <c r="E27" s="401"/>
      <c r="F27" s="401"/>
      <c r="G27" s="401"/>
      <c r="H27" s="401"/>
      <c r="I27" s="401"/>
      <c r="J27" s="401"/>
      <c r="K27" s="268"/>
    </row>
    <row r="28" spans="2:11" s="1" customFormat="1" ht="15" customHeight="1">
      <c r="B28" s="271"/>
      <c r="C28" s="272"/>
      <c r="D28" s="401" t="s">
        <v>1739</v>
      </c>
      <c r="E28" s="401"/>
      <c r="F28" s="401"/>
      <c r="G28" s="401"/>
      <c r="H28" s="401"/>
      <c r="I28" s="401"/>
      <c r="J28" s="401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401" t="s">
        <v>1740</v>
      </c>
      <c r="E30" s="401"/>
      <c r="F30" s="401"/>
      <c r="G30" s="401"/>
      <c r="H30" s="401"/>
      <c r="I30" s="401"/>
      <c r="J30" s="401"/>
      <c r="K30" s="268"/>
    </row>
    <row r="31" spans="2:11" s="1" customFormat="1" ht="15" customHeight="1">
      <c r="B31" s="271"/>
      <c r="C31" s="272"/>
      <c r="D31" s="401" t="s">
        <v>1741</v>
      </c>
      <c r="E31" s="401"/>
      <c r="F31" s="401"/>
      <c r="G31" s="401"/>
      <c r="H31" s="401"/>
      <c r="I31" s="401"/>
      <c r="J31" s="401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401" t="s">
        <v>1742</v>
      </c>
      <c r="E33" s="401"/>
      <c r="F33" s="401"/>
      <c r="G33" s="401"/>
      <c r="H33" s="401"/>
      <c r="I33" s="401"/>
      <c r="J33" s="401"/>
      <c r="K33" s="268"/>
    </row>
    <row r="34" spans="2:11" s="1" customFormat="1" ht="15" customHeight="1">
      <c r="B34" s="271"/>
      <c r="C34" s="272"/>
      <c r="D34" s="401" t="s">
        <v>1743</v>
      </c>
      <c r="E34" s="401"/>
      <c r="F34" s="401"/>
      <c r="G34" s="401"/>
      <c r="H34" s="401"/>
      <c r="I34" s="401"/>
      <c r="J34" s="401"/>
      <c r="K34" s="268"/>
    </row>
    <row r="35" spans="2:11" s="1" customFormat="1" ht="15" customHeight="1">
      <c r="B35" s="271"/>
      <c r="C35" s="272"/>
      <c r="D35" s="401" t="s">
        <v>1744</v>
      </c>
      <c r="E35" s="401"/>
      <c r="F35" s="401"/>
      <c r="G35" s="401"/>
      <c r="H35" s="401"/>
      <c r="I35" s="401"/>
      <c r="J35" s="401"/>
      <c r="K35" s="268"/>
    </row>
    <row r="36" spans="2:11" s="1" customFormat="1" ht="15" customHeight="1">
      <c r="B36" s="271"/>
      <c r="C36" s="272"/>
      <c r="D36" s="270"/>
      <c r="E36" s="273" t="s">
        <v>137</v>
      </c>
      <c r="F36" s="270"/>
      <c r="G36" s="401" t="s">
        <v>1745</v>
      </c>
      <c r="H36" s="401"/>
      <c r="I36" s="401"/>
      <c r="J36" s="401"/>
      <c r="K36" s="268"/>
    </row>
    <row r="37" spans="2:11" s="1" customFormat="1" ht="30.75" customHeight="1">
      <c r="B37" s="271"/>
      <c r="C37" s="272"/>
      <c r="D37" s="270"/>
      <c r="E37" s="273" t="s">
        <v>1746</v>
      </c>
      <c r="F37" s="270"/>
      <c r="G37" s="401" t="s">
        <v>1747</v>
      </c>
      <c r="H37" s="401"/>
      <c r="I37" s="401"/>
      <c r="J37" s="401"/>
      <c r="K37" s="268"/>
    </row>
    <row r="38" spans="2:11" s="1" customFormat="1" ht="15" customHeight="1">
      <c r="B38" s="271"/>
      <c r="C38" s="272"/>
      <c r="D38" s="270"/>
      <c r="E38" s="273" t="s">
        <v>57</v>
      </c>
      <c r="F38" s="270"/>
      <c r="G38" s="401" t="s">
        <v>1748</v>
      </c>
      <c r="H38" s="401"/>
      <c r="I38" s="401"/>
      <c r="J38" s="401"/>
      <c r="K38" s="268"/>
    </row>
    <row r="39" spans="2:11" s="1" customFormat="1" ht="15" customHeight="1">
      <c r="B39" s="271"/>
      <c r="C39" s="272"/>
      <c r="D39" s="270"/>
      <c r="E39" s="273" t="s">
        <v>58</v>
      </c>
      <c r="F39" s="270"/>
      <c r="G39" s="401" t="s">
        <v>1749</v>
      </c>
      <c r="H39" s="401"/>
      <c r="I39" s="401"/>
      <c r="J39" s="401"/>
      <c r="K39" s="268"/>
    </row>
    <row r="40" spans="2:11" s="1" customFormat="1" ht="15" customHeight="1">
      <c r="B40" s="271"/>
      <c r="C40" s="272"/>
      <c r="D40" s="270"/>
      <c r="E40" s="273" t="s">
        <v>138</v>
      </c>
      <c r="F40" s="270"/>
      <c r="G40" s="401" t="s">
        <v>1750</v>
      </c>
      <c r="H40" s="401"/>
      <c r="I40" s="401"/>
      <c r="J40" s="401"/>
      <c r="K40" s="268"/>
    </row>
    <row r="41" spans="2:11" s="1" customFormat="1" ht="15" customHeight="1">
      <c r="B41" s="271"/>
      <c r="C41" s="272"/>
      <c r="D41" s="270"/>
      <c r="E41" s="273" t="s">
        <v>139</v>
      </c>
      <c r="F41" s="270"/>
      <c r="G41" s="401" t="s">
        <v>1751</v>
      </c>
      <c r="H41" s="401"/>
      <c r="I41" s="401"/>
      <c r="J41" s="401"/>
      <c r="K41" s="268"/>
    </row>
    <row r="42" spans="2:11" s="1" customFormat="1" ht="15" customHeight="1">
      <c r="B42" s="271"/>
      <c r="C42" s="272"/>
      <c r="D42" s="270"/>
      <c r="E42" s="273" t="s">
        <v>1752</v>
      </c>
      <c r="F42" s="270"/>
      <c r="G42" s="401" t="s">
        <v>1753</v>
      </c>
      <c r="H42" s="401"/>
      <c r="I42" s="401"/>
      <c r="J42" s="401"/>
      <c r="K42" s="268"/>
    </row>
    <row r="43" spans="2:11" s="1" customFormat="1" ht="15" customHeight="1">
      <c r="B43" s="271"/>
      <c r="C43" s="272"/>
      <c r="D43" s="270"/>
      <c r="E43" s="273"/>
      <c r="F43" s="270"/>
      <c r="G43" s="401" t="s">
        <v>1754</v>
      </c>
      <c r="H43" s="401"/>
      <c r="I43" s="401"/>
      <c r="J43" s="401"/>
      <c r="K43" s="268"/>
    </row>
    <row r="44" spans="2:11" s="1" customFormat="1" ht="15" customHeight="1">
      <c r="B44" s="271"/>
      <c r="C44" s="272"/>
      <c r="D44" s="270"/>
      <c r="E44" s="273" t="s">
        <v>1755</v>
      </c>
      <c r="F44" s="270"/>
      <c r="G44" s="401" t="s">
        <v>1756</v>
      </c>
      <c r="H44" s="401"/>
      <c r="I44" s="401"/>
      <c r="J44" s="401"/>
      <c r="K44" s="268"/>
    </row>
    <row r="45" spans="2:11" s="1" customFormat="1" ht="15" customHeight="1">
      <c r="B45" s="271"/>
      <c r="C45" s="272"/>
      <c r="D45" s="270"/>
      <c r="E45" s="273" t="s">
        <v>141</v>
      </c>
      <c r="F45" s="270"/>
      <c r="G45" s="401" t="s">
        <v>1757</v>
      </c>
      <c r="H45" s="401"/>
      <c r="I45" s="401"/>
      <c r="J45" s="401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401" t="s">
        <v>1758</v>
      </c>
      <c r="E47" s="401"/>
      <c r="F47" s="401"/>
      <c r="G47" s="401"/>
      <c r="H47" s="401"/>
      <c r="I47" s="401"/>
      <c r="J47" s="401"/>
      <c r="K47" s="268"/>
    </row>
    <row r="48" spans="2:11" s="1" customFormat="1" ht="15" customHeight="1">
      <c r="B48" s="271"/>
      <c r="C48" s="272"/>
      <c r="D48" s="272"/>
      <c r="E48" s="401" t="s">
        <v>1759</v>
      </c>
      <c r="F48" s="401"/>
      <c r="G48" s="401"/>
      <c r="H48" s="401"/>
      <c r="I48" s="401"/>
      <c r="J48" s="401"/>
      <c r="K48" s="268"/>
    </row>
    <row r="49" spans="2:11" s="1" customFormat="1" ht="15" customHeight="1">
      <c r="B49" s="271"/>
      <c r="C49" s="272"/>
      <c r="D49" s="272"/>
      <c r="E49" s="401" t="s">
        <v>1760</v>
      </c>
      <c r="F49" s="401"/>
      <c r="G49" s="401"/>
      <c r="H49" s="401"/>
      <c r="I49" s="401"/>
      <c r="J49" s="401"/>
      <c r="K49" s="268"/>
    </row>
    <row r="50" spans="2:11" s="1" customFormat="1" ht="15" customHeight="1">
      <c r="B50" s="271"/>
      <c r="C50" s="272"/>
      <c r="D50" s="272"/>
      <c r="E50" s="401" t="s">
        <v>1761</v>
      </c>
      <c r="F50" s="401"/>
      <c r="G50" s="401"/>
      <c r="H50" s="401"/>
      <c r="I50" s="401"/>
      <c r="J50" s="401"/>
      <c r="K50" s="268"/>
    </row>
    <row r="51" spans="2:11" s="1" customFormat="1" ht="15" customHeight="1">
      <c r="B51" s="271"/>
      <c r="C51" s="272"/>
      <c r="D51" s="401" t="s">
        <v>1762</v>
      </c>
      <c r="E51" s="401"/>
      <c r="F51" s="401"/>
      <c r="G51" s="401"/>
      <c r="H51" s="401"/>
      <c r="I51" s="401"/>
      <c r="J51" s="401"/>
      <c r="K51" s="268"/>
    </row>
    <row r="52" spans="2:11" s="1" customFormat="1" ht="25.5" customHeight="1">
      <c r="B52" s="267"/>
      <c r="C52" s="402" t="s">
        <v>1763</v>
      </c>
      <c r="D52" s="402"/>
      <c r="E52" s="402"/>
      <c r="F52" s="402"/>
      <c r="G52" s="402"/>
      <c r="H52" s="402"/>
      <c r="I52" s="402"/>
      <c r="J52" s="402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401" t="s">
        <v>1764</v>
      </c>
      <c r="D54" s="401"/>
      <c r="E54" s="401"/>
      <c r="F54" s="401"/>
      <c r="G54" s="401"/>
      <c r="H54" s="401"/>
      <c r="I54" s="401"/>
      <c r="J54" s="401"/>
      <c r="K54" s="268"/>
    </row>
    <row r="55" spans="2:11" s="1" customFormat="1" ht="15" customHeight="1">
      <c r="B55" s="267"/>
      <c r="C55" s="401" t="s">
        <v>1765</v>
      </c>
      <c r="D55" s="401"/>
      <c r="E55" s="401"/>
      <c r="F55" s="401"/>
      <c r="G55" s="401"/>
      <c r="H55" s="401"/>
      <c r="I55" s="401"/>
      <c r="J55" s="401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401" t="s">
        <v>1766</v>
      </c>
      <c r="D57" s="401"/>
      <c r="E57" s="401"/>
      <c r="F57" s="401"/>
      <c r="G57" s="401"/>
      <c r="H57" s="401"/>
      <c r="I57" s="401"/>
      <c r="J57" s="401"/>
      <c r="K57" s="268"/>
    </row>
    <row r="58" spans="2:11" s="1" customFormat="1" ht="15" customHeight="1">
      <c r="B58" s="267"/>
      <c r="C58" s="272"/>
      <c r="D58" s="401" t="s">
        <v>1767</v>
      </c>
      <c r="E58" s="401"/>
      <c r="F58" s="401"/>
      <c r="G58" s="401"/>
      <c r="H58" s="401"/>
      <c r="I58" s="401"/>
      <c r="J58" s="401"/>
      <c r="K58" s="268"/>
    </row>
    <row r="59" spans="2:11" s="1" customFormat="1" ht="15" customHeight="1">
      <c r="B59" s="267"/>
      <c r="C59" s="272"/>
      <c r="D59" s="401" t="s">
        <v>1768</v>
      </c>
      <c r="E59" s="401"/>
      <c r="F59" s="401"/>
      <c r="G59" s="401"/>
      <c r="H59" s="401"/>
      <c r="I59" s="401"/>
      <c r="J59" s="401"/>
      <c r="K59" s="268"/>
    </row>
    <row r="60" spans="2:11" s="1" customFormat="1" ht="15" customHeight="1">
      <c r="B60" s="267"/>
      <c r="C60" s="272"/>
      <c r="D60" s="401" t="s">
        <v>1769</v>
      </c>
      <c r="E60" s="401"/>
      <c r="F60" s="401"/>
      <c r="G60" s="401"/>
      <c r="H60" s="401"/>
      <c r="I60" s="401"/>
      <c r="J60" s="401"/>
      <c r="K60" s="268"/>
    </row>
    <row r="61" spans="2:11" s="1" customFormat="1" ht="15" customHeight="1">
      <c r="B61" s="267"/>
      <c r="C61" s="272"/>
      <c r="D61" s="401" t="s">
        <v>1770</v>
      </c>
      <c r="E61" s="401"/>
      <c r="F61" s="401"/>
      <c r="G61" s="401"/>
      <c r="H61" s="401"/>
      <c r="I61" s="401"/>
      <c r="J61" s="401"/>
      <c r="K61" s="268"/>
    </row>
    <row r="62" spans="2:11" s="1" customFormat="1" ht="15" customHeight="1">
      <c r="B62" s="267"/>
      <c r="C62" s="272"/>
      <c r="D62" s="403" t="s">
        <v>1771</v>
      </c>
      <c r="E62" s="403"/>
      <c r="F62" s="403"/>
      <c r="G62" s="403"/>
      <c r="H62" s="403"/>
      <c r="I62" s="403"/>
      <c r="J62" s="403"/>
      <c r="K62" s="268"/>
    </row>
    <row r="63" spans="2:11" s="1" customFormat="1" ht="15" customHeight="1">
      <c r="B63" s="267"/>
      <c r="C63" s="272"/>
      <c r="D63" s="401" t="s">
        <v>1772</v>
      </c>
      <c r="E63" s="401"/>
      <c r="F63" s="401"/>
      <c r="G63" s="401"/>
      <c r="H63" s="401"/>
      <c r="I63" s="401"/>
      <c r="J63" s="401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401" t="s">
        <v>1773</v>
      </c>
      <c r="E65" s="401"/>
      <c r="F65" s="401"/>
      <c r="G65" s="401"/>
      <c r="H65" s="401"/>
      <c r="I65" s="401"/>
      <c r="J65" s="401"/>
      <c r="K65" s="268"/>
    </row>
    <row r="66" spans="2:11" s="1" customFormat="1" ht="15" customHeight="1">
      <c r="B66" s="267"/>
      <c r="C66" s="272"/>
      <c r="D66" s="403" t="s">
        <v>1774</v>
      </c>
      <c r="E66" s="403"/>
      <c r="F66" s="403"/>
      <c r="G66" s="403"/>
      <c r="H66" s="403"/>
      <c r="I66" s="403"/>
      <c r="J66" s="403"/>
      <c r="K66" s="268"/>
    </row>
    <row r="67" spans="2:11" s="1" customFormat="1" ht="15" customHeight="1">
      <c r="B67" s="267"/>
      <c r="C67" s="272"/>
      <c r="D67" s="401" t="s">
        <v>1775</v>
      </c>
      <c r="E67" s="401"/>
      <c r="F67" s="401"/>
      <c r="G67" s="401"/>
      <c r="H67" s="401"/>
      <c r="I67" s="401"/>
      <c r="J67" s="401"/>
      <c r="K67" s="268"/>
    </row>
    <row r="68" spans="2:11" s="1" customFormat="1" ht="15" customHeight="1">
      <c r="B68" s="267"/>
      <c r="C68" s="272"/>
      <c r="D68" s="401" t="s">
        <v>1776</v>
      </c>
      <c r="E68" s="401"/>
      <c r="F68" s="401"/>
      <c r="G68" s="401"/>
      <c r="H68" s="401"/>
      <c r="I68" s="401"/>
      <c r="J68" s="401"/>
      <c r="K68" s="268"/>
    </row>
    <row r="69" spans="2:11" s="1" customFormat="1" ht="15" customHeight="1">
      <c r="B69" s="267"/>
      <c r="C69" s="272"/>
      <c r="D69" s="401" t="s">
        <v>1777</v>
      </c>
      <c r="E69" s="401"/>
      <c r="F69" s="401"/>
      <c r="G69" s="401"/>
      <c r="H69" s="401"/>
      <c r="I69" s="401"/>
      <c r="J69" s="401"/>
      <c r="K69" s="268"/>
    </row>
    <row r="70" spans="2:11" s="1" customFormat="1" ht="15" customHeight="1">
      <c r="B70" s="267"/>
      <c r="C70" s="272"/>
      <c r="D70" s="401" t="s">
        <v>1778</v>
      </c>
      <c r="E70" s="401"/>
      <c r="F70" s="401"/>
      <c r="G70" s="401"/>
      <c r="H70" s="401"/>
      <c r="I70" s="401"/>
      <c r="J70" s="401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396" t="s">
        <v>1779</v>
      </c>
      <c r="D75" s="396"/>
      <c r="E75" s="396"/>
      <c r="F75" s="396"/>
      <c r="G75" s="396"/>
      <c r="H75" s="396"/>
      <c r="I75" s="396"/>
      <c r="J75" s="396"/>
      <c r="K75" s="285"/>
    </row>
    <row r="76" spans="2:11" s="1" customFormat="1" ht="17.25" customHeight="1">
      <c r="B76" s="284"/>
      <c r="C76" s="286" t="s">
        <v>1780</v>
      </c>
      <c r="D76" s="286"/>
      <c r="E76" s="286"/>
      <c r="F76" s="286" t="s">
        <v>1781</v>
      </c>
      <c r="G76" s="287"/>
      <c r="H76" s="286" t="s">
        <v>58</v>
      </c>
      <c r="I76" s="286" t="s">
        <v>61</v>
      </c>
      <c r="J76" s="286" t="s">
        <v>1782</v>
      </c>
      <c r="K76" s="285"/>
    </row>
    <row r="77" spans="2:11" s="1" customFormat="1" ht="17.25" customHeight="1">
      <c r="B77" s="284"/>
      <c r="C77" s="288" t="s">
        <v>1783</v>
      </c>
      <c r="D77" s="288"/>
      <c r="E77" s="288"/>
      <c r="F77" s="289" t="s">
        <v>1784</v>
      </c>
      <c r="G77" s="290"/>
      <c r="H77" s="288"/>
      <c r="I77" s="288"/>
      <c r="J77" s="288" t="s">
        <v>1785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57</v>
      </c>
      <c r="D79" s="293"/>
      <c r="E79" s="293"/>
      <c r="F79" s="294" t="s">
        <v>1786</v>
      </c>
      <c r="G79" s="295"/>
      <c r="H79" s="273" t="s">
        <v>1787</v>
      </c>
      <c r="I79" s="273" t="s">
        <v>1788</v>
      </c>
      <c r="J79" s="273">
        <v>20</v>
      </c>
      <c r="K79" s="285"/>
    </row>
    <row r="80" spans="2:11" s="1" customFormat="1" ht="15" customHeight="1">
      <c r="B80" s="284"/>
      <c r="C80" s="273" t="s">
        <v>1789</v>
      </c>
      <c r="D80" s="273"/>
      <c r="E80" s="273"/>
      <c r="F80" s="294" t="s">
        <v>1786</v>
      </c>
      <c r="G80" s="295"/>
      <c r="H80" s="273" t="s">
        <v>1790</v>
      </c>
      <c r="I80" s="273" t="s">
        <v>1788</v>
      </c>
      <c r="J80" s="273">
        <v>120</v>
      </c>
      <c r="K80" s="285"/>
    </row>
    <row r="81" spans="2:11" s="1" customFormat="1" ht="15" customHeight="1">
      <c r="B81" s="296"/>
      <c r="C81" s="273" t="s">
        <v>1791</v>
      </c>
      <c r="D81" s="273"/>
      <c r="E81" s="273"/>
      <c r="F81" s="294" t="s">
        <v>1792</v>
      </c>
      <c r="G81" s="295"/>
      <c r="H81" s="273" t="s">
        <v>1793</v>
      </c>
      <c r="I81" s="273" t="s">
        <v>1788</v>
      </c>
      <c r="J81" s="273">
        <v>50</v>
      </c>
      <c r="K81" s="285"/>
    </row>
    <row r="82" spans="2:11" s="1" customFormat="1" ht="15" customHeight="1">
      <c r="B82" s="296"/>
      <c r="C82" s="273" t="s">
        <v>1794</v>
      </c>
      <c r="D82" s="273"/>
      <c r="E82" s="273"/>
      <c r="F82" s="294" t="s">
        <v>1786</v>
      </c>
      <c r="G82" s="295"/>
      <c r="H82" s="273" t="s">
        <v>1795</v>
      </c>
      <c r="I82" s="273" t="s">
        <v>1796</v>
      </c>
      <c r="J82" s="273"/>
      <c r="K82" s="285"/>
    </row>
    <row r="83" spans="2:11" s="1" customFormat="1" ht="15" customHeight="1">
      <c r="B83" s="296"/>
      <c r="C83" s="297" t="s">
        <v>1797</v>
      </c>
      <c r="D83" s="297"/>
      <c r="E83" s="297"/>
      <c r="F83" s="298" t="s">
        <v>1792</v>
      </c>
      <c r="G83" s="297"/>
      <c r="H83" s="297" t="s">
        <v>1798</v>
      </c>
      <c r="I83" s="297" t="s">
        <v>1788</v>
      </c>
      <c r="J83" s="297">
        <v>15</v>
      </c>
      <c r="K83" s="285"/>
    </row>
    <row r="84" spans="2:11" s="1" customFormat="1" ht="15" customHeight="1">
      <c r="B84" s="296"/>
      <c r="C84" s="297" t="s">
        <v>1799</v>
      </c>
      <c r="D84" s="297"/>
      <c r="E84" s="297"/>
      <c r="F84" s="298" t="s">
        <v>1792</v>
      </c>
      <c r="G84" s="297"/>
      <c r="H84" s="297" t="s">
        <v>1800</v>
      </c>
      <c r="I84" s="297" t="s">
        <v>1788</v>
      </c>
      <c r="J84" s="297">
        <v>15</v>
      </c>
      <c r="K84" s="285"/>
    </row>
    <row r="85" spans="2:11" s="1" customFormat="1" ht="15" customHeight="1">
      <c r="B85" s="296"/>
      <c r="C85" s="297" t="s">
        <v>1801</v>
      </c>
      <c r="D85" s="297"/>
      <c r="E85" s="297"/>
      <c r="F85" s="298" t="s">
        <v>1792</v>
      </c>
      <c r="G85" s="297"/>
      <c r="H85" s="297" t="s">
        <v>1802</v>
      </c>
      <c r="I85" s="297" t="s">
        <v>1788</v>
      </c>
      <c r="J85" s="297">
        <v>20</v>
      </c>
      <c r="K85" s="285"/>
    </row>
    <row r="86" spans="2:11" s="1" customFormat="1" ht="15" customHeight="1">
      <c r="B86" s="296"/>
      <c r="C86" s="297" t="s">
        <v>1803</v>
      </c>
      <c r="D86" s="297"/>
      <c r="E86" s="297"/>
      <c r="F86" s="298" t="s">
        <v>1792</v>
      </c>
      <c r="G86" s="297"/>
      <c r="H86" s="297" t="s">
        <v>1804</v>
      </c>
      <c r="I86" s="297" t="s">
        <v>1788</v>
      </c>
      <c r="J86" s="297">
        <v>20</v>
      </c>
      <c r="K86" s="285"/>
    </row>
    <row r="87" spans="2:11" s="1" customFormat="1" ht="15" customHeight="1">
      <c r="B87" s="296"/>
      <c r="C87" s="273" t="s">
        <v>1805</v>
      </c>
      <c r="D87" s="273"/>
      <c r="E87" s="273"/>
      <c r="F87" s="294" t="s">
        <v>1792</v>
      </c>
      <c r="G87" s="295"/>
      <c r="H87" s="273" t="s">
        <v>1806</v>
      </c>
      <c r="I87" s="273" t="s">
        <v>1788</v>
      </c>
      <c r="J87" s="273">
        <v>50</v>
      </c>
      <c r="K87" s="285"/>
    </row>
    <row r="88" spans="2:11" s="1" customFormat="1" ht="15" customHeight="1">
      <c r="B88" s="296"/>
      <c r="C88" s="273" t="s">
        <v>1807</v>
      </c>
      <c r="D88" s="273"/>
      <c r="E88" s="273"/>
      <c r="F88" s="294" t="s">
        <v>1792</v>
      </c>
      <c r="G88" s="295"/>
      <c r="H88" s="273" t="s">
        <v>1808</v>
      </c>
      <c r="I88" s="273" t="s">
        <v>1788</v>
      </c>
      <c r="J88" s="273">
        <v>20</v>
      </c>
      <c r="K88" s="285"/>
    </row>
    <row r="89" spans="2:11" s="1" customFormat="1" ht="15" customHeight="1">
      <c r="B89" s="296"/>
      <c r="C89" s="273" t="s">
        <v>1809</v>
      </c>
      <c r="D89" s="273"/>
      <c r="E89" s="273"/>
      <c r="F89" s="294" t="s">
        <v>1792</v>
      </c>
      <c r="G89" s="295"/>
      <c r="H89" s="273" t="s">
        <v>1810</v>
      </c>
      <c r="I89" s="273" t="s">
        <v>1788</v>
      </c>
      <c r="J89" s="273">
        <v>20</v>
      </c>
      <c r="K89" s="285"/>
    </row>
    <row r="90" spans="2:11" s="1" customFormat="1" ht="15" customHeight="1">
      <c r="B90" s="296"/>
      <c r="C90" s="273" t="s">
        <v>1811</v>
      </c>
      <c r="D90" s="273"/>
      <c r="E90" s="273"/>
      <c r="F90" s="294" t="s">
        <v>1792</v>
      </c>
      <c r="G90" s="295"/>
      <c r="H90" s="273" t="s">
        <v>1812</v>
      </c>
      <c r="I90" s="273" t="s">
        <v>1788</v>
      </c>
      <c r="J90" s="273">
        <v>50</v>
      </c>
      <c r="K90" s="285"/>
    </row>
    <row r="91" spans="2:11" s="1" customFormat="1" ht="15" customHeight="1">
      <c r="B91" s="296"/>
      <c r="C91" s="273" t="s">
        <v>1813</v>
      </c>
      <c r="D91" s="273"/>
      <c r="E91" s="273"/>
      <c r="F91" s="294" t="s">
        <v>1792</v>
      </c>
      <c r="G91" s="295"/>
      <c r="H91" s="273" t="s">
        <v>1813</v>
      </c>
      <c r="I91" s="273" t="s">
        <v>1788</v>
      </c>
      <c r="J91" s="273">
        <v>50</v>
      </c>
      <c r="K91" s="285"/>
    </row>
    <row r="92" spans="2:11" s="1" customFormat="1" ht="15" customHeight="1">
      <c r="B92" s="296"/>
      <c r="C92" s="273" t="s">
        <v>1814</v>
      </c>
      <c r="D92" s="273"/>
      <c r="E92" s="273"/>
      <c r="F92" s="294" t="s">
        <v>1792</v>
      </c>
      <c r="G92" s="295"/>
      <c r="H92" s="273" t="s">
        <v>1815</v>
      </c>
      <c r="I92" s="273" t="s">
        <v>1788</v>
      </c>
      <c r="J92" s="273">
        <v>255</v>
      </c>
      <c r="K92" s="285"/>
    </row>
    <row r="93" spans="2:11" s="1" customFormat="1" ht="15" customHeight="1">
      <c r="B93" s="296"/>
      <c r="C93" s="273" t="s">
        <v>1816</v>
      </c>
      <c r="D93" s="273"/>
      <c r="E93" s="273"/>
      <c r="F93" s="294" t="s">
        <v>1786</v>
      </c>
      <c r="G93" s="295"/>
      <c r="H93" s="273" t="s">
        <v>1817</v>
      </c>
      <c r="I93" s="273" t="s">
        <v>1818</v>
      </c>
      <c r="J93" s="273"/>
      <c r="K93" s="285"/>
    </row>
    <row r="94" spans="2:11" s="1" customFormat="1" ht="15" customHeight="1">
      <c r="B94" s="296"/>
      <c r="C94" s="273" t="s">
        <v>1819</v>
      </c>
      <c r="D94" s="273"/>
      <c r="E94" s="273"/>
      <c r="F94" s="294" t="s">
        <v>1786</v>
      </c>
      <c r="G94" s="295"/>
      <c r="H94" s="273" t="s">
        <v>1820</v>
      </c>
      <c r="I94" s="273" t="s">
        <v>1821</v>
      </c>
      <c r="J94" s="273"/>
      <c r="K94" s="285"/>
    </row>
    <row r="95" spans="2:11" s="1" customFormat="1" ht="15" customHeight="1">
      <c r="B95" s="296"/>
      <c r="C95" s="273" t="s">
        <v>1822</v>
      </c>
      <c r="D95" s="273"/>
      <c r="E95" s="273"/>
      <c r="F95" s="294" t="s">
        <v>1786</v>
      </c>
      <c r="G95" s="295"/>
      <c r="H95" s="273" t="s">
        <v>1822</v>
      </c>
      <c r="I95" s="273" t="s">
        <v>1821</v>
      </c>
      <c r="J95" s="273"/>
      <c r="K95" s="285"/>
    </row>
    <row r="96" spans="2:11" s="1" customFormat="1" ht="15" customHeight="1">
      <c r="B96" s="296"/>
      <c r="C96" s="273" t="s">
        <v>42</v>
      </c>
      <c r="D96" s="273"/>
      <c r="E96" s="273"/>
      <c r="F96" s="294" t="s">
        <v>1786</v>
      </c>
      <c r="G96" s="295"/>
      <c r="H96" s="273" t="s">
        <v>1823</v>
      </c>
      <c r="I96" s="273" t="s">
        <v>1821</v>
      </c>
      <c r="J96" s="273"/>
      <c r="K96" s="285"/>
    </row>
    <row r="97" spans="2:11" s="1" customFormat="1" ht="15" customHeight="1">
      <c r="B97" s="296"/>
      <c r="C97" s="273" t="s">
        <v>52</v>
      </c>
      <c r="D97" s="273"/>
      <c r="E97" s="273"/>
      <c r="F97" s="294" t="s">
        <v>1786</v>
      </c>
      <c r="G97" s="295"/>
      <c r="H97" s="273" t="s">
        <v>1824</v>
      </c>
      <c r="I97" s="273" t="s">
        <v>1821</v>
      </c>
      <c r="J97" s="273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396" t="s">
        <v>1825</v>
      </c>
      <c r="D102" s="396"/>
      <c r="E102" s="396"/>
      <c r="F102" s="396"/>
      <c r="G102" s="396"/>
      <c r="H102" s="396"/>
      <c r="I102" s="396"/>
      <c r="J102" s="396"/>
      <c r="K102" s="285"/>
    </row>
    <row r="103" spans="2:11" s="1" customFormat="1" ht="17.25" customHeight="1">
      <c r="B103" s="284"/>
      <c r="C103" s="286" t="s">
        <v>1780</v>
      </c>
      <c r="D103" s="286"/>
      <c r="E103" s="286"/>
      <c r="F103" s="286" t="s">
        <v>1781</v>
      </c>
      <c r="G103" s="287"/>
      <c r="H103" s="286" t="s">
        <v>58</v>
      </c>
      <c r="I103" s="286" t="s">
        <v>61</v>
      </c>
      <c r="J103" s="286" t="s">
        <v>1782</v>
      </c>
      <c r="K103" s="285"/>
    </row>
    <row r="104" spans="2:11" s="1" customFormat="1" ht="17.25" customHeight="1">
      <c r="B104" s="284"/>
      <c r="C104" s="288" t="s">
        <v>1783</v>
      </c>
      <c r="D104" s="288"/>
      <c r="E104" s="288"/>
      <c r="F104" s="289" t="s">
        <v>1784</v>
      </c>
      <c r="G104" s="290"/>
      <c r="H104" s="288"/>
      <c r="I104" s="288"/>
      <c r="J104" s="288" t="s">
        <v>1785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4"/>
      <c r="C106" s="273" t="s">
        <v>57</v>
      </c>
      <c r="D106" s="293"/>
      <c r="E106" s="293"/>
      <c r="F106" s="294" t="s">
        <v>1786</v>
      </c>
      <c r="G106" s="273"/>
      <c r="H106" s="273" t="s">
        <v>1826</v>
      </c>
      <c r="I106" s="273" t="s">
        <v>1788</v>
      </c>
      <c r="J106" s="273">
        <v>20</v>
      </c>
      <c r="K106" s="285"/>
    </row>
    <row r="107" spans="2:11" s="1" customFormat="1" ht="15" customHeight="1">
      <c r="B107" s="284"/>
      <c r="C107" s="273" t="s">
        <v>1789</v>
      </c>
      <c r="D107" s="273"/>
      <c r="E107" s="273"/>
      <c r="F107" s="294" t="s">
        <v>1786</v>
      </c>
      <c r="G107" s="273"/>
      <c r="H107" s="273" t="s">
        <v>1826</v>
      </c>
      <c r="I107" s="273" t="s">
        <v>1788</v>
      </c>
      <c r="J107" s="273">
        <v>120</v>
      </c>
      <c r="K107" s="285"/>
    </row>
    <row r="108" spans="2:11" s="1" customFormat="1" ht="15" customHeight="1">
      <c r="B108" s="296"/>
      <c r="C108" s="273" t="s">
        <v>1791</v>
      </c>
      <c r="D108" s="273"/>
      <c r="E108" s="273"/>
      <c r="F108" s="294" t="s">
        <v>1792</v>
      </c>
      <c r="G108" s="273"/>
      <c r="H108" s="273" t="s">
        <v>1826</v>
      </c>
      <c r="I108" s="273" t="s">
        <v>1788</v>
      </c>
      <c r="J108" s="273">
        <v>50</v>
      </c>
      <c r="K108" s="285"/>
    </row>
    <row r="109" spans="2:11" s="1" customFormat="1" ht="15" customHeight="1">
      <c r="B109" s="296"/>
      <c r="C109" s="273" t="s">
        <v>1794</v>
      </c>
      <c r="D109" s="273"/>
      <c r="E109" s="273"/>
      <c r="F109" s="294" t="s">
        <v>1786</v>
      </c>
      <c r="G109" s="273"/>
      <c r="H109" s="273" t="s">
        <v>1826</v>
      </c>
      <c r="I109" s="273" t="s">
        <v>1796</v>
      </c>
      <c r="J109" s="273"/>
      <c r="K109" s="285"/>
    </row>
    <row r="110" spans="2:11" s="1" customFormat="1" ht="15" customHeight="1">
      <c r="B110" s="296"/>
      <c r="C110" s="273" t="s">
        <v>1805</v>
      </c>
      <c r="D110" s="273"/>
      <c r="E110" s="273"/>
      <c r="F110" s="294" t="s">
        <v>1792</v>
      </c>
      <c r="G110" s="273"/>
      <c r="H110" s="273" t="s">
        <v>1826</v>
      </c>
      <c r="I110" s="273" t="s">
        <v>1788</v>
      </c>
      <c r="J110" s="273">
        <v>50</v>
      </c>
      <c r="K110" s="285"/>
    </row>
    <row r="111" spans="2:11" s="1" customFormat="1" ht="15" customHeight="1">
      <c r="B111" s="296"/>
      <c r="C111" s="273" t="s">
        <v>1813</v>
      </c>
      <c r="D111" s="273"/>
      <c r="E111" s="273"/>
      <c r="F111" s="294" t="s">
        <v>1792</v>
      </c>
      <c r="G111" s="273"/>
      <c r="H111" s="273" t="s">
        <v>1826</v>
      </c>
      <c r="I111" s="273" t="s">
        <v>1788</v>
      </c>
      <c r="J111" s="273">
        <v>50</v>
      </c>
      <c r="K111" s="285"/>
    </row>
    <row r="112" spans="2:11" s="1" customFormat="1" ht="15" customHeight="1">
      <c r="B112" s="296"/>
      <c r="C112" s="273" t="s">
        <v>1811</v>
      </c>
      <c r="D112" s="273"/>
      <c r="E112" s="273"/>
      <c r="F112" s="294" t="s">
        <v>1792</v>
      </c>
      <c r="G112" s="273"/>
      <c r="H112" s="273" t="s">
        <v>1826</v>
      </c>
      <c r="I112" s="273" t="s">
        <v>1788</v>
      </c>
      <c r="J112" s="273">
        <v>50</v>
      </c>
      <c r="K112" s="285"/>
    </row>
    <row r="113" spans="2:11" s="1" customFormat="1" ht="15" customHeight="1">
      <c r="B113" s="296"/>
      <c r="C113" s="273" t="s">
        <v>57</v>
      </c>
      <c r="D113" s="273"/>
      <c r="E113" s="273"/>
      <c r="F113" s="294" t="s">
        <v>1786</v>
      </c>
      <c r="G113" s="273"/>
      <c r="H113" s="273" t="s">
        <v>1827</v>
      </c>
      <c r="I113" s="273" t="s">
        <v>1788</v>
      </c>
      <c r="J113" s="273">
        <v>20</v>
      </c>
      <c r="K113" s="285"/>
    </row>
    <row r="114" spans="2:11" s="1" customFormat="1" ht="15" customHeight="1">
      <c r="B114" s="296"/>
      <c r="C114" s="273" t="s">
        <v>1828</v>
      </c>
      <c r="D114" s="273"/>
      <c r="E114" s="273"/>
      <c r="F114" s="294" t="s">
        <v>1786</v>
      </c>
      <c r="G114" s="273"/>
      <c r="H114" s="273" t="s">
        <v>1829</v>
      </c>
      <c r="I114" s="273" t="s">
        <v>1788</v>
      </c>
      <c r="J114" s="273">
        <v>120</v>
      </c>
      <c r="K114" s="285"/>
    </row>
    <row r="115" spans="2:11" s="1" customFormat="1" ht="15" customHeight="1">
      <c r="B115" s="296"/>
      <c r="C115" s="273" t="s">
        <v>42</v>
      </c>
      <c r="D115" s="273"/>
      <c r="E115" s="273"/>
      <c r="F115" s="294" t="s">
        <v>1786</v>
      </c>
      <c r="G115" s="273"/>
      <c r="H115" s="273" t="s">
        <v>1830</v>
      </c>
      <c r="I115" s="273" t="s">
        <v>1821</v>
      </c>
      <c r="J115" s="273"/>
      <c r="K115" s="285"/>
    </row>
    <row r="116" spans="2:11" s="1" customFormat="1" ht="15" customHeight="1">
      <c r="B116" s="296"/>
      <c r="C116" s="273" t="s">
        <v>52</v>
      </c>
      <c r="D116" s="273"/>
      <c r="E116" s="273"/>
      <c r="F116" s="294" t="s">
        <v>1786</v>
      </c>
      <c r="G116" s="273"/>
      <c r="H116" s="273" t="s">
        <v>1831</v>
      </c>
      <c r="I116" s="273" t="s">
        <v>1821</v>
      </c>
      <c r="J116" s="273"/>
      <c r="K116" s="285"/>
    </row>
    <row r="117" spans="2:11" s="1" customFormat="1" ht="15" customHeight="1">
      <c r="B117" s="296"/>
      <c r="C117" s="273" t="s">
        <v>61</v>
      </c>
      <c r="D117" s="273"/>
      <c r="E117" s="273"/>
      <c r="F117" s="294" t="s">
        <v>1786</v>
      </c>
      <c r="G117" s="273"/>
      <c r="H117" s="273" t="s">
        <v>1832</v>
      </c>
      <c r="I117" s="273" t="s">
        <v>1833</v>
      </c>
      <c r="J117" s="273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397" t="s">
        <v>1834</v>
      </c>
      <c r="D122" s="397"/>
      <c r="E122" s="397"/>
      <c r="F122" s="397"/>
      <c r="G122" s="397"/>
      <c r="H122" s="397"/>
      <c r="I122" s="397"/>
      <c r="J122" s="397"/>
      <c r="K122" s="313"/>
    </row>
    <row r="123" spans="2:11" s="1" customFormat="1" ht="17.25" customHeight="1">
      <c r="B123" s="314"/>
      <c r="C123" s="286" t="s">
        <v>1780</v>
      </c>
      <c r="D123" s="286"/>
      <c r="E123" s="286"/>
      <c r="F123" s="286" t="s">
        <v>1781</v>
      </c>
      <c r="G123" s="287"/>
      <c r="H123" s="286" t="s">
        <v>58</v>
      </c>
      <c r="I123" s="286" t="s">
        <v>61</v>
      </c>
      <c r="J123" s="286" t="s">
        <v>1782</v>
      </c>
      <c r="K123" s="315"/>
    </row>
    <row r="124" spans="2:11" s="1" customFormat="1" ht="17.25" customHeight="1">
      <c r="B124" s="314"/>
      <c r="C124" s="288" t="s">
        <v>1783</v>
      </c>
      <c r="D124" s="288"/>
      <c r="E124" s="288"/>
      <c r="F124" s="289" t="s">
        <v>1784</v>
      </c>
      <c r="G124" s="290"/>
      <c r="H124" s="288"/>
      <c r="I124" s="288"/>
      <c r="J124" s="288" t="s">
        <v>1785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3" t="s">
        <v>1789</v>
      </c>
      <c r="D126" s="293"/>
      <c r="E126" s="293"/>
      <c r="F126" s="294" t="s">
        <v>1786</v>
      </c>
      <c r="G126" s="273"/>
      <c r="H126" s="273" t="s">
        <v>1826</v>
      </c>
      <c r="I126" s="273" t="s">
        <v>1788</v>
      </c>
      <c r="J126" s="273">
        <v>120</v>
      </c>
      <c r="K126" s="319"/>
    </row>
    <row r="127" spans="2:11" s="1" customFormat="1" ht="15" customHeight="1">
      <c r="B127" s="316"/>
      <c r="C127" s="273" t="s">
        <v>1835</v>
      </c>
      <c r="D127" s="273"/>
      <c r="E127" s="273"/>
      <c r="F127" s="294" t="s">
        <v>1786</v>
      </c>
      <c r="G127" s="273"/>
      <c r="H127" s="273" t="s">
        <v>1836</v>
      </c>
      <c r="I127" s="273" t="s">
        <v>1788</v>
      </c>
      <c r="J127" s="273" t="s">
        <v>1837</v>
      </c>
      <c r="K127" s="319"/>
    </row>
    <row r="128" spans="2:11" s="1" customFormat="1" ht="15" customHeight="1">
      <c r="B128" s="316"/>
      <c r="C128" s="273" t="s">
        <v>88</v>
      </c>
      <c r="D128" s="273"/>
      <c r="E128" s="273"/>
      <c r="F128" s="294" t="s">
        <v>1786</v>
      </c>
      <c r="G128" s="273"/>
      <c r="H128" s="273" t="s">
        <v>1838</v>
      </c>
      <c r="I128" s="273" t="s">
        <v>1788</v>
      </c>
      <c r="J128" s="273" t="s">
        <v>1837</v>
      </c>
      <c r="K128" s="319"/>
    </row>
    <row r="129" spans="2:11" s="1" customFormat="1" ht="15" customHeight="1">
      <c r="B129" s="316"/>
      <c r="C129" s="273" t="s">
        <v>1797</v>
      </c>
      <c r="D129" s="273"/>
      <c r="E129" s="273"/>
      <c r="F129" s="294" t="s">
        <v>1792</v>
      </c>
      <c r="G129" s="273"/>
      <c r="H129" s="273" t="s">
        <v>1798</v>
      </c>
      <c r="I129" s="273" t="s">
        <v>1788</v>
      </c>
      <c r="J129" s="273">
        <v>15</v>
      </c>
      <c r="K129" s="319"/>
    </row>
    <row r="130" spans="2:11" s="1" customFormat="1" ht="15" customHeight="1">
      <c r="B130" s="316"/>
      <c r="C130" s="297" t="s">
        <v>1799</v>
      </c>
      <c r="D130" s="297"/>
      <c r="E130" s="297"/>
      <c r="F130" s="298" t="s">
        <v>1792</v>
      </c>
      <c r="G130" s="297"/>
      <c r="H130" s="297" t="s">
        <v>1800</v>
      </c>
      <c r="I130" s="297" t="s">
        <v>1788</v>
      </c>
      <c r="J130" s="297">
        <v>15</v>
      </c>
      <c r="K130" s="319"/>
    </row>
    <row r="131" spans="2:11" s="1" customFormat="1" ht="15" customHeight="1">
      <c r="B131" s="316"/>
      <c r="C131" s="297" t="s">
        <v>1801</v>
      </c>
      <c r="D131" s="297"/>
      <c r="E131" s="297"/>
      <c r="F131" s="298" t="s">
        <v>1792</v>
      </c>
      <c r="G131" s="297"/>
      <c r="H131" s="297" t="s">
        <v>1802</v>
      </c>
      <c r="I131" s="297" t="s">
        <v>1788</v>
      </c>
      <c r="J131" s="297">
        <v>20</v>
      </c>
      <c r="K131" s="319"/>
    </row>
    <row r="132" spans="2:11" s="1" customFormat="1" ht="15" customHeight="1">
      <c r="B132" s="316"/>
      <c r="C132" s="297" t="s">
        <v>1803</v>
      </c>
      <c r="D132" s="297"/>
      <c r="E132" s="297"/>
      <c r="F132" s="298" t="s">
        <v>1792</v>
      </c>
      <c r="G132" s="297"/>
      <c r="H132" s="297" t="s">
        <v>1804</v>
      </c>
      <c r="I132" s="297" t="s">
        <v>1788</v>
      </c>
      <c r="J132" s="297">
        <v>20</v>
      </c>
      <c r="K132" s="319"/>
    </row>
    <row r="133" spans="2:11" s="1" customFormat="1" ht="15" customHeight="1">
      <c r="B133" s="316"/>
      <c r="C133" s="273" t="s">
        <v>1791</v>
      </c>
      <c r="D133" s="273"/>
      <c r="E133" s="273"/>
      <c r="F133" s="294" t="s">
        <v>1792</v>
      </c>
      <c r="G133" s="273"/>
      <c r="H133" s="273" t="s">
        <v>1826</v>
      </c>
      <c r="I133" s="273" t="s">
        <v>1788</v>
      </c>
      <c r="J133" s="273">
        <v>50</v>
      </c>
      <c r="K133" s="319"/>
    </row>
    <row r="134" spans="2:11" s="1" customFormat="1" ht="15" customHeight="1">
      <c r="B134" s="316"/>
      <c r="C134" s="273" t="s">
        <v>1805</v>
      </c>
      <c r="D134" s="273"/>
      <c r="E134" s="273"/>
      <c r="F134" s="294" t="s">
        <v>1792</v>
      </c>
      <c r="G134" s="273"/>
      <c r="H134" s="273" t="s">
        <v>1826</v>
      </c>
      <c r="I134" s="273" t="s">
        <v>1788</v>
      </c>
      <c r="J134" s="273">
        <v>50</v>
      </c>
      <c r="K134" s="319"/>
    </row>
    <row r="135" spans="2:11" s="1" customFormat="1" ht="15" customHeight="1">
      <c r="B135" s="316"/>
      <c r="C135" s="273" t="s">
        <v>1811</v>
      </c>
      <c r="D135" s="273"/>
      <c r="E135" s="273"/>
      <c r="F135" s="294" t="s">
        <v>1792</v>
      </c>
      <c r="G135" s="273"/>
      <c r="H135" s="273" t="s">
        <v>1826</v>
      </c>
      <c r="I135" s="273" t="s">
        <v>1788</v>
      </c>
      <c r="J135" s="273">
        <v>50</v>
      </c>
      <c r="K135" s="319"/>
    </row>
    <row r="136" spans="2:11" s="1" customFormat="1" ht="15" customHeight="1">
      <c r="B136" s="316"/>
      <c r="C136" s="273" t="s">
        <v>1813</v>
      </c>
      <c r="D136" s="273"/>
      <c r="E136" s="273"/>
      <c r="F136" s="294" t="s">
        <v>1792</v>
      </c>
      <c r="G136" s="273"/>
      <c r="H136" s="273" t="s">
        <v>1826</v>
      </c>
      <c r="I136" s="273" t="s">
        <v>1788</v>
      </c>
      <c r="J136" s="273">
        <v>50</v>
      </c>
      <c r="K136" s="319"/>
    </row>
    <row r="137" spans="2:11" s="1" customFormat="1" ht="15" customHeight="1">
      <c r="B137" s="316"/>
      <c r="C137" s="273" t="s">
        <v>1814</v>
      </c>
      <c r="D137" s="273"/>
      <c r="E137" s="273"/>
      <c r="F137" s="294" t="s">
        <v>1792</v>
      </c>
      <c r="G137" s="273"/>
      <c r="H137" s="273" t="s">
        <v>1839</v>
      </c>
      <c r="I137" s="273" t="s">
        <v>1788</v>
      </c>
      <c r="J137" s="273">
        <v>255</v>
      </c>
      <c r="K137" s="319"/>
    </row>
    <row r="138" spans="2:11" s="1" customFormat="1" ht="15" customHeight="1">
      <c r="B138" s="316"/>
      <c r="C138" s="273" t="s">
        <v>1816</v>
      </c>
      <c r="D138" s="273"/>
      <c r="E138" s="273"/>
      <c r="F138" s="294" t="s">
        <v>1786</v>
      </c>
      <c r="G138" s="273"/>
      <c r="H138" s="273" t="s">
        <v>1840</v>
      </c>
      <c r="I138" s="273" t="s">
        <v>1818</v>
      </c>
      <c r="J138" s="273"/>
      <c r="K138" s="319"/>
    </row>
    <row r="139" spans="2:11" s="1" customFormat="1" ht="15" customHeight="1">
      <c r="B139" s="316"/>
      <c r="C139" s="273" t="s">
        <v>1819</v>
      </c>
      <c r="D139" s="273"/>
      <c r="E139" s="273"/>
      <c r="F139" s="294" t="s">
        <v>1786</v>
      </c>
      <c r="G139" s="273"/>
      <c r="H139" s="273" t="s">
        <v>1841</v>
      </c>
      <c r="I139" s="273" t="s">
        <v>1821</v>
      </c>
      <c r="J139" s="273"/>
      <c r="K139" s="319"/>
    </row>
    <row r="140" spans="2:11" s="1" customFormat="1" ht="15" customHeight="1">
      <c r="B140" s="316"/>
      <c r="C140" s="273" t="s">
        <v>1822</v>
      </c>
      <c r="D140" s="273"/>
      <c r="E140" s="273"/>
      <c r="F140" s="294" t="s">
        <v>1786</v>
      </c>
      <c r="G140" s="273"/>
      <c r="H140" s="273" t="s">
        <v>1822</v>
      </c>
      <c r="I140" s="273" t="s">
        <v>1821</v>
      </c>
      <c r="J140" s="273"/>
      <c r="K140" s="319"/>
    </row>
    <row r="141" spans="2:11" s="1" customFormat="1" ht="15" customHeight="1">
      <c r="B141" s="316"/>
      <c r="C141" s="273" t="s">
        <v>42</v>
      </c>
      <c r="D141" s="273"/>
      <c r="E141" s="273"/>
      <c r="F141" s="294" t="s">
        <v>1786</v>
      </c>
      <c r="G141" s="273"/>
      <c r="H141" s="273" t="s">
        <v>1842</v>
      </c>
      <c r="I141" s="273" t="s">
        <v>1821</v>
      </c>
      <c r="J141" s="273"/>
      <c r="K141" s="319"/>
    </row>
    <row r="142" spans="2:11" s="1" customFormat="1" ht="15" customHeight="1">
      <c r="B142" s="316"/>
      <c r="C142" s="273" t="s">
        <v>1843</v>
      </c>
      <c r="D142" s="273"/>
      <c r="E142" s="273"/>
      <c r="F142" s="294" t="s">
        <v>1786</v>
      </c>
      <c r="G142" s="273"/>
      <c r="H142" s="273" t="s">
        <v>1844</v>
      </c>
      <c r="I142" s="273" t="s">
        <v>1821</v>
      </c>
      <c r="J142" s="273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396" t="s">
        <v>1845</v>
      </c>
      <c r="D147" s="396"/>
      <c r="E147" s="396"/>
      <c r="F147" s="396"/>
      <c r="G147" s="396"/>
      <c r="H147" s="396"/>
      <c r="I147" s="396"/>
      <c r="J147" s="396"/>
      <c r="K147" s="285"/>
    </row>
    <row r="148" spans="2:11" s="1" customFormat="1" ht="17.25" customHeight="1">
      <c r="B148" s="284"/>
      <c r="C148" s="286" t="s">
        <v>1780</v>
      </c>
      <c r="D148" s="286"/>
      <c r="E148" s="286"/>
      <c r="F148" s="286" t="s">
        <v>1781</v>
      </c>
      <c r="G148" s="287"/>
      <c r="H148" s="286" t="s">
        <v>58</v>
      </c>
      <c r="I148" s="286" t="s">
        <v>61</v>
      </c>
      <c r="J148" s="286" t="s">
        <v>1782</v>
      </c>
      <c r="K148" s="285"/>
    </row>
    <row r="149" spans="2:11" s="1" customFormat="1" ht="17.25" customHeight="1">
      <c r="B149" s="284"/>
      <c r="C149" s="288" t="s">
        <v>1783</v>
      </c>
      <c r="D149" s="288"/>
      <c r="E149" s="288"/>
      <c r="F149" s="289" t="s">
        <v>1784</v>
      </c>
      <c r="G149" s="290"/>
      <c r="H149" s="288"/>
      <c r="I149" s="288"/>
      <c r="J149" s="288" t="s">
        <v>1785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1789</v>
      </c>
      <c r="D151" s="273"/>
      <c r="E151" s="273"/>
      <c r="F151" s="324" t="s">
        <v>1786</v>
      </c>
      <c r="G151" s="273"/>
      <c r="H151" s="323" t="s">
        <v>1826</v>
      </c>
      <c r="I151" s="323" t="s">
        <v>1788</v>
      </c>
      <c r="J151" s="323">
        <v>120</v>
      </c>
      <c r="K151" s="319"/>
    </row>
    <row r="152" spans="2:11" s="1" customFormat="1" ht="15" customHeight="1">
      <c r="B152" s="296"/>
      <c r="C152" s="323" t="s">
        <v>1835</v>
      </c>
      <c r="D152" s="273"/>
      <c r="E152" s="273"/>
      <c r="F152" s="324" t="s">
        <v>1786</v>
      </c>
      <c r="G152" s="273"/>
      <c r="H152" s="323" t="s">
        <v>1846</v>
      </c>
      <c r="I152" s="323" t="s">
        <v>1788</v>
      </c>
      <c r="J152" s="323" t="s">
        <v>1837</v>
      </c>
      <c r="K152" s="319"/>
    </row>
    <row r="153" spans="2:11" s="1" customFormat="1" ht="15" customHeight="1">
      <c r="B153" s="296"/>
      <c r="C153" s="323" t="s">
        <v>88</v>
      </c>
      <c r="D153" s="273"/>
      <c r="E153" s="273"/>
      <c r="F153" s="324" t="s">
        <v>1786</v>
      </c>
      <c r="G153" s="273"/>
      <c r="H153" s="323" t="s">
        <v>1847</v>
      </c>
      <c r="I153" s="323" t="s">
        <v>1788</v>
      </c>
      <c r="J153" s="323" t="s">
        <v>1837</v>
      </c>
      <c r="K153" s="319"/>
    </row>
    <row r="154" spans="2:11" s="1" customFormat="1" ht="15" customHeight="1">
      <c r="B154" s="296"/>
      <c r="C154" s="323" t="s">
        <v>1791</v>
      </c>
      <c r="D154" s="273"/>
      <c r="E154" s="273"/>
      <c r="F154" s="324" t="s">
        <v>1792</v>
      </c>
      <c r="G154" s="273"/>
      <c r="H154" s="323" t="s">
        <v>1826</v>
      </c>
      <c r="I154" s="323" t="s">
        <v>1788</v>
      </c>
      <c r="J154" s="323">
        <v>50</v>
      </c>
      <c r="K154" s="319"/>
    </row>
    <row r="155" spans="2:11" s="1" customFormat="1" ht="15" customHeight="1">
      <c r="B155" s="296"/>
      <c r="C155" s="323" t="s">
        <v>1794</v>
      </c>
      <c r="D155" s="273"/>
      <c r="E155" s="273"/>
      <c r="F155" s="324" t="s">
        <v>1786</v>
      </c>
      <c r="G155" s="273"/>
      <c r="H155" s="323" t="s">
        <v>1826</v>
      </c>
      <c r="I155" s="323" t="s">
        <v>1796</v>
      </c>
      <c r="J155" s="323"/>
      <c r="K155" s="319"/>
    </row>
    <row r="156" spans="2:11" s="1" customFormat="1" ht="15" customHeight="1">
      <c r="B156" s="296"/>
      <c r="C156" s="323" t="s">
        <v>1805</v>
      </c>
      <c r="D156" s="273"/>
      <c r="E156" s="273"/>
      <c r="F156" s="324" t="s">
        <v>1792</v>
      </c>
      <c r="G156" s="273"/>
      <c r="H156" s="323" t="s">
        <v>1826</v>
      </c>
      <c r="I156" s="323" t="s">
        <v>1788</v>
      </c>
      <c r="J156" s="323">
        <v>50</v>
      </c>
      <c r="K156" s="319"/>
    </row>
    <row r="157" spans="2:11" s="1" customFormat="1" ht="15" customHeight="1">
      <c r="B157" s="296"/>
      <c r="C157" s="323" t="s">
        <v>1813</v>
      </c>
      <c r="D157" s="273"/>
      <c r="E157" s="273"/>
      <c r="F157" s="324" t="s">
        <v>1792</v>
      </c>
      <c r="G157" s="273"/>
      <c r="H157" s="323" t="s">
        <v>1826</v>
      </c>
      <c r="I157" s="323" t="s">
        <v>1788</v>
      </c>
      <c r="J157" s="323">
        <v>50</v>
      </c>
      <c r="K157" s="319"/>
    </row>
    <row r="158" spans="2:11" s="1" customFormat="1" ht="15" customHeight="1">
      <c r="B158" s="296"/>
      <c r="C158" s="323" t="s">
        <v>1811</v>
      </c>
      <c r="D158" s="273"/>
      <c r="E158" s="273"/>
      <c r="F158" s="324" t="s">
        <v>1792</v>
      </c>
      <c r="G158" s="273"/>
      <c r="H158" s="323" t="s">
        <v>1826</v>
      </c>
      <c r="I158" s="323" t="s">
        <v>1788</v>
      </c>
      <c r="J158" s="323">
        <v>50</v>
      </c>
      <c r="K158" s="319"/>
    </row>
    <row r="159" spans="2:11" s="1" customFormat="1" ht="15" customHeight="1">
      <c r="B159" s="296"/>
      <c r="C159" s="323" t="s">
        <v>112</v>
      </c>
      <c r="D159" s="273"/>
      <c r="E159" s="273"/>
      <c r="F159" s="324" t="s">
        <v>1786</v>
      </c>
      <c r="G159" s="273"/>
      <c r="H159" s="323" t="s">
        <v>1848</v>
      </c>
      <c r="I159" s="323" t="s">
        <v>1788</v>
      </c>
      <c r="J159" s="323" t="s">
        <v>1849</v>
      </c>
      <c r="K159" s="319"/>
    </row>
    <row r="160" spans="2:11" s="1" customFormat="1" ht="15" customHeight="1">
      <c r="B160" s="296"/>
      <c r="C160" s="323" t="s">
        <v>1850</v>
      </c>
      <c r="D160" s="273"/>
      <c r="E160" s="273"/>
      <c r="F160" s="324" t="s">
        <v>1786</v>
      </c>
      <c r="G160" s="273"/>
      <c r="H160" s="323" t="s">
        <v>1851</v>
      </c>
      <c r="I160" s="323" t="s">
        <v>1821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397" t="s">
        <v>1852</v>
      </c>
      <c r="D165" s="397"/>
      <c r="E165" s="397"/>
      <c r="F165" s="397"/>
      <c r="G165" s="397"/>
      <c r="H165" s="397"/>
      <c r="I165" s="397"/>
      <c r="J165" s="397"/>
      <c r="K165" s="266"/>
    </row>
    <row r="166" spans="2:11" s="1" customFormat="1" ht="17.25" customHeight="1">
      <c r="B166" s="265"/>
      <c r="C166" s="286" t="s">
        <v>1780</v>
      </c>
      <c r="D166" s="286"/>
      <c r="E166" s="286"/>
      <c r="F166" s="286" t="s">
        <v>1781</v>
      </c>
      <c r="G166" s="328"/>
      <c r="H166" s="329" t="s">
        <v>58</v>
      </c>
      <c r="I166" s="329" t="s">
        <v>61</v>
      </c>
      <c r="J166" s="286" t="s">
        <v>1782</v>
      </c>
      <c r="K166" s="266"/>
    </row>
    <row r="167" spans="2:11" s="1" customFormat="1" ht="17.25" customHeight="1">
      <c r="B167" s="267"/>
      <c r="C167" s="288" t="s">
        <v>1783</v>
      </c>
      <c r="D167" s="288"/>
      <c r="E167" s="288"/>
      <c r="F167" s="289" t="s">
        <v>1784</v>
      </c>
      <c r="G167" s="330"/>
      <c r="H167" s="331"/>
      <c r="I167" s="331"/>
      <c r="J167" s="288" t="s">
        <v>1785</v>
      </c>
      <c r="K167" s="268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3" t="s">
        <v>1789</v>
      </c>
      <c r="D169" s="273"/>
      <c r="E169" s="273"/>
      <c r="F169" s="294" t="s">
        <v>1786</v>
      </c>
      <c r="G169" s="273"/>
      <c r="H169" s="273" t="s">
        <v>1826</v>
      </c>
      <c r="I169" s="273" t="s">
        <v>1788</v>
      </c>
      <c r="J169" s="273">
        <v>120</v>
      </c>
      <c r="K169" s="319"/>
    </row>
    <row r="170" spans="2:11" s="1" customFormat="1" ht="15" customHeight="1">
      <c r="B170" s="296"/>
      <c r="C170" s="273" t="s">
        <v>1835</v>
      </c>
      <c r="D170" s="273"/>
      <c r="E170" s="273"/>
      <c r="F170" s="294" t="s">
        <v>1786</v>
      </c>
      <c r="G170" s="273"/>
      <c r="H170" s="273" t="s">
        <v>1836</v>
      </c>
      <c r="I170" s="273" t="s">
        <v>1788</v>
      </c>
      <c r="J170" s="273" t="s">
        <v>1837</v>
      </c>
      <c r="K170" s="319"/>
    </row>
    <row r="171" spans="2:11" s="1" customFormat="1" ht="15" customHeight="1">
      <c r="B171" s="296"/>
      <c r="C171" s="273" t="s">
        <v>88</v>
      </c>
      <c r="D171" s="273"/>
      <c r="E171" s="273"/>
      <c r="F171" s="294" t="s">
        <v>1786</v>
      </c>
      <c r="G171" s="273"/>
      <c r="H171" s="273" t="s">
        <v>1853</v>
      </c>
      <c r="I171" s="273" t="s">
        <v>1788</v>
      </c>
      <c r="J171" s="273" t="s">
        <v>1837</v>
      </c>
      <c r="K171" s="319"/>
    </row>
    <row r="172" spans="2:11" s="1" customFormat="1" ht="15" customHeight="1">
      <c r="B172" s="296"/>
      <c r="C172" s="273" t="s">
        <v>1791</v>
      </c>
      <c r="D172" s="273"/>
      <c r="E172" s="273"/>
      <c r="F172" s="294" t="s">
        <v>1792</v>
      </c>
      <c r="G172" s="273"/>
      <c r="H172" s="273" t="s">
        <v>1853</v>
      </c>
      <c r="I172" s="273" t="s">
        <v>1788</v>
      </c>
      <c r="J172" s="273">
        <v>50</v>
      </c>
      <c r="K172" s="319"/>
    </row>
    <row r="173" spans="2:11" s="1" customFormat="1" ht="15" customHeight="1">
      <c r="B173" s="296"/>
      <c r="C173" s="273" t="s">
        <v>1794</v>
      </c>
      <c r="D173" s="273"/>
      <c r="E173" s="273"/>
      <c r="F173" s="294" t="s">
        <v>1786</v>
      </c>
      <c r="G173" s="273"/>
      <c r="H173" s="273" t="s">
        <v>1853</v>
      </c>
      <c r="I173" s="273" t="s">
        <v>1796</v>
      </c>
      <c r="J173" s="273"/>
      <c r="K173" s="319"/>
    </row>
    <row r="174" spans="2:11" s="1" customFormat="1" ht="15" customHeight="1">
      <c r="B174" s="296"/>
      <c r="C174" s="273" t="s">
        <v>1805</v>
      </c>
      <c r="D174" s="273"/>
      <c r="E174" s="273"/>
      <c r="F174" s="294" t="s">
        <v>1792</v>
      </c>
      <c r="G174" s="273"/>
      <c r="H174" s="273" t="s">
        <v>1853</v>
      </c>
      <c r="I174" s="273" t="s">
        <v>1788</v>
      </c>
      <c r="J174" s="273">
        <v>50</v>
      </c>
      <c r="K174" s="319"/>
    </row>
    <row r="175" spans="2:11" s="1" customFormat="1" ht="15" customHeight="1">
      <c r="B175" s="296"/>
      <c r="C175" s="273" t="s">
        <v>1813</v>
      </c>
      <c r="D175" s="273"/>
      <c r="E175" s="273"/>
      <c r="F175" s="294" t="s">
        <v>1792</v>
      </c>
      <c r="G175" s="273"/>
      <c r="H175" s="273" t="s">
        <v>1853</v>
      </c>
      <c r="I175" s="273" t="s">
        <v>1788</v>
      </c>
      <c r="J175" s="273">
        <v>50</v>
      </c>
      <c r="K175" s="319"/>
    </row>
    <row r="176" spans="2:11" s="1" customFormat="1" ht="15" customHeight="1">
      <c r="B176" s="296"/>
      <c r="C176" s="273" t="s">
        <v>1811</v>
      </c>
      <c r="D176" s="273"/>
      <c r="E176" s="273"/>
      <c r="F176" s="294" t="s">
        <v>1792</v>
      </c>
      <c r="G176" s="273"/>
      <c r="H176" s="273" t="s">
        <v>1853</v>
      </c>
      <c r="I176" s="273" t="s">
        <v>1788</v>
      </c>
      <c r="J176" s="273">
        <v>50</v>
      </c>
      <c r="K176" s="319"/>
    </row>
    <row r="177" spans="2:11" s="1" customFormat="1" ht="15" customHeight="1">
      <c r="B177" s="296"/>
      <c r="C177" s="273" t="s">
        <v>137</v>
      </c>
      <c r="D177" s="273"/>
      <c r="E177" s="273"/>
      <c r="F177" s="294" t="s">
        <v>1786</v>
      </c>
      <c r="G177" s="273"/>
      <c r="H177" s="273" t="s">
        <v>1854</v>
      </c>
      <c r="I177" s="273" t="s">
        <v>1855</v>
      </c>
      <c r="J177" s="273"/>
      <c r="K177" s="319"/>
    </row>
    <row r="178" spans="2:11" s="1" customFormat="1" ht="15" customHeight="1">
      <c r="B178" s="296"/>
      <c r="C178" s="273" t="s">
        <v>61</v>
      </c>
      <c r="D178" s="273"/>
      <c r="E178" s="273"/>
      <c r="F178" s="294" t="s">
        <v>1786</v>
      </c>
      <c r="G178" s="273"/>
      <c r="H178" s="273" t="s">
        <v>1856</v>
      </c>
      <c r="I178" s="273" t="s">
        <v>1857</v>
      </c>
      <c r="J178" s="273">
        <v>1</v>
      </c>
      <c r="K178" s="319"/>
    </row>
    <row r="179" spans="2:11" s="1" customFormat="1" ht="15" customHeight="1">
      <c r="B179" s="296"/>
      <c r="C179" s="273" t="s">
        <v>57</v>
      </c>
      <c r="D179" s="273"/>
      <c r="E179" s="273"/>
      <c r="F179" s="294" t="s">
        <v>1786</v>
      </c>
      <c r="G179" s="273"/>
      <c r="H179" s="273" t="s">
        <v>1858</v>
      </c>
      <c r="I179" s="273" t="s">
        <v>1788</v>
      </c>
      <c r="J179" s="273">
        <v>20</v>
      </c>
      <c r="K179" s="319"/>
    </row>
    <row r="180" spans="2:11" s="1" customFormat="1" ht="15" customHeight="1">
      <c r="B180" s="296"/>
      <c r="C180" s="273" t="s">
        <v>58</v>
      </c>
      <c r="D180" s="273"/>
      <c r="E180" s="273"/>
      <c r="F180" s="294" t="s">
        <v>1786</v>
      </c>
      <c r="G180" s="273"/>
      <c r="H180" s="273" t="s">
        <v>1859</v>
      </c>
      <c r="I180" s="273" t="s">
        <v>1788</v>
      </c>
      <c r="J180" s="273">
        <v>255</v>
      </c>
      <c r="K180" s="319"/>
    </row>
    <row r="181" spans="2:11" s="1" customFormat="1" ht="15" customHeight="1">
      <c r="B181" s="296"/>
      <c r="C181" s="273" t="s">
        <v>138</v>
      </c>
      <c r="D181" s="273"/>
      <c r="E181" s="273"/>
      <c r="F181" s="294" t="s">
        <v>1786</v>
      </c>
      <c r="G181" s="273"/>
      <c r="H181" s="273" t="s">
        <v>1750</v>
      </c>
      <c r="I181" s="273" t="s">
        <v>1788</v>
      </c>
      <c r="J181" s="273">
        <v>10</v>
      </c>
      <c r="K181" s="319"/>
    </row>
    <row r="182" spans="2:11" s="1" customFormat="1" ht="15" customHeight="1">
      <c r="B182" s="296"/>
      <c r="C182" s="273" t="s">
        <v>139</v>
      </c>
      <c r="D182" s="273"/>
      <c r="E182" s="273"/>
      <c r="F182" s="294" t="s">
        <v>1786</v>
      </c>
      <c r="G182" s="273"/>
      <c r="H182" s="273" t="s">
        <v>1860</v>
      </c>
      <c r="I182" s="273" t="s">
        <v>1821</v>
      </c>
      <c r="J182" s="273"/>
      <c r="K182" s="319"/>
    </row>
    <row r="183" spans="2:11" s="1" customFormat="1" ht="15" customHeight="1">
      <c r="B183" s="296"/>
      <c r="C183" s="273" t="s">
        <v>1861</v>
      </c>
      <c r="D183" s="273"/>
      <c r="E183" s="273"/>
      <c r="F183" s="294" t="s">
        <v>1786</v>
      </c>
      <c r="G183" s="273"/>
      <c r="H183" s="273" t="s">
        <v>1862</v>
      </c>
      <c r="I183" s="273" t="s">
        <v>1821</v>
      </c>
      <c r="J183" s="273"/>
      <c r="K183" s="319"/>
    </row>
    <row r="184" spans="2:11" s="1" customFormat="1" ht="15" customHeight="1">
      <c r="B184" s="296"/>
      <c r="C184" s="273" t="s">
        <v>1850</v>
      </c>
      <c r="D184" s="273"/>
      <c r="E184" s="273"/>
      <c r="F184" s="294" t="s">
        <v>1786</v>
      </c>
      <c r="G184" s="273"/>
      <c r="H184" s="273" t="s">
        <v>1863</v>
      </c>
      <c r="I184" s="273" t="s">
        <v>1821</v>
      </c>
      <c r="J184" s="273"/>
      <c r="K184" s="319"/>
    </row>
    <row r="185" spans="2:11" s="1" customFormat="1" ht="15" customHeight="1">
      <c r="B185" s="296"/>
      <c r="C185" s="273" t="s">
        <v>141</v>
      </c>
      <c r="D185" s="273"/>
      <c r="E185" s="273"/>
      <c r="F185" s="294" t="s">
        <v>1792</v>
      </c>
      <c r="G185" s="273"/>
      <c r="H185" s="273" t="s">
        <v>1864</v>
      </c>
      <c r="I185" s="273" t="s">
        <v>1788</v>
      </c>
      <c r="J185" s="273">
        <v>50</v>
      </c>
      <c r="K185" s="319"/>
    </row>
    <row r="186" spans="2:11" s="1" customFormat="1" ht="15" customHeight="1">
      <c r="B186" s="296"/>
      <c r="C186" s="273" t="s">
        <v>1865</v>
      </c>
      <c r="D186" s="273"/>
      <c r="E186" s="273"/>
      <c r="F186" s="294" t="s">
        <v>1792</v>
      </c>
      <c r="G186" s="273"/>
      <c r="H186" s="273" t="s">
        <v>1866</v>
      </c>
      <c r="I186" s="273" t="s">
        <v>1867</v>
      </c>
      <c r="J186" s="273"/>
      <c r="K186" s="319"/>
    </row>
    <row r="187" spans="2:11" s="1" customFormat="1" ht="15" customHeight="1">
      <c r="B187" s="296"/>
      <c r="C187" s="273" t="s">
        <v>1868</v>
      </c>
      <c r="D187" s="273"/>
      <c r="E187" s="273"/>
      <c r="F187" s="294" t="s">
        <v>1792</v>
      </c>
      <c r="G187" s="273"/>
      <c r="H187" s="273" t="s">
        <v>1869</v>
      </c>
      <c r="I187" s="273" t="s">
        <v>1867</v>
      </c>
      <c r="J187" s="273"/>
      <c r="K187" s="319"/>
    </row>
    <row r="188" spans="2:11" s="1" customFormat="1" ht="15" customHeight="1">
      <c r="B188" s="296"/>
      <c r="C188" s="273" t="s">
        <v>1870</v>
      </c>
      <c r="D188" s="273"/>
      <c r="E188" s="273"/>
      <c r="F188" s="294" t="s">
        <v>1792</v>
      </c>
      <c r="G188" s="273"/>
      <c r="H188" s="273" t="s">
        <v>1871</v>
      </c>
      <c r="I188" s="273" t="s">
        <v>1867</v>
      </c>
      <c r="J188" s="273"/>
      <c r="K188" s="319"/>
    </row>
    <row r="189" spans="2:11" s="1" customFormat="1" ht="15" customHeight="1">
      <c r="B189" s="296"/>
      <c r="C189" s="332" t="s">
        <v>1872</v>
      </c>
      <c r="D189" s="273"/>
      <c r="E189" s="273"/>
      <c r="F189" s="294" t="s">
        <v>1792</v>
      </c>
      <c r="G189" s="273"/>
      <c r="H189" s="273" t="s">
        <v>1873</v>
      </c>
      <c r="I189" s="273" t="s">
        <v>1874</v>
      </c>
      <c r="J189" s="333" t="s">
        <v>1875</v>
      </c>
      <c r="K189" s="319"/>
    </row>
    <row r="190" spans="2:11" s="1" customFormat="1" ht="15" customHeight="1">
      <c r="B190" s="296"/>
      <c r="C190" s="332" t="s">
        <v>46</v>
      </c>
      <c r="D190" s="273"/>
      <c r="E190" s="273"/>
      <c r="F190" s="294" t="s">
        <v>1786</v>
      </c>
      <c r="G190" s="273"/>
      <c r="H190" s="270" t="s">
        <v>1876</v>
      </c>
      <c r="I190" s="273" t="s">
        <v>1877</v>
      </c>
      <c r="J190" s="273"/>
      <c r="K190" s="319"/>
    </row>
    <row r="191" spans="2:11" s="1" customFormat="1" ht="15" customHeight="1">
      <c r="B191" s="296"/>
      <c r="C191" s="332" t="s">
        <v>1878</v>
      </c>
      <c r="D191" s="273"/>
      <c r="E191" s="273"/>
      <c r="F191" s="294" t="s">
        <v>1786</v>
      </c>
      <c r="G191" s="273"/>
      <c r="H191" s="273" t="s">
        <v>1879</v>
      </c>
      <c r="I191" s="273" t="s">
        <v>1821</v>
      </c>
      <c r="J191" s="273"/>
      <c r="K191" s="319"/>
    </row>
    <row r="192" spans="2:11" s="1" customFormat="1" ht="15" customHeight="1">
      <c r="B192" s="296"/>
      <c r="C192" s="332" t="s">
        <v>1880</v>
      </c>
      <c r="D192" s="273"/>
      <c r="E192" s="273"/>
      <c r="F192" s="294" t="s">
        <v>1786</v>
      </c>
      <c r="G192" s="273"/>
      <c r="H192" s="273" t="s">
        <v>1881</v>
      </c>
      <c r="I192" s="273" t="s">
        <v>1821</v>
      </c>
      <c r="J192" s="273"/>
      <c r="K192" s="319"/>
    </row>
    <row r="193" spans="2:11" s="1" customFormat="1" ht="15" customHeight="1">
      <c r="B193" s="296"/>
      <c r="C193" s="332" t="s">
        <v>1882</v>
      </c>
      <c r="D193" s="273"/>
      <c r="E193" s="273"/>
      <c r="F193" s="294" t="s">
        <v>1792</v>
      </c>
      <c r="G193" s="273"/>
      <c r="H193" s="273" t="s">
        <v>1883</v>
      </c>
      <c r="I193" s="273" t="s">
        <v>1821</v>
      </c>
      <c r="J193" s="273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397" t="s">
        <v>1884</v>
      </c>
      <c r="D199" s="397"/>
      <c r="E199" s="397"/>
      <c r="F199" s="397"/>
      <c r="G199" s="397"/>
      <c r="H199" s="397"/>
      <c r="I199" s="397"/>
      <c r="J199" s="397"/>
      <c r="K199" s="266"/>
    </row>
    <row r="200" spans="2:11" s="1" customFormat="1" ht="25.5" customHeight="1">
      <c r="B200" s="265"/>
      <c r="C200" s="335" t="s">
        <v>1885</v>
      </c>
      <c r="D200" s="335"/>
      <c r="E200" s="335"/>
      <c r="F200" s="335" t="s">
        <v>1886</v>
      </c>
      <c r="G200" s="336"/>
      <c r="H200" s="398" t="s">
        <v>1887</v>
      </c>
      <c r="I200" s="398"/>
      <c r="J200" s="398"/>
      <c r="K200" s="266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3" t="s">
        <v>1877</v>
      </c>
      <c r="D202" s="273"/>
      <c r="E202" s="273"/>
      <c r="F202" s="294" t="s">
        <v>47</v>
      </c>
      <c r="G202" s="273"/>
      <c r="H202" s="399" t="s">
        <v>1888</v>
      </c>
      <c r="I202" s="399"/>
      <c r="J202" s="399"/>
      <c r="K202" s="319"/>
    </row>
    <row r="203" spans="2:11" s="1" customFormat="1" ht="15" customHeight="1">
      <c r="B203" s="296"/>
      <c r="C203" s="273"/>
      <c r="D203" s="273"/>
      <c r="E203" s="273"/>
      <c r="F203" s="294" t="s">
        <v>48</v>
      </c>
      <c r="G203" s="273"/>
      <c r="H203" s="399" t="s">
        <v>1889</v>
      </c>
      <c r="I203" s="399"/>
      <c r="J203" s="399"/>
      <c r="K203" s="319"/>
    </row>
    <row r="204" spans="2:11" s="1" customFormat="1" ht="15" customHeight="1">
      <c r="B204" s="296"/>
      <c r="C204" s="273"/>
      <c r="D204" s="273"/>
      <c r="E204" s="273"/>
      <c r="F204" s="294" t="s">
        <v>51</v>
      </c>
      <c r="G204" s="273"/>
      <c r="H204" s="399" t="s">
        <v>1890</v>
      </c>
      <c r="I204" s="399"/>
      <c r="J204" s="399"/>
      <c r="K204" s="319"/>
    </row>
    <row r="205" spans="2:11" s="1" customFormat="1" ht="15" customHeight="1">
      <c r="B205" s="296"/>
      <c r="C205" s="273"/>
      <c r="D205" s="273"/>
      <c r="E205" s="273"/>
      <c r="F205" s="294" t="s">
        <v>49</v>
      </c>
      <c r="G205" s="273"/>
      <c r="H205" s="399" t="s">
        <v>1891</v>
      </c>
      <c r="I205" s="399"/>
      <c r="J205" s="399"/>
      <c r="K205" s="319"/>
    </row>
    <row r="206" spans="2:11" s="1" customFormat="1" ht="15" customHeight="1">
      <c r="B206" s="296"/>
      <c r="C206" s="273"/>
      <c r="D206" s="273"/>
      <c r="E206" s="273"/>
      <c r="F206" s="294" t="s">
        <v>50</v>
      </c>
      <c r="G206" s="273"/>
      <c r="H206" s="399" t="s">
        <v>1892</v>
      </c>
      <c r="I206" s="399"/>
      <c r="J206" s="399"/>
      <c r="K206" s="319"/>
    </row>
    <row r="207" spans="2:11" s="1" customFormat="1" ht="15" customHeight="1">
      <c r="B207" s="296"/>
      <c r="C207" s="273"/>
      <c r="D207" s="273"/>
      <c r="E207" s="273"/>
      <c r="F207" s="294"/>
      <c r="G207" s="273"/>
      <c r="H207" s="273"/>
      <c r="I207" s="273"/>
      <c r="J207" s="273"/>
      <c r="K207" s="319"/>
    </row>
    <row r="208" spans="2:11" s="1" customFormat="1" ht="15" customHeight="1">
      <c r="B208" s="296"/>
      <c r="C208" s="273" t="s">
        <v>1833</v>
      </c>
      <c r="D208" s="273"/>
      <c r="E208" s="273"/>
      <c r="F208" s="294" t="s">
        <v>82</v>
      </c>
      <c r="G208" s="273"/>
      <c r="H208" s="399" t="s">
        <v>1893</v>
      </c>
      <c r="I208" s="399"/>
      <c r="J208" s="399"/>
      <c r="K208" s="319"/>
    </row>
    <row r="209" spans="2:11" s="1" customFormat="1" ht="15" customHeight="1">
      <c r="B209" s="296"/>
      <c r="C209" s="273"/>
      <c r="D209" s="273"/>
      <c r="E209" s="273"/>
      <c r="F209" s="294" t="s">
        <v>1731</v>
      </c>
      <c r="G209" s="273"/>
      <c r="H209" s="399" t="s">
        <v>1732</v>
      </c>
      <c r="I209" s="399"/>
      <c r="J209" s="399"/>
      <c r="K209" s="319"/>
    </row>
    <row r="210" spans="2:11" s="1" customFormat="1" ht="15" customHeight="1">
      <c r="B210" s="296"/>
      <c r="C210" s="273"/>
      <c r="D210" s="273"/>
      <c r="E210" s="273"/>
      <c r="F210" s="294" t="s">
        <v>1729</v>
      </c>
      <c r="G210" s="273"/>
      <c r="H210" s="399" t="s">
        <v>1894</v>
      </c>
      <c r="I210" s="399"/>
      <c r="J210" s="399"/>
      <c r="K210" s="319"/>
    </row>
    <row r="211" spans="2:11" s="1" customFormat="1" ht="15" customHeight="1">
      <c r="B211" s="337"/>
      <c r="C211" s="273"/>
      <c r="D211" s="273"/>
      <c r="E211" s="273"/>
      <c r="F211" s="294" t="s">
        <v>1733</v>
      </c>
      <c r="G211" s="332"/>
      <c r="H211" s="400" t="s">
        <v>1734</v>
      </c>
      <c r="I211" s="400"/>
      <c r="J211" s="400"/>
      <c r="K211" s="338"/>
    </row>
    <row r="212" spans="2:11" s="1" customFormat="1" ht="15" customHeight="1">
      <c r="B212" s="337"/>
      <c r="C212" s="273"/>
      <c r="D212" s="273"/>
      <c r="E212" s="273"/>
      <c r="F212" s="294" t="s">
        <v>1683</v>
      </c>
      <c r="G212" s="332"/>
      <c r="H212" s="400" t="s">
        <v>1895</v>
      </c>
      <c r="I212" s="400"/>
      <c r="J212" s="400"/>
      <c r="K212" s="338"/>
    </row>
    <row r="213" spans="2:11" s="1" customFormat="1" ht="15" customHeight="1">
      <c r="B213" s="337"/>
      <c r="C213" s="273"/>
      <c r="D213" s="273"/>
      <c r="E213" s="273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3" t="s">
        <v>1857</v>
      </c>
      <c r="D214" s="273"/>
      <c r="E214" s="273"/>
      <c r="F214" s="294">
        <v>1</v>
      </c>
      <c r="G214" s="332"/>
      <c r="H214" s="400" t="s">
        <v>1896</v>
      </c>
      <c r="I214" s="400"/>
      <c r="J214" s="400"/>
      <c r="K214" s="338"/>
    </row>
    <row r="215" spans="2:11" s="1" customFormat="1" ht="15" customHeight="1">
      <c r="B215" s="337"/>
      <c r="C215" s="273"/>
      <c r="D215" s="273"/>
      <c r="E215" s="273"/>
      <c r="F215" s="294">
        <v>2</v>
      </c>
      <c r="G215" s="332"/>
      <c r="H215" s="400" t="s">
        <v>1897</v>
      </c>
      <c r="I215" s="400"/>
      <c r="J215" s="400"/>
      <c r="K215" s="338"/>
    </row>
    <row r="216" spans="2:11" s="1" customFormat="1" ht="15" customHeight="1">
      <c r="B216" s="337"/>
      <c r="C216" s="273"/>
      <c r="D216" s="273"/>
      <c r="E216" s="273"/>
      <c r="F216" s="294">
        <v>3</v>
      </c>
      <c r="G216" s="332"/>
      <c r="H216" s="400" t="s">
        <v>1898</v>
      </c>
      <c r="I216" s="400"/>
      <c r="J216" s="400"/>
      <c r="K216" s="338"/>
    </row>
    <row r="217" spans="2:11" s="1" customFormat="1" ht="15" customHeight="1">
      <c r="B217" s="337"/>
      <c r="C217" s="273"/>
      <c r="D217" s="273"/>
      <c r="E217" s="273"/>
      <c r="F217" s="294">
        <v>4</v>
      </c>
      <c r="G217" s="332"/>
      <c r="H217" s="400" t="s">
        <v>1899</v>
      </c>
      <c r="I217" s="400"/>
      <c r="J217" s="400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 Vladimír, Ing.</dc:creator>
  <cp:keywords/>
  <dc:description/>
  <cp:lastModifiedBy>Musil Vladimír, Ing.</cp:lastModifiedBy>
  <dcterms:created xsi:type="dcterms:W3CDTF">2023-03-10T07:23:21Z</dcterms:created>
  <dcterms:modified xsi:type="dcterms:W3CDTF">2023-03-10T07:24:35Z</dcterms:modified>
  <cp:category/>
  <cp:version/>
  <cp:contentType/>
  <cp:contentStatus/>
</cp:coreProperties>
</file>