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Dejvice - demolice sklad\zadávací dokumentace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Pha_Dejvice -  Odstranění..." sheetId="2" r:id="rId2"/>
  </sheets>
  <definedNames>
    <definedName name="_xlnm._FilterDatabase" localSheetId="1" hidden="1">'Pha_Dejvice -  Odstranění...'!$C$122:$K$209</definedName>
    <definedName name="_xlnm.Print_Titles" localSheetId="1">'Pha_Dejvice -  Odstranění...'!$122:$122</definedName>
    <definedName name="_xlnm.Print_Titles" localSheetId="0">'Rekapitulace stavby'!$92:$92</definedName>
    <definedName name="_xlnm.Print_Area" localSheetId="1">'Pha_Dejvice -  Odstranění...'!$C$4:$J$76,'Pha_Dejvice -  Odstranění...'!$C$82:$J$106,'Pha_Dejvice -  Odstranění...'!$C$112:$J$209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209" i="2"/>
  <c r="BH209" i="2"/>
  <c r="BG209" i="2"/>
  <c r="BF209" i="2"/>
  <c r="T209" i="2"/>
  <c r="T208" i="2"/>
  <c r="R209" i="2"/>
  <c r="R208" i="2" s="1"/>
  <c r="P209" i="2"/>
  <c r="P208" i="2" s="1"/>
  <c r="BI206" i="2"/>
  <c r="BH206" i="2"/>
  <c r="BG206" i="2"/>
  <c r="BF206" i="2"/>
  <c r="T206" i="2"/>
  <c r="T205" i="2" s="1"/>
  <c r="R206" i="2"/>
  <c r="R205" i="2"/>
  <c r="P206" i="2"/>
  <c r="P205" i="2" s="1"/>
  <c r="BI203" i="2"/>
  <c r="BH203" i="2"/>
  <c r="BG203" i="2"/>
  <c r="BF203" i="2"/>
  <c r="T203" i="2"/>
  <c r="T202" i="2" s="1"/>
  <c r="T201" i="2" s="1"/>
  <c r="R203" i="2"/>
  <c r="R202" i="2"/>
  <c r="P203" i="2"/>
  <c r="P202" i="2" s="1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T157" i="2"/>
  <c r="R158" i="2"/>
  <c r="R157" i="2"/>
  <c r="P158" i="2"/>
  <c r="P157" i="2" s="1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F119" i="2"/>
  <c r="F117" i="2"/>
  <c r="E115" i="2"/>
  <c r="F89" i="2"/>
  <c r="F87" i="2"/>
  <c r="E85" i="2"/>
  <c r="J19" i="2"/>
  <c r="E19" i="2"/>
  <c r="J89" i="2"/>
  <c r="J18" i="2"/>
  <c r="J16" i="2"/>
  <c r="E16" i="2"/>
  <c r="F120" i="2"/>
  <c r="J15" i="2"/>
  <c r="J10" i="2"/>
  <c r="J117" i="2"/>
  <c r="L90" i="1"/>
  <c r="AM90" i="1"/>
  <c r="AM89" i="1"/>
  <c r="L89" i="1"/>
  <c r="AM87" i="1"/>
  <c r="L87" i="1"/>
  <c r="L85" i="1"/>
  <c r="L84" i="1"/>
  <c r="BK133" i="2"/>
  <c r="J192" i="2"/>
  <c r="J155" i="2"/>
  <c r="J134" i="2"/>
  <c r="J200" i="2"/>
  <c r="BK192" i="2"/>
  <c r="J184" i="2"/>
  <c r="BK165" i="2"/>
  <c r="J130" i="2"/>
  <c r="BK194" i="2"/>
  <c r="J158" i="2"/>
  <c r="J135" i="2"/>
  <c r="J194" i="2"/>
  <c r="J182" i="2"/>
  <c r="J165" i="2"/>
  <c r="BK151" i="2"/>
  <c r="BK199" i="2"/>
  <c r="J166" i="2"/>
  <c r="J138" i="2"/>
  <c r="J139" i="2"/>
  <c r="J163" i="2"/>
  <c r="BK183" i="2"/>
  <c r="BK130" i="2"/>
  <c r="BK193" i="2"/>
  <c r="BK158" i="2"/>
  <c r="AS94" i="1"/>
  <c r="BK206" i="2"/>
  <c r="J193" i="2"/>
  <c r="J188" i="2"/>
  <c r="BK175" i="2"/>
  <c r="BK131" i="2"/>
  <c r="BK170" i="2"/>
  <c r="J154" i="2"/>
  <c r="BK126" i="2"/>
  <c r="BK180" i="2"/>
  <c r="J153" i="2"/>
  <c r="BK187" i="2"/>
  <c r="J131" i="2"/>
  <c r="BK200" i="2"/>
  <c r="BK188" i="2"/>
  <c r="BK143" i="2"/>
  <c r="BK135" i="2"/>
  <c r="J199" i="2"/>
  <c r="J187" i="2"/>
  <c r="BK182" i="2"/>
  <c r="BK164" i="2"/>
  <c r="J140" i="2"/>
  <c r="J129" i="2"/>
  <c r="J167" i="2"/>
  <c r="BK145" i="2"/>
  <c r="J175" i="2"/>
  <c r="BK196" i="2"/>
  <c r="BK185" i="2"/>
  <c r="J126" i="2"/>
  <c r="BK209" i="2"/>
  <c r="J203" i="2"/>
  <c r="BK190" i="2"/>
  <c r="J183" i="2"/>
  <c r="BK163" i="2"/>
  <c r="J145" i="2"/>
  <c r="BK139" i="2"/>
  <c r="J169" i="2"/>
  <c r="BK149" i="2"/>
  <c r="J143" i="2"/>
  <c r="J209" i="2"/>
  <c r="J190" i="2"/>
  <c r="J147" i="2"/>
  <c r="BK127" i="2"/>
  <c r="J195" i="2"/>
  <c r="J185" i="2"/>
  <c r="BK167" i="2"/>
  <c r="J149" i="2"/>
  <c r="BK142" i="2"/>
  <c r="J164" i="2"/>
  <c r="BK138" i="2"/>
  <c r="BK134" i="2"/>
  <c r="J206" i="2"/>
  <c r="J151" i="2"/>
  <c r="BK203" i="2"/>
  <c r="BK184" i="2"/>
  <c r="J142" i="2"/>
  <c r="BK129" i="2"/>
  <c r="J196" i="2"/>
  <c r="J180" i="2"/>
  <c r="BK153" i="2"/>
  <c r="J127" i="2"/>
  <c r="BK140" i="2"/>
  <c r="BK166" i="2"/>
  <c r="BK154" i="2"/>
  <c r="BK169" i="2"/>
  <c r="BK147" i="2"/>
  <c r="BK195" i="2"/>
  <c r="J170" i="2"/>
  <c r="BK155" i="2"/>
  <c r="J133" i="2"/>
  <c r="R201" i="2" l="1"/>
  <c r="P201" i="2"/>
  <c r="BK125" i="2"/>
  <c r="P162" i="2"/>
  <c r="P125" i="2"/>
  <c r="BK181" i="2"/>
  <c r="J181" i="2"/>
  <c r="J100" i="2" s="1"/>
  <c r="BK137" i="2"/>
  <c r="BK124" i="2" s="1"/>
  <c r="J137" i="2"/>
  <c r="J97" i="2"/>
  <c r="R181" i="2"/>
  <c r="R137" i="2"/>
  <c r="P181" i="2"/>
  <c r="R162" i="2"/>
  <c r="R198" i="2"/>
  <c r="T137" i="2"/>
  <c r="BK162" i="2"/>
  <c r="J162" i="2"/>
  <c r="J99" i="2" s="1"/>
  <c r="BK198" i="2"/>
  <c r="J198" i="2"/>
  <c r="J101" i="2"/>
  <c r="T125" i="2"/>
  <c r="T181" i="2"/>
  <c r="R125" i="2"/>
  <c r="P198" i="2"/>
  <c r="P137" i="2"/>
  <c r="T162" i="2"/>
  <c r="T198" i="2"/>
  <c r="BK157" i="2"/>
  <c r="J157" i="2" s="1"/>
  <c r="J98" i="2" s="1"/>
  <c r="BK205" i="2"/>
  <c r="J205" i="2"/>
  <c r="J104" i="2" s="1"/>
  <c r="BK208" i="2"/>
  <c r="J208" i="2"/>
  <c r="J105" i="2"/>
  <c r="BK202" i="2"/>
  <c r="J202" i="2"/>
  <c r="J103" i="2"/>
  <c r="BE209" i="2"/>
  <c r="J87" i="2"/>
  <c r="J119" i="2"/>
  <c r="BE126" i="2"/>
  <c r="BE131" i="2"/>
  <c r="BE151" i="2"/>
  <c r="BE155" i="2"/>
  <c r="BE165" i="2"/>
  <c r="BE127" i="2"/>
  <c r="BE199" i="2"/>
  <c r="BE134" i="2"/>
  <c r="BE142" i="2"/>
  <c r="BE147" i="2"/>
  <c r="BE196" i="2"/>
  <c r="F90" i="2"/>
  <c r="BE129" i="2"/>
  <c r="BE133" i="2"/>
  <c r="BE138" i="2"/>
  <c r="BE140" i="2"/>
  <c r="BE145" i="2"/>
  <c r="BE153" i="2"/>
  <c r="BE163" i="2"/>
  <c r="BE164" i="2"/>
  <c r="BE167" i="2"/>
  <c r="BE169" i="2"/>
  <c r="BE170" i="2"/>
  <c r="BE175" i="2"/>
  <c r="BE180" i="2"/>
  <c r="BE182" i="2"/>
  <c r="BE183" i="2"/>
  <c r="BE184" i="2"/>
  <c r="BE190" i="2"/>
  <c r="BE194" i="2"/>
  <c r="BE143" i="2"/>
  <c r="BE149" i="2"/>
  <c r="BE200" i="2"/>
  <c r="BE203" i="2"/>
  <c r="BE206" i="2"/>
  <c r="BE130" i="2"/>
  <c r="BE135" i="2"/>
  <c r="BE139" i="2"/>
  <c r="BE154" i="2"/>
  <c r="BE166" i="2"/>
  <c r="BE187" i="2"/>
  <c r="BE188" i="2"/>
  <c r="BE192" i="2"/>
  <c r="BE193" i="2"/>
  <c r="BE195" i="2"/>
  <c r="BE158" i="2"/>
  <c r="BE185" i="2"/>
  <c r="J32" i="2"/>
  <c r="AW95" i="1" s="1"/>
  <c r="F35" i="2"/>
  <c r="BD95" i="1" s="1"/>
  <c r="BD94" i="1" s="1"/>
  <c r="W33" i="1" s="1"/>
  <c r="F32" i="2"/>
  <c r="BA95" i="1" s="1"/>
  <c r="BA94" i="1" s="1"/>
  <c r="AW94" i="1" s="1"/>
  <c r="AK30" i="1" s="1"/>
  <c r="F33" i="2"/>
  <c r="BB95" i="1"/>
  <c r="BB94" i="1"/>
  <c r="AX94" i="1"/>
  <c r="F34" i="2"/>
  <c r="BC95" i="1" s="1"/>
  <c r="BC94" i="1" s="1"/>
  <c r="AY94" i="1" s="1"/>
  <c r="T124" i="2" l="1"/>
  <c r="T123" i="2"/>
  <c r="R124" i="2"/>
  <c r="R123" i="2" s="1"/>
  <c r="P124" i="2"/>
  <c r="P123" i="2"/>
  <c r="AU95" i="1"/>
  <c r="AU94" i="1" s="1"/>
  <c r="J124" i="2"/>
  <c r="J95" i="2" s="1"/>
  <c r="J125" i="2"/>
  <c r="J96" i="2"/>
  <c r="BK201" i="2"/>
  <c r="J201" i="2" s="1"/>
  <c r="J102" i="2" s="1"/>
  <c r="W30" i="1"/>
  <c r="F31" i="2"/>
  <c r="AZ95" i="1" s="1"/>
  <c r="AZ94" i="1" s="1"/>
  <c r="W29" i="1" s="1"/>
  <c r="W32" i="1"/>
  <c r="J31" i="2"/>
  <c r="AV95" i="1"/>
  <c r="AT95" i="1"/>
  <c r="W31" i="1"/>
  <c r="BK123" i="2" l="1"/>
  <c r="J123" i="2" s="1"/>
  <c r="J28" i="2" s="1"/>
  <c r="AG95" i="1" s="1"/>
  <c r="AG94" i="1" s="1"/>
  <c r="AK26" i="1" s="1"/>
  <c r="AK35" i="1" s="1"/>
  <c r="AV94" i="1"/>
  <c r="AK29" i="1" s="1"/>
  <c r="J37" i="2" l="1"/>
  <c r="J94" i="2"/>
  <c r="AN95" i="1"/>
  <c r="AT94" i="1"/>
  <c r="AN94" i="1"/>
</calcChain>
</file>

<file path=xl/sharedStrings.xml><?xml version="1.0" encoding="utf-8"?>
<sst xmlns="http://schemas.openxmlformats.org/spreadsheetml/2006/main" count="1207" uniqueCount="356">
  <si>
    <t>Export Komplet</t>
  </si>
  <si>
    <t/>
  </si>
  <si>
    <t>2.0</t>
  </si>
  <si>
    <t>ZAMOK</t>
  </si>
  <si>
    <t>False</t>
  </si>
  <si>
    <t>{dfa23961-71ee-45f8-852b-3f7427abb85a}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</si>
  <si>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</si>
  <si>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</si>
  <si>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</si>
  <si>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</si>
  <si>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</si>
  <si>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</si>
  <si>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</si>
  <si>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</si>
  <si>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Pha_Dejvice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</si>
  <si>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</si>
  <si>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</si>
  <si>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Odstranění postradatelných objektů za hranicí životnosti - sklad a rampa Praha Dejvice</t>
  </si>
  <si>
    <t>KSO:</t>
  </si>
  <si>
    <t>CC-CZ:</t>
  </si>
  <si>
    <t>Místo:</t>
  </si>
  <si>
    <t>žst. Praha Dejvice</t>
  </si>
  <si>
    <t>Datum:</t>
  </si>
  <si>
    <t>13. 2. 2023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</si>
  <si>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</si>
  <si>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</si>
  <si>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</si>
  <si>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</si>
  <si>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</si>
  <si>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</si>
  <si>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</si>
  <si>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</si>
  <si>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</si>
  <si>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</si>
  <si>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</si>
  <si>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</si>
  <si>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</si>
  <si>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</si>
  <si>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</si>
  <si>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</si>
  <si>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</si>
  <si>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</si>
  <si>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</si>
  <si>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</si>
  <si>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</si>
  <si>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</si>
  <si>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</si>
  <si>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</si>
  <si>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</si>
  <si>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</si>
  <si>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</si>
  <si>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</si>
  <si>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</si>
  <si>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</si>
  <si>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</si>
  <si>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</si>
  <si>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</si>
  <si>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</si>
  <si>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</si>
  <si>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</si>
  <si>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</si>
  <si>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</si>
  <si>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</si>
  <si>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</si>
  <si>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</si>
  <si>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</si>
  <si>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</si>
  <si>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</si>
  <si>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</si>
  <si>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</si>
  <si>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</si>
  <si>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</si>
  <si>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</si>
  <si>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</si>
  <si>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</si>
  <si>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</si>
  <si>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</si>
  <si>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</si>
  <si>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</si>
  <si>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</si>
  <si>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</si>
  <si>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</si>
  <si>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</si>
  <si>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</si>
  <si>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</si>
  <si>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</si>
  <si>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</si>
  <si>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</si>
  <si>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</si>
  <si>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</si>
  <si>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</si>
  <si>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</si>
  <si>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</si>
  <si>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</si>
  <si>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3 - Svislé a kompletní konstrukce</t>
  </si>
  <si>
    <t xml:space="preserve">    5 - Komunikace pozemní</t>
  </si>
  <si>
    <t xml:space="preserve">    9 - Ostatní konstrukce a práce-bourání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</si>
  <si>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</si>
  <si>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</si>
  <si>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</si>
  <si>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</si>
  <si>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</si>
  <si>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</si>
  <si>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</si>
  <si>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</si>
  <si>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</si>
  <si>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</si>
  <si>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</si>
  <si>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</si>
  <si>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</si>
  <si>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</si>
  <si>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</si>
  <si>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</si>
  <si>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</si>
  <si>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</si>
  <si>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</si>
  <si>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</si>
  <si>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</si>
  <si>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</si>
  <si>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</si>
  <si>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</si>
  <si>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111211101</t>
  </si>
  <si>
    <t>Odstranění křovin a stromů průměru kmene do 100 mm i s kořeny sklonu terénu do 1:5 ručně včetně likvidace</t>
  </si>
  <si>
    <t>m2</t>
  </si>
  <si>
    <t>4</t>
  </si>
  <si>
    <t>683856647</t>
  </si>
  <si>
    <t>131213131</t>
  </si>
  <si>
    <t>Hloubení jam do 10 m3 v soudržných horninách třídy těžitelnosti I skupiny 3 při překopech inženýrských sítí ručně</t>
  </si>
  <si>
    <t>m3</t>
  </si>
  <si>
    <t>899437555</t>
  </si>
  <si>
    <t>VV</t>
  </si>
  <si>
    <t>0,08*(32+6)"sloupky a vzpěry plotu"</t>
  </si>
  <si>
    <t>3</t>
  </si>
  <si>
    <t>129001101</t>
  </si>
  <si>
    <t>Příplatek za ztížení odkopávky nebo prokopávky v blízkosti inženýrských sítí</t>
  </si>
  <si>
    <t>1115363566</t>
  </si>
  <si>
    <t>162751117</t>
  </si>
  <si>
    <t>Vodorovné přemístění do 10000 m výkopku/sypaniny z horniny třídy těžitelnosti I, skupiny 1 až 3</t>
  </si>
  <si>
    <t>925301881</t>
  </si>
  <si>
    <t>5</t>
  </si>
  <si>
    <t>162751119</t>
  </si>
  <si>
    <t>Příplatek k vodorovnému přemístění výkopku/sypaniny z horniny třídy těžitelnosti I, skupiny 1 až 3 ZKD 1000 m přes 10000 m</t>
  </si>
  <si>
    <t>55570515</t>
  </si>
  <si>
    <t>3,04*10 'Přepočtené koeficientem množství</t>
  </si>
  <si>
    <t>6</t>
  </si>
  <si>
    <t>167151101</t>
  </si>
  <si>
    <t>Nakládání výkopku z hornin třídy těžitelnosti I, skupiny 1 až 3 do 100 m3</t>
  </si>
  <si>
    <t>-340291914</t>
  </si>
  <si>
    <t>7</t>
  </si>
  <si>
    <t>171251201</t>
  </si>
  <si>
    <t>Uložení sypaniny na skládky nebo meziskládky</t>
  </si>
  <si>
    <t>781229117</t>
  </si>
  <si>
    <t>8</t>
  </si>
  <si>
    <t>997013655</t>
  </si>
  <si>
    <t>Poplatek za uložení na skládce (skládkovné) zeminy a kamení kód odpadu 17 05 04</t>
  </si>
  <si>
    <t>t</t>
  </si>
  <si>
    <t>-1499228938</t>
  </si>
  <si>
    <t>3,04*1,8</t>
  </si>
  <si>
    <t>Svislé a kompletní konstrukce</t>
  </si>
  <si>
    <t>9</t>
  </si>
  <si>
    <t>338171113</t>
  </si>
  <si>
    <t>Osazování sloupků a vzpěr plotových ocelových v do 2,00 m se zabetonováním</t>
  </si>
  <si>
    <t>kus</t>
  </si>
  <si>
    <t>-203112459</t>
  </si>
  <si>
    <t>10</t>
  </si>
  <si>
    <t>M</t>
  </si>
  <si>
    <t>55342243</t>
  </si>
  <si>
    <t>sloupek plotový Pz 2500/48x1,5mm</t>
  </si>
  <si>
    <t>32893911</t>
  </si>
  <si>
    <t>11</t>
  </si>
  <si>
    <t>55342152</t>
  </si>
  <si>
    <t>plotový sloupek pro svařované panely 70x70mm dl 2,0-2,5m povrchová úprava Pz</t>
  </si>
  <si>
    <t>-1840636317</t>
  </si>
  <si>
    <t>4"ochrana stromu u přístavby"</t>
  </si>
  <si>
    <t>12</t>
  </si>
  <si>
    <t>55342271</t>
  </si>
  <si>
    <t>vzpěra plotová Pz 1500/38x1,5mm</t>
  </si>
  <si>
    <t>-1187799160</t>
  </si>
  <si>
    <t>13</t>
  </si>
  <si>
    <t>348171143</t>
  </si>
  <si>
    <t>Montáž panelového svařovaného oplocení v přes 1,0 do 1,5 m</t>
  </si>
  <si>
    <t>m</t>
  </si>
  <si>
    <t>-526544594</t>
  </si>
  <si>
    <t>4*1,5"ochrana stromu u přístavby"</t>
  </si>
  <si>
    <t>14</t>
  </si>
  <si>
    <t>55342411</t>
  </si>
  <si>
    <t>plotový panel svařovaný v 1,0-1,5m š do 2,5m průměru drátu 5mm oka 55x200mm s horizontálním prolisem povrchová úprava PZ</t>
  </si>
  <si>
    <t>-553975988</t>
  </si>
  <si>
    <t>10*0,4 'Přepočtené koeficientem množství</t>
  </si>
  <si>
    <t>348401130</t>
  </si>
  <si>
    <t>Montáž oplocení ze strojového pletiva s napínacími dráty v přes 1,6 do 2,0 m</t>
  </si>
  <si>
    <t>-1781737587</t>
  </si>
  <si>
    <t>P</t>
  </si>
  <si>
    <t>Poznámka k položce:_x000D_
Oplocení bude uzpůsobeno dle navázání na okolní plot</t>
  </si>
  <si>
    <t>16</t>
  </si>
  <si>
    <t>31324768</t>
  </si>
  <si>
    <t>pletivo drátěné se čtvercovými oky zapletené Pz 50x2x2000mm</t>
  </si>
  <si>
    <t>-1391040275</t>
  </si>
  <si>
    <t>80*1,1 'Přepočtené koeficientem množství</t>
  </si>
  <si>
    <t>17</t>
  </si>
  <si>
    <t>348401350</t>
  </si>
  <si>
    <t>Rozvinutí, montáž a napnutí napínacího drátu na oplocení</t>
  </si>
  <si>
    <t>-207312446</t>
  </si>
  <si>
    <t>80*3</t>
  </si>
  <si>
    <t>18</t>
  </si>
  <si>
    <t>15615300</t>
  </si>
  <si>
    <t>drát kruhový Pz napínací  D 2,80mm</t>
  </si>
  <si>
    <t>1977795379</t>
  </si>
  <si>
    <t>19</t>
  </si>
  <si>
    <t>348401360</t>
  </si>
  <si>
    <t>Přiháčkování strojového pletiva k napínacímu drátu na oplocení</t>
  </si>
  <si>
    <t>-675015372</t>
  </si>
  <si>
    <t>20</t>
  </si>
  <si>
    <t>15611633</t>
  </si>
  <si>
    <t>drát vázací Pz D 0,71mm</t>
  </si>
  <si>
    <t>kg</t>
  </si>
  <si>
    <t>-681441938</t>
  </si>
  <si>
    <t>240*0,004</t>
  </si>
  <si>
    <t>Komunikace pozemní</t>
  </si>
  <si>
    <t>564831111</t>
  </si>
  <si>
    <t>Podklad ze štěrkodrtě ŠD tl 100 mm</t>
  </si>
  <si>
    <t>293450426</t>
  </si>
  <si>
    <t>28*14"objekt"</t>
  </si>
  <si>
    <t>46*13,6"rampa"</t>
  </si>
  <si>
    <t>Součet</t>
  </si>
  <si>
    <t>Ostatní konstrukce a práce-bourání</t>
  </si>
  <si>
    <t>22</t>
  </si>
  <si>
    <t>000000002</t>
  </si>
  <si>
    <t>Odpojení a trvalé zaslepení veškerých inženýrských sítí demolovaných objektů včetně převěsů, snesení sloupů elektro na rampě a vhodného ukončení</t>
  </si>
  <si>
    <t>kpl</t>
  </si>
  <si>
    <t>1218544607</t>
  </si>
  <si>
    <t>23</t>
  </si>
  <si>
    <t>75.1.1</t>
  </si>
  <si>
    <t>Vytyčení, zajištění a ochrana stávajících inženýrských sítí vč. zajištění projednání s dotčenými správci a složkami, jejich dočasného zabezpečení a zajištění po dobu akce</t>
  </si>
  <si>
    <t>1105148399</t>
  </si>
  <si>
    <t>24</t>
  </si>
  <si>
    <t>7651R</t>
  </si>
  <si>
    <t>Opatření nutná k bezpečné demontáži a likvidaci materiálů obsahujících azbest vč. splnění požadavků stanovisek dotčených orgánů a ohlášení likvidace</t>
  </si>
  <si>
    <t>soubor</t>
  </si>
  <si>
    <t>-534840346</t>
  </si>
  <si>
    <t>25</t>
  </si>
  <si>
    <t>7651R2</t>
  </si>
  <si>
    <t>Opatření nutná k ochraně dřevin vč. splnění požadavků stanovisek dotčených orgánů ochrany životního prostředí</t>
  </si>
  <si>
    <t>352794401</t>
  </si>
  <si>
    <t>26</t>
  </si>
  <si>
    <t>765131803</t>
  </si>
  <si>
    <t>Demontáž azbestocementové skládané krytiny sklonu do 30° do suti</t>
  </si>
  <si>
    <t>1954949939</t>
  </si>
  <si>
    <t>27*15</t>
  </si>
  <si>
    <t>27</t>
  </si>
  <si>
    <t>966072811</t>
  </si>
  <si>
    <t>Rozebrání rámového oplocení na ocelové sloupky výšky do 2m</t>
  </si>
  <si>
    <t>-1440801185</t>
  </si>
  <si>
    <t>28</t>
  </si>
  <si>
    <t>981013316</t>
  </si>
  <si>
    <t>Demolice budov zděných na MVC podíl konstrukcí přes 30 do 35 %</t>
  </si>
  <si>
    <t>2139353790</t>
  </si>
  <si>
    <t>24,5*11*7+5,5*24,5*3"hlavní budova"</t>
  </si>
  <si>
    <t>3*11*5"přístavba"</t>
  </si>
  <si>
    <t>24,5*11*0,1+3*11*0,1"demolice pod úroveň terénu"</t>
  </si>
  <si>
    <t>29</t>
  </si>
  <si>
    <t>98151311R</t>
  </si>
  <si>
    <t>Demolice a finální zrušení nájezdové rampy skladu včetně základů a pomocných konstrukcí</t>
  </si>
  <si>
    <t>1158929903</t>
  </si>
  <si>
    <t>25*13,6*1+21*13,6*0,5"rampa včetně nájezdu"</t>
  </si>
  <si>
    <t>2*27,5*1,3*1"boky"</t>
  </si>
  <si>
    <t>46*13,6*0,1+2*27,5*1,3*0,1"demolice pod úroveň terénu"</t>
  </si>
  <si>
    <t>30</t>
  </si>
  <si>
    <t>997013011</t>
  </si>
  <si>
    <t>Vyklizení ulehlé suti z prostorů přes 15 m2 s naložením z hl do 2 m - komunální a ostatní odpad uvnitř objektu</t>
  </si>
  <si>
    <t>1989993064</t>
  </si>
  <si>
    <t>997</t>
  </si>
  <si>
    <t>Přesun sutě</t>
  </si>
  <si>
    <t>31</t>
  </si>
  <si>
    <t>997006002</t>
  </si>
  <si>
    <t>Třídění stavebního odpadu na jednotlivé druhy</t>
  </si>
  <si>
    <t>1047720051</t>
  </si>
  <si>
    <t>32</t>
  </si>
  <si>
    <t>997006004</t>
  </si>
  <si>
    <t>Pytlování nebezpečného odpadu ze střešních šablon s obsahem azbestu</t>
  </si>
  <si>
    <t>-758375628</t>
  </si>
  <si>
    <t>33</t>
  </si>
  <si>
    <t>997006512</t>
  </si>
  <si>
    <t>Vodorovné doprava suti s naložením a složením na skládku do 1 km</t>
  </si>
  <si>
    <t>1212225265</t>
  </si>
  <si>
    <t>34</t>
  </si>
  <si>
    <t>997006519</t>
  </si>
  <si>
    <t>Příplatek k vodorovnému přemístění suti na skládku ZKD 1 km přes 1 km</t>
  </si>
  <si>
    <t>779971485</t>
  </si>
  <si>
    <t>2185,569*19 'Přepočtené koeficientem množství</t>
  </si>
  <si>
    <t>35</t>
  </si>
  <si>
    <t>997006551</t>
  </si>
  <si>
    <t>Hrubé urovnání suti na skládce bez zhutnění</t>
  </si>
  <si>
    <t>284054271</t>
  </si>
  <si>
    <t>36</t>
  </si>
  <si>
    <t>99701350R.1</t>
  </si>
  <si>
    <t>Odvoz výzisku z železného šrotu na místo určené objednatelem do 20 km se složením</t>
  </si>
  <si>
    <t>-1773643506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</si>
  <si>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</si>
  <si>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37</t>
  </si>
  <si>
    <t>94620260</t>
  </si>
  <si>
    <t>poplatek za uložení odpadního materiálu s obsahem nebezpečných látek zatříděného kódem 12 01 16</t>
  </si>
  <si>
    <t>1947607685</t>
  </si>
  <si>
    <t>Poznámka k položce:_x000D_
zbytky olejů, pneumatik, barev a ost. materiálu</t>
  </si>
  <si>
    <t>38</t>
  </si>
  <si>
    <t>94620220</t>
  </si>
  <si>
    <t>poplatek za uložení komunálního odpadu zatříděného kódem 20 03 01</t>
  </si>
  <si>
    <t>-695897302</t>
  </si>
  <si>
    <t>39</t>
  </si>
  <si>
    <t>997013821</t>
  </si>
  <si>
    <t>Poplatek za uložení na skládce (skládkovné) stavebního odpadu s obsahem azbestu kód odpadu 17 06 05</t>
  </si>
  <si>
    <t>-1786719000</t>
  </si>
  <si>
    <t>40</t>
  </si>
  <si>
    <t>997013811</t>
  </si>
  <si>
    <t>Poplatek za uložení na skládce (skládkovné) stavebního odpadu dřevěného kód odpadu 17 02 01</t>
  </si>
  <si>
    <t>-2100210827</t>
  </si>
  <si>
    <t>41</t>
  </si>
  <si>
    <t>997013869</t>
  </si>
  <si>
    <t>Poplatek za uložení stavebního odpadu na skládce (skládkovné) ze směsí betonu, kamení, cihel a keramických výrobků kód odpadu 17 01 07</t>
  </si>
  <si>
    <t>-808424427</t>
  </si>
  <si>
    <t>42</t>
  </si>
  <si>
    <t>997013871</t>
  </si>
  <si>
    <t>Poplatek za uložení stavebního odpadu na skládce (skládkovné) směsného stavebního a demoličního kód odpadu  17 09 04</t>
  </si>
  <si>
    <t>-1327214273</t>
  </si>
  <si>
    <t>2185,569-1-5-40-7,201-242,385-1779,448</t>
  </si>
  <si>
    <t>998</t>
  </si>
  <si>
    <t>Přesun hmot</t>
  </si>
  <si>
    <t>43</t>
  </si>
  <si>
    <t>998225111</t>
  </si>
  <si>
    <t>Přesun hmot pro pozemní komunikace s krytem z kamene, monolitickým betonovým nebo živičným</t>
  </si>
  <si>
    <t>1240750769</t>
  </si>
  <si>
    <t>44</t>
  </si>
  <si>
    <t>998232110</t>
  </si>
  <si>
    <t>Přesun hmot pro oplocení  se svislou nosnou konstrukcí zděnou z cihel, tvárnic, bloků, popř. kovovou nebo dřevěnou pro oplocení výšky do 3 m</t>
  </si>
  <si>
    <t>233530948</t>
  </si>
  <si>
    <t>VRN</t>
  </si>
  <si>
    <t>Vedlejší rozpočtové náklady</t>
  </si>
  <si>
    <t>VRN3</t>
  </si>
  <si>
    <t>Zařízení staveniště</t>
  </si>
  <si>
    <t>45</t>
  </si>
  <si>
    <t>030001000</t>
  </si>
  <si>
    <t>1024</t>
  </si>
  <si>
    <t>217932717</t>
  </si>
  <si>
    <t>Poznámka k položce:_x000D_
Zahrnuje i zábory vč. poplatků a ostatní konstrukce a práce na zařízení a zabezpečení staveniště, pomocné konstrukce a práce pro zajištění demolice, náhradní přístup, náhradní značení, DIR a DIO včetně osazení dopravního značení, úklidu komunikací, skrápění vodou včetně zajištění a ostatních požadavků dotčených orgánů a složek</t>
  </si>
  <si>
    <t>VRN7</t>
  </si>
  <si>
    <t>Provozní vlivy</t>
  </si>
  <si>
    <t>46</t>
  </si>
  <si>
    <t>070001000</t>
  </si>
  <si>
    <t>-1701672429</t>
  </si>
  <si>
    <t>Poznámka k položce:_x000D_
zahrnuje zabezpečení prací, koordinace s ostatními profesemi, stavbami a správci dotčených zařízení, dozory aj.</t>
  </si>
  <si>
    <t>VRN8</t>
  </si>
  <si>
    <t>Přesun stavebních kapacit</t>
  </si>
  <si>
    <t>47</t>
  </si>
  <si>
    <t>080001000</t>
  </si>
  <si>
    <t>Přesun stavebních kapacit, doprava zaměstnanců aj.</t>
  </si>
  <si>
    <t>707449951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</si>
</sst>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0" xfId="0"/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111</xdr:row>
      <xdr:rowOff>0</xdr:rowOff>
    </xdr:from>
    <xdr:to>
      <xdr:col>9</xdr:col>
      <xdr:colOff>1216025</xdr:colOff>
      <xdr:row>115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38"/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1"/>
      <c r="AL5" s="21"/>
      <c r="AM5" s="21"/>
      <c r="AN5" s="21"/>
      <c r="AO5" s="21"/>
      <c r="AP5" s="21"/>
      <c r="AQ5" s="21"/>
      <c r="AR5" s="19"/>
      <c r="BE5" s="267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1"/>
      <c r="AL6" s="21"/>
      <c r="AM6" s="21"/>
      <c r="AN6" s="21"/>
      <c r="AO6" s="21"/>
      <c r="AP6" s="21"/>
      <c r="AQ6" s="21"/>
      <c r="AR6" s="19"/>
      <c r="BE6" s="26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8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8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8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8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8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8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8"/>
      <c r="BS13" s="16" t="s">
        <v>6</v>
      </c>
    </row>
    <row r="14" spans="1:74" ht="12.75">
      <c r="B14" s="20"/>
      <c r="C14" s="21"/>
      <c r="D14" s="21"/>
      <c r="E14" s="273" t="s">
        <v>31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8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8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8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8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8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8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8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8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8"/>
    </row>
    <row r="23" spans="1:71" s="1" customFormat="1" ht="16.5" customHeight="1">
      <c r="B23" s="20"/>
      <c r="C23" s="21"/>
      <c r="D23" s="21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1"/>
      <c r="AP23" s="21"/>
      <c r="AQ23" s="21"/>
      <c r="AR23" s="19"/>
      <c r="BE23" s="268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8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8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6">
        <f>ROUND(AG94,2)</f>
        <v>0</v>
      </c>
      <c r="AL26" s="277"/>
      <c r="AM26" s="277"/>
      <c r="AN26" s="277"/>
      <c r="AO26" s="277"/>
      <c r="AP26" s="35"/>
      <c r="AQ26" s="35"/>
      <c r="AR26" s="38"/>
      <c r="BE26" s="268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8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8" t="s">
        <v>39</v>
      </c>
      <c r="M28" s="278"/>
      <c r="N28" s="278"/>
      <c r="O28" s="278"/>
      <c r="P28" s="278"/>
      <c r="Q28" s="35"/>
      <c r="R28" s="35"/>
      <c r="S28" s="35"/>
      <c r="T28" s="35"/>
      <c r="U28" s="35"/>
      <c r="V28" s="35"/>
      <c r="W28" s="278" t="s">
        <v>40</v>
      </c>
      <c r="X28" s="278"/>
      <c r="Y28" s="278"/>
      <c r="Z28" s="278"/>
      <c r="AA28" s="278"/>
      <c r="AB28" s="278"/>
      <c r="AC28" s="278"/>
      <c r="AD28" s="278"/>
      <c r="AE28" s="278"/>
      <c r="AF28" s="35"/>
      <c r="AG28" s="35"/>
      <c r="AH28" s="35"/>
      <c r="AI28" s="35"/>
      <c r="AJ28" s="35"/>
      <c r="AK28" s="278" t="s">
        <v>41</v>
      </c>
      <c r="AL28" s="278"/>
      <c r="AM28" s="278"/>
      <c r="AN28" s="278"/>
      <c r="AO28" s="278"/>
      <c r="AP28" s="35"/>
      <c r="AQ28" s="35"/>
      <c r="AR28" s="38"/>
      <c r="BE28" s="268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62">
        <v>0.21</v>
      </c>
      <c r="M29" s="261"/>
      <c r="N29" s="261"/>
      <c r="O29" s="261"/>
      <c r="P29" s="261"/>
      <c r="Q29" s="40"/>
      <c r="R29" s="40"/>
      <c r="S29" s="40"/>
      <c r="T29" s="40"/>
      <c r="U29" s="40"/>
      <c r="V29" s="40"/>
      <c r="W29" s="260">
        <f>ROUND(AZ94, 2)</f>
        <v>0</v>
      </c>
      <c r="X29" s="261"/>
      <c r="Y29" s="261"/>
      <c r="Z29" s="261"/>
      <c r="AA29" s="261"/>
      <c r="AB29" s="261"/>
      <c r="AC29" s="261"/>
      <c r="AD29" s="261"/>
      <c r="AE29" s="261"/>
      <c r="AF29" s="40"/>
      <c r="AG29" s="40"/>
      <c r="AH29" s="40"/>
      <c r="AI29" s="40"/>
      <c r="AJ29" s="40"/>
      <c r="AK29" s="260">
        <f>ROUND(AV94, 2)</f>
        <v>0</v>
      </c>
      <c r="AL29" s="261"/>
      <c r="AM29" s="261"/>
      <c r="AN29" s="261"/>
      <c r="AO29" s="261"/>
      <c r="AP29" s="40"/>
      <c r="AQ29" s="40"/>
      <c r="AR29" s="41"/>
      <c r="BE29" s="269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62">
        <v>0.15</v>
      </c>
      <c r="M30" s="261"/>
      <c r="N30" s="261"/>
      <c r="O30" s="261"/>
      <c r="P30" s="261"/>
      <c r="Q30" s="40"/>
      <c r="R30" s="40"/>
      <c r="S30" s="40"/>
      <c r="T30" s="40"/>
      <c r="U30" s="40"/>
      <c r="V30" s="40"/>
      <c r="W30" s="260">
        <f>ROUND(BA94, 2)</f>
        <v>0</v>
      </c>
      <c r="X30" s="261"/>
      <c r="Y30" s="261"/>
      <c r="Z30" s="261"/>
      <c r="AA30" s="261"/>
      <c r="AB30" s="261"/>
      <c r="AC30" s="261"/>
      <c r="AD30" s="261"/>
      <c r="AE30" s="261"/>
      <c r="AF30" s="40"/>
      <c r="AG30" s="40"/>
      <c r="AH30" s="40"/>
      <c r="AI30" s="40"/>
      <c r="AJ30" s="40"/>
      <c r="AK30" s="260">
        <f>ROUND(AW94, 2)</f>
        <v>0</v>
      </c>
      <c r="AL30" s="261"/>
      <c r="AM30" s="261"/>
      <c r="AN30" s="261"/>
      <c r="AO30" s="261"/>
      <c r="AP30" s="40"/>
      <c r="AQ30" s="40"/>
      <c r="AR30" s="41"/>
      <c r="BE30" s="269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62">
        <v>0.21</v>
      </c>
      <c r="M31" s="261"/>
      <c r="N31" s="261"/>
      <c r="O31" s="261"/>
      <c r="P31" s="261"/>
      <c r="Q31" s="40"/>
      <c r="R31" s="40"/>
      <c r="S31" s="40"/>
      <c r="T31" s="40"/>
      <c r="U31" s="40"/>
      <c r="V31" s="40"/>
      <c r="W31" s="260">
        <f>ROUND(BB94, 2)</f>
        <v>0</v>
      </c>
      <c r="X31" s="261"/>
      <c r="Y31" s="261"/>
      <c r="Z31" s="261"/>
      <c r="AA31" s="261"/>
      <c r="AB31" s="261"/>
      <c r="AC31" s="261"/>
      <c r="AD31" s="261"/>
      <c r="AE31" s="261"/>
      <c r="AF31" s="40"/>
      <c r="AG31" s="40"/>
      <c r="AH31" s="40"/>
      <c r="AI31" s="40"/>
      <c r="AJ31" s="40"/>
      <c r="AK31" s="260">
        <v>0</v>
      </c>
      <c r="AL31" s="261"/>
      <c r="AM31" s="261"/>
      <c r="AN31" s="261"/>
      <c r="AO31" s="261"/>
      <c r="AP31" s="40"/>
      <c r="AQ31" s="40"/>
      <c r="AR31" s="41"/>
      <c r="BE31" s="269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62">
        <v>0.15</v>
      </c>
      <c r="M32" s="261"/>
      <c r="N32" s="261"/>
      <c r="O32" s="261"/>
      <c r="P32" s="261"/>
      <c r="Q32" s="40"/>
      <c r="R32" s="40"/>
      <c r="S32" s="40"/>
      <c r="T32" s="40"/>
      <c r="U32" s="40"/>
      <c r="V32" s="40"/>
      <c r="W32" s="260">
        <f>ROUND(BC94, 2)</f>
        <v>0</v>
      </c>
      <c r="X32" s="261"/>
      <c r="Y32" s="261"/>
      <c r="Z32" s="261"/>
      <c r="AA32" s="261"/>
      <c r="AB32" s="261"/>
      <c r="AC32" s="261"/>
      <c r="AD32" s="261"/>
      <c r="AE32" s="261"/>
      <c r="AF32" s="40"/>
      <c r="AG32" s="40"/>
      <c r="AH32" s="40"/>
      <c r="AI32" s="40"/>
      <c r="AJ32" s="40"/>
      <c r="AK32" s="260">
        <v>0</v>
      </c>
      <c r="AL32" s="261"/>
      <c r="AM32" s="261"/>
      <c r="AN32" s="261"/>
      <c r="AO32" s="261"/>
      <c r="AP32" s="40"/>
      <c r="AQ32" s="40"/>
      <c r="AR32" s="41"/>
      <c r="BE32" s="269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62">
        <v>0</v>
      </c>
      <c r="M33" s="261"/>
      <c r="N33" s="261"/>
      <c r="O33" s="261"/>
      <c r="P33" s="261"/>
      <c r="Q33" s="40"/>
      <c r="R33" s="40"/>
      <c r="S33" s="40"/>
      <c r="T33" s="40"/>
      <c r="U33" s="40"/>
      <c r="V33" s="40"/>
      <c r="W33" s="260">
        <f>ROUND(BD94, 2)</f>
        <v>0</v>
      </c>
      <c r="X33" s="261"/>
      <c r="Y33" s="261"/>
      <c r="Z33" s="261"/>
      <c r="AA33" s="261"/>
      <c r="AB33" s="261"/>
      <c r="AC33" s="261"/>
      <c r="AD33" s="261"/>
      <c r="AE33" s="261"/>
      <c r="AF33" s="40"/>
      <c r="AG33" s="40"/>
      <c r="AH33" s="40"/>
      <c r="AI33" s="40"/>
      <c r="AJ33" s="40"/>
      <c r="AK33" s="260">
        <v>0</v>
      </c>
      <c r="AL33" s="261"/>
      <c r="AM33" s="261"/>
      <c r="AN33" s="261"/>
      <c r="AO33" s="261"/>
      <c r="AP33" s="40"/>
      <c r="AQ33" s="40"/>
      <c r="AR33" s="41"/>
      <c r="BE33" s="269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8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63" t="s">
        <v>50</v>
      </c>
      <c r="Y35" s="264"/>
      <c r="Z35" s="264"/>
      <c r="AA35" s="264"/>
      <c r="AB35" s="264"/>
      <c r="AC35" s="44"/>
      <c r="AD35" s="44"/>
      <c r="AE35" s="44"/>
      <c r="AF35" s="44"/>
      <c r="AG35" s="44"/>
      <c r="AH35" s="44"/>
      <c r="AI35" s="44"/>
      <c r="AJ35" s="44"/>
      <c r="AK35" s="265">
        <f>SUM(AK26:AK33)</f>
        <v>0</v>
      </c>
      <c r="AL35" s="264"/>
      <c r="AM35" s="264"/>
      <c r="AN35" s="264"/>
      <c r="AO35" s="26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Pha_Dejvice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9" t="str">
        <f>K6</f>
        <v xml:space="preserve"> Odstranění postradatelných objektů za hranicí životnosti - sklad a rampa Praha Dejvice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62"/>
      <c r="AL85" s="62"/>
      <c r="AM85" s="62"/>
      <c r="AN85" s="62"/>
      <c r="AO85" s="62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žst. Praha Dejvice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1" t="str">
        <f>IF(AN8= "","",AN8)</f>
        <v>13. 2. 2023</v>
      </c>
      <c r="AN87" s="251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52" t="str">
        <f>IF(E17="","",E17)</f>
        <v xml:space="preserve"> </v>
      </c>
      <c r="AN89" s="253"/>
      <c r="AO89" s="253"/>
      <c r="AP89" s="253"/>
      <c r="AQ89" s="35"/>
      <c r="AR89" s="38"/>
      <c r="AS89" s="254" t="s">
        <v>58</v>
      </c>
      <c r="AT89" s="25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52" t="str">
        <f>IF(E20="","",E20)</f>
        <v>L. Ulrich, DiS.</v>
      </c>
      <c r="AN90" s="253"/>
      <c r="AO90" s="253"/>
      <c r="AP90" s="253"/>
      <c r="AQ90" s="35"/>
      <c r="AR90" s="38"/>
      <c r="AS90" s="256"/>
      <c r="AT90" s="25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8"/>
      <c r="AT91" s="25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39" t="s">
        <v>59</v>
      </c>
      <c r="D92" s="240"/>
      <c r="E92" s="240"/>
      <c r="F92" s="240"/>
      <c r="G92" s="240"/>
      <c r="H92" s="72"/>
      <c r="I92" s="241" t="s">
        <v>60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61</v>
      </c>
      <c r="AH92" s="240"/>
      <c r="AI92" s="240"/>
      <c r="AJ92" s="240"/>
      <c r="AK92" s="240"/>
      <c r="AL92" s="240"/>
      <c r="AM92" s="240"/>
      <c r="AN92" s="241" t="s">
        <v>62</v>
      </c>
      <c r="AO92" s="240"/>
      <c r="AP92" s="243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47">
        <f>ROUND(AG95,2)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77</v>
      </c>
      <c r="BT94" s="90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0" s="7" customFormat="1" ht="37.5" customHeight="1">
      <c r="A95" s="91" t="s">
        <v>81</v>
      </c>
      <c r="B95" s="92"/>
      <c r="C95" s="93"/>
      <c r="D95" s="246" t="s">
        <v>14</v>
      </c>
      <c r="E95" s="246"/>
      <c r="F95" s="246"/>
      <c r="G95" s="246"/>
      <c r="H95" s="246"/>
      <c r="I95" s="94"/>
      <c r="J95" s="246" t="s">
        <v>17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4">
        <f>'Pha_Dejvice -  Odstranění...'!J28</f>
        <v>0</v>
      </c>
      <c r="AH95" s="245"/>
      <c r="AI95" s="245"/>
      <c r="AJ95" s="245"/>
      <c r="AK95" s="245"/>
      <c r="AL95" s="245"/>
      <c r="AM95" s="245"/>
      <c r="AN95" s="244">
        <f>SUM(AG95,AT95)</f>
        <v>0</v>
      </c>
      <c r="AO95" s="245"/>
      <c r="AP95" s="245"/>
      <c r="AQ95" s="95" t="s">
        <v>82</v>
      </c>
      <c r="AR95" s="96"/>
      <c r="AS95" s="97">
        <v>0</v>
      </c>
      <c r="AT95" s="98">
        <f>ROUND(SUM(AV95:AW95),2)</f>
        <v>0</v>
      </c>
      <c r="AU95" s="99">
        <f>'Pha_Dejvice -  Odstranění...'!P123</f>
        <v>0</v>
      </c>
      <c r="AV95" s="98">
        <f>'Pha_Dejvice -  Odstranění...'!J31</f>
        <v>0</v>
      </c>
      <c r="AW95" s="98">
        <f>'Pha_Dejvice -  Odstranění...'!J32</f>
        <v>0</v>
      </c>
      <c r="AX95" s="98">
        <f>'Pha_Dejvice -  Odstranění...'!J33</f>
        <v>0</v>
      </c>
      <c r="AY95" s="98">
        <f>'Pha_Dejvice -  Odstranění...'!J34</f>
        <v>0</v>
      </c>
      <c r="AZ95" s="98">
        <f>'Pha_Dejvice -  Odstranění...'!F31</f>
        <v>0</v>
      </c>
      <c r="BA95" s="98">
        <f>'Pha_Dejvice -  Odstranění...'!F32</f>
        <v>0</v>
      </c>
      <c r="BB95" s="98">
        <f>'Pha_Dejvice -  Odstranění...'!F33</f>
        <v>0</v>
      </c>
      <c r="BC95" s="98">
        <f>'Pha_Dejvice -  Odstranění...'!F34</f>
        <v>0</v>
      </c>
      <c r="BD95" s="100">
        <f>'Pha_Dejvice -  Odstranění...'!F35</f>
        <v>0</v>
      </c>
      <c r="BT95" s="101" t="s">
        <v>83</v>
      </c>
      <c r="BU95" s="101" t="s">
        <v>84</v>
      </c>
      <c r="BV95" s="101" t="s">
        <v>79</v>
      </c>
      <c r="BW95" s="101" t="s">
        <v>5</v>
      </c>
      <c r="BX95" s="101" t="s">
        <v>80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dAW3YOY39yvz5J6VXHg3NRPFkFljxhcx9rfrV6XYngIhovB+mpQxWRwIqscGtzk7h3cA5Ussss1zoCdlCgNoTg==" saltValue="9QcxMAKBeZubUu+szDAtlZP+b8fzX3yGGsLnAsP9qwTTimj3AxV3bz+4BUbgSBrAM4rKxYvp2qOUW56dQQV0z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Pha_Dejvice -  Odstraně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tabSelected="1" workbookViewId="0">
      <selection activeCell="D4" sqref="D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6" t="s">
        <v>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85</v>
      </c>
    </row>
    <row r="4" spans="1:46" s="1" customFormat="1" ht="24.95" customHeight="1">
      <c r="B4" s="19"/>
      <c r="D4" s="104" t="s">
        <v>86</v>
      </c>
      <c r="L4" s="19"/>
      <c r="M4" s="105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30" customHeight="1">
      <c r="A7" s="33"/>
      <c r="B7" s="38"/>
      <c r="C7" s="33"/>
      <c r="D7" s="33"/>
      <c r="E7" s="279" t="s">
        <v>17</v>
      </c>
      <c r="F7" s="280"/>
      <c r="G7" s="280"/>
      <c r="H7" s="280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13. 2. 2023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">
        <v>26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">
        <v>27</v>
      </c>
      <c r="F13" s="33"/>
      <c r="G13" s="33"/>
      <c r="H13" s="33"/>
      <c r="I13" s="106" t="s">
        <v>28</v>
      </c>
      <c r="J13" s="107" t="s">
        <v>29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30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81" t="str">
        <f>'Rekapitulace stavby'!E14</f>
        <v>Vyplň údaj</v>
      </c>
      <c r="F16" s="282"/>
      <c r="G16" s="282"/>
      <c r="H16" s="282"/>
      <c r="I16" s="106" t="s">
        <v>28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32</v>
      </c>
      <c r="E18" s="33"/>
      <c r="F18" s="33"/>
      <c r="G18" s="33"/>
      <c r="H18" s="33"/>
      <c r="I18" s="106" t="s">
        <v>25</v>
      </c>
      <c r="J18" s="107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tr">
        <f>IF('Rekapitulace stavby'!E17="","",'Rekapitulace stavby'!E17)</f>
        <v xml:space="preserve"> </v>
      </c>
      <c r="F19" s="33"/>
      <c r="G19" s="33"/>
      <c r="H19" s="33"/>
      <c r="I19" s="106" t="s">
        <v>28</v>
      </c>
      <c r="J19" s="107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35</v>
      </c>
      <c r="E21" s="33"/>
      <c r="F21" s="33"/>
      <c r="G21" s="33"/>
      <c r="H21" s="33"/>
      <c r="I21" s="106" t="s">
        <v>25</v>
      </c>
      <c r="J21" s="107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/>
      <c r="F22" s="33"/>
      <c r="G22" s="33"/>
      <c r="H22" s="33"/>
      <c r="I22" s="106" t="s">
        <v>28</v>
      </c>
      <c r="J22" s="107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37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83" t="s">
        <v>1</v>
      </c>
      <c r="F25" s="283"/>
      <c r="G25" s="283"/>
      <c r="H25" s="283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38</v>
      </c>
      <c r="E28" s="33"/>
      <c r="F28" s="33"/>
      <c r="G28" s="33"/>
      <c r="H28" s="33"/>
      <c r="I28" s="33"/>
      <c r="J28" s="114">
        <f>ROUND(J123,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5" t="s">
        <v>40</v>
      </c>
      <c r="G30" s="33"/>
      <c r="H30" s="33"/>
      <c r="I30" s="115" t="s">
        <v>39</v>
      </c>
      <c r="J30" s="115" t="s">
        <v>41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6" t="s">
        <v>42</v>
      </c>
      <c r="E31" s="106" t="s">
        <v>43</v>
      </c>
      <c r="F31" s="117">
        <f>ROUND((SUM(BE123:BE209)),  2)</f>
        <v>0</v>
      </c>
      <c r="G31" s="33"/>
      <c r="H31" s="33"/>
      <c r="I31" s="118">
        <v>0.21</v>
      </c>
      <c r="J31" s="117">
        <f>ROUND(((SUM(BE123:BE209))*I31),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6" t="s">
        <v>44</v>
      </c>
      <c r="F32" s="117">
        <f>ROUND((SUM(BF123:BF209)),  2)</f>
        <v>0</v>
      </c>
      <c r="G32" s="33"/>
      <c r="H32" s="33"/>
      <c r="I32" s="118">
        <v>0.15</v>
      </c>
      <c r="J32" s="117">
        <f>ROUND(((SUM(BF123:BF209))*I32),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6" t="s">
        <v>45</v>
      </c>
      <c r="F33" s="117">
        <f>ROUND((SUM(BG123:BG209)),  2)</f>
        <v>0</v>
      </c>
      <c r="G33" s="33"/>
      <c r="H33" s="33"/>
      <c r="I33" s="118">
        <v>0.21</v>
      </c>
      <c r="J33" s="11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6" t="s">
        <v>46</v>
      </c>
      <c r="F34" s="117">
        <f>ROUND((SUM(BH123:BH209)),  2)</f>
        <v>0</v>
      </c>
      <c r="G34" s="33"/>
      <c r="H34" s="33"/>
      <c r="I34" s="118">
        <v>0.15</v>
      </c>
      <c r="J34" s="11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47</v>
      </c>
      <c r="F35" s="117">
        <f>ROUND((SUM(BI123:BI209)),  2)</f>
        <v>0</v>
      </c>
      <c r="G35" s="33"/>
      <c r="H35" s="33"/>
      <c r="I35" s="118">
        <v>0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9"/>
      <c r="D37" s="120" t="s">
        <v>48</v>
      </c>
      <c r="E37" s="121"/>
      <c r="F37" s="121"/>
      <c r="G37" s="122" t="s">
        <v>49</v>
      </c>
      <c r="H37" s="123" t="s">
        <v>50</v>
      </c>
      <c r="I37" s="121"/>
      <c r="J37" s="124">
        <f>SUM(J28:J35)</f>
        <v>0</v>
      </c>
      <c r="K37" s="12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6" t="s">
        <v>51</v>
      </c>
      <c r="E50" s="127"/>
      <c r="F50" s="127"/>
      <c r="G50" s="126" t="s">
        <v>52</v>
      </c>
      <c r="H50" s="127"/>
      <c r="I50" s="127"/>
      <c r="J50" s="127"/>
      <c r="K50" s="127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28" t="s">
        <v>53</v>
      </c>
      <c r="E61" s="129"/>
      <c r="F61" s="130" t="s">
        <v>54</v>
      </c>
      <c r="G61" s="128" t="s">
        <v>53</v>
      </c>
      <c r="H61" s="129"/>
      <c r="I61" s="129"/>
      <c r="J61" s="131" t="s">
        <v>54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26" t="s">
        <v>55</v>
      </c>
      <c r="E65" s="132"/>
      <c r="F65" s="132"/>
      <c r="G65" s="126" t="s">
        <v>56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28" t="s">
        <v>53</v>
      </c>
      <c r="E76" s="129"/>
      <c r="F76" s="130" t="s">
        <v>54</v>
      </c>
      <c r="G76" s="128" t="s">
        <v>53</v>
      </c>
      <c r="H76" s="129"/>
      <c r="I76" s="129"/>
      <c r="J76" s="131" t="s">
        <v>54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0" customHeight="1">
      <c r="A85" s="33"/>
      <c r="B85" s="34"/>
      <c r="C85" s="35"/>
      <c r="D85" s="35"/>
      <c r="E85" s="249" t="str">
        <f>E7</f>
        <v xml:space="preserve"> Odstranění postradatelných objektů za hranicí životnosti - sklad a rampa Praha Dejvice</v>
      </c>
      <c r="F85" s="284"/>
      <c r="G85" s="284"/>
      <c r="H85" s="28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>žst. Praha Dejvice</v>
      </c>
      <c r="G87" s="35"/>
      <c r="H87" s="35"/>
      <c r="I87" s="28" t="s">
        <v>22</v>
      </c>
      <c r="J87" s="65" t="str">
        <f>IF(J10="","",J10)</f>
        <v>13. 2. 2023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5"/>
      <c r="E89" s="35"/>
      <c r="F89" s="26" t="str">
        <f>E13</f>
        <v>Správa železnic, státní organizace</v>
      </c>
      <c r="G89" s="35"/>
      <c r="H89" s="35"/>
      <c r="I89" s="28" t="s">
        <v>32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30</v>
      </c>
      <c r="D90" s="35"/>
      <c r="E90" s="35"/>
      <c r="F90" s="26" t="str">
        <f>IF(E16="","",E16)</f>
        <v>Vyplň údaj</v>
      </c>
      <c r="G90" s="35"/>
      <c r="H90" s="35"/>
      <c r="I90" s="28" t="s">
        <v>35</v>
      </c>
      <c r="J90" s="31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37" t="s">
        <v>88</v>
      </c>
      <c r="D92" s="138"/>
      <c r="E92" s="138"/>
      <c r="F92" s="138"/>
      <c r="G92" s="138"/>
      <c r="H92" s="138"/>
      <c r="I92" s="138"/>
      <c r="J92" s="139" t="s">
        <v>89</v>
      </c>
      <c r="K92" s="13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40" t="s">
        <v>90</v>
      </c>
      <c r="D94" s="35"/>
      <c r="E94" s="35"/>
      <c r="F94" s="35"/>
      <c r="G94" s="35"/>
      <c r="H94" s="35"/>
      <c r="I94" s="35"/>
      <c r="J94" s="83">
        <f>J123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91</v>
      </c>
    </row>
    <row r="95" spans="1:47" s="9" customFormat="1" ht="24.95" customHeight="1">
      <c r="B95" s="141"/>
      <c r="C95" s="142"/>
      <c r="D95" s="143" t="s">
        <v>92</v>
      </c>
      <c r="E95" s="144"/>
      <c r="F95" s="144"/>
      <c r="G95" s="144"/>
      <c r="H95" s="144"/>
      <c r="I95" s="144"/>
      <c r="J95" s="145">
        <f>J124</f>
        <v>0</v>
      </c>
      <c r="K95" s="142"/>
      <c r="L95" s="146"/>
    </row>
    <row r="96" spans="1:47" s="10" customFormat="1" ht="19.899999999999999" customHeight="1">
      <c r="B96" s="147"/>
      <c r="C96" s="148"/>
      <c r="D96" s="149" t="s">
        <v>93</v>
      </c>
      <c r="E96" s="150"/>
      <c r="F96" s="150"/>
      <c r="G96" s="150"/>
      <c r="H96" s="150"/>
      <c r="I96" s="150"/>
      <c r="J96" s="151">
        <f>J125</f>
        <v>0</v>
      </c>
      <c r="K96" s="148"/>
      <c r="L96" s="152"/>
    </row>
    <row r="97" spans="1:31" s="10" customFormat="1" ht="19.899999999999999" customHeight="1">
      <c r="B97" s="147"/>
      <c r="C97" s="148"/>
      <c r="D97" s="149" t="s">
        <v>94</v>
      </c>
      <c r="E97" s="150"/>
      <c r="F97" s="150"/>
      <c r="G97" s="150"/>
      <c r="H97" s="150"/>
      <c r="I97" s="150"/>
      <c r="J97" s="151">
        <f>J137</f>
        <v>0</v>
      </c>
      <c r="K97" s="148"/>
      <c r="L97" s="152"/>
    </row>
    <row r="98" spans="1:31" s="10" customFormat="1" ht="19.899999999999999" customHeight="1">
      <c r="B98" s="147"/>
      <c r="C98" s="148"/>
      <c r="D98" s="149" t="s">
        <v>95</v>
      </c>
      <c r="E98" s="150"/>
      <c r="F98" s="150"/>
      <c r="G98" s="150"/>
      <c r="H98" s="150"/>
      <c r="I98" s="150"/>
      <c r="J98" s="151">
        <f>J157</f>
        <v>0</v>
      </c>
      <c r="K98" s="148"/>
      <c r="L98" s="152"/>
    </row>
    <row r="99" spans="1:31" s="10" customFormat="1" ht="19.899999999999999" customHeight="1">
      <c r="B99" s="147"/>
      <c r="C99" s="148"/>
      <c r="D99" s="149" t="s">
        <v>96</v>
      </c>
      <c r="E99" s="150"/>
      <c r="F99" s="150"/>
      <c r="G99" s="150"/>
      <c r="H99" s="150"/>
      <c r="I99" s="150"/>
      <c r="J99" s="151">
        <f>J162</f>
        <v>0</v>
      </c>
      <c r="K99" s="148"/>
      <c r="L99" s="152"/>
    </row>
    <row r="100" spans="1:31" s="10" customFormat="1" ht="19.899999999999999" customHeight="1">
      <c r="B100" s="147"/>
      <c r="C100" s="148"/>
      <c r="D100" s="149" t="s">
        <v>97</v>
      </c>
      <c r="E100" s="150"/>
      <c r="F100" s="150"/>
      <c r="G100" s="150"/>
      <c r="H100" s="150"/>
      <c r="I100" s="150"/>
      <c r="J100" s="151">
        <f>J181</f>
        <v>0</v>
      </c>
      <c r="K100" s="148"/>
      <c r="L100" s="152"/>
    </row>
    <row r="101" spans="1:31" s="10" customFormat="1" ht="19.899999999999999" customHeight="1">
      <c r="B101" s="147"/>
      <c r="C101" s="148"/>
      <c r="D101" s="149" t="s">
        <v>98</v>
      </c>
      <c r="E101" s="150"/>
      <c r="F101" s="150"/>
      <c r="G101" s="150"/>
      <c r="H101" s="150"/>
      <c r="I101" s="150"/>
      <c r="J101" s="151">
        <f>J198</f>
        <v>0</v>
      </c>
      <c r="K101" s="148"/>
      <c r="L101" s="152"/>
    </row>
    <row r="102" spans="1:31" s="9" customFormat="1" ht="24.95" customHeight="1">
      <c r="B102" s="141"/>
      <c r="C102" s="142"/>
      <c r="D102" s="143" t="s">
        <v>99</v>
      </c>
      <c r="E102" s="144"/>
      <c r="F102" s="144"/>
      <c r="G102" s="144"/>
      <c r="H102" s="144"/>
      <c r="I102" s="144"/>
      <c r="J102" s="145">
        <f>J201</f>
        <v>0</v>
      </c>
      <c r="K102" s="142"/>
      <c r="L102" s="146"/>
    </row>
    <row r="103" spans="1:31" s="10" customFormat="1" ht="19.899999999999999" customHeight="1">
      <c r="B103" s="147"/>
      <c r="C103" s="148"/>
      <c r="D103" s="149" t="s">
        <v>100</v>
      </c>
      <c r="E103" s="150"/>
      <c r="F103" s="150"/>
      <c r="G103" s="150"/>
      <c r="H103" s="150"/>
      <c r="I103" s="150"/>
      <c r="J103" s="151">
        <f>J202</f>
        <v>0</v>
      </c>
      <c r="K103" s="148"/>
      <c r="L103" s="152"/>
    </row>
    <row r="104" spans="1:31" s="10" customFormat="1" ht="19.899999999999999" customHeight="1">
      <c r="B104" s="147"/>
      <c r="C104" s="148"/>
      <c r="D104" s="149" t="s">
        <v>101</v>
      </c>
      <c r="E104" s="150"/>
      <c r="F104" s="150"/>
      <c r="G104" s="150"/>
      <c r="H104" s="150"/>
      <c r="I104" s="150"/>
      <c r="J104" s="151">
        <f>J205</f>
        <v>0</v>
      </c>
      <c r="K104" s="148"/>
      <c r="L104" s="152"/>
    </row>
    <row r="105" spans="1:31" s="10" customFormat="1" ht="19.899999999999999" customHeight="1">
      <c r="B105" s="147"/>
      <c r="C105" s="148"/>
      <c r="D105" s="149" t="s">
        <v>102</v>
      </c>
      <c r="E105" s="150"/>
      <c r="F105" s="150"/>
      <c r="G105" s="150"/>
      <c r="H105" s="150"/>
      <c r="I105" s="150"/>
      <c r="J105" s="151">
        <f>J208</f>
        <v>0</v>
      </c>
      <c r="K105" s="148"/>
      <c r="L105" s="152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103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30" customHeight="1">
      <c r="A115" s="33"/>
      <c r="B115" s="34"/>
      <c r="C115" s="35"/>
      <c r="D115" s="35"/>
      <c r="E115" s="249" t="str">
        <f>E7</f>
        <v xml:space="preserve"> Odstranění postradatelných objektů za hranicí životnosti - sklad a rampa Praha Dejvice</v>
      </c>
      <c r="F115" s="284"/>
      <c r="G115" s="284"/>
      <c r="H115" s="284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F10</f>
        <v>žst. Praha Dejvice</v>
      </c>
      <c r="G117" s="35"/>
      <c r="H117" s="35"/>
      <c r="I117" s="28" t="s">
        <v>22</v>
      </c>
      <c r="J117" s="65" t="str">
        <f>IF(J10="","",J10)</f>
        <v>13. 2. 2023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5"/>
      <c r="E119" s="35"/>
      <c r="F119" s="26" t="str">
        <f>E13</f>
        <v>Správa železnic, státní organizace</v>
      </c>
      <c r="G119" s="35"/>
      <c r="H119" s="35"/>
      <c r="I119" s="28" t="s">
        <v>32</v>
      </c>
      <c r="J119" s="31" t="str">
        <f>E19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30</v>
      </c>
      <c r="D120" s="35"/>
      <c r="E120" s="35"/>
      <c r="F120" s="26" t="str">
        <f>IF(E16="","",E16)</f>
        <v>Vyplň údaj</v>
      </c>
      <c r="G120" s="35"/>
      <c r="H120" s="35"/>
      <c r="I120" s="28" t="s">
        <v>35</v>
      </c>
      <c r="J120" s="31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3"/>
      <c r="B122" s="154"/>
      <c r="C122" s="155" t="s">
        <v>104</v>
      </c>
      <c r="D122" s="156" t="s">
        <v>63</v>
      </c>
      <c r="E122" s="156" t="s">
        <v>59</v>
      </c>
      <c r="F122" s="156" t="s">
        <v>60</v>
      </c>
      <c r="G122" s="156" t="s">
        <v>105</v>
      </c>
      <c r="H122" s="156" t="s">
        <v>106</v>
      </c>
      <c r="I122" s="156" t="s">
        <v>107</v>
      </c>
      <c r="J122" s="157" t="s">
        <v>89</v>
      </c>
      <c r="K122" s="158" t="s">
        <v>108</v>
      </c>
      <c r="L122" s="159"/>
      <c r="M122" s="74" t="s">
        <v>1</v>
      </c>
      <c r="N122" s="75" t="s">
        <v>42</v>
      </c>
      <c r="O122" s="75" t="s">
        <v>109</v>
      </c>
      <c r="P122" s="75" t="s">
        <v>110</v>
      </c>
      <c r="Q122" s="75" t="s">
        <v>111</v>
      </c>
      <c r="R122" s="75" t="s">
        <v>112</v>
      </c>
      <c r="S122" s="75" t="s">
        <v>113</v>
      </c>
      <c r="T122" s="76" t="s">
        <v>114</v>
      </c>
      <c r="U122" s="15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/>
    </row>
    <row r="123" spans="1:65" s="2" customFormat="1" ht="22.9" customHeight="1">
      <c r="A123" s="33"/>
      <c r="B123" s="34"/>
      <c r="C123" s="81" t="s">
        <v>115</v>
      </c>
      <c r="D123" s="35"/>
      <c r="E123" s="35"/>
      <c r="F123" s="35"/>
      <c r="G123" s="35"/>
      <c r="H123" s="35"/>
      <c r="I123" s="35"/>
      <c r="J123" s="160">
        <f>BK123</f>
        <v>0</v>
      </c>
      <c r="K123" s="35"/>
      <c r="L123" s="38"/>
      <c r="M123" s="77"/>
      <c r="N123" s="161"/>
      <c r="O123" s="78"/>
      <c r="P123" s="162">
        <f>P124+P201</f>
        <v>0</v>
      </c>
      <c r="Q123" s="78"/>
      <c r="R123" s="162">
        <f>R124+R201</f>
        <v>7.7595855</v>
      </c>
      <c r="S123" s="78"/>
      <c r="T123" s="163">
        <f>T124+T201</f>
        <v>2185.5687000000003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77</v>
      </c>
      <c r="AU123" s="16" t="s">
        <v>91</v>
      </c>
      <c r="BK123" s="164">
        <f>BK124+BK201</f>
        <v>0</v>
      </c>
    </row>
    <row r="124" spans="1:65" s="12" customFormat="1" ht="25.9" customHeight="1">
      <c r="B124" s="165"/>
      <c r="C124" s="166"/>
      <c r="D124" s="167" t="s">
        <v>77</v>
      </c>
      <c r="E124" s="168" t="s">
        <v>116</v>
      </c>
      <c r="F124" s="168" t="s">
        <v>117</v>
      </c>
      <c r="G124" s="166"/>
      <c r="H124" s="166"/>
      <c r="I124" s="169"/>
      <c r="J124" s="170">
        <f>BK124</f>
        <v>0</v>
      </c>
      <c r="K124" s="166"/>
      <c r="L124" s="171"/>
      <c r="M124" s="172"/>
      <c r="N124" s="173"/>
      <c r="O124" s="173"/>
      <c r="P124" s="174">
        <f>P125+P137+P157+P162+P181+P198</f>
        <v>0</v>
      </c>
      <c r="Q124" s="173"/>
      <c r="R124" s="174">
        <f>R125+R137+R157+R162+R181+R198</f>
        <v>7.7595855</v>
      </c>
      <c r="S124" s="173"/>
      <c r="T124" s="175">
        <f>T125+T137+T157+T162+T181+T198</f>
        <v>2185.5687000000003</v>
      </c>
      <c r="AR124" s="176" t="s">
        <v>83</v>
      </c>
      <c r="AT124" s="177" t="s">
        <v>77</v>
      </c>
      <c r="AU124" s="177" t="s">
        <v>78</v>
      </c>
      <c r="AY124" s="176" t="s">
        <v>118</v>
      </c>
      <c r="BK124" s="178">
        <f>BK125+BK137+BK157+BK162+BK181+BK198</f>
        <v>0</v>
      </c>
    </row>
    <row r="125" spans="1:65" s="12" customFormat="1" ht="22.9" customHeight="1">
      <c r="B125" s="165"/>
      <c r="C125" s="166"/>
      <c r="D125" s="167" t="s">
        <v>77</v>
      </c>
      <c r="E125" s="179" t="s">
        <v>83</v>
      </c>
      <c r="F125" s="179" t="s">
        <v>119</v>
      </c>
      <c r="G125" s="166"/>
      <c r="H125" s="166"/>
      <c r="I125" s="169"/>
      <c r="J125" s="180">
        <f>BK125</f>
        <v>0</v>
      </c>
      <c r="K125" s="166"/>
      <c r="L125" s="171"/>
      <c r="M125" s="172"/>
      <c r="N125" s="173"/>
      <c r="O125" s="173"/>
      <c r="P125" s="174">
        <f>SUM(P126:P136)</f>
        <v>0</v>
      </c>
      <c r="Q125" s="173"/>
      <c r="R125" s="174">
        <f>SUM(R126:R136)</f>
        <v>0</v>
      </c>
      <c r="S125" s="173"/>
      <c r="T125" s="175">
        <f>SUM(T126:T136)</f>
        <v>0</v>
      </c>
      <c r="AR125" s="176" t="s">
        <v>83</v>
      </c>
      <c r="AT125" s="177" t="s">
        <v>77</v>
      </c>
      <c r="AU125" s="177" t="s">
        <v>83</v>
      </c>
      <c r="AY125" s="176" t="s">
        <v>118</v>
      </c>
      <c r="BK125" s="178">
        <f>SUM(BK126:BK136)</f>
        <v>0</v>
      </c>
    </row>
    <row r="126" spans="1:65" s="2" customFormat="1" ht="37.9" customHeight="1">
      <c r="A126" s="33"/>
      <c r="B126" s="34"/>
      <c r="C126" s="181" t="s">
        <v>83</v>
      </c>
      <c r="D126" s="181" t="s">
        <v>120</v>
      </c>
      <c r="E126" s="182" t="s">
        <v>121</v>
      </c>
      <c r="F126" s="183" t="s">
        <v>122</v>
      </c>
      <c r="G126" s="184" t="s">
        <v>123</v>
      </c>
      <c r="H126" s="185">
        <v>30</v>
      </c>
      <c r="I126" s="186"/>
      <c r="J126" s="187">
        <f>ROUND(I126*H126,2)</f>
        <v>0</v>
      </c>
      <c r="K126" s="188"/>
      <c r="L126" s="38"/>
      <c r="M126" s="189" t="s">
        <v>1</v>
      </c>
      <c r="N126" s="190" t="s">
        <v>43</v>
      </c>
      <c r="O126" s="70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3" t="s">
        <v>124</v>
      </c>
      <c r="AT126" s="193" t="s">
        <v>120</v>
      </c>
      <c r="AU126" s="193" t="s">
        <v>85</v>
      </c>
      <c r="AY126" s="16" t="s">
        <v>118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6" t="s">
        <v>83</v>
      </c>
      <c r="BK126" s="194">
        <f>ROUND(I126*H126,2)</f>
        <v>0</v>
      </c>
      <c r="BL126" s="16" t="s">
        <v>124</v>
      </c>
      <c r="BM126" s="193" t="s">
        <v>125</v>
      </c>
    </row>
    <row r="127" spans="1:65" s="2" customFormat="1" ht="37.9" customHeight="1">
      <c r="A127" s="33"/>
      <c r="B127" s="34"/>
      <c r="C127" s="181" t="s">
        <v>85</v>
      </c>
      <c r="D127" s="181" t="s">
        <v>120</v>
      </c>
      <c r="E127" s="182" t="s">
        <v>126</v>
      </c>
      <c r="F127" s="183" t="s">
        <v>127</v>
      </c>
      <c r="G127" s="184" t="s">
        <v>128</v>
      </c>
      <c r="H127" s="185">
        <v>3.04</v>
      </c>
      <c r="I127" s="186"/>
      <c r="J127" s="187">
        <f>ROUND(I127*H127,2)</f>
        <v>0</v>
      </c>
      <c r="K127" s="188"/>
      <c r="L127" s="38"/>
      <c r="M127" s="189" t="s">
        <v>1</v>
      </c>
      <c r="N127" s="190" t="s">
        <v>43</v>
      </c>
      <c r="O127" s="70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3" t="s">
        <v>124</v>
      </c>
      <c r="AT127" s="193" t="s">
        <v>120</v>
      </c>
      <c r="AU127" s="193" t="s">
        <v>85</v>
      </c>
      <c r="AY127" s="16" t="s">
        <v>118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6" t="s">
        <v>83</v>
      </c>
      <c r="BK127" s="194">
        <f>ROUND(I127*H127,2)</f>
        <v>0</v>
      </c>
      <c r="BL127" s="16" t="s">
        <v>124</v>
      </c>
      <c r="BM127" s="193" t="s">
        <v>129</v>
      </c>
    </row>
    <row r="128" spans="1:65" s="13" customFormat="1">
      <c r="B128" s="195"/>
      <c r="C128" s="196"/>
      <c r="D128" s="197" t="s">
        <v>130</v>
      </c>
      <c r="E128" s="198" t="s">
        <v>1</v>
      </c>
      <c r="F128" s="199" t="s">
        <v>131</v>
      </c>
      <c r="G128" s="196"/>
      <c r="H128" s="200">
        <v>3.04</v>
      </c>
      <c r="I128" s="201"/>
      <c r="J128" s="196"/>
      <c r="K128" s="196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130</v>
      </c>
      <c r="AU128" s="206" t="s">
        <v>85</v>
      </c>
      <c r="AV128" s="13" t="s">
        <v>85</v>
      </c>
      <c r="AW128" s="13" t="s">
        <v>34</v>
      </c>
      <c r="AX128" s="13" t="s">
        <v>83</v>
      </c>
      <c r="AY128" s="206" t="s">
        <v>118</v>
      </c>
    </row>
    <row r="129" spans="1:65" s="2" customFormat="1" ht="24.2" customHeight="1">
      <c r="A129" s="33"/>
      <c r="B129" s="34"/>
      <c r="C129" s="181" t="s">
        <v>132</v>
      </c>
      <c r="D129" s="181" t="s">
        <v>120</v>
      </c>
      <c r="E129" s="182" t="s">
        <v>133</v>
      </c>
      <c r="F129" s="183" t="s">
        <v>134</v>
      </c>
      <c r="G129" s="184" t="s">
        <v>128</v>
      </c>
      <c r="H129" s="185">
        <v>3.04</v>
      </c>
      <c r="I129" s="186"/>
      <c r="J129" s="187">
        <f>ROUND(I129*H129,2)</f>
        <v>0</v>
      </c>
      <c r="K129" s="188"/>
      <c r="L129" s="38"/>
      <c r="M129" s="189" t="s">
        <v>1</v>
      </c>
      <c r="N129" s="190" t="s">
        <v>43</v>
      </c>
      <c r="O129" s="70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3" t="s">
        <v>124</v>
      </c>
      <c r="AT129" s="193" t="s">
        <v>120</v>
      </c>
      <c r="AU129" s="193" t="s">
        <v>85</v>
      </c>
      <c r="AY129" s="16" t="s">
        <v>118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6" t="s">
        <v>83</v>
      </c>
      <c r="BK129" s="194">
        <f>ROUND(I129*H129,2)</f>
        <v>0</v>
      </c>
      <c r="BL129" s="16" t="s">
        <v>124</v>
      </c>
      <c r="BM129" s="193" t="s">
        <v>135</v>
      </c>
    </row>
    <row r="130" spans="1:65" s="2" customFormat="1" ht="33" customHeight="1">
      <c r="A130" s="33"/>
      <c r="B130" s="34"/>
      <c r="C130" s="181" t="s">
        <v>124</v>
      </c>
      <c r="D130" s="181" t="s">
        <v>120</v>
      </c>
      <c r="E130" s="182" t="s">
        <v>136</v>
      </c>
      <c r="F130" s="183" t="s">
        <v>137</v>
      </c>
      <c r="G130" s="184" t="s">
        <v>128</v>
      </c>
      <c r="H130" s="185">
        <v>3.04</v>
      </c>
      <c r="I130" s="186"/>
      <c r="J130" s="187">
        <f>ROUND(I130*H130,2)</f>
        <v>0</v>
      </c>
      <c r="K130" s="188"/>
      <c r="L130" s="38"/>
      <c r="M130" s="189" t="s">
        <v>1</v>
      </c>
      <c r="N130" s="190" t="s">
        <v>43</v>
      </c>
      <c r="O130" s="70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3" t="s">
        <v>124</v>
      </c>
      <c r="AT130" s="193" t="s">
        <v>120</v>
      </c>
      <c r="AU130" s="193" t="s">
        <v>85</v>
      </c>
      <c r="AY130" s="16" t="s">
        <v>118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6" t="s">
        <v>83</v>
      </c>
      <c r="BK130" s="194">
        <f>ROUND(I130*H130,2)</f>
        <v>0</v>
      </c>
      <c r="BL130" s="16" t="s">
        <v>124</v>
      </c>
      <c r="BM130" s="193" t="s">
        <v>138</v>
      </c>
    </row>
    <row r="131" spans="1:65" s="2" customFormat="1" ht="37.9" customHeight="1">
      <c r="A131" s="33"/>
      <c r="B131" s="34"/>
      <c r="C131" s="181" t="s">
        <v>139</v>
      </c>
      <c r="D131" s="181" t="s">
        <v>120</v>
      </c>
      <c r="E131" s="182" t="s">
        <v>140</v>
      </c>
      <c r="F131" s="183" t="s">
        <v>141</v>
      </c>
      <c r="G131" s="184" t="s">
        <v>128</v>
      </c>
      <c r="H131" s="185">
        <v>30.4</v>
      </c>
      <c r="I131" s="186"/>
      <c r="J131" s="187">
        <f>ROUND(I131*H131,2)</f>
        <v>0</v>
      </c>
      <c r="K131" s="188"/>
      <c r="L131" s="38"/>
      <c r="M131" s="189" t="s">
        <v>1</v>
      </c>
      <c r="N131" s="190" t="s">
        <v>43</v>
      </c>
      <c r="O131" s="70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3" t="s">
        <v>124</v>
      </c>
      <c r="AT131" s="193" t="s">
        <v>120</v>
      </c>
      <c r="AU131" s="193" t="s">
        <v>85</v>
      </c>
      <c r="AY131" s="16" t="s">
        <v>118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6" t="s">
        <v>83</v>
      </c>
      <c r="BK131" s="194">
        <f>ROUND(I131*H131,2)</f>
        <v>0</v>
      </c>
      <c r="BL131" s="16" t="s">
        <v>124</v>
      </c>
      <c r="BM131" s="193" t="s">
        <v>142</v>
      </c>
    </row>
    <row r="132" spans="1:65" s="13" customFormat="1">
      <c r="B132" s="195"/>
      <c r="C132" s="196"/>
      <c r="D132" s="197" t="s">
        <v>130</v>
      </c>
      <c r="E132" s="196"/>
      <c r="F132" s="199" t="s">
        <v>143</v>
      </c>
      <c r="G132" s="196"/>
      <c r="H132" s="200">
        <v>30.4</v>
      </c>
      <c r="I132" s="201"/>
      <c r="J132" s="196"/>
      <c r="K132" s="196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130</v>
      </c>
      <c r="AU132" s="206" t="s">
        <v>85</v>
      </c>
      <c r="AV132" s="13" t="s">
        <v>85</v>
      </c>
      <c r="AW132" s="13" t="s">
        <v>4</v>
      </c>
      <c r="AX132" s="13" t="s">
        <v>83</v>
      </c>
      <c r="AY132" s="206" t="s">
        <v>118</v>
      </c>
    </row>
    <row r="133" spans="1:65" s="2" customFormat="1" ht="24.2" customHeight="1">
      <c r="A133" s="33"/>
      <c r="B133" s="34"/>
      <c r="C133" s="181" t="s">
        <v>144</v>
      </c>
      <c r="D133" s="181" t="s">
        <v>120</v>
      </c>
      <c r="E133" s="182" t="s">
        <v>145</v>
      </c>
      <c r="F133" s="183" t="s">
        <v>146</v>
      </c>
      <c r="G133" s="184" t="s">
        <v>128</v>
      </c>
      <c r="H133" s="185">
        <v>3.04</v>
      </c>
      <c r="I133" s="186"/>
      <c r="J133" s="187">
        <f>ROUND(I133*H133,2)</f>
        <v>0</v>
      </c>
      <c r="K133" s="188"/>
      <c r="L133" s="38"/>
      <c r="M133" s="189" t="s">
        <v>1</v>
      </c>
      <c r="N133" s="190" t="s">
        <v>43</v>
      </c>
      <c r="O133" s="70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3" t="s">
        <v>124</v>
      </c>
      <c r="AT133" s="193" t="s">
        <v>120</v>
      </c>
      <c r="AU133" s="193" t="s">
        <v>85</v>
      </c>
      <c r="AY133" s="16" t="s">
        <v>118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6" t="s">
        <v>83</v>
      </c>
      <c r="BK133" s="194">
        <f>ROUND(I133*H133,2)</f>
        <v>0</v>
      </c>
      <c r="BL133" s="16" t="s">
        <v>124</v>
      </c>
      <c r="BM133" s="193" t="s">
        <v>147</v>
      </c>
    </row>
    <row r="134" spans="1:65" s="2" customFormat="1" ht="16.5" customHeight="1">
      <c r="A134" s="33"/>
      <c r="B134" s="34"/>
      <c r="C134" s="181" t="s">
        <v>148</v>
      </c>
      <c r="D134" s="181" t="s">
        <v>120</v>
      </c>
      <c r="E134" s="182" t="s">
        <v>149</v>
      </c>
      <c r="F134" s="183" t="s">
        <v>150</v>
      </c>
      <c r="G134" s="184" t="s">
        <v>128</v>
      </c>
      <c r="H134" s="185">
        <v>3.04</v>
      </c>
      <c r="I134" s="186"/>
      <c r="J134" s="187">
        <f>ROUND(I134*H134,2)</f>
        <v>0</v>
      </c>
      <c r="K134" s="188"/>
      <c r="L134" s="38"/>
      <c r="M134" s="189" t="s">
        <v>1</v>
      </c>
      <c r="N134" s="190" t="s">
        <v>43</v>
      </c>
      <c r="O134" s="70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3" t="s">
        <v>124</v>
      </c>
      <c r="AT134" s="193" t="s">
        <v>120</v>
      </c>
      <c r="AU134" s="193" t="s">
        <v>85</v>
      </c>
      <c r="AY134" s="16" t="s">
        <v>118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6" t="s">
        <v>83</v>
      </c>
      <c r="BK134" s="194">
        <f>ROUND(I134*H134,2)</f>
        <v>0</v>
      </c>
      <c r="BL134" s="16" t="s">
        <v>124</v>
      </c>
      <c r="BM134" s="193" t="s">
        <v>151</v>
      </c>
    </row>
    <row r="135" spans="1:65" s="2" customFormat="1" ht="24.2" customHeight="1">
      <c r="A135" s="33"/>
      <c r="B135" s="34"/>
      <c r="C135" s="181" t="s">
        <v>152</v>
      </c>
      <c r="D135" s="181" t="s">
        <v>120</v>
      </c>
      <c r="E135" s="182" t="s">
        <v>153</v>
      </c>
      <c r="F135" s="183" t="s">
        <v>154</v>
      </c>
      <c r="G135" s="184" t="s">
        <v>155</v>
      </c>
      <c r="H135" s="185">
        <v>5.4720000000000004</v>
      </c>
      <c r="I135" s="186"/>
      <c r="J135" s="187">
        <f>ROUND(I135*H135,2)</f>
        <v>0</v>
      </c>
      <c r="K135" s="188"/>
      <c r="L135" s="38"/>
      <c r="M135" s="189" t="s">
        <v>1</v>
      </c>
      <c r="N135" s="190" t="s">
        <v>43</v>
      </c>
      <c r="O135" s="70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3" t="s">
        <v>124</v>
      </c>
      <c r="AT135" s="193" t="s">
        <v>120</v>
      </c>
      <c r="AU135" s="193" t="s">
        <v>85</v>
      </c>
      <c r="AY135" s="16" t="s">
        <v>118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6" t="s">
        <v>83</v>
      </c>
      <c r="BK135" s="194">
        <f>ROUND(I135*H135,2)</f>
        <v>0</v>
      </c>
      <c r="BL135" s="16" t="s">
        <v>124</v>
      </c>
      <c r="BM135" s="193" t="s">
        <v>156</v>
      </c>
    </row>
    <row r="136" spans="1:65" s="13" customFormat="1">
      <c r="B136" s="195"/>
      <c r="C136" s="196"/>
      <c r="D136" s="197" t="s">
        <v>130</v>
      </c>
      <c r="E136" s="198" t="s">
        <v>1</v>
      </c>
      <c r="F136" s="199" t="s">
        <v>157</v>
      </c>
      <c r="G136" s="196"/>
      <c r="H136" s="200">
        <v>5.4720000000000004</v>
      </c>
      <c r="I136" s="201"/>
      <c r="J136" s="196"/>
      <c r="K136" s="196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130</v>
      </c>
      <c r="AU136" s="206" t="s">
        <v>85</v>
      </c>
      <c r="AV136" s="13" t="s">
        <v>85</v>
      </c>
      <c r="AW136" s="13" t="s">
        <v>34</v>
      </c>
      <c r="AX136" s="13" t="s">
        <v>83</v>
      </c>
      <c r="AY136" s="206" t="s">
        <v>118</v>
      </c>
    </row>
    <row r="137" spans="1:65" s="12" customFormat="1" ht="22.9" customHeight="1">
      <c r="B137" s="165"/>
      <c r="C137" s="166"/>
      <c r="D137" s="167" t="s">
        <v>77</v>
      </c>
      <c r="E137" s="179" t="s">
        <v>132</v>
      </c>
      <c r="F137" s="179" t="s">
        <v>158</v>
      </c>
      <c r="G137" s="166"/>
      <c r="H137" s="166"/>
      <c r="I137" s="169"/>
      <c r="J137" s="180">
        <f>BK137</f>
        <v>0</v>
      </c>
      <c r="K137" s="166"/>
      <c r="L137" s="171"/>
      <c r="M137" s="172"/>
      <c r="N137" s="173"/>
      <c r="O137" s="173"/>
      <c r="P137" s="174">
        <f>SUM(P138:P156)</f>
        <v>0</v>
      </c>
      <c r="Q137" s="173"/>
      <c r="R137" s="174">
        <f>SUM(R138:R156)</f>
        <v>7.6389799999999992</v>
      </c>
      <c r="S137" s="173"/>
      <c r="T137" s="175">
        <f>SUM(T138:T156)</f>
        <v>0</v>
      </c>
      <c r="AR137" s="176" t="s">
        <v>83</v>
      </c>
      <c r="AT137" s="177" t="s">
        <v>77</v>
      </c>
      <c r="AU137" s="177" t="s">
        <v>83</v>
      </c>
      <c r="AY137" s="176" t="s">
        <v>118</v>
      </c>
      <c r="BK137" s="178">
        <f>SUM(BK138:BK156)</f>
        <v>0</v>
      </c>
    </row>
    <row r="138" spans="1:65" s="2" customFormat="1" ht="24.2" customHeight="1">
      <c r="A138" s="33"/>
      <c r="B138" s="34"/>
      <c r="C138" s="181" t="s">
        <v>159</v>
      </c>
      <c r="D138" s="181" t="s">
        <v>120</v>
      </c>
      <c r="E138" s="182" t="s">
        <v>160</v>
      </c>
      <c r="F138" s="183" t="s">
        <v>161</v>
      </c>
      <c r="G138" s="184" t="s">
        <v>162</v>
      </c>
      <c r="H138" s="185">
        <v>42</v>
      </c>
      <c r="I138" s="186"/>
      <c r="J138" s="187">
        <f>ROUND(I138*H138,2)</f>
        <v>0</v>
      </c>
      <c r="K138" s="188"/>
      <c r="L138" s="38"/>
      <c r="M138" s="189" t="s">
        <v>1</v>
      </c>
      <c r="N138" s="190" t="s">
        <v>43</v>
      </c>
      <c r="O138" s="70"/>
      <c r="P138" s="191">
        <f>O138*H138</f>
        <v>0</v>
      </c>
      <c r="Q138" s="191">
        <v>0.17488999999999999</v>
      </c>
      <c r="R138" s="191">
        <f>Q138*H138</f>
        <v>7.3453799999999996</v>
      </c>
      <c r="S138" s="191">
        <v>0</v>
      </c>
      <c r="T138" s="19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3" t="s">
        <v>124</v>
      </c>
      <c r="AT138" s="193" t="s">
        <v>120</v>
      </c>
      <c r="AU138" s="193" t="s">
        <v>85</v>
      </c>
      <c r="AY138" s="16" t="s">
        <v>118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6" t="s">
        <v>83</v>
      </c>
      <c r="BK138" s="194">
        <f>ROUND(I138*H138,2)</f>
        <v>0</v>
      </c>
      <c r="BL138" s="16" t="s">
        <v>124</v>
      </c>
      <c r="BM138" s="193" t="s">
        <v>163</v>
      </c>
    </row>
    <row r="139" spans="1:65" s="2" customFormat="1" ht="16.5" customHeight="1">
      <c r="A139" s="33"/>
      <c r="B139" s="34"/>
      <c r="C139" s="207" t="s">
        <v>164</v>
      </c>
      <c r="D139" s="207" t="s">
        <v>165</v>
      </c>
      <c r="E139" s="208" t="s">
        <v>166</v>
      </c>
      <c r="F139" s="209" t="s">
        <v>167</v>
      </c>
      <c r="G139" s="210" t="s">
        <v>162</v>
      </c>
      <c r="H139" s="211">
        <v>32</v>
      </c>
      <c r="I139" s="212"/>
      <c r="J139" s="213">
        <f>ROUND(I139*H139,2)</f>
        <v>0</v>
      </c>
      <c r="K139" s="214"/>
      <c r="L139" s="215"/>
      <c r="M139" s="216" t="s">
        <v>1</v>
      </c>
      <c r="N139" s="217" t="s">
        <v>43</v>
      </c>
      <c r="O139" s="70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3" t="s">
        <v>152</v>
      </c>
      <c r="AT139" s="193" t="s">
        <v>165</v>
      </c>
      <c r="AU139" s="193" t="s">
        <v>85</v>
      </c>
      <c r="AY139" s="16" t="s">
        <v>118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6" t="s">
        <v>83</v>
      </c>
      <c r="BK139" s="194">
        <f>ROUND(I139*H139,2)</f>
        <v>0</v>
      </c>
      <c r="BL139" s="16" t="s">
        <v>124</v>
      </c>
      <c r="BM139" s="193" t="s">
        <v>168</v>
      </c>
    </row>
    <row r="140" spans="1:65" s="2" customFormat="1" ht="24.2" customHeight="1">
      <c r="A140" s="33"/>
      <c r="B140" s="34"/>
      <c r="C140" s="207" t="s">
        <v>169</v>
      </c>
      <c r="D140" s="207" t="s">
        <v>165</v>
      </c>
      <c r="E140" s="208" t="s">
        <v>170</v>
      </c>
      <c r="F140" s="209" t="s">
        <v>171</v>
      </c>
      <c r="G140" s="210" t="s">
        <v>162</v>
      </c>
      <c r="H140" s="211">
        <v>4</v>
      </c>
      <c r="I140" s="212"/>
      <c r="J140" s="213">
        <f>ROUND(I140*H140,2)</f>
        <v>0</v>
      </c>
      <c r="K140" s="214"/>
      <c r="L140" s="215"/>
      <c r="M140" s="216" t="s">
        <v>1</v>
      </c>
      <c r="N140" s="217" t="s">
        <v>43</v>
      </c>
      <c r="O140" s="70"/>
      <c r="P140" s="191">
        <f>O140*H140</f>
        <v>0</v>
      </c>
      <c r="Q140" s="191">
        <v>5.3E-3</v>
      </c>
      <c r="R140" s="191">
        <f>Q140*H140</f>
        <v>2.12E-2</v>
      </c>
      <c r="S140" s="191">
        <v>0</v>
      </c>
      <c r="T140" s="19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3" t="s">
        <v>152</v>
      </c>
      <c r="AT140" s="193" t="s">
        <v>165</v>
      </c>
      <c r="AU140" s="193" t="s">
        <v>85</v>
      </c>
      <c r="AY140" s="16" t="s">
        <v>118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6" t="s">
        <v>83</v>
      </c>
      <c r="BK140" s="194">
        <f>ROUND(I140*H140,2)</f>
        <v>0</v>
      </c>
      <c r="BL140" s="16" t="s">
        <v>124</v>
      </c>
      <c r="BM140" s="193" t="s">
        <v>172</v>
      </c>
    </row>
    <row r="141" spans="1:65" s="13" customFormat="1">
      <c r="B141" s="195"/>
      <c r="C141" s="196"/>
      <c r="D141" s="197" t="s">
        <v>130</v>
      </c>
      <c r="E141" s="198" t="s">
        <v>1</v>
      </c>
      <c r="F141" s="199" t="s">
        <v>173</v>
      </c>
      <c r="G141" s="196"/>
      <c r="H141" s="200">
        <v>4</v>
      </c>
      <c r="I141" s="201"/>
      <c r="J141" s="196"/>
      <c r="K141" s="196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130</v>
      </c>
      <c r="AU141" s="206" t="s">
        <v>85</v>
      </c>
      <c r="AV141" s="13" t="s">
        <v>85</v>
      </c>
      <c r="AW141" s="13" t="s">
        <v>34</v>
      </c>
      <c r="AX141" s="13" t="s">
        <v>83</v>
      </c>
      <c r="AY141" s="206" t="s">
        <v>118</v>
      </c>
    </row>
    <row r="142" spans="1:65" s="2" customFormat="1" ht="16.5" customHeight="1">
      <c r="A142" s="33"/>
      <c r="B142" s="34"/>
      <c r="C142" s="207" t="s">
        <v>174</v>
      </c>
      <c r="D142" s="207" t="s">
        <v>165</v>
      </c>
      <c r="E142" s="208" t="s">
        <v>175</v>
      </c>
      <c r="F142" s="209" t="s">
        <v>176</v>
      </c>
      <c r="G142" s="210" t="s">
        <v>162</v>
      </c>
      <c r="H142" s="211">
        <v>6</v>
      </c>
      <c r="I142" s="212"/>
      <c r="J142" s="213">
        <f>ROUND(I142*H142,2)</f>
        <v>0</v>
      </c>
      <c r="K142" s="214"/>
      <c r="L142" s="215"/>
      <c r="M142" s="216" t="s">
        <v>1</v>
      </c>
      <c r="N142" s="217" t="s">
        <v>43</v>
      </c>
      <c r="O142" s="70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3" t="s">
        <v>152</v>
      </c>
      <c r="AT142" s="193" t="s">
        <v>165</v>
      </c>
      <c r="AU142" s="193" t="s">
        <v>85</v>
      </c>
      <c r="AY142" s="16" t="s">
        <v>118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6" t="s">
        <v>83</v>
      </c>
      <c r="BK142" s="194">
        <f>ROUND(I142*H142,2)</f>
        <v>0</v>
      </c>
      <c r="BL142" s="16" t="s">
        <v>124</v>
      </c>
      <c r="BM142" s="193" t="s">
        <v>177</v>
      </c>
    </row>
    <row r="143" spans="1:65" s="2" customFormat="1" ht="24.2" customHeight="1">
      <c r="A143" s="33"/>
      <c r="B143" s="34"/>
      <c r="C143" s="181" t="s">
        <v>178</v>
      </c>
      <c r="D143" s="181" t="s">
        <v>120</v>
      </c>
      <c r="E143" s="182" t="s">
        <v>179</v>
      </c>
      <c r="F143" s="183" t="s">
        <v>180</v>
      </c>
      <c r="G143" s="184" t="s">
        <v>181</v>
      </c>
      <c r="H143" s="185">
        <v>6</v>
      </c>
      <c r="I143" s="186"/>
      <c r="J143" s="187">
        <f>ROUND(I143*H143,2)</f>
        <v>0</v>
      </c>
      <c r="K143" s="188"/>
      <c r="L143" s="38"/>
      <c r="M143" s="189" t="s">
        <v>1</v>
      </c>
      <c r="N143" s="190" t="s">
        <v>43</v>
      </c>
      <c r="O143" s="70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3" t="s">
        <v>124</v>
      </c>
      <c r="AT143" s="193" t="s">
        <v>120</v>
      </c>
      <c r="AU143" s="193" t="s">
        <v>85</v>
      </c>
      <c r="AY143" s="16" t="s">
        <v>118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6" t="s">
        <v>83</v>
      </c>
      <c r="BK143" s="194">
        <f>ROUND(I143*H143,2)</f>
        <v>0</v>
      </c>
      <c r="BL143" s="16" t="s">
        <v>124</v>
      </c>
      <c r="BM143" s="193" t="s">
        <v>182</v>
      </c>
    </row>
    <row r="144" spans="1:65" s="13" customFormat="1">
      <c r="B144" s="195"/>
      <c r="C144" s="196"/>
      <c r="D144" s="197" t="s">
        <v>130</v>
      </c>
      <c r="E144" s="198" t="s">
        <v>1</v>
      </c>
      <c r="F144" s="199" t="s">
        <v>183</v>
      </c>
      <c r="G144" s="196"/>
      <c r="H144" s="200">
        <v>6</v>
      </c>
      <c r="I144" s="201"/>
      <c r="J144" s="196"/>
      <c r="K144" s="196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130</v>
      </c>
      <c r="AU144" s="206" t="s">
        <v>85</v>
      </c>
      <c r="AV144" s="13" t="s">
        <v>85</v>
      </c>
      <c r="AW144" s="13" t="s">
        <v>34</v>
      </c>
      <c r="AX144" s="13" t="s">
        <v>83</v>
      </c>
      <c r="AY144" s="206" t="s">
        <v>118</v>
      </c>
    </row>
    <row r="145" spans="1:65" s="2" customFormat="1" ht="37.9" customHeight="1">
      <c r="A145" s="33"/>
      <c r="B145" s="34"/>
      <c r="C145" s="207" t="s">
        <v>184</v>
      </c>
      <c r="D145" s="207" t="s">
        <v>165</v>
      </c>
      <c r="E145" s="208" t="s">
        <v>185</v>
      </c>
      <c r="F145" s="209" t="s">
        <v>186</v>
      </c>
      <c r="G145" s="210" t="s">
        <v>162</v>
      </c>
      <c r="H145" s="211">
        <v>4</v>
      </c>
      <c r="I145" s="212"/>
      <c r="J145" s="213">
        <f>ROUND(I145*H145,2)</f>
        <v>0</v>
      </c>
      <c r="K145" s="214"/>
      <c r="L145" s="215"/>
      <c r="M145" s="216" t="s">
        <v>1</v>
      </c>
      <c r="N145" s="217" t="s">
        <v>43</v>
      </c>
      <c r="O145" s="70"/>
      <c r="P145" s="191">
        <f>O145*H145</f>
        <v>0</v>
      </c>
      <c r="Q145" s="191">
        <v>1.23E-2</v>
      </c>
      <c r="R145" s="191">
        <f>Q145*H145</f>
        <v>4.9200000000000001E-2</v>
      </c>
      <c r="S145" s="191">
        <v>0</v>
      </c>
      <c r="T145" s="19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3" t="s">
        <v>152</v>
      </c>
      <c r="AT145" s="193" t="s">
        <v>165</v>
      </c>
      <c r="AU145" s="193" t="s">
        <v>85</v>
      </c>
      <c r="AY145" s="16" t="s">
        <v>118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6" t="s">
        <v>83</v>
      </c>
      <c r="BK145" s="194">
        <f>ROUND(I145*H145,2)</f>
        <v>0</v>
      </c>
      <c r="BL145" s="16" t="s">
        <v>124</v>
      </c>
      <c r="BM145" s="193" t="s">
        <v>187</v>
      </c>
    </row>
    <row r="146" spans="1:65" s="13" customFormat="1">
      <c r="B146" s="195"/>
      <c r="C146" s="196"/>
      <c r="D146" s="197" t="s">
        <v>130</v>
      </c>
      <c r="E146" s="196"/>
      <c r="F146" s="199" t="s">
        <v>188</v>
      </c>
      <c r="G146" s="196"/>
      <c r="H146" s="200">
        <v>4</v>
      </c>
      <c r="I146" s="201"/>
      <c r="J146" s="196"/>
      <c r="K146" s="196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130</v>
      </c>
      <c r="AU146" s="206" t="s">
        <v>85</v>
      </c>
      <c r="AV146" s="13" t="s">
        <v>85</v>
      </c>
      <c r="AW146" s="13" t="s">
        <v>4</v>
      </c>
      <c r="AX146" s="13" t="s">
        <v>83</v>
      </c>
      <c r="AY146" s="206" t="s">
        <v>118</v>
      </c>
    </row>
    <row r="147" spans="1:65" s="2" customFormat="1" ht="24.2" customHeight="1">
      <c r="A147" s="33"/>
      <c r="B147" s="34"/>
      <c r="C147" s="181" t="s">
        <v>8</v>
      </c>
      <c r="D147" s="181" t="s">
        <v>120</v>
      </c>
      <c r="E147" s="182" t="s">
        <v>189</v>
      </c>
      <c r="F147" s="183" t="s">
        <v>190</v>
      </c>
      <c r="G147" s="184" t="s">
        <v>181</v>
      </c>
      <c r="H147" s="185">
        <v>80</v>
      </c>
      <c r="I147" s="186"/>
      <c r="J147" s="187">
        <f>ROUND(I147*H147,2)</f>
        <v>0</v>
      </c>
      <c r="K147" s="188"/>
      <c r="L147" s="38"/>
      <c r="M147" s="189" t="s">
        <v>1</v>
      </c>
      <c r="N147" s="190" t="s">
        <v>43</v>
      </c>
      <c r="O147" s="70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3" t="s">
        <v>124</v>
      </c>
      <c r="AT147" s="193" t="s">
        <v>120</v>
      </c>
      <c r="AU147" s="193" t="s">
        <v>85</v>
      </c>
      <c r="AY147" s="16" t="s">
        <v>118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6" t="s">
        <v>83</v>
      </c>
      <c r="BK147" s="194">
        <f>ROUND(I147*H147,2)</f>
        <v>0</v>
      </c>
      <c r="BL147" s="16" t="s">
        <v>124</v>
      </c>
      <c r="BM147" s="193" t="s">
        <v>191</v>
      </c>
    </row>
    <row r="148" spans="1:65" s="2" customFormat="1" ht="19.5">
      <c r="A148" s="33"/>
      <c r="B148" s="34"/>
      <c r="C148" s="35"/>
      <c r="D148" s="197" t="s">
        <v>192</v>
      </c>
      <c r="E148" s="35"/>
      <c r="F148" s="218" t="s">
        <v>193</v>
      </c>
      <c r="G148" s="35"/>
      <c r="H148" s="35"/>
      <c r="I148" s="219"/>
      <c r="J148" s="35"/>
      <c r="K148" s="35"/>
      <c r="L148" s="38"/>
      <c r="M148" s="220"/>
      <c r="N148" s="221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192</v>
      </c>
      <c r="AU148" s="16" t="s">
        <v>85</v>
      </c>
    </row>
    <row r="149" spans="1:65" s="2" customFormat="1" ht="24.2" customHeight="1">
      <c r="A149" s="33"/>
      <c r="B149" s="34"/>
      <c r="C149" s="207" t="s">
        <v>194</v>
      </c>
      <c r="D149" s="207" t="s">
        <v>165</v>
      </c>
      <c r="E149" s="208" t="s">
        <v>195</v>
      </c>
      <c r="F149" s="209" t="s">
        <v>196</v>
      </c>
      <c r="G149" s="210" t="s">
        <v>181</v>
      </c>
      <c r="H149" s="211">
        <v>88</v>
      </c>
      <c r="I149" s="212"/>
      <c r="J149" s="213">
        <f>ROUND(I149*H149,2)</f>
        <v>0</v>
      </c>
      <c r="K149" s="214"/>
      <c r="L149" s="215"/>
      <c r="M149" s="216" t="s">
        <v>1</v>
      </c>
      <c r="N149" s="217" t="s">
        <v>43</v>
      </c>
      <c r="O149" s="70"/>
      <c r="P149" s="191">
        <f>O149*H149</f>
        <v>0</v>
      </c>
      <c r="Q149" s="191">
        <v>2.48E-3</v>
      </c>
      <c r="R149" s="191">
        <f>Q149*H149</f>
        <v>0.21823999999999999</v>
      </c>
      <c r="S149" s="191">
        <v>0</v>
      </c>
      <c r="T149" s="19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3" t="s">
        <v>152</v>
      </c>
      <c r="AT149" s="193" t="s">
        <v>165</v>
      </c>
      <c r="AU149" s="193" t="s">
        <v>85</v>
      </c>
      <c r="AY149" s="16" t="s">
        <v>118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6" t="s">
        <v>83</v>
      </c>
      <c r="BK149" s="194">
        <f>ROUND(I149*H149,2)</f>
        <v>0</v>
      </c>
      <c r="BL149" s="16" t="s">
        <v>124</v>
      </c>
      <c r="BM149" s="193" t="s">
        <v>197</v>
      </c>
    </row>
    <row r="150" spans="1:65" s="13" customFormat="1">
      <c r="B150" s="195"/>
      <c r="C150" s="196"/>
      <c r="D150" s="197" t="s">
        <v>130</v>
      </c>
      <c r="E150" s="196"/>
      <c r="F150" s="199" t="s">
        <v>198</v>
      </c>
      <c r="G150" s="196"/>
      <c r="H150" s="200">
        <v>88</v>
      </c>
      <c r="I150" s="201"/>
      <c r="J150" s="196"/>
      <c r="K150" s="196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130</v>
      </c>
      <c r="AU150" s="206" t="s">
        <v>85</v>
      </c>
      <c r="AV150" s="13" t="s">
        <v>85</v>
      </c>
      <c r="AW150" s="13" t="s">
        <v>4</v>
      </c>
      <c r="AX150" s="13" t="s">
        <v>83</v>
      </c>
      <c r="AY150" s="206" t="s">
        <v>118</v>
      </c>
    </row>
    <row r="151" spans="1:65" s="2" customFormat="1" ht="24.2" customHeight="1">
      <c r="A151" s="33"/>
      <c r="B151" s="34"/>
      <c r="C151" s="181" t="s">
        <v>199</v>
      </c>
      <c r="D151" s="181" t="s">
        <v>120</v>
      </c>
      <c r="E151" s="182" t="s">
        <v>200</v>
      </c>
      <c r="F151" s="183" t="s">
        <v>201</v>
      </c>
      <c r="G151" s="184" t="s">
        <v>181</v>
      </c>
      <c r="H151" s="185">
        <v>240</v>
      </c>
      <c r="I151" s="186"/>
      <c r="J151" s="187">
        <f>ROUND(I151*H151,2)</f>
        <v>0</v>
      </c>
      <c r="K151" s="188"/>
      <c r="L151" s="38"/>
      <c r="M151" s="189" t="s">
        <v>1</v>
      </c>
      <c r="N151" s="190" t="s">
        <v>43</v>
      </c>
      <c r="O151" s="70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3" t="s">
        <v>124</v>
      </c>
      <c r="AT151" s="193" t="s">
        <v>120</v>
      </c>
      <c r="AU151" s="193" t="s">
        <v>85</v>
      </c>
      <c r="AY151" s="16" t="s">
        <v>118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6" t="s">
        <v>83</v>
      </c>
      <c r="BK151" s="194">
        <f>ROUND(I151*H151,2)</f>
        <v>0</v>
      </c>
      <c r="BL151" s="16" t="s">
        <v>124</v>
      </c>
      <c r="BM151" s="193" t="s">
        <v>202</v>
      </c>
    </row>
    <row r="152" spans="1:65" s="13" customFormat="1">
      <c r="B152" s="195"/>
      <c r="C152" s="196"/>
      <c r="D152" s="197" t="s">
        <v>130</v>
      </c>
      <c r="E152" s="198" t="s">
        <v>1</v>
      </c>
      <c r="F152" s="199" t="s">
        <v>203</v>
      </c>
      <c r="G152" s="196"/>
      <c r="H152" s="200">
        <v>240</v>
      </c>
      <c r="I152" s="201"/>
      <c r="J152" s="196"/>
      <c r="K152" s="196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130</v>
      </c>
      <c r="AU152" s="206" t="s">
        <v>85</v>
      </c>
      <c r="AV152" s="13" t="s">
        <v>85</v>
      </c>
      <c r="AW152" s="13" t="s">
        <v>34</v>
      </c>
      <c r="AX152" s="13" t="s">
        <v>83</v>
      </c>
      <c r="AY152" s="206" t="s">
        <v>118</v>
      </c>
    </row>
    <row r="153" spans="1:65" s="2" customFormat="1" ht="16.5" customHeight="1">
      <c r="A153" s="33"/>
      <c r="B153" s="34"/>
      <c r="C153" s="207" t="s">
        <v>204</v>
      </c>
      <c r="D153" s="207" t="s">
        <v>165</v>
      </c>
      <c r="E153" s="208" t="s">
        <v>205</v>
      </c>
      <c r="F153" s="209" t="s">
        <v>206</v>
      </c>
      <c r="G153" s="210" t="s">
        <v>181</v>
      </c>
      <c r="H153" s="211">
        <v>80</v>
      </c>
      <c r="I153" s="212"/>
      <c r="J153" s="213">
        <f>ROUND(I153*H153,2)</f>
        <v>0</v>
      </c>
      <c r="K153" s="214"/>
      <c r="L153" s="215"/>
      <c r="M153" s="216" t="s">
        <v>1</v>
      </c>
      <c r="N153" s="217" t="s">
        <v>43</v>
      </c>
      <c r="O153" s="70"/>
      <c r="P153" s="191">
        <f>O153*H153</f>
        <v>0</v>
      </c>
      <c r="Q153" s="191">
        <v>5.0000000000000002E-5</v>
      </c>
      <c r="R153" s="191">
        <f>Q153*H153</f>
        <v>4.0000000000000001E-3</v>
      </c>
      <c r="S153" s="191">
        <v>0</v>
      </c>
      <c r="T153" s="19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3" t="s">
        <v>152</v>
      </c>
      <c r="AT153" s="193" t="s">
        <v>165</v>
      </c>
      <c r="AU153" s="193" t="s">
        <v>85</v>
      </c>
      <c r="AY153" s="16" t="s">
        <v>118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6" t="s">
        <v>83</v>
      </c>
      <c r="BK153" s="194">
        <f>ROUND(I153*H153,2)</f>
        <v>0</v>
      </c>
      <c r="BL153" s="16" t="s">
        <v>124</v>
      </c>
      <c r="BM153" s="193" t="s">
        <v>207</v>
      </c>
    </row>
    <row r="154" spans="1:65" s="2" customFormat="1" ht="24.2" customHeight="1">
      <c r="A154" s="33"/>
      <c r="B154" s="34"/>
      <c r="C154" s="181" t="s">
        <v>208</v>
      </c>
      <c r="D154" s="181" t="s">
        <v>120</v>
      </c>
      <c r="E154" s="182" t="s">
        <v>209</v>
      </c>
      <c r="F154" s="183" t="s">
        <v>210</v>
      </c>
      <c r="G154" s="184" t="s">
        <v>181</v>
      </c>
      <c r="H154" s="185">
        <v>240</v>
      </c>
      <c r="I154" s="186"/>
      <c r="J154" s="187">
        <f>ROUND(I154*H154,2)</f>
        <v>0</v>
      </c>
      <c r="K154" s="188"/>
      <c r="L154" s="38"/>
      <c r="M154" s="189" t="s">
        <v>1</v>
      </c>
      <c r="N154" s="190" t="s">
        <v>43</v>
      </c>
      <c r="O154" s="70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3" t="s">
        <v>124</v>
      </c>
      <c r="AT154" s="193" t="s">
        <v>120</v>
      </c>
      <c r="AU154" s="193" t="s">
        <v>85</v>
      </c>
      <c r="AY154" s="16" t="s">
        <v>118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6" t="s">
        <v>83</v>
      </c>
      <c r="BK154" s="194">
        <f>ROUND(I154*H154,2)</f>
        <v>0</v>
      </c>
      <c r="BL154" s="16" t="s">
        <v>124</v>
      </c>
      <c r="BM154" s="193" t="s">
        <v>211</v>
      </c>
    </row>
    <row r="155" spans="1:65" s="2" customFormat="1" ht="16.5" customHeight="1">
      <c r="A155" s="33"/>
      <c r="B155" s="34"/>
      <c r="C155" s="207" t="s">
        <v>212</v>
      </c>
      <c r="D155" s="207" t="s">
        <v>165</v>
      </c>
      <c r="E155" s="208" t="s">
        <v>213</v>
      </c>
      <c r="F155" s="209" t="s">
        <v>214</v>
      </c>
      <c r="G155" s="210" t="s">
        <v>215</v>
      </c>
      <c r="H155" s="211">
        <v>0.96</v>
      </c>
      <c r="I155" s="212"/>
      <c r="J155" s="213">
        <f>ROUND(I155*H155,2)</f>
        <v>0</v>
      </c>
      <c r="K155" s="214"/>
      <c r="L155" s="215"/>
      <c r="M155" s="216" t="s">
        <v>1</v>
      </c>
      <c r="N155" s="217" t="s">
        <v>43</v>
      </c>
      <c r="O155" s="70"/>
      <c r="P155" s="191">
        <f>O155*H155</f>
        <v>0</v>
      </c>
      <c r="Q155" s="191">
        <v>1E-3</v>
      </c>
      <c r="R155" s="191">
        <f>Q155*H155</f>
        <v>9.6000000000000002E-4</v>
      </c>
      <c r="S155" s="191">
        <v>0</v>
      </c>
      <c r="T155" s="19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3" t="s">
        <v>152</v>
      </c>
      <c r="AT155" s="193" t="s">
        <v>165</v>
      </c>
      <c r="AU155" s="193" t="s">
        <v>85</v>
      </c>
      <c r="AY155" s="16" t="s">
        <v>118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6" t="s">
        <v>83</v>
      </c>
      <c r="BK155" s="194">
        <f>ROUND(I155*H155,2)</f>
        <v>0</v>
      </c>
      <c r="BL155" s="16" t="s">
        <v>124</v>
      </c>
      <c r="BM155" s="193" t="s">
        <v>216</v>
      </c>
    </row>
    <row r="156" spans="1:65" s="13" customFormat="1">
      <c r="B156" s="195"/>
      <c r="C156" s="196"/>
      <c r="D156" s="197" t="s">
        <v>130</v>
      </c>
      <c r="E156" s="198" t="s">
        <v>1</v>
      </c>
      <c r="F156" s="199" t="s">
        <v>217</v>
      </c>
      <c r="G156" s="196"/>
      <c r="H156" s="200">
        <v>0.96</v>
      </c>
      <c r="I156" s="201"/>
      <c r="J156" s="196"/>
      <c r="K156" s="196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130</v>
      </c>
      <c r="AU156" s="206" t="s">
        <v>85</v>
      </c>
      <c r="AV156" s="13" t="s">
        <v>85</v>
      </c>
      <c r="AW156" s="13" t="s">
        <v>34</v>
      </c>
      <c r="AX156" s="13" t="s">
        <v>83</v>
      </c>
      <c r="AY156" s="206" t="s">
        <v>118</v>
      </c>
    </row>
    <row r="157" spans="1:65" s="12" customFormat="1" ht="22.9" customHeight="1">
      <c r="B157" s="165"/>
      <c r="C157" s="166"/>
      <c r="D157" s="167" t="s">
        <v>77</v>
      </c>
      <c r="E157" s="179" t="s">
        <v>139</v>
      </c>
      <c r="F157" s="179" t="s">
        <v>218</v>
      </c>
      <c r="G157" s="166"/>
      <c r="H157" s="166"/>
      <c r="I157" s="169"/>
      <c r="J157" s="180">
        <f>BK157</f>
        <v>0</v>
      </c>
      <c r="K157" s="166"/>
      <c r="L157" s="171"/>
      <c r="M157" s="172"/>
      <c r="N157" s="173"/>
      <c r="O157" s="173"/>
      <c r="P157" s="174">
        <f>SUM(P158:P161)</f>
        <v>0</v>
      </c>
      <c r="Q157" s="173"/>
      <c r="R157" s="174">
        <f>SUM(R158:R161)</f>
        <v>0</v>
      </c>
      <c r="S157" s="173"/>
      <c r="T157" s="175">
        <f>SUM(T158:T161)</f>
        <v>0</v>
      </c>
      <c r="AR157" s="176" t="s">
        <v>83</v>
      </c>
      <c r="AT157" s="177" t="s">
        <v>77</v>
      </c>
      <c r="AU157" s="177" t="s">
        <v>83</v>
      </c>
      <c r="AY157" s="176" t="s">
        <v>118</v>
      </c>
      <c r="BK157" s="178">
        <f>SUM(BK158:BK161)</f>
        <v>0</v>
      </c>
    </row>
    <row r="158" spans="1:65" s="2" customFormat="1" ht="16.5" customHeight="1">
      <c r="A158" s="33"/>
      <c r="B158" s="34"/>
      <c r="C158" s="181" t="s">
        <v>7</v>
      </c>
      <c r="D158" s="181" t="s">
        <v>120</v>
      </c>
      <c r="E158" s="182" t="s">
        <v>219</v>
      </c>
      <c r="F158" s="183" t="s">
        <v>220</v>
      </c>
      <c r="G158" s="184" t="s">
        <v>123</v>
      </c>
      <c r="H158" s="185">
        <v>1017.6</v>
      </c>
      <c r="I158" s="186"/>
      <c r="J158" s="187">
        <f>ROUND(I158*H158,2)</f>
        <v>0</v>
      </c>
      <c r="K158" s="188"/>
      <c r="L158" s="38"/>
      <c r="M158" s="189" t="s">
        <v>1</v>
      </c>
      <c r="N158" s="190" t="s">
        <v>43</v>
      </c>
      <c r="O158" s="70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3" t="s">
        <v>124</v>
      </c>
      <c r="AT158" s="193" t="s">
        <v>120</v>
      </c>
      <c r="AU158" s="193" t="s">
        <v>85</v>
      </c>
      <c r="AY158" s="16" t="s">
        <v>118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6" t="s">
        <v>83</v>
      </c>
      <c r="BK158" s="194">
        <f>ROUND(I158*H158,2)</f>
        <v>0</v>
      </c>
      <c r="BL158" s="16" t="s">
        <v>124</v>
      </c>
      <c r="BM158" s="193" t="s">
        <v>221</v>
      </c>
    </row>
    <row r="159" spans="1:65" s="13" customFormat="1">
      <c r="B159" s="195"/>
      <c r="C159" s="196"/>
      <c r="D159" s="197" t="s">
        <v>130</v>
      </c>
      <c r="E159" s="198" t="s">
        <v>1</v>
      </c>
      <c r="F159" s="199" t="s">
        <v>222</v>
      </c>
      <c r="G159" s="196"/>
      <c r="H159" s="200">
        <v>392</v>
      </c>
      <c r="I159" s="201"/>
      <c r="J159" s="196"/>
      <c r="K159" s="196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130</v>
      </c>
      <c r="AU159" s="206" t="s">
        <v>85</v>
      </c>
      <c r="AV159" s="13" t="s">
        <v>85</v>
      </c>
      <c r="AW159" s="13" t="s">
        <v>34</v>
      </c>
      <c r="AX159" s="13" t="s">
        <v>78</v>
      </c>
      <c r="AY159" s="206" t="s">
        <v>118</v>
      </c>
    </row>
    <row r="160" spans="1:65" s="13" customFormat="1">
      <c r="B160" s="195"/>
      <c r="C160" s="196"/>
      <c r="D160" s="197" t="s">
        <v>130</v>
      </c>
      <c r="E160" s="198" t="s">
        <v>1</v>
      </c>
      <c r="F160" s="199" t="s">
        <v>223</v>
      </c>
      <c r="G160" s="196"/>
      <c r="H160" s="200">
        <v>625.6</v>
      </c>
      <c r="I160" s="201"/>
      <c r="J160" s="196"/>
      <c r="K160" s="196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130</v>
      </c>
      <c r="AU160" s="206" t="s">
        <v>85</v>
      </c>
      <c r="AV160" s="13" t="s">
        <v>85</v>
      </c>
      <c r="AW160" s="13" t="s">
        <v>34</v>
      </c>
      <c r="AX160" s="13" t="s">
        <v>78</v>
      </c>
      <c r="AY160" s="206" t="s">
        <v>118</v>
      </c>
    </row>
    <row r="161" spans="1:65" s="14" customFormat="1">
      <c r="B161" s="222"/>
      <c r="C161" s="223"/>
      <c r="D161" s="197" t="s">
        <v>130</v>
      </c>
      <c r="E161" s="224" t="s">
        <v>1</v>
      </c>
      <c r="F161" s="225" t="s">
        <v>224</v>
      </c>
      <c r="G161" s="223"/>
      <c r="H161" s="226">
        <v>1017.6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130</v>
      </c>
      <c r="AU161" s="232" t="s">
        <v>85</v>
      </c>
      <c r="AV161" s="14" t="s">
        <v>124</v>
      </c>
      <c r="AW161" s="14" t="s">
        <v>34</v>
      </c>
      <c r="AX161" s="14" t="s">
        <v>83</v>
      </c>
      <c r="AY161" s="232" t="s">
        <v>118</v>
      </c>
    </row>
    <row r="162" spans="1:65" s="12" customFormat="1" ht="22.9" customHeight="1">
      <c r="B162" s="165"/>
      <c r="C162" s="166"/>
      <c r="D162" s="167" t="s">
        <v>77</v>
      </c>
      <c r="E162" s="179" t="s">
        <v>159</v>
      </c>
      <c r="F162" s="179" t="s">
        <v>225</v>
      </c>
      <c r="G162" s="166"/>
      <c r="H162" s="166"/>
      <c r="I162" s="169"/>
      <c r="J162" s="180">
        <f>BK162</f>
        <v>0</v>
      </c>
      <c r="K162" s="166"/>
      <c r="L162" s="171"/>
      <c r="M162" s="172"/>
      <c r="N162" s="173"/>
      <c r="O162" s="173"/>
      <c r="P162" s="174">
        <f>SUM(P163:P180)</f>
        <v>0</v>
      </c>
      <c r="Q162" s="173"/>
      <c r="R162" s="174">
        <f>SUM(R163:R180)</f>
        <v>8.1000000000000003E-2</v>
      </c>
      <c r="S162" s="173"/>
      <c r="T162" s="175">
        <f>SUM(T163:T180)</f>
        <v>2185.5687000000003</v>
      </c>
      <c r="AR162" s="176" t="s">
        <v>83</v>
      </c>
      <c r="AT162" s="177" t="s">
        <v>77</v>
      </c>
      <c r="AU162" s="177" t="s">
        <v>83</v>
      </c>
      <c r="AY162" s="176" t="s">
        <v>118</v>
      </c>
      <c r="BK162" s="178">
        <f>SUM(BK163:BK180)</f>
        <v>0</v>
      </c>
    </row>
    <row r="163" spans="1:65" s="2" customFormat="1" ht="44.25" customHeight="1">
      <c r="A163" s="33"/>
      <c r="B163" s="34"/>
      <c r="C163" s="181" t="s">
        <v>226</v>
      </c>
      <c r="D163" s="181" t="s">
        <v>120</v>
      </c>
      <c r="E163" s="182" t="s">
        <v>227</v>
      </c>
      <c r="F163" s="183" t="s">
        <v>228</v>
      </c>
      <c r="G163" s="184" t="s">
        <v>229</v>
      </c>
      <c r="H163" s="185">
        <v>1</v>
      </c>
      <c r="I163" s="186"/>
      <c r="J163" s="187">
        <f>ROUND(I163*H163,2)</f>
        <v>0</v>
      </c>
      <c r="K163" s="188"/>
      <c r="L163" s="38"/>
      <c r="M163" s="189" t="s">
        <v>1</v>
      </c>
      <c r="N163" s="190" t="s">
        <v>43</v>
      </c>
      <c r="O163" s="70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3" t="s">
        <v>124</v>
      </c>
      <c r="AT163" s="193" t="s">
        <v>120</v>
      </c>
      <c r="AU163" s="193" t="s">
        <v>85</v>
      </c>
      <c r="AY163" s="16" t="s">
        <v>118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6" t="s">
        <v>83</v>
      </c>
      <c r="BK163" s="194">
        <f>ROUND(I163*H163,2)</f>
        <v>0</v>
      </c>
      <c r="BL163" s="16" t="s">
        <v>124</v>
      </c>
      <c r="BM163" s="193" t="s">
        <v>230</v>
      </c>
    </row>
    <row r="164" spans="1:65" s="2" customFormat="1" ht="49.15" customHeight="1">
      <c r="A164" s="33"/>
      <c r="B164" s="34"/>
      <c r="C164" s="181" t="s">
        <v>231</v>
      </c>
      <c r="D164" s="181" t="s">
        <v>120</v>
      </c>
      <c r="E164" s="182" t="s">
        <v>232</v>
      </c>
      <c r="F164" s="183" t="s">
        <v>233</v>
      </c>
      <c r="G164" s="184" t="s">
        <v>229</v>
      </c>
      <c r="H164" s="185">
        <v>1</v>
      </c>
      <c r="I164" s="186"/>
      <c r="J164" s="187">
        <f>ROUND(I164*H164,2)</f>
        <v>0</v>
      </c>
      <c r="K164" s="188"/>
      <c r="L164" s="38"/>
      <c r="M164" s="189" t="s">
        <v>1</v>
      </c>
      <c r="N164" s="190" t="s">
        <v>43</v>
      </c>
      <c r="O164" s="70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3" t="s">
        <v>124</v>
      </c>
      <c r="AT164" s="193" t="s">
        <v>120</v>
      </c>
      <c r="AU164" s="193" t="s">
        <v>85</v>
      </c>
      <c r="AY164" s="16" t="s">
        <v>118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6" t="s">
        <v>83</v>
      </c>
      <c r="BK164" s="194">
        <f>ROUND(I164*H164,2)</f>
        <v>0</v>
      </c>
      <c r="BL164" s="16" t="s">
        <v>124</v>
      </c>
      <c r="BM164" s="193" t="s">
        <v>234</v>
      </c>
    </row>
    <row r="165" spans="1:65" s="2" customFormat="1" ht="44.25" customHeight="1">
      <c r="A165" s="33"/>
      <c r="B165" s="34"/>
      <c r="C165" s="181" t="s">
        <v>235</v>
      </c>
      <c r="D165" s="181" t="s">
        <v>120</v>
      </c>
      <c r="E165" s="182" t="s">
        <v>236</v>
      </c>
      <c r="F165" s="183" t="s">
        <v>237</v>
      </c>
      <c r="G165" s="184" t="s">
        <v>238</v>
      </c>
      <c r="H165" s="185">
        <v>1</v>
      </c>
      <c r="I165" s="186"/>
      <c r="J165" s="187">
        <f>ROUND(I165*H165,2)</f>
        <v>0</v>
      </c>
      <c r="K165" s="188"/>
      <c r="L165" s="38"/>
      <c r="M165" s="189" t="s">
        <v>1</v>
      </c>
      <c r="N165" s="190" t="s">
        <v>43</v>
      </c>
      <c r="O165" s="70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3" t="s">
        <v>194</v>
      </c>
      <c r="AT165" s="193" t="s">
        <v>120</v>
      </c>
      <c r="AU165" s="193" t="s">
        <v>85</v>
      </c>
      <c r="AY165" s="16" t="s">
        <v>118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6" t="s">
        <v>83</v>
      </c>
      <c r="BK165" s="194">
        <f>ROUND(I165*H165,2)</f>
        <v>0</v>
      </c>
      <c r="BL165" s="16" t="s">
        <v>194</v>
      </c>
      <c r="BM165" s="193" t="s">
        <v>239</v>
      </c>
    </row>
    <row r="166" spans="1:65" s="2" customFormat="1" ht="37.9" customHeight="1">
      <c r="A166" s="33"/>
      <c r="B166" s="34"/>
      <c r="C166" s="181" t="s">
        <v>240</v>
      </c>
      <c r="D166" s="181" t="s">
        <v>120</v>
      </c>
      <c r="E166" s="182" t="s">
        <v>241</v>
      </c>
      <c r="F166" s="183" t="s">
        <v>242</v>
      </c>
      <c r="G166" s="184" t="s">
        <v>238</v>
      </c>
      <c r="H166" s="185">
        <v>1</v>
      </c>
      <c r="I166" s="186"/>
      <c r="J166" s="187">
        <f>ROUND(I166*H166,2)</f>
        <v>0</v>
      </c>
      <c r="K166" s="188"/>
      <c r="L166" s="38"/>
      <c r="M166" s="189" t="s">
        <v>1</v>
      </c>
      <c r="N166" s="190" t="s">
        <v>43</v>
      </c>
      <c r="O166" s="70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3" t="s">
        <v>194</v>
      </c>
      <c r="AT166" s="193" t="s">
        <v>120</v>
      </c>
      <c r="AU166" s="193" t="s">
        <v>85</v>
      </c>
      <c r="AY166" s="16" t="s">
        <v>118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6" t="s">
        <v>83</v>
      </c>
      <c r="BK166" s="194">
        <f>ROUND(I166*H166,2)</f>
        <v>0</v>
      </c>
      <c r="BL166" s="16" t="s">
        <v>194</v>
      </c>
      <c r="BM166" s="193" t="s">
        <v>243</v>
      </c>
    </row>
    <row r="167" spans="1:65" s="2" customFormat="1" ht="24.2" customHeight="1">
      <c r="A167" s="33"/>
      <c r="B167" s="34"/>
      <c r="C167" s="181" t="s">
        <v>244</v>
      </c>
      <c r="D167" s="181" t="s">
        <v>120</v>
      </c>
      <c r="E167" s="182" t="s">
        <v>245</v>
      </c>
      <c r="F167" s="183" t="s">
        <v>246</v>
      </c>
      <c r="G167" s="184" t="s">
        <v>123</v>
      </c>
      <c r="H167" s="185">
        <v>405</v>
      </c>
      <c r="I167" s="186"/>
      <c r="J167" s="187">
        <f>ROUND(I167*H167,2)</f>
        <v>0</v>
      </c>
      <c r="K167" s="188"/>
      <c r="L167" s="38"/>
      <c r="M167" s="189" t="s">
        <v>1</v>
      </c>
      <c r="N167" s="190" t="s">
        <v>43</v>
      </c>
      <c r="O167" s="70"/>
      <c r="P167" s="191">
        <f>O167*H167</f>
        <v>0</v>
      </c>
      <c r="Q167" s="191">
        <v>2.0000000000000001E-4</v>
      </c>
      <c r="R167" s="191">
        <f>Q167*H167</f>
        <v>8.1000000000000003E-2</v>
      </c>
      <c r="S167" s="191">
        <v>1.7780000000000001E-2</v>
      </c>
      <c r="T167" s="192">
        <f>S167*H167</f>
        <v>7.2008999999999999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3" t="s">
        <v>194</v>
      </c>
      <c r="AT167" s="193" t="s">
        <v>120</v>
      </c>
      <c r="AU167" s="193" t="s">
        <v>85</v>
      </c>
      <c r="AY167" s="16" t="s">
        <v>118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6" t="s">
        <v>83</v>
      </c>
      <c r="BK167" s="194">
        <f>ROUND(I167*H167,2)</f>
        <v>0</v>
      </c>
      <c r="BL167" s="16" t="s">
        <v>194</v>
      </c>
      <c r="BM167" s="193" t="s">
        <v>247</v>
      </c>
    </row>
    <row r="168" spans="1:65" s="13" customFormat="1">
      <c r="B168" s="195"/>
      <c r="C168" s="196"/>
      <c r="D168" s="197" t="s">
        <v>130</v>
      </c>
      <c r="E168" s="198" t="s">
        <v>1</v>
      </c>
      <c r="F168" s="199" t="s">
        <v>248</v>
      </c>
      <c r="G168" s="196"/>
      <c r="H168" s="200">
        <v>405</v>
      </c>
      <c r="I168" s="201"/>
      <c r="J168" s="196"/>
      <c r="K168" s="196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130</v>
      </c>
      <c r="AU168" s="206" t="s">
        <v>85</v>
      </c>
      <c r="AV168" s="13" t="s">
        <v>85</v>
      </c>
      <c r="AW168" s="13" t="s">
        <v>34</v>
      </c>
      <c r="AX168" s="13" t="s">
        <v>83</v>
      </c>
      <c r="AY168" s="206" t="s">
        <v>118</v>
      </c>
    </row>
    <row r="169" spans="1:65" s="2" customFormat="1" ht="24.2" customHeight="1">
      <c r="A169" s="33"/>
      <c r="B169" s="34"/>
      <c r="C169" s="181" t="s">
        <v>249</v>
      </c>
      <c r="D169" s="181" t="s">
        <v>120</v>
      </c>
      <c r="E169" s="182" t="s">
        <v>250</v>
      </c>
      <c r="F169" s="183" t="s">
        <v>251</v>
      </c>
      <c r="G169" s="184" t="s">
        <v>181</v>
      </c>
      <c r="H169" s="185">
        <v>80</v>
      </c>
      <c r="I169" s="186"/>
      <c r="J169" s="187">
        <f>ROUND(I169*H169,2)</f>
        <v>0</v>
      </c>
      <c r="K169" s="188"/>
      <c r="L169" s="38"/>
      <c r="M169" s="189" t="s">
        <v>1</v>
      </c>
      <c r="N169" s="190" t="s">
        <v>43</v>
      </c>
      <c r="O169" s="70"/>
      <c r="P169" s="191">
        <f>O169*H169</f>
        <v>0</v>
      </c>
      <c r="Q169" s="191">
        <v>0</v>
      </c>
      <c r="R169" s="191">
        <f>Q169*H169</f>
        <v>0</v>
      </c>
      <c r="S169" s="191">
        <v>9.2499999999999995E-3</v>
      </c>
      <c r="T169" s="192">
        <f>S169*H169</f>
        <v>0.74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3" t="s">
        <v>124</v>
      </c>
      <c r="AT169" s="193" t="s">
        <v>120</v>
      </c>
      <c r="AU169" s="193" t="s">
        <v>85</v>
      </c>
      <c r="AY169" s="16" t="s">
        <v>118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6" t="s">
        <v>83</v>
      </c>
      <c r="BK169" s="194">
        <f>ROUND(I169*H169,2)</f>
        <v>0</v>
      </c>
      <c r="BL169" s="16" t="s">
        <v>124</v>
      </c>
      <c r="BM169" s="193" t="s">
        <v>252</v>
      </c>
    </row>
    <row r="170" spans="1:65" s="2" customFormat="1" ht="24.2" customHeight="1">
      <c r="A170" s="33"/>
      <c r="B170" s="34"/>
      <c r="C170" s="181" t="s">
        <v>253</v>
      </c>
      <c r="D170" s="181" t="s">
        <v>120</v>
      </c>
      <c r="E170" s="182" t="s">
        <v>254</v>
      </c>
      <c r="F170" s="183" t="s">
        <v>255</v>
      </c>
      <c r="G170" s="184" t="s">
        <v>128</v>
      </c>
      <c r="H170" s="185">
        <v>2486</v>
      </c>
      <c r="I170" s="186"/>
      <c r="J170" s="187">
        <f>ROUND(I170*H170,2)</f>
        <v>0</v>
      </c>
      <c r="K170" s="188"/>
      <c r="L170" s="38"/>
      <c r="M170" s="189" t="s">
        <v>1</v>
      </c>
      <c r="N170" s="190" t="s">
        <v>43</v>
      </c>
      <c r="O170" s="70"/>
      <c r="P170" s="191">
        <f>O170*H170</f>
        <v>0</v>
      </c>
      <c r="Q170" s="191">
        <v>0</v>
      </c>
      <c r="R170" s="191">
        <f>Q170*H170</f>
        <v>0</v>
      </c>
      <c r="S170" s="191">
        <v>0.65</v>
      </c>
      <c r="T170" s="192">
        <f>S170*H170</f>
        <v>1615.9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3" t="s">
        <v>124</v>
      </c>
      <c r="AT170" s="193" t="s">
        <v>120</v>
      </c>
      <c r="AU170" s="193" t="s">
        <v>85</v>
      </c>
      <c r="AY170" s="16" t="s">
        <v>118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6" t="s">
        <v>83</v>
      </c>
      <c r="BK170" s="194">
        <f>ROUND(I170*H170,2)</f>
        <v>0</v>
      </c>
      <c r="BL170" s="16" t="s">
        <v>124</v>
      </c>
      <c r="BM170" s="193" t="s">
        <v>256</v>
      </c>
    </row>
    <row r="171" spans="1:65" s="13" customFormat="1">
      <c r="B171" s="195"/>
      <c r="C171" s="196"/>
      <c r="D171" s="197" t="s">
        <v>130</v>
      </c>
      <c r="E171" s="198" t="s">
        <v>1</v>
      </c>
      <c r="F171" s="199" t="s">
        <v>257</v>
      </c>
      <c r="G171" s="196"/>
      <c r="H171" s="200">
        <v>2290.75</v>
      </c>
      <c r="I171" s="201"/>
      <c r="J171" s="196"/>
      <c r="K171" s="196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130</v>
      </c>
      <c r="AU171" s="206" t="s">
        <v>85</v>
      </c>
      <c r="AV171" s="13" t="s">
        <v>85</v>
      </c>
      <c r="AW171" s="13" t="s">
        <v>34</v>
      </c>
      <c r="AX171" s="13" t="s">
        <v>78</v>
      </c>
      <c r="AY171" s="206" t="s">
        <v>118</v>
      </c>
    </row>
    <row r="172" spans="1:65" s="13" customFormat="1">
      <c r="B172" s="195"/>
      <c r="C172" s="196"/>
      <c r="D172" s="197" t="s">
        <v>130</v>
      </c>
      <c r="E172" s="198" t="s">
        <v>1</v>
      </c>
      <c r="F172" s="199" t="s">
        <v>258</v>
      </c>
      <c r="G172" s="196"/>
      <c r="H172" s="200">
        <v>165</v>
      </c>
      <c r="I172" s="201"/>
      <c r="J172" s="196"/>
      <c r="K172" s="196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130</v>
      </c>
      <c r="AU172" s="206" t="s">
        <v>85</v>
      </c>
      <c r="AV172" s="13" t="s">
        <v>85</v>
      </c>
      <c r="AW172" s="13" t="s">
        <v>34</v>
      </c>
      <c r="AX172" s="13" t="s">
        <v>78</v>
      </c>
      <c r="AY172" s="206" t="s">
        <v>118</v>
      </c>
    </row>
    <row r="173" spans="1:65" s="13" customFormat="1">
      <c r="B173" s="195"/>
      <c r="C173" s="196"/>
      <c r="D173" s="197" t="s">
        <v>130</v>
      </c>
      <c r="E173" s="198" t="s">
        <v>1</v>
      </c>
      <c r="F173" s="199" t="s">
        <v>259</v>
      </c>
      <c r="G173" s="196"/>
      <c r="H173" s="200">
        <v>30.25</v>
      </c>
      <c r="I173" s="201"/>
      <c r="J173" s="196"/>
      <c r="K173" s="196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130</v>
      </c>
      <c r="AU173" s="206" t="s">
        <v>85</v>
      </c>
      <c r="AV173" s="13" t="s">
        <v>85</v>
      </c>
      <c r="AW173" s="13" t="s">
        <v>34</v>
      </c>
      <c r="AX173" s="13" t="s">
        <v>78</v>
      </c>
      <c r="AY173" s="206" t="s">
        <v>118</v>
      </c>
    </row>
    <row r="174" spans="1:65" s="14" customFormat="1">
      <c r="B174" s="222"/>
      <c r="C174" s="223"/>
      <c r="D174" s="197" t="s">
        <v>130</v>
      </c>
      <c r="E174" s="224" t="s">
        <v>1</v>
      </c>
      <c r="F174" s="225" t="s">
        <v>224</v>
      </c>
      <c r="G174" s="223"/>
      <c r="H174" s="226">
        <v>2486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130</v>
      </c>
      <c r="AU174" s="232" t="s">
        <v>85</v>
      </c>
      <c r="AV174" s="14" t="s">
        <v>124</v>
      </c>
      <c r="AW174" s="14" t="s">
        <v>34</v>
      </c>
      <c r="AX174" s="14" t="s">
        <v>83</v>
      </c>
      <c r="AY174" s="232" t="s">
        <v>118</v>
      </c>
    </row>
    <row r="175" spans="1:65" s="2" customFormat="1" ht="24.2" customHeight="1">
      <c r="A175" s="33"/>
      <c r="B175" s="34"/>
      <c r="C175" s="181" t="s">
        <v>260</v>
      </c>
      <c r="D175" s="181" t="s">
        <v>120</v>
      </c>
      <c r="E175" s="182" t="s">
        <v>261</v>
      </c>
      <c r="F175" s="183" t="s">
        <v>262</v>
      </c>
      <c r="G175" s="184" t="s">
        <v>128</v>
      </c>
      <c r="H175" s="185">
        <v>624.01</v>
      </c>
      <c r="I175" s="186"/>
      <c r="J175" s="187">
        <f>ROUND(I175*H175,2)</f>
        <v>0</v>
      </c>
      <c r="K175" s="188"/>
      <c r="L175" s="38"/>
      <c r="M175" s="189" t="s">
        <v>1</v>
      </c>
      <c r="N175" s="190" t="s">
        <v>43</v>
      </c>
      <c r="O175" s="70"/>
      <c r="P175" s="191">
        <f>O175*H175</f>
        <v>0</v>
      </c>
      <c r="Q175" s="191">
        <v>0</v>
      </c>
      <c r="R175" s="191">
        <f>Q175*H175</f>
        <v>0</v>
      </c>
      <c r="S175" s="191">
        <v>0.78</v>
      </c>
      <c r="T175" s="192">
        <f>S175*H175</f>
        <v>486.7278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3" t="s">
        <v>124</v>
      </c>
      <c r="AT175" s="193" t="s">
        <v>120</v>
      </c>
      <c r="AU175" s="193" t="s">
        <v>85</v>
      </c>
      <c r="AY175" s="16" t="s">
        <v>118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6" t="s">
        <v>83</v>
      </c>
      <c r="BK175" s="194">
        <f>ROUND(I175*H175,2)</f>
        <v>0</v>
      </c>
      <c r="BL175" s="16" t="s">
        <v>124</v>
      </c>
      <c r="BM175" s="193" t="s">
        <v>263</v>
      </c>
    </row>
    <row r="176" spans="1:65" s="13" customFormat="1">
      <c r="B176" s="195"/>
      <c r="C176" s="196"/>
      <c r="D176" s="197" t="s">
        <v>130</v>
      </c>
      <c r="E176" s="198" t="s">
        <v>1</v>
      </c>
      <c r="F176" s="199" t="s">
        <v>264</v>
      </c>
      <c r="G176" s="196"/>
      <c r="H176" s="200">
        <v>482.8</v>
      </c>
      <c r="I176" s="201"/>
      <c r="J176" s="196"/>
      <c r="K176" s="196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130</v>
      </c>
      <c r="AU176" s="206" t="s">
        <v>85</v>
      </c>
      <c r="AV176" s="13" t="s">
        <v>85</v>
      </c>
      <c r="AW176" s="13" t="s">
        <v>34</v>
      </c>
      <c r="AX176" s="13" t="s">
        <v>78</v>
      </c>
      <c r="AY176" s="206" t="s">
        <v>118</v>
      </c>
    </row>
    <row r="177" spans="1:65" s="13" customFormat="1">
      <c r="B177" s="195"/>
      <c r="C177" s="196"/>
      <c r="D177" s="197" t="s">
        <v>130</v>
      </c>
      <c r="E177" s="198" t="s">
        <v>1</v>
      </c>
      <c r="F177" s="199" t="s">
        <v>265</v>
      </c>
      <c r="G177" s="196"/>
      <c r="H177" s="200">
        <v>71.5</v>
      </c>
      <c r="I177" s="201"/>
      <c r="J177" s="196"/>
      <c r="K177" s="196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130</v>
      </c>
      <c r="AU177" s="206" t="s">
        <v>85</v>
      </c>
      <c r="AV177" s="13" t="s">
        <v>85</v>
      </c>
      <c r="AW177" s="13" t="s">
        <v>34</v>
      </c>
      <c r="AX177" s="13" t="s">
        <v>78</v>
      </c>
      <c r="AY177" s="206" t="s">
        <v>118</v>
      </c>
    </row>
    <row r="178" spans="1:65" s="13" customFormat="1">
      <c r="B178" s="195"/>
      <c r="C178" s="196"/>
      <c r="D178" s="197" t="s">
        <v>130</v>
      </c>
      <c r="E178" s="198" t="s">
        <v>1</v>
      </c>
      <c r="F178" s="199" t="s">
        <v>266</v>
      </c>
      <c r="G178" s="196"/>
      <c r="H178" s="200">
        <v>69.709999999999994</v>
      </c>
      <c r="I178" s="201"/>
      <c r="J178" s="196"/>
      <c r="K178" s="196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130</v>
      </c>
      <c r="AU178" s="206" t="s">
        <v>85</v>
      </c>
      <c r="AV178" s="13" t="s">
        <v>85</v>
      </c>
      <c r="AW178" s="13" t="s">
        <v>34</v>
      </c>
      <c r="AX178" s="13" t="s">
        <v>78</v>
      </c>
      <c r="AY178" s="206" t="s">
        <v>118</v>
      </c>
    </row>
    <row r="179" spans="1:65" s="14" customFormat="1">
      <c r="B179" s="222"/>
      <c r="C179" s="223"/>
      <c r="D179" s="197" t="s">
        <v>130</v>
      </c>
      <c r="E179" s="224" t="s">
        <v>1</v>
      </c>
      <c r="F179" s="225" t="s">
        <v>224</v>
      </c>
      <c r="G179" s="223"/>
      <c r="H179" s="226">
        <v>624.01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130</v>
      </c>
      <c r="AU179" s="232" t="s">
        <v>85</v>
      </c>
      <c r="AV179" s="14" t="s">
        <v>124</v>
      </c>
      <c r="AW179" s="14" t="s">
        <v>34</v>
      </c>
      <c r="AX179" s="14" t="s">
        <v>83</v>
      </c>
      <c r="AY179" s="232" t="s">
        <v>118</v>
      </c>
    </row>
    <row r="180" spans="1:65" s="2" customFormat="1" ht="33" customHeight="1">
      <c r="A180" s="33"/>
      <c r="B180" s="34"/>
      <c r="C180" s="181" t="s">
        <v>267</v>
      </c>
      <c r="D180" s="181" t="s">
        <v>120</v>
      </c>
      <c r="E180" s="182" t="s">
        <v>268</v>
      </c>
      <c r="F180" s="183" t="s">
        <v>269</v>
      </c>
      <c r="G180" s="184" t="s">
        <v>128</v>
      </c>
      <c r="H180" s="185">
        <v>50</v>
      </c>
      <c r="I180" s="186"/>
      <c r="J180" s="187">
        <f>ROUND(I180*H180,2)</f>
        <v>0</v>
      </c>
      <c r="K180" s="188"/>
      <c r="L180" s="38"/>
      <c r="M180" s="189" t="s">
        <v>1</v>
      </c>
      <c r="N180" s="190" t="s">
        <v>43</v>
      </c>
      <c r="O180" s="70"/>
      <c r="P180" s="191">
        <f>O180*H180</f>
        <v>0</v>
      </c>
      <c r="Q180" s="191">
        <v>0</v>
      </c>
      <c r="R180" s="191">
        <f>Q180*H180</f>
        <v>0</v>
      </c>
      <c r="S180" s="191">
        <v>1.5</v>
      </c>
      <c r="T180" s="192">
        <f>S180*H180</f>
        <v>75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3" t="s">
        <v>124</v>
      </c>
      <c r="AT180" s="193" t="s">
        <v>120</v>
      </c>
      <c r="AU180" s="193" t="s">
        <v>85</v>
      </c>
      <c r="AY180" s="16" t="s">
        <v>118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6" t="s">
        <v>83</v>
      </c>
      <c r="BK180" s="194">
        <f>ROUND(I180*H180,2)</f>
        <v>0</v>
      </c>
      <c r="BL180" s="16" t="s">
        <v>124</v>
      </c>
      <c r="BM180" s="193" t="s">
        <v>270</v>
      </c>
    </row>
    <row r="181" spans="1:65" s="12" customFormat="1" ht="22.9" customHeight="1">
      <c r="B181" s="165"/>
      <c r="C181" s="166"/>
      <c r="D181" s="167" t="s">
        <v>77</v>
      </c>
      <c r="E181" s="179" t="s">
        <v>271</v>
      </c>
      <c r="F181" s="179" t="s">
        <v>272</v>
      </c>
      <c r="G181" s="166"/>
      <c r="H181" s="166"/>
      <c r="I181" s="169"/>
      <c r="J181" s="180">
        <f>BK181</f>
        <v>0</v>
      </c>
      <c r="K181" s="166"/>
      <c r="L181" s="171"/>
      <c r="M181" s="172"/>
      <c r="N181" s="173"/>
      <c r="O181" s="173"/>
      <c r="P181" s="174">
        <f>SUM(P182:P197)</f>
        <v>0</v>
      </c>
      <c r="Q181" s="173"/>
      <c r="R181" s="174">
        <f>SUM(R182:R197)</f>
        <v>3.9605499999999995E-2</v>
      </c>
      <c r="S181" s="173"/>
      <c r="T181" s="175">
        <f>SUM(T182:T197)</f>
        <v>0</v>
      </c>
      <c r="AR181" s="176" t="s">
        <v>83</v>
      </c>
      <c r="AT181" s="177" t="s">
        <v>77</v>
      </c>
      <c r="AU181" s="177" t="s">
        <v>83</v>
      </c>
      <c r="AY181" s="176" t="s">
        <v>118</v>
      </c>
      <c r="BK181" s="178">
        <f>SUM(BK182:BK197)</f>
        <v>0</v>
      </c>
    </row>
    <row r="182" spans="1:65" s="2" customFormat="1" ht="16.5" customHeight="1">
      <c r="A182" s="33"/>
      <c r="B182" s="34"/>
      <c r="C182" s="181" t="s">
        <v>273</v>
      </c>
      <c r="D182" s="181" t="s">
        <v>120</v>
      </c>
      <c r="E182" s="182" t="s">
        <v>274</v>
      </c>
      <c r="F182" s="183" t="s">
        <v>275</v>
      </c>
      <c r="G182" s="184" t="s">
        <v>155</v>
      </c>
      <c r="H182" s="185">
        <v>2185.569</v>
      </c>
      <c r="I182" s="186"/>
      <c r="J182" s="187">
        <f>ROUND(I182*H182,2)</f>
        <v>0</v>
      </c>
      <c r="K182" s="188"/>
      <c r="L182" s="38"/>
      <c r="M182" s="189" t="s">
        <v>1</v>
      </c>
      <c r="N182" s="190" t="s">
        <v>43</v>
      </c>
      <c r="O182" s="70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3" t="s">
        <v>124</v>
      </c>
      <c r="AT182" s="193" t="s">
        <v>120</v>
      </c>
      <c r="AU182" s="193" t="s">
        <v>85</v>
      </c>
      <c r="AY182" s="16" t="s">
        <v>118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6" t="s">
        <v>83</v>
      </c>
      <c r="BK182" s="194">
        <f>ROUND(I182*H182,2)</f>
        <v>0</v>
      </c>
      <c r="BL182" s="16" t="s">
        <v>124</v>
      </c>
      <c r="BM182" s="193" t="s">
        <v>276</v>
      </c>
    </row>
    <row r="183" spans="1:65" s="2" customFormat="1" ht="24.2" customHeight="1">
      <c r="A183" s="33"/>
      <c r="B183" s="34"/>
      <c r="C183" s="181" t="s">
        <v>277</v>
      </c>
      <c r="D183" s="181" t="s">
        <v>120</v>
      </c>
      <c r="E183" s="182" t="s">
        <v>278</v>
      </c>
      <c r="F183" s="183" t="s">
        <v>279</v>
      </c>
      <c r="G183" s="184" t="s">
        <v>155</v>
      </c>
      <c r="H183" s="185">
        <v>7.2009999999999996</v>
      </c>
      <c r="I183" s="186"/>
      <c r="J183" s="187">
        <f>ROUND(I183*H183,2)</f>
        <v>0</v>
      </c>
      <c r="K183" s="188"/>
      <c r="L183" s="38"/>
      <c r="M183" s="189" t="s">
        <v>1</v>
      </c>
      <c r="N183" s="190" t="s">
        <v>43</v>
      </c>
      <c r="O183" s="70"/>
      <c r="P183" s="191">
        <f>O183*H183</f>
        <v>0</v>
      </c>
      <c r="Q183" s="191">
        <v>5.4999999999999997E-3</v>
      </c>
      <c r="R183" s="191">
        <f>Q183*H183</f>
        <v>3.9605499999999995E-2</v>
      </c>
      <c r="S183" s="191">
        <v>0</v>
      </c>
      <c r="T183" s="19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3" t="s">
        <v>124</v>
      </c>
      <c r="AT183" s="193" t="s">
        <v>120</v>
      </c>
      <c r="AU183" s="193" t="s">
        <v>85</v>
      </c>
      <c r="AY183" s="16" t="s">
        <v>118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6" t="s">
        <v>83</v>
      </c>
      <c r="BK183" s="194">
        <f>ROUND(I183*H183,2)</f>
        <v>0</v>
      </c>
      <c r="BL183" s="16" t="s">
        <v>124</v>
      </c>
      <c r="BM183" s="193" t="s">
        <v>280</v>
      </c>
    </row>
    <row r="184" spans="1:65" s="2" customFormat="1" ht="24.2" customHeight="1">
      <c r="A184" s="33"/>
      <c r="B184" s="34"/>
      <c r="C184" s="181" t="s">
        <v>281</v>
      </c>
      <c r="D184" s="181" t="s">
        <v>120</v>
      </c>
      <c r="E184" s="182" t="s">
        <v>282</v>
      </c>
      <c r="F184" s="183" t="s">
        <v>283</v>
      </c>
      <c r="G184" s="184" t="s">
        <v>155</v>
      </c>
      <c r="H184" s="185">
        <v>2185.569</v>
      </c>
      <c r="I184" s="186"/>
      <c r="J184" s="187">
        <f>ROUND(I184*H184,2)</f>
        <v>0</v>
      </c>
      <c r="K184" s="188"/>
      <c r="L184" s="38"/>
      <c r="M184" s="189" t="s">
        <v>1</v>
      </c>
      <c r="N184" s="190" t="s">
        <v>43</v>
      </c>
      <c r="O184" s="70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3" t="s">
        <v>124</v>
      </c>
      <c r="AT184" s="193" t="s">
        <v>120</v>
      </c>
      <c r="AU184" s="193" t="s">
        <v>85</v>
      </c>
      <c r="AY184" s="16" t="s">
        <v>118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6" t="s">
        <v>83</v>
      </c>
      <c r="BK184" s="194">
        <f>ROUND(I184*H184,2)</f>
        <v>0</v>
      </c>
      <c r="BL184" s="16" t="s">
        <v>124</v>
      </c>
      <c r="BM184" s="193" t="s">
        <v>284</v>
      </c>
    </row>
    <row r="185" spans="1:65" s="2" customFormat="1" ht="24.2" customHeight="1">
      <c r="A185" s="33"/>
      <c r="B185" s="34"/>
      <c r="C185" s="181" t="s">
        <v>285</v>
      </c>
      <c r="D185" s="181" t="s">
        <v>120</v>
      </c>
      <c r="E185" s="182" t="s">
        <v>286</v>
      </c>
      <c r="F185" s="183" t="s">
        <v>287</v>
      </c>
      <c r="G185" s="184" t="s">
        <v>155</v>
      </c>
      <c r="H185" s="185">
        <v>41525.811000000002</v>
      </c>
      <c r="I185" s="186"/>
      <c r="J185" s="187">
        <f>ROUND(I185*H185,2)</f>
        <v>0</v>
      </c>
      <c r="K185" s="188"/>
      <c r="L185" s="38"/>
      <c r="M185" s="189" t="s">
        <v>1</v>
      </c>
      <c r="N185" s="190" t="s">
        <v>43</v>
      </c>
      <c r="O185" s="70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3" t="s">
        <v>124</v>
      </c>
      <c r="AT185" s="193" t="s">
        <v>120</v>
      </c>
      <c r="AU185" s="193" t="s">
        <v>85</v>
      </c>
      <c r="AY185" s="16" t="s">
        <v>118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6" t="s">
        <v>83</v>
      </c>
      <c r="BK185" s="194">
        <f>ROUND(I185*H185,2)</f>
        <v>0</v>
      </c>
      <c r="BL185" s="16" t="s">
        <v>124</v>
      </c>
      <c r="BM185" s="193" t="s">
        <v>288</v>
      </c>
    </row>
    <row r="186" spans="1:65" s="13" customFormat="1">
      <c r="B186" s="195"/>
      <c r="C186" s="196"/>
      <c r="D186" s="197" t="s">
        <v>130</v>
      </c>
      <c r="E186" s="196"/>
      <c r="F186" s="199" t="s">
        <v>289</v>
      </c>
      <c r="G186" s="196"/>
      <c r="H186" s="200">
        <v>41525.811000000002</v>
      </c>
      <c r="I186" s="201"/>
      <c r="J186" s="196"/>
      <c r="K186" s="196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130</v>
      </c>
      <c r="AU186" s="206" t="s">
        <v>85</v>
      </c>
      <c r="AV186" s="13" t="s">
        <v>85</v>
      </c>
      <c r="AW186" s="13" t="s">
        <v>4</v>
      </c>
      <c r="AX186" s="13" t="s">
        <v>83</v>
      </c>
      <c r="AY186" s="206" t="s">
        <v>118</v>
      </c>
    </row>
    <row r="187" spans="1:65" s="2" customFormat="1" ht="16.5" customHeight="1">
      <c r="A187" s="33"/>
      <c r="B187" s="34"/>
      <c r="C187" s="181" t="s">
        <v>290</v>
      </c>
      <c r="D187" s="181" t="s">
        <v>120</v>
      </c>
      <c r="E187" s="182" t="s">
        <v>291</v>
      </c>
      <c r="F187" s="183" t="s">
        <v>292</v>
      </c>
      <c r="G187" s="184" t="s">
        <v>155</v>
      </c>
      <c r="H187" s="185">
        <v>2185.569</v>
      </c>
      <c r="I187" s="186"/>
      <c r="J187" s="187">
        <f>ROUND(I187*H187,2)</f>
        <v>0</v>
      </c>
      <c r="K187" s="188"/>
      <c r="L187" s="38"/>
      <c r="M187" s="189" t="s">
        <v>1</v>
      </c>
      <c r="N187" s="190" t="s">
        <v>43</v>
      </c>
      <c r="O187" s="70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3" t="s">
        <v>124</v>
      </c>
      <c r="AT187" s="193" t="s">
        <v>120</v>
      </c>
      <c r="AU187" s="193" t="s">
        <v>85</v>
      </c>
      <c r="AY187" s="16" t="s">
        <v>118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6" t="s">
        <v>83</v>
      </c>
      <c r="BK187" s="194">
        <f>ROUND(I187*H187,2)</f>
        <v>0</v>
      </c>
      <c r="BL187" s="16" t="s">
        <v>124</v>
      </c>
      <c r="BM187" s="193" t="s">
        <v>293</v>
      </c>
    </row>
    <row r="188" spans="1:65" s="2" customFormat="1" ht="24.2" customHeight="1">
      <c r="A188" s="33"/>
      <c r="B188" s="34"/>
      <c r="C188" s="181" t="s">
        <v>294</v>
      </c>
      <c r="D188" s="181" t="s">
        <v>120</v>
      </c>
      <c r="E188" s="182" t="s">
        <v>295</v>
      </c>
      <c r="F188" s="183" t="s">
        <v>296</v>
      </c>
      <c r="G188" s="184" t="s">
        <v>155</v>
      </c>
      <c r="H188" s="185">
        <v>1</v>
      </c>
      <c r="I188" s="186"/>
      <c r="J188" s="187">
        <f>ROUND(I188*H188,2)</f>
        <v>0</v>
      </c>
      <c r="K188" s="188"/>
      <c r="L188" s="38"/>
      <c r="M188" s="189" t="s">
        <v>1</v>
      </c>
      <c r="N188" s="190" t="s">
        <v>43</v>
      </c>
      <c r="O188" s="70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3" t="s">
        <v>124</v>
      </c>
      <c r="AT188" s="193" t="s">
        <v>120</v>
      </c>
      <c r="AU188" s="193" t="s">
        <v>85</v>
      </c>
      <c r="AY188" s="16" t="s">
        <v>118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6" t="s">
        <v>83</v>
      </c>
      <c r="BK188" s="194">
        <f>ROUND(I188*H188,2)</f>
        <v>0</v>
      </c>
      <c r="BL188" s="16" t="s">
        <v>124</v>
      </c>
      <c r="BM188" s="193" t="s">
        <v>297</v>
      </c>
    </row>
    <row r="189" spans="1:65" s="2" customFormat="1" ht="78">
      <c r="A189" s="33"/>
      <c r="B189" s="34"/>
      <c r="C189" s="35"/>
      <c r="D189" s="197" t="s">
        <v>192</v>
      </c>
      <c r="E189" s="35"/>
      <c r="F189" s="218" t="s">
        <v>298</v>
      </c>
      <c r="G189" s="35"/>
      <c r="H189" s="35"/>
      <c r="I189" s="219"/>
      <c r="J189" s="35"/>
      <c r="K189" s="35"/>
      <c r="L189" s="38"/>
      <c r="M189" s="220"/>
      <c r="N189" s="221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192</v>
      </c>
      <c r="AU189" s="16" t="s">
        <v>85</v>
      </c>
    </row>
    <row r="190" spans="1:65" s="2" customFormat="1" ht="33" customHeight="1">
      <c r="A190" s="33"/>
      <c r="B190" s="34"/>
      <c r="C190" s="207" t="s">
        <v>299</v>
      </c>
      <c r="D190" s="207" t="s">
        <v>165</v>
      </c>
      <c r="E190" s="208" t="s">
        <v>300</v>
      </c>
      <c r="F190" s="209" t="s">
        <v>301</v>
      </c>
      <c r="G190" s="210" t="s">
        <v>155</v>
      </c>
      <c r="H190" s="211">
        <v>5</v>
      </c>
      <c r="I190" s="212"/>
      <c r="J190" s="213">
        <f>ROUND(I190*H190,2)</f>
        <v>0</v>
      </c>
      <c r="K190" s="214"/>
      <c r="L190" s="215"/>
      <c r="M190" s="216" t="s">
        <v>1</v>
      </c>
      <c r="N190" s="217" t="s">
        <v>43</v>
      </c>
      <c r="O190" s="70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3" t="s">
        <v>152</v>
      </c>
      <c r="AT190" s="193" t="s">
        <v>165</v>
      </c>
      <c r="AU190" s="193" t="s">
        <v>85</v>
      </c>
      <c r="AY190" s="16" t="s">
        <v>118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6" t="s">
        <v>83</v>
      </c>
      <c r="BK190" s="194">
        <f>ROUND(I190*H190,2)</f>
        <v>0</v>
      </c>
      <c r="BL190" s="16" t="s">
        <v>124</v>
      </c>
      <c r="BM190" s="193" t="s">
        <v>302</v>
      </c>
    </row>
    <row r="191" spans="1:65" s="2" customFormat="1" ht="19.5">
      <c r="A191" s="33"/>
      <c r="B191" s="34"/>
      <c r="C191" s="35"/>
      <c r="D191" s="197" t="s">
        <v>192</v>
      </c>
      <c r="E191" s="35"/>
      <c r="F191" s="218" t="s">
        <v>303</v>
      </c>
      <c r="G191" s="35"/>
      <c r="H191" s="35"/>
      <c r="I191" s="219"/>
      <c r="J191" s="35"/>
      <c r="K191" s="35"/>
      <c r="L191" s="38"/>
      <c r="M191" s="220"/>
      <c r="N191" s="221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192</v>
      </c>
      <c r="AU191" s="16" t="s">
        <v>85</v>
      </c>
    </row>
    <row r="192" spans="1:65" s="2" customFormat="1" ht="24.2" customHeight="1">
      <c r="A192" s="33"/>
      <c r="B192" s="34"/>
      <c r="C192" s="207" t="s">
        <v>304</v>
      </c>
      <c r="D192" s="207" t="s">
        <v>165</v>
      </c>
      <c r="E192" s="208" t="s">
        <v>305</v>
      </c>
      <c r="F192" s="209" t="s">
        <v>306</v>
      </c>
      <c r="G192" s="210" t="s">
        <v>155</v>
      </c>
      <c r="H192" s="211">
        <v>40</v>
      </c>
      <c r="I192" s="212"/>
      <c r="J192" s="213">
        <f>ROUND(I192*H192,2)</f>
        <v>0</v>
      </c>
      <c r="K192" s="214"/>
      <c r="L192" s="215"/>
      <c r="M192" s="216" t="s">
        <v>1</v>
      </c>
      <c r="N192" s="217" t="s">
        <v>43</v>
      </c>
      <c r="O192" s="70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3" t="s">
        <v>152</v>
      </c>
      <c r="AT192" s="193" t="s">
        <v>165</v>
      </c>
      <c r="AU192" s="193" t="s">
        <v>85</v>
      </c>
      <c r="AY192" s="16" t="s">
        <v>118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6" t="s">
        <v>83</v>
      </c>
      <c r="BK192" s="194">
        <f>ROUND(I192*H192,2)</f>
        <v>0</v>
      </c>
      <c r="BL192" s="16" t="s">
        <v>124</v>
      </c>
      <c r="BM192" s="193" t="s">
        <v>307</v>
      </c>
    </row>
    <row r="193" spans="1:65" s="2" customFormat="1" ht="37.9" customHeight="1">
      <c r="A193" s="33"/>
      <c r="B193" s="34"/>
      <c r="C193" s="181" t="s">
        <v>308</v>
      </c>
      <c r="D193" s="181" t="s">
        <v>120</v>
      </c>
      <c r="E193" s="182" t="s">
        <v>309</v>
      </c>
      <c r="F193" s="183" t="s">
        <v>310</v>
      </c>
      <c r="G193" s="184" t="s">
        <v>155</v>
      </c>
      <c r="H193" s="185">
        <v>7.2009999999999996</v>
      </c>
      <c r="I193" s="186"/>
      <c r="J193" s="187">
        <f>ROUND(I193*H193,2)</f>
        <v>0</v>
      </c>
      <c r="K193" s="188"/>
      <c r="L193" s="38"/>
      <c r="M193" s="189" t="s">
        <v>1</v>
      </c>
      <c r="N193" s="190" t="s">
        <v>43</v>
      </c>
      <c r="O193" s="70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3" t="s">
        <v>124</v>
      </c>
      <c r="AT193" s="193" t="s">
        <v>120</v>
      </c>
      <c r="AU193" s="193" t="s">
        <v>85</v>
      </c>
      <c r="AY193" s="16" t="s">
        <v>118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6" t="s">
        <v>83</v>
      </c>
      <c r="BK193" s="194">
        <f>ROUND(I193*H193,2)</f>
        <v>0</v>
      </c>
      <c r="BL193" s="16" t="s">
        <v>124</v>
      </c>
      <c r="BM193" s="193" t="s">
        <v>311</v>
      </c>
    </row>
    <row r="194" spans="1:65" s="2" customFormat="1" ht="33" customHeight="1">
      <c r="A194" s="33"/>
      <c r="B194" s="34"/>
      <c r="C194" s="181" t="s">
        <v>312</v>
      </c>
      <c r="D194" s="181" t="s">
        <v>120</v>
      </c>
      <c r="E194" s="182" t="s">
        <v>313</v>
      </c>
      <c r="F194" s="183" t="s">
        <v>314</v>
      </c>
      <c r="G194" s="184" t="s">
        <v>155</v>
      </c>
      <c r="H194" s="185">
        <v>242.38499999999999</v>
      </c>
      <c r="I194" s="186"/>
      <c r="J194" s="187">
        <f>ROUND(I194*H194,2)</f>
        <v>0</v>
      </c>
      <c r="K194" s="188"/>
      <c r="L194" s="38"/>
      <c r="M194" s="189" t="s">
        <v>1</v>
      </c>
      <c r="N194" s="190" t="s">
        <v>43</v>
      </c>
      <c r="O194" s="70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3" t="s">
        <v>124</v>
      </c>
      <c r="AT194" s="193" t="s">
        <v>120</v>
      </c>
      <c r="AU194" s="193" t="s">
        <v>85</v>
      </c>
      <c r="AY194" s="16" t="s">
        <v>118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6" t="s">
        <v>83</v>
      </c>
      <c r="BK194" s="194">
        <f>ROUND(I194*H194,2)</f>
        <v>0</v>
      </c>
      <c r="BL194" s="16" t="s">
        <v>124</v>
      </c>
      <c r="BM194" s="193" t="s">
        <v>315</v>
      </c>
    </row>
    <row r="195" spans="1:65" s="2" customFormat="1" ht="44.25" customHeight="1">
      <c r="A195" s="33"/>
      <c r="B195" s="34"/>
      <c r="C195" s="181" t="s">
        <v>316</v>
      </c>
      <c r="D195" s="181" t="s">
        <v>120</v>
      </c>
      <c r="E195" s="182" t="s">
        <v>317</v>
      </c>
      <c r="F195" s="183" t="s">
        <v>318</v>
      </c>
      <c r="G195" s="184" t="s">
        <v>155</v>
      </c>
      <c r="H195" s="185">
        <v>1779.4480000000001</v>
      </c>
      <c r="I195" s="186"/>
      <c r="J195" s="187">
        <f>ROUND(I195*H195,2)</f>
        <v>0</v>
      </c>
      <c r="K195" s="188"/>
      <c r="L195" s="38"/>
      <c r="M195" s="189" t="s">
        <v>1</v>
      </c>
      <c r="N195" s="190" t="s">
        <v>43</v>
      </c>
      <c r="O195" s="70"/>
      <c r="P195" s="191">
        <f>O195*H195</f>
        <v>0</v>
      </c>
      <c r="Q195" s="191">
        <v>0</v>
      </c>
      <c r="R195" s="191">
        <f>Q195*H195</f>
        <v>0</v>
      </c>
      <c r="S195" s="191">
        <v>0</v>
      </c>
      <c r="T195" s="19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3" t="s">
        <v>124</v>
      </c>
      <c r="AT195" s="193" t="s">
        <v>120</v>
      </c>
      <c r="AU195" s="193" t="s">
        <v>85</v>
      </c>
      <c r="AY195" s="16" t="s">
        <v>118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6" t="s">
        <v>83</v>
      </c>
      <c r="BK195" s="194">
        <f>ROUND(I195*H195,2)</f>
        <v>0</v>
      </c>
      <c r="BL195" s="16" t="s">
        <v>124</v>
      </c>
      <c r="BM195" s="193" t="s">
        <v>319</v>
      </c>
    </row>
    <row r="196" spans="1:65" s="2" customFormat="1" ht="37.9" customHeight="1">
      <c r="A196" s="33"/>
      <c r="B196" s="34"/>
      <c r="C196" s="181" t="s">
        <v>320</v>
      </c>
      <c r="D196" s="181" t="s">
        <v>120</v>
      </c>
      <c r="E196" s="182" t="s">
        <v>321</v>
      </c>
      <c r="F196" s="183" t="s">
        <v>322</v>
      </c>
      <c r="G196" s="184" t="s">
        <v>155</v>
      </c>
      <c r="H196" s="185">
        <v>110.535</v>
      </c>
      <c r="I196" s="186"/>
      <c r="J196" s="187">
        <f>ROUND(I196*H196,2)</f>
        <v>0</v>
      </c>
      <c r="K196" s="188"/>
      <c r="L196" s="38"/>
      <c r="M196" s="189" t="s">
        <v>1</v>
      </c>
      <c r="N196" s="190" t="s">
        <v>43</v>
      </c>
      <c r="O196" s="70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3" t="s">
        <v>124</v>
      </c>
      <c r="AT196" s="193" t="s">
        <v>120</v>
      </c>
      <c r="AU196" s="193" t="s">
        <v>85</v>
      </c>
      <c r="AY196" s="16" t="s">
        <v>118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6" t="s">
        <v>83</v>
      </c>
      <c r="BK196" s="194">
        <f>ROUND(I196*H196,2)</f>
        <v>0</v>
      </c>
      <c r="BL196" s="16" t="s">
        <v>124</v>
      </c>
      <c r="BM196" s="193" t="s">
        <v>323</v>
      </c>
    </row>
    <row r="197" spans="1:65" s="13" customFormat="1">
      <c r="B197" s="195"/>
      <c r="C197" s="196"/>
      <c r="D197" s="197" t="s">
        <v>130</v>
      </c>
      <c r="E197" s="198" t="s">
        <v>1</v>
      </c>
      <c r="F197" s="199" t="s">
        <v>324</v>
      </c>
      <c r="G197" s="196"/>
      <c r="H197" s="200">
        <v>110.535</v>
      </c>
      <c r="I197" s="201"/>
      <c r="J197" s="196"/>
      <c r="K197" s="196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130</v>
      </c>
      <c r="AU197" s="206" t="s">
        <v>85</v>
      </c>
      <c r="AV197" s="13" t="s">
        <v>85</v>
      </c>
      <c r="AW197" s="13" t="s">
        <v>34</v>
      </c>
      <c r="AX197" s="13" t="s">
        <v>83</v>
      </c>
      <c r="AY197" s="206" t="s">
        <v>118</v>
      </c>
    </row>
    <row r="198" spans="1:65" s="12" customFormat="1" ht="22.9" customHeight="1">
      <c r="B198" s="165"/>
      <c r="C198" s="166"/>
      <c r="D198" s="167" t="s">
        <v>77</v>
      </c>
      <c r="E198" s="179" t="s">
        <v>325</v>
      </c>
      <c r="F198" s="179" t="s">
        <v>326</v>
      </c>
      <c r="G198" s="166"/>
      <c r="H198" s="166"/>
      <c r="I198" s="169"/>
      <c r="J198" s="180">
        <f>BK198</f>
        <v>0</v>
      </c>
      <c r="K198" s="166"/>
      <c r="L198" s="171"/>
      <c r="M198" s="172"/>
      <c r="N198" s="173"/>
      <c r="O198" s="173"/>
      <c r="P198" s="174">
        <f>SUM(P199:P200)</f>
        <v>0</v>
      </c>
      <c r="Q198" s="173"/>
      <c r="R198" s="174">
        <f>SUM(R199:R200)</f>
        <v>0</v>
      </c>
      <c r="S198" s="173"/>
      <c r="T198" s="175">
        <f>SUM(T199:T200)</f>
        <v>0</v>
      </c>
      <c r="AR198" s="176" t="s">
        <v>83</v>
      </c>
      <c r="AT198" s="177" t="s">
        <v>77</v>
      </c>
      <c r="AU198" s="177" t="s">
        <v>83</v>
      </c>
      <c r="AY198" s="176" t="s">
        <v>118</v>
      </c>
      <c r="BK198" s="178">
        <f>SUM(BK199:BK200)</f>
        <v>0</v>
      </c>
    </row>
    <row r="199" spans="1:65" s="2" customFormat="1" ht="33" customHeight="1">
      <c r="A199" s="33"/>
      <c r="B199" s="34"/>
      <c r="C199" s="181" t="s">
        <v>327</v>
      </c>
      <c r="D199" s="181" t="s">
        <v>120</v>
      </c>
      <c r="E199" s="182" t="s">
        <v>328</v>
      </c>
      <c r="F199" s="183" t="s">
        <v>329</v>
      </c>
      <c r="G199" s="184" t="s">
        <v>155</v>
      </c>
      <c r="H199" s="185">
        <v>234.048</v>
      </c>
      <c r="I199" s="186"/>
      <c r="J199" s="187">
        <f>ROUND(I199*H199,2)</f>
        <v>0</v>
      </c>
      <c r="K199" s="188"/>
      <c r="L199" s="38"/>
      <c r="M199" s="189" t="s">
        <v>1</v>
      </c>
      <c r="N199" s="190" t="s">
        <v>43</v>
      </c>
      <c r="O199" s="70"/>
      <c r="P199" s="191">
        <f>O199*H199</f>
        <v>0</v>
      </c>
      <c r="Q199" s="191">
        <v>0</v>
      </c>
      <c r="R199" s="191">
        <f>Q199*H199</f>
        <v>0</v>
      </c>
      <c r="S199" s="191">
        <v>0</v>
      </c>
      <c r="T199" s="19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3" t="s">
        <v>124</v>
      </c>
      <c r="AT199" s="193" t="s">
        <v>120</v>
      </c>
      <c r="AU199" s="193" t="s">
        <v>85</v>
      </c>
      <c r="AY199" s="16" t="s">
        <v>118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6" t="s">
        <v>83</v>
      </c>
      <c r="BK199" s="194">
        <f>ROUND(I199*H199,2)</f>
        <v>0</v>
      </c>
      <c r="BL199" s="16" t="s">
        <v>124</v>
      </c>
      <c r="BM199" s="193" t="s">
        <v>330</v>
      </c>
    </row>
    <row r="200" spans="1:65" s="2" customFormat="1" ht="44.25" customHeight="1">
      <c r="A200" s="33"/>
      <c r="B200" s="34"/>
      <c r="C200" s="181" t="s">
        <v>331</v>
      </c>
      <c r="D200" s="181" t="s">
        <v>120</v>
      </c>
      <c r="E200" s="182" t="s">
        <v>332</v>
      </c>
      <c r="F200" s="183" t="s">
        <v>333</v>
      </c>
      <c r="G200" s="184" t="s">
        <v>155</v>
      </c>
      <c r="H200" s="185">
        <v>7.6790000000000003</v>
      </c>
      <c r="I200" s="186"/>
      <c r="J200" s="187">
        <f>ROUND(I200*H200,2)</f>
        <v>0</v>
      </c>
      <c r="K200" s="188"/>
      <c r="L200" s="38"/>
      <c r="M200" s="189" t="s">
        <v>1</v>
      </c>
      <c r="N200" s="190" t="s">
        <v>43</v>
      </c>
      <c r="O200" s="70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3" t="s">
        <v>124</v>
      </c>
      <c r="AT200" s="193" t="s">
        <v>120</v>
      </c>
      <c r="AU200" s="193" t="s">
        <v>85</v>
      </c>
      <c r="AY200" s="16" t="s">
        <v>118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6" t="s">
        <v>83</v>
      </c>
      <c r="BK200" s="194">
        <f>ROUND(I200*H200,2)</f>
        <v>0</v>
      </c>
      <c r="BL200" s="16" t="s">
        <v>124</v>
      </c>
      <c r="BM200" s="193" t="s">
        <v>334</v>
      </c>
    </row>
    <row r="201" spans="1:65" s="12" customFormat="1" ht="25.9" customHeight="1">
      <c r="B201" s="165"/>
      <c r="C201" s="166"/>
      <c r="D201" s="167" t="s">
        <v>77</v>
      </c>
      <c r="E201" s="168" t="s">
        <v>335</v>
      </c>
      <c r="F201" s="168" t="s">
        <v>336</v>
      </c>
      <c r="G201" s="166"/>
      <c r="H201" s="166"/>
      <c r="I201" s="169"/>
      <c r="J201" s="170">
        <f>BK201</f>
        <v>0</v>
      </c>
      <c r="K201" s="166"/>
      <c r="L201" s="171"/>
      <c r="M201" s="172"/>
      <c r="N201" s="173"/>
      <c r="O201" s="173"/>
      <c r="P201" s="174">
        <f>P202+P205+P208</f>
        <v>0</v>
      </c>
      <c r="Q201" s="173"/>
      <c r="R201" s="174">
        <f>R202+R205+R208</f>
        <v>0</v>
      </c>
      <c r="S201" s="173"/>
      <c r="T201" s="175">
        <f>T202+T205+T208</f>
        <v>0</v>
      </c>
      <c r="AR201" s="176" t="s">
        <v>139</v>
      </c>
      <c r="AT201" s="177" t="s">
        <v>77</v>
      </c>
      <c r="AU201" s="177" t="s">
        <v>78</v>
      </c>
      <c r="AY201" s="176" t="s">
        <v>118</v>
      </c>
      <c r="BK201" s="178">
        <f>BK202+BK205+BK208</f>
        <v>0</v>
      </c>
    </row>
    <row r="202" spans="1:65" s="12" customFormat="1" ht="22.9" customHeight="1">
      <c r="B202" s="165"/>
      <c r="C202" s="166"/>
      <c r="D202" s="167" t="s">
        <v>77</v>
      </c>
      <c r="E202" s="179" t="s">
        <v>337</v>
      </c>
      <c r="F202" s="179" t="s">
        <v>338</v>
      </c>
      <c r="G202" s="166"/>
      <c r="H202" s="166"/>
      <c r="I202" s="169"/>
      <c r="J202" s="180">
        <f>BK202</f>
        <v>0</v>
      </c>
      <c r="K202" s="166"/>
      <c r="L202" s="171"/>
      <c r="M202" s="172"/>
      <c r="N202" s="173"/>
      <c r="O202" s="173"/>
      <c r="P202" s="174">
        <f>SUM(P203:P204)</f>
        <v>0</v>
      </c>
      <c r="Q202" s="173"/>
      <c r="R202" s="174">
        <f>SUM(R203:R204)</f>
        <v>0</v>
      </c>
      <c r="S202" s="173"/>
      <c r="T202" s="175">
        <f>SUM(T203:T204)</f>
        <v>0</v>
      </c>
      <c r="AR202" s="176" t="s">
        <v>139</v>
      </c>
      <c r="AT202" s="177" t="s">
        <v>77</v>
      </c>
      <c r="AU202" s="177" t="s">
        <v>83</v>
      </c>
      <c r="AY202" s="176" t="s">
        <v>118</v>
      </c>
      <c r="BK202" s="178">
        <f>SUM(BK203:BK204)</f>
        <v>0</v>
      </c>
    </row>
    <row r="203" spans="1:65" s="2" customFormat="1" ht="16.5" customHeight="1">
      <c r="A203" s="33"/>
      <c r="B203" s="34"/>
      <c r="C203" s="181" t="s">
        <v>339</v>
      </c>
      <c r="D203" s="181" t="s">
        <v>120</v>
      </c>
      <c r="E203" s="182" t="s">
        <v>340</v>
      </c>
      <c r="F203" s="183" t="s">
        <v>338</v>
      </c>
      <c r="G203" s="184" t="s">
        <v>229</v>
      </c>
      <c r="H203" s="185">
        <v>1</v>
      </c>
      <c r="I203" s="186"/>
      <c r="J203" s="187">
        <f>ROUND(I203*H203,2)</f>
        <v>0</v>
      </c>
      <c r="K203" s="188"/>
      <c r="L203" s="38"/>
      <c r="M203" s="189" t="s">
        <v>1</v>
      </c>
      <c r="N203" s="190" t="s">
        <v>43</v>
      </c>
      <c r="O203" s="70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3" t="s">
        <v>341</v>
      </c>
      <c r="AT203" s="193" t="s">
        <v>120</v>
      </c>
      <c r="AU203" s="193" t="s">
        <v>85</v>
      </c>
      <c r="AY203" s="16" t="s">
        <v>118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6" t="s">
        <v>83</v>
      </c>
      <c r="BK203" s="194">
        <f>ROUND(I203*H203,2)</f>
        <v>0</v>
      </c>
      <c r="BL203" s="16" t="s">
        <v>341</v>
      </c>
      <c r="BM203" s="193" t="s">
        <v>342</v>
      </c>
    </row>
    <row r="204" spans="1:65" s="2" customFormat="1" ht="68.25">
      <c r="A204" s="33"/>
      <c r="B204" s="34"/>
      <c r="C204" s="35"/>
      <c r="D204" s="197" t="s">
        <v>192</v>
      </c>
      <c r="E204" s="35"/>
      <c r="F204" s="218" t="s">
        <v>343</v>
      </c>
      <c r="G204" s="35"/>
      <c r="H204" s="35"/>
      <c r="I204" s="219"/>
      <c r="J204" s="35"/>
      <c r="K204" s="35"/>
      <c r="L204" s="38"/>
      <c r="M204" s="220"/>
      <c r="N204" s="221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192</v>
      </c>
      <c r="AU204" s="16" t="s">
        <v>85</v>
      </c>
    </row>
    <row r="205" spans="1:65" s="12" customFormat="1" ht="22.9" customHeight="1">
      <c r="B205" s="165"/>
      <c r="C205" s="166"/>
      <c r="D205" s="167" t="s">
        <v>77</v>
      </c>
      <c r="E205" s="179" t="s">
        <v>344</v>
      </c>
      <c r="F205" s="179" t="s">
        <v>345</v>
      </c>
      <c r="G205" s="166"/>
      <c r="H205" s="166"/>
      <c r="I205" s="169"/>
      <c r="J205" s="180">
        <f>BK205</f>
        <v>0</v>
      </c>
      <c r="K205" s="166"/>
      <c r="L205" s="171"/>
      <c r="M205" s="172"/>
      <c r="N205" s="173"/>
      <c r="O205" s="173"/>
      <c r="P205" s="174">
        <f>SUM(P206:P207)</f>
        <v>0</v>
      </c>
      <c r="Q205" s="173"/>
      <c r="R205" s="174">
        <f>SUM(R206:R207)</f>
        <v>0</v>
      </c>
      <c r="S205" s="173"/>
      <c r="T205" s="175">
        <f>SUM(T206:T207)</f>
        <v>0</v>
      </c>
      <c r="AR205" s="176" t="s">
        <v>139</v>
      </c>
      <c r="AT205" s="177" t="s">
        <v>77</v>
      </c>
      <c r="AU205" s="177" t="s">
        <v>83</v>
      </c>
      <c r="AY205" s="176" t="s">
        <v>118</v>
      </c>
      <c r="BK205" s="178">
        <f>SUM(BK206:BK207)</f>
        <v>0</v>
      </c>
    </row>
    <row r="206" spans="1:65" s="2" customFormat="1" ht="16.5" customHeight="1">
      <c r="A206" s="33"/>
      <c r="B206" s="34"/>
      <c r="C206" s="181" t="s">
        <v>346</v>
      </c>
      <c r="D206" s="181" t="s">
        <v>120</v>
      </c>
      <c r="E206" s="182" t="s">
        <v>347</v>
      </c>
      <c r="F206" s="183" t="s">
        <v>345</v>
      </c>
      <c r="G206" s="184" t="s">
        <v>229</v>
      </c>
      <c r="H206" s="185">
        <v>1</v>
      </c>
      <c r="I206" s="186"/>
      <c r="J206" s="187">
        <f>ROUND(I206*H206,2)</f>
        <v>0</v>
      </c>
      <c r="K206" s="188"/>
      <c r="L206" s="38"/>
      <c r="M206" s="189" t="s">
        <v>1</v>
      </c>
      <c r="N206" s="190" t="s">
        <v>43</v>
      </c>
      <c r="O206" s="70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3" t="s">
        <v>341</v>
      </c>
      <c r="AT206" s="193" t="s">
        <v>120</v>
      </c>
      <c r="AU206" s="193" t="s">
        <v>85</v>
      </c>
      <c r="AY206" s="16" t="s">
        <v>118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6" t="s">
        <v>83</v>
      </c>
      <c r="BK206" s="194">
        <f>ROUND(I206*H206,2)</f>
        <v>0</v>
      </c>
      <c r="BL206" s="16" t="s">
        <v>341</v>
      </c>
      <c r="BM206" s="193" t="s">
        <v>348</v>
      </c>
    </row>
    <row r="207" spans="1:65" s="2" customFormat="1" ht="29.25">
      <c r="A207" s="33"/>
      <c r="B207" s="34"/>
      <c r="C207" s="35"/>
      <c r="D207" s="197" t="s">
        <v>192</v>
      </c>
      <c r="E207" s="35"/>
      <c r="F207" s="218" t="s">
        <v>349</v>
      </c>
      <c r="G207" s="35"/>
      <c r="H207" s="35"/>
      <c r="I207" s="219"/>
      <c r="J207" s="35"/>
      <c r="K207" s="35"/>
      <c r="L207" s="38"/>
      <c r="M207" s="220"/>
      <c r="N207" s="221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192</v>
      </c>
      <c r="AU207" s="16" t="s">
        <v>85</v>
      </c>
    </row>
    <row r="208" spans="1:65" s="12" customFormat="1" ht="22.9" customHeight="1">
      <c r="B208" s="165"/>
      <c r="C208" s="166"/>
      <c r="D208" s="167" t="s">
        <v>77</v>
      </c>
      <c r="E208" s="179" t="s">
        <v>350</v>
      </c>
      <c r="F208" s="179" t="s">
        <v>351</v>
      </c>
      <c r="G208" s="166"/>
      <c r="H208" s="166"/>
      <c r="I208" s="169"/>
      <c r="J208" s="180">
        <f>BK208</f>
        <v>0</v>
      </c>
      <c r="K208" s="166"/>
      <c r="L208" s="171"/>
      <c r="M208" s="172"/>
      <c r="N208" s="173"/>
      <c r="O208" s="173"/>
      <c r="P208" s="174">
        <f>P209</f>
        <v>0</v>
      </c>
      <c r="Q208" s="173"/>
      <c r="R208" s="174">
        <f>R209</f>
        <v>0</v>
      </c>
      <c r="S208" s="173"/>
      <c r="T208" s="175">
        <f>T209</f>
        <v>0</v>
      </c>
      <c r="AR208" s="176" t="s">
        <v>139</v>
      </c>
      <c r="AT208" s="177" t="s">
        <v>77</v>
      </c>
      <c r="AU208" s="177" t="s">
        <v>83</v>
      </c>
      <c r="AY208" s="176" t="s">
        <v>118</v>
      </c>
      <c r="BK208" s="178">
        <f>BK209</f>
        <v>0</v>
      </c>
    </row>
    <row r="209" spans="1:65" s="2" customFormat="1" ht="21.75" customHeight="1">
      <c r="A209" s="33"/>
      <c r="B209" s="34"/>
      <c r="C209" s="181" t="s">
        <v>352</v>
      </c>
      <c r="D209" s="181" t="s">
        <v>120</v>
      </c>
      <c r="E209" s="182" t="s">
        <v>353</v>
      </c>
      <c r="F209" s="183" t="s">
        <v>354</v>
      </c>
      <c r="G209" s="184" t="s">
        <v>229</v>
      </c>
      <c r="H209" s="185">
        <v>1</v>
      </c>
      <c r="I209" s="186"/>
      <c r="J209" s="187">
        <f>ROUND(I209*H209,2)</f>
        <v>0</v>
      </c>
      <c r="K209" s="188"/>
      <c r="L209" s="38"/>
      <c r="M209" s="233" t="s">
        <v>1</v>
      </c>
      <c r="N209" s="234" t="s">
        <v>43</v>
      </c>
      <c r="O209" s="235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3" t="s">
        <v>341</v>
      </c>
      <c r="AT209" s="193" t="s">
        <v>120</v>
      </c>
      <c r="AU209" s="193" t="s">
        <v>85</v>
      </c>
      <c r="AY209" s="16" t="s">
        <v>118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16" t="s">
        <v>83</v>
      </c>
      <c r="BK209" s="194">
        <f>ROUND(I209*H209,2)</f>
        <v>0</v>
      </c>
      <c r="BL209" s="16" t="s">
        <v>341</v>
      </c>
      <c r="BM209" s="193" t="s">
        <v>355</v>
      </c>
    </row>
    <row r="210" spans="1:65" s="2" customFormat="1" ht="6.95" customHeight="1">
      <c r="A210" s="33"/>
      <c r="B210" s="53"/>
      <c r="C210" s="54"/>
      <c r="D210" s="54"/>
      <c r="E210" s="54"/>
      <c r="F210" s="54"/>
      <c r="G210" s="54"/>
      <c r="H210" s="54"/>
      <c r="I210" s="54"/>
      <c r="J210" s="54"/>
      <c r="K210" s="54"/>
      <c r="L210" s="38"/>
      <c r="M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</row>
  </sheetData>
  <sheetProtection password="C1E4" sheet="1" objects="1" scenarios="1" formatColumns="0" formatRows="0" autoFilter="0"/>
  <autoFilter ref="C122:K209"/>
  <mergeCells count="6">
    <mergeCell ref="E115:H115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Pha_Dejvice -  Odstranění...</vt:lpstr>
      <vt:lpstr>'Pha_Dejvice -  Odstranění...'!Názvy_tisku</vt:lpstr>
      <vt:lpstr>'Rekapitulace stavby'!Názvy_tisku</vt:lpstr>
      <vt:lpstr>'Pha_Dejvice -  Odstranění...'!Oblast_tisku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2023-02-13T11:27:46Z</dcterms:created>
  <dcterms:modified xsi:type="dcterms:W3CDTF">2023-02-13T11:30:32Z</dcterms:modified>
</cp:coreProperties>
</file>