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mlar" reservationPassword="0"/>
  <workbookPr/>
  <bookViews>
    <workbookView xWindow="240" yWindow="120" windowWidth="14940" windowHeight="9225" activeTab="0"/>
  </bookViews>
  <sheets>
    <sheet name="Rekapitulace" sheetId="1" r:id="rId1"/>
    <sheet name="SO 02" sheetId="2" r:id="rId2"/>
    <sheet name="SO 02.1" sheetId="3" r:id="rId3"/>
    <sheet name="SO 01" sheetId="4" r:id="rId4"/>
    <sheet name="SO 03" sheetId="5" r:id="rId5"/>
    <sheet name="SO 04" sheetId="6" r:id="rId6"/>
    <sheet name="SO 05" sheetId="7" r:id="rId7"/>
    <sheet name="SO 06" sheetId="8" r:id="rId8"/>
    <sheet name="SO 07" sheetId="9" r:id="rId9"/>
    <sheet name="SO 90-90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<sst xmlns="http://schemas.openxmlformats.org/spreadsheetml/2006/main" count="4242" uniqueCount="1043">
  <si>
    <t>Aspe</t>
  </si>
  <si>
    <t>Rekapitulace ceny</t>
  </si>
  <si>
    <t>2021-087_022023</t>
  </si>
  <si>
    <t>Rekonstrukce mostu v km 42,794 trati Havlíčkův Brod - Pardubice_SP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</si>
  <si>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</si>
  <si>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</si>
  <si>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</si>
  <si>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</si>
  <si>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</si>
  <si>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</si>
  <si>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</si>
  <si>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</si>
  <si>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</si>
  <si>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</si>
  <si>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</si>
  <si>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Kolejový svršek a spodek</t>
  </si>
  <si>
    <t xml:space="preserve">  SO 02</t>
  </si>
  <si>
    <t>Železniční svršek a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</si>
  <si>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</si>
  <si>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</si>
  <si>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</si>
  <si>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</si>
  <si>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</si>
  <si>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</si>
  <si>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</si>
  <si>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</si>
  <si>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</si>
  <si>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</si>
  <si>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</si>
  <si>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</si>
  <si>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</si>
  <si>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</si>
  <si>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</si>
  <si>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</si>
  <si>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</si>
  <si>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</si>
  <si>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</si>
  <si>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</si>
  <si>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</si>
  <si>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</si>
  <si>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</si>
  <si>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</si>
  <si>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</si>
  <si>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</si>
  <si>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</si>
  <si>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02</t>
  </si>
  <si>
    <t>SD</t>
  </si>
  <si>
    <t>0</t>
  </si>
  <si>
    <t>Všeobecné podmínky:</t>
  </si>
  <si>
    <t>P</t>
  </si>
  <si>
    <t>1</t>
  </si>
  <si>
    <t>R029113</t>
  </si>
  <si>
    <t>OSTATNÍ POŽADAVKY - GEODETICKÉ ZAMĚŘENÍ - CELKY</t>
  </si>
  <si>
    <t>KUS</t>
  </si>
  <si>
    <t>[bez vazby na CS]</t>
  </si>
  <si>
    <t>PP</t>
  </si>
  <si>
    <t>vytyčení koleje, opěrných zídek, nástupní hrany a přejezdu     
zaměření skutečného provedení</t>
  </si>
  <si>
    <t>VV</t>
  </si>
  <si>
    <t>1: Dle technické zprávy, výkresových příloh projektové dokumentace, TKP staveb státních drah a výkazů materiálu projektu a souhrnných částí dokumentace stavby.  
2: 8ks</t>
  </si>
  <si>
    <t>TS</t>
  </si>
  <si>
    <t>zahrnuje veškeré náklady spojené s objednatelem požadovanými pracemi</t>
  </si>
  <si>
    <t>015</t>
  </si>
  <si>
    <t>Poplatky za skládku:</t>
  </si>
  <si>
    <t>015160</t>
  </si>
  <si>
    <t>POPLATKY ZA LIKVIDACŮ ODPADŮ NEKONTAMINOVANÝCH - 02 01 03 SMÝCENÉ STROMY A KEŘE</t>
  </si>
  <si>
    <t>T</t>
  </si>
  <si>
    <t>2022_OTSKP_J</t>
  </si>
  <si>
    <t>1: Dle technické zprávy, výkresových příloh projektové dokumentace, TKP staveb státních drah a výkazů materiálu projektu a souhrnných částí dokumentace stavby.  
2: 1t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</si>
  <si>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</si>
  <si>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R015111</t>
  </si>
  <si>
    <t>901</t>
  </si>
  <si>
    <t>NEOCEŇOVAT - POPLATKY ZA LIKVIDACI ODPADŮ NEKONTAMINOVANÝCH VČETNĚ DOPRAVY NA SKLÁDKU A VEŠKERÉ MANIPULACE - 17 05 04 VYTĚŽENÉ ZEMINY A HORNINY - I. TŘÍDA TĚŽITELNOSTI</t>
  </si>
  <si>
    <t>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</si>
  <si>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300,16m3*2,1t/m3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</si>
  <si>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185/2001 Sb., o nakládání s odpady, v platném znění.</t>
  </si>
  <si>
    <t>4</t>
  </si>
  <si>
    <t>R015130</t>
  </si>
  <si>
    <t>902</t>
  </si>
  <si>
    <t>NEOCEŇOVAT - POPLATKY ZA LIKVIDACI ODPADŮ NEKONTAMINOVANÝCH VČETNĚ DOPRAVY NA SKLÁDKU A VEŠKERÉ MANIPULACE - 17 03 02 VYBOURANÝ ASFALTOVÝ BETON BEZ DEHTU</t>
  </si>
  <si>
    <t>1: Dle technické zprávy, výkresových příloh projektové dokumentace, TKP staveb státních drah a výkazů materiálu projektu a souhrnných částí dokumentace stavby.  
2: 5,2m*2,8m*0,2m*2,4t/m3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</si>
  <si>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185/2001 Sb., o nakládání s odpady, v platném znění..</t>
  </si>
  <si>
    <t>5</t>
  </si>
  <si>
    <t>R015140</t>
  </si>
  <si>
    <t>903</t>
  </si>
  <si>
    <t>NEOCEŇOVAT - POPLATKY ZA LIKVIDACI ODPADŮ NEKONTAMINOVANÝCH VČETNĚ DOPRAVY NA SKLÁDKU A VEŠKERÉ MANIPULACE- 17 01 01 BETON Z DEMOLIC OBJEKTŮ, ZÁKLADŮ TV</t>
  </si>
  <si>
    <t>1: Dle technické zprávy, výkresových příloh projektové dokumentace, TKP staveb státních drah a výkazů materiálu projektu a souhrnných částí dokumentace stavby.  
2: 5m3*2,4t/m3</t>
  </si>
  <si>
    <t>6</t>
  </si>
  <si>
    <t>R015150</t>
  </si>
  <si>
    <t>905</t>
  </si>
  <si>
    <t>NEOCEŇOVAT - POPLATKY ZA LIKVIDACI ODPADŮ NEKONTAMINOVANÝCH VČETNĚ DOPRAVY NA SKLÁDKU A VEŠKERÉ MANIPULACE- 17 05 08 ŠTĚRK Z KOLEJIŠTĚ (ODPAD PO RECYKLACI)</t>
  </si>
  <si>
    <t>1: Dle technické zprávy, výkresových příloh projektové dokumentace, TKP staveb státních drah a výkazů materiálu projektu a souhrnných částí dokumentace stavby.  
2: (110m-13,7m)*2,1m2*2,3t/m3</t>
  </si>
  <si>
    <t>7</t>
  </si>
  <si>
    <t>R015210</t>
  </si>
  <si>
    <t>907</t>
  </si>
  <si>
    <t>NEOCEŇOVAT - POPLATKY ZA LIKVIDACI ODPADŮ NEKONTAMINOVANÝCH VČETNĚ DOPRAVY NA SKLÁDKU A VEŠKERÉ MANIPULACE - 17 01 01 ŽELEZNIČNÍ PRAŽCE BETONOVÉ</t>
  </si>
  <si>
    <t>1: Dle technické zprávy, výkresových příloh projektové dokumentace, TKP staveb státních drah a výkazů materiálu projektu a souhrnných částí dokumentace stavby.  
2: 239ks*0,27t</t>
  </si>
  <si>
    <t>8</t>
  </si>
  <si>
    <t>R015250</t>
  </si>
  <si>
    <t>908</t>
  </si>
  <si>
    <t>NEOCEŇOVAT - POPLATKY ZA LIKVIDACI ODPADŮ NEKONTAMINOVANÝCH VČETNĚ DOPRAVY NA SKLÁDKU A VEŠKERÉ MANIPULACE- 17 02 03 POLYETYLÉNOVÉ PODLOŽKY (ŽEL. SVRŠEK)</t>
  </si>
  <si>
    <t>1: Dle technické zprávy, výkresových příloh projektové dokumentace, TKP staveb státních drah a výkazů materiálu projektu a souhrnných částí dokumentace stavby.  
2: (239ks+29ks)*2*0,00009t</t>
  </si>
  <si>
    <t>9</t>
  </si>
  <si>
    <t>R015260</t>
  </si>
  <si>
    <t>909</t>
  </si>
  <si>
    <t>NEOCEŇOVAT - POPLATKY ZA LIKVIDACI ODPADŮ NEKONTAMINOVANÝCH VČETNĚ DOPRAVY NA SKLÁDKU A VEŠKERÉ MANIPULACE - 07 02 99 PRYŽOVÉ PODLOŽKY (ŽEL. SVRŠEK)</t>
  </si>
  <si>
    <t>1: Dle technické zprávy, výkresových příloh projektové dokumentace, TKP staveb státních drah a výkazů materiálu projektu a souhrnných částí dokumentace stavby.  
2: (239ks+29ks)*2*0,000163t</t>
  </si>
  <si>
    <t>10</t>
  </si>
  <si>
    <t>R015510</t>
  </si>
  <si>
    <t>911</t>
  </si>
  <si>
    <t>NEOCEŇOVAT - POPLATKY ZA LIKVIDACI ODPADŮ NEBEZPEČNÝCH VČETNĚ DOPRAVY NA SKLÁDKU A VEŠKERÉ MANIPULACE - 17 05 07* LOKÁLNĚ ZNEČIŠTĚNÝ ŠTĚRK A ZEMINA Z KOLEJIŠTĚ (VÝHYBKY)</t>
  </si>
  <si>
    <t>1: Dle technické zprávy, výkresových příloh projektové dokumentace, TKP staveb státních drah a výkazů materiálu projektu a souhrnných částí dokumentace stavby.  
2: 0,1*(110m-13,7m)*2,1m2*2,3t/m3</t>
  </si>
  <si>
    <t>11</t>
  </si>
  <si>
    <t>R015520</t>
  </si>
  <si>
    <t>912</t>
  </si>
  <si>
    <t>NEOCEŇOVAT - POPLATKY ZA LIKVIDACI ODPADŮ NEBEZPEČNÝCH VČETNĚ DOPRAVY NA SKLÁDKU A VEŠKERÉ MANIPULACE- 17 02 04* ŽELEZNIČNÍ PRAŽCE DŘEVĚNÉ</t>
  </si>
  <si>
    <t>1: Dle technické zprávy, výkresových příloh projektové dokumentace, TKP staveb státních drah a výkazů materiálu projektu a souhrnných částí dokumentace stavby.  
2: 29ks*0,09t</t>
  </si>
  <si>
    <t>Zemní práce:</t>
  </si>
  <si>
    <t>12</t>
  </si>
  <si>
    <t>111208</t>
  </si>
  <si>
    <t>ODSTRANĚNÍ KŘOVIN S ODVOZEM DO 20KM</t>
  </si>
  <si>
    <t>M2</t>
  </si>
  <si>
    <t>1: Dle technické zprávy, výkresových příloh projektové dokumentace, TKP staveb státních drah a výkazů materiálu projektu a souhrnných částí dokumentace stavby.  
2: 100m2</t>
  </si>
  <si>
    <t>odstranění křovin a stromů do průměru 100 mm    
doprava dřevin na předepsanou vzdálenost    
spálení na hromadách nebo štěpkování</t>
  </si>
  <si>
    <t>13</t>
  </si>
  <si>
    <t>12373A</t>
  </si>
  <si>
    <t>ODKOP PRO SPOD STAVBU SILNIC A ŽELEZNIC TŘ. I - BEZ DOPRAVY</t>
  </si>
  <si>
    <t>M3</t>
  </si>
  <si>
    <t>1: Dle technické zprávy, výkresových příloh projektové dokumentace, TKP staveb státních drah a výkazů materiálu projektu a souhrnných částí dokumentace stavby.  
2: 2*46m*2m2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</si>
  <si>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</si>
  <si>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14</t>
  </si>
  <si>
    <t>12673A</t>
  </si>
  <si>
    <t>ZŘÍZENÍ STUPŇŮ V PODLOŽÍ NÁSYPŮ TŘ. I - BEZ DOPRAVY</t>
  </si>
  <si>
    <t>1: Dle technické zprávy, výkresových příloh projektové dokumentace, TKP staveb státních drah a výkazů materiálu projektu a souhrnných částí dokumentace stavby.  
2: 2*12m*1,2m2+(55,2m+40,8m+2*14,4mm)*0,7m2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</si>
  <si>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štětových stěn)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</si>
  <si>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15</t>
  </si>
  <si>
    <t>18110</t>
  </si>
  <si>
    <t>ÚPRAVA PLÁNĚ SE ZHUTNĚNÍM V HORNINĚ TŘ. I</t>
  </si>
  <si>
    <t>1: Dle technické zprávy, výkresových příloh projektové dokumentace, TKP staveb státních drah a výkazů materiálu projektu a souhrnných částí dokumentace stavby.  
2: 2*46m*7,1m+2*12m*2,4m+(55,2m+40,8m+2*14,4m)*1,5m</t>
  </si>
  <si>
    <t>položka zahrnuje úpravu pláně včetně vyrovnání výškových rozdílů. Míru zhutnění určuje projekt.</t>
  </si>
  <si>
    <t>16</t>
  </si>
  <si>
    <t>18222</t>
  </si>
  <si>
    <t>ROZPROSTŘENÍ ORNICE VE SVAHU V TL DO 0,15M</t>
  </si>
  <si>
    <t>1: Dle technické zprávy, výkresových příloh projektové dokumentace, TKP staveb státních drah a výkazů materiálu projektu a souhrnných částí dokumentace stavby.  
2: 2*12m*0,5m</t>
  </si>
  <si>
    <t>položka zahrnuje:    
nutné přemístění ornice z dočasných skládek vzdálených do 50m    
rozprostření ornice v předepsané tloušťce ve svahu přes 1:5</t>
  </si>
  <si>
    <t>Základy:</t>
  </si>
  <si>
    <t>17</t>
  </si>
  <si>
    <t>21461G</t>
  </si>
  <si>
    <t>SEPARAČNÍ GEOTEXTILIE DO 800G/M2</t>
  </si>
  <si>
    <t>pod asfaltový kryt na přejezdu</t>
  </si>
  <si>
    <t>1: Dle technické zprávy, výkresových příloh projektové dokumentace, TKP staveb státních drah a výkazů materiálu projektu a souhrnných částí dokumentace stavby.  
2: 5,2m*3m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</si>
  <si>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</si>
  <si>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18</t>
  </si>
  <si>
    <t>272325</t>
  </si>
  <si>
    <t>ZÁKLADY ZE ŽELEZOBETONU DO C30/37</t>
  </si>
  <si>
    <t>1: Dle technické zprávy, výkresových příloh projektové dokumentace, TKP staveb státních drah a výkazů materiálu projektu a souhrnných částí dokumentace stavby.  
2: 2*12m*0,22m*1,3m+(55,2m+40,8m+2*14,4m)*0,12m*0,8m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</si>
  <si>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</si>
  <si>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19</t>
  </si>
  <si>
    <t>272366</t>
  </si>
  <si>
    <t>VÝZTUŽ ZÁKLADŮ Z KARI SÍTÍ</t>
  </si>
  <si>
    <t>8/150/150 - 2 vrstvy pod L, 1 vrstva pod pražcovou rovnaninu</t>
  </si>
  <si>
    <t>1: Dle technické zprávy, výkresových příloh projektové dokumentace, TKP staveb státních drah a výkazů materiálu projektu a souhrnných částí dokumentace stavby.  
2: (10ks+7ks+5ks+2ks+2ks)*0,033t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</si>
  <si>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</si>
  <si>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Svislé konstrukce (a kompletní):</t>
  </si>
  <si>
    <t>20</t>
  </si>
  <si>
    <t>32712</t>
  </si>
  <si>
    <t>ZDI OPĚRNÉ, ZÁRUBNÍ, NÁBŘEŽNÍ Z DÍLCŮ ŽELEZOBETONOVÝCH</t>
  </si>
  <si>
    <t>L prefabrikáty výšky min. 0,76 m</t>
  </si>
  <si>
    <t>1: Dle technické zprávy, výkresových příloh projektové dokumentace, TKP staveb státních drah a výkazů materiálu projektu a souhrnných částí dokumentace stavby.  
2: 2*12m*0,3m2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</si>
  <si>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</si>
  <si>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21</t>
  </si>
  <si>
    <t>R32711</t>
  </si>
  <si>
    <t>ZDI OPĚR, ZÁRUB, NÁBŘEŽ Z DÍLCŮ BETON</t>
  </si>
  <si>
    <t>Pražcová rovnanina vč. kotvení  z bet. oceli     
Pražce ze zásob ST Pardubice 208 ks</t>
  </si>
  <si>
    <t>1: Dle technické zprávy, výkresových příloh projektové dokumentace, TKP staveb státních drah a výkazů materiálu projektu a souhrnných částí dokumentace stavby.  
2: (55,2m+40,8m+2*14,4m)*0,25m</t>
  </si>
  <si>
    <t>Komunikace:</t>
  </si>
  <si>
    <t>22</t>
  </si>
  <si>
    <t>501101</t>
  </si>
  <si>
    <t>ZŘÍZENÍ KONSTRUKČNÍ VRSTVY TĚLESA ŽELEZNIČNÍHO SPODKU ZE ŠTĚRKODRTI NOVÉ</t>
  </si>
  <si>
    <t>ŠD fr. 0/63 kv     
konstrukční vrstva žel. spodku     
výměna podloží pod zídkami L a pražcové rovnaniny</t>
  </si>
  <si>
    <t>1: Dle technické zprávy, výkresových příloh projektové dokumentace, TKP staveb státních drah a výkazů materiálu projektu a souhrnných částí dokumentace stavby.  
2: 2*46m*1,8m2+2*12m*0,2m*1,8m+(55,2m+40,8m+2*14,4m)*0,2m*1,2m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</si>
  <si>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</si>
  <si>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23</t>
  </si>
  <si>
    <t>501201</t>
  </si>
  <si>
    <t>ZŘÍZENÍ KONSTRU NÍ VRSTVY TĚLESA ŽELEZNIČNÍHO SPODKU Z DRCENÉHO KAMENIVA NOVÉ</t>
  </si>
  <si>
    <t>DK fr. 0/90</t>
  </si>
  <si>
    <t>1: Dle technické zprávy, výkresových příloh projektové dokumentace, TKP staveb státních drah a výkazů materiálu projektu a souhrnných částí dokumentace stavby.  
2: 2*19,5m*1,5m2</t>
  </si>
  <si>
    <t>1. Položka obsahuje:    
 – nákup a dodání drceného kameniva v požadované kvalitě podle zadávací dokumentace    
 – očištění podkladu, případně zřízení spojovací vrstvy    
 – uložení drceného kameniva dle předepsaného technologického předpisu    
 – zřízení podkladní nebo konstrukční vrstvy z drceného kameniva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</si>
  <si>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24</t>
  </si>
  <si>
    <t>512550</t>
  </si>
  <si>
    <t>KOLEJOVÉ LOŽE - ZŘÍZENÍ Z KAMENIVA HRUBÉHO DRCENÉHO (ŠTĚRK)</t>
  </si>
  <si>
    <t>1: Dle technické zprávy, výkresových příloh projektové dokumentace, TKP staveb státních drah a výkazů materiálu projektu a souhrnných částí dokumentace stavby.  
2: 110m*2,3m2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</si>
  <si>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</si>
  <si>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25</t>
  </si>
  <si>
    <t>513550</t>
  </si>
  <si>
    <t>KOLEJOVÉ LOŽE - DOPLNĚNÍ Z KAMENIVA HRUBÉHO DRCENÉHO (ŠTĚRK)</t>
  </si>
  <si>
    <t>1: Dle technické zprávy, výkresových příloh projektové dokumentace, TKP staveb státních drah a výkazů materiálu projektu a souhrnných částí dokumentace stavby.  
2: 175m*0,07m*3,4m+65m*0,2m*3,4m</t>
  </si>
  <si>
    <t>26</t>
  </si>
  <si>
    <t>528131</t>
  </si>
  <si>
    <t>KOLEJ 49 E1, ROZD. "C", BEZSTYKOVÁ, PR. BET. PODKLADNICOVÝ, UP. TUHÉ</t>
  </si>
  <si>
    <t>M</t>
  </si>
  <si>
    <t>1: Dle technické zprávy, výkresových příloh projektové dokumentace, TKP staveb státních drah a výkazů materiálu projektu a souhrnných částí dokumentace stavby.  
2: 75 m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</si>
  <si>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</si>
  <si>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27</t>
  </si>
  <si>
    <t>52X000</t>
  </si>
  <si>
    <t>KOLEJ ZPĚTNĚ NAMONTOVANÁ Z VYZÍSKANÉHO MATERIÁLU</t>
  </si>
  <si>
    <t>1: Dle technické zprávy, výkresových příloh projektové dokumentace, TKP staveb státních drah a výkazů materiálu projektu a souhrnných částí dokumentace stavby.  
2: 60m+40m</t>
  </si>
  <si>
    <t>1. Položka obsahuje:    
 – ověření kvality vyzískaných materiálů s případnou regenerací do předpisového stavu    
 – defektoskopické zkoušky kolejnic, jsou-li vyžadovány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</si>
  <si>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28</t>
  </si>
  <si>
    <t>542111</t>
  </si>
  <si>
    <t>SMĚROVÉ A VÝŠKOVÉ VYROVNÁNÍ KOLEJE NA PRAŽCÍCH DŘEVĚNÝCH DO 0,05 M</t>
  </si>
  <si>
    <t>1: Dle technické zprávy, výkresových příloh projektové dokumentace, TKP staveb státních drah a výkazů materiálu projektu a souhrnných částí dokumentace stavby.  
2: 43m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</si>
  <si>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</si>
  <si>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29</t>
  </si>
  <si>
    <t>542121</t>
  </si>
  <si>
    <t>SMĚROVÉ A VÝŠKOVÉ VYROVNÁNÍ KOLEJE NA PRAŽCÍCH BETONOVÝCH DO 0,05 M</t>
  </si>
  <si>
    <t>1: Dle technické zprávy, výkresových příloh projektové dokumentace, TKP staveb státních drah a výkazů materiálu projektu a souhrnných částí dokumentace stavby.  
2: 2*(350m-75m-43m)</t>
  </si>
  <si>
    <t>30</t>
  </si>
  <si>
    <t>543211</t>
  </si>
  <si>
    <t>VÝMĚNA JEDNOTLIVÉHO PRAŽCE DŘEVĚNÉHO, UPEVNĚNÍ TUHÉ</t>
  </si>
  <si>
    <t>1: Dle technické zprávy, výkresových příloh projektové dokumentace, TKP staveb státních drah a výkazů materiálu projektu a souhrnných částí dokumentace stavby.  
2: 63ks*0,16</t>
  </si>
  <si>
    <t>1. Položka obsahuje:    
 – dodávku a uložení vyměňovaného materiálu, ať nového, regenerovaného nebo vyzískaného    
 – doplnění podložek, spojkových šroubů, svěrkových šroubů, matic a dvojitých pružných kroužků apod.    
 – naložení a odvoz demontovaného materiálu do skladu nebo na likvidaci    
 – příplatky za ztížené podmínky při práci v koleji, např. překážky po stranách koleje, práci v tunelu ap.    
2. Položka neobsahuje:    
 – poplatek za likvidaci odpadů (nacení se dle SSD 0)    
3. Způsob měření:    
Udává se počet kusů kompletní konstrukce nebo práce.</t>
  </si>
  <si>
    <t>31</t>
  </si>
  <si>
    <t>543231</t>
  </si>
  <si>
    <t>VÝMĚNA JEDNOTLIVÉHO PRAŽCE BETONOVÉHO PODKLADNICOVÉHO, UPEVNĚNÍ TUHÉ</t>
  </si>
  <si>
    <t>1: Dle technické zprávy, výkresových příloh projektové dokumentace, TKP staveb státních drah a výkazů materiálu projektu a souhrnných částí dokumentace stavby.  
2: (375m-75m-43m)/,675m*0,05</t>
  </si>
  <si>
    <t>32</t>
  </si>
  <si>
    <t>545121</t>
  </si>
  <si>
    <t>SVAR KOLEJNIC (STEJNÉHO TVARU) 49 E1, T JEDNOTLIVĚ</t>
  </si>
  <si>
    <t>1: Dle technické zprávy, výkresových příloh projektové dokumentace, TKP staveb státních drah a výkazů materiálu projektu a souhrnných částí dokumentace stavby.  
2: 8 ks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</si>
  <si>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</si>
  <si>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33</t>
  </si>
  <si>
    <t>549111</t>
  </si>
  <si>
    <t>BROUŠENÍ KOLEJE A VÝHYBEK</t>
  </si>
  <si>
    <t>1: Dle technické zprávy, výkresových příloh projektové dokumentace, TKP staveb státních drah a výkazů materiálu projektu a souhrnných částí dokumentace stavby.  
2: 75m</t>
  </si>
  <si>
    <t>1. Položka obsahuje:    
 – přípravné práce, zejména odstraňování překážek v koleji a výhybce, např. odstranění kolejových propojek, ukolejnění ap.    
 – vlastní broušení a související práce a materiál, např. brusivo    
 – dokončovací práce, zejména zpětná montáž odstraněného zařízení, např. kolejových propojek, ukolejnění ap.    
 – dopravu brousící soupravy a doprovodných vozů na místo broušení a zpět    
 – příplatky za ztížené podmínky při práci v koleji, např. překážky po stranách koleje, práci v tunelu ap.    
2. Položka neobsahuje:    
 X    
3. Způsob měření:    
Měří se délka koleje ve smyslu ČSN 73 6360, tj. v ose koleje.</t>
  </si>
  <si>
    <t>34</t>
  </si>
  <si>
    <t>549311</t>
  </si>
  <si>
    <t>ZRUŠENÍ A ZNOVUZŘÍZENÍ BEZSTYKOVÉ KOLEJE NA NEDEMONTOVANÝCH ÚSECÍCH V KOLEJI</t>
  </si>
  <si>
    <t>1: Dle technické zprávy, výkresových příloh projektové dokumentace, TKP staveb státních drah a výkazů materiálu projektu a souhrnných částí dokumentace stavby.  
2: 350m-110m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</si>
  <si>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</si>
  <si>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Ostatní práce:</t>
  </si>
  <si>
    <t>35</t>
  </si>
  <si>
    <t>921211</t>
  </si>
  <si>
    <t>ŽELEZNIČNÍ PŘEJEZD A PŘECHOD ŽIVIČNÝ LEHKÉ KONSTRUKCE</t>
  </si>
  <si>
    <t>1: Dle technické zprávy, výkresových příloh projektové dokumentace, TKP staveb státních drah a výkazů materiálu projektu a souhrnných částí dokumentace stavby.  
2: 5,2m*2,8m</t>
  </si>
  <si>
    <t>1. Položka obsahuje:    
 – úpravu a hutnění podloží přejezdové konstrukce    
 – dodávku přejezdové konstrukce s veškerými prvky a částmi daného typu přejezdové konstrukce dle odpovídajících vzorových listů a TKP    
 – montáž přejezdové konstrukce z dílů a součástí na místě při přerušení železničního a silničního provozu    
 – všechny vozovkové vrstvy, a to pouze mezi kolejnicemi, resp. žlábky    
 – ochranné náběhy atd.    
 – příplatky za ztížené podmínky vyskytující se při zřízení přejezdu, např. za překážky na straně koleje ap.    
2. Položka neobsahuje:    
 – vozovkové vrstvy vně kolejnice, tj. v mezikolejovém prostoru a v napojení    
 – zřízení, pronájem a odstranění dopravního značení objízdné trasy    
 – úpravy koleje (např. posun pražců, doplnění kolejového lože, směrová a výšková úprava)    
 – silniční panely v přechodu těles a prefabrikované základy pod závěrnými zídkami    
 – prahovou vpusť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</si>
  <si>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36</t>
  </si>
  <si>
    <t>R924322</t>
  </si>
  <si>
    <t>NÁSTUPIŠTĚ SUDOP DO 300 MM S U 65, ZADNÍ HRANA NA OPĚŘE Z DRTI S KONZOLOVÝMI DESKAMI 145/150 Z UŽITÉHO MATERIÁLU</t>
  </si>
  <si>
    <t>přeskládání stávajícíh desek nástupiště dle nových GPK</t>
  </si>
  <si>
    <t>1: Dle technické zprávy, výkresových příloh projektové dokumentace, TKP staveb státních drah a výkazů materiálu projektu a souhrnných částí dokumentace stavby.  
2: 92m</t>
  </si>
  <si>
    <t>1. Položka obsahuje:    
 – ověření kvality vyzískaných materiálů s případnou regenerací do předpisového stavu    
 – dodávku veškerých prvků a částí daného typu nástupiště dle odpovídajících vzorových listů a TKP včetně výplňových desek    
 – zřízení nástupiště SUDOP na požadovanou osovou vzdálenost kolejí i výšku nástupní hrany nad TK    
 – slepá zakončení nástupiště    
 – příplatky za ztížené podmínky při práci v kolejišti, např. za překážky na straně koleje ap.    
2. Položka neobsahuje:    
 – zemní práce, tj. odkopávky, hloubení rýh, násypy, zásypy ad.    
 – náklady na zřízení zpevněné plochy nástupiště vyjma konzolových desek, např. ze zámkové dlažby, asfaltu ap. včetně konstrukčních vrstev    
 – jiná zakončení nástupiště, např. schůdky apod.    
 – zábradlí, osvětlení, přístřešky, mobiliář nástupiště, orientační a informační systém, kamerový systém, přístupové komunikace ap.    
3. Způsob měření:    
Měří se vždy délka nástupní hrany nástupiště podél přilehlé koleje v metrech délkových, a to i u oboustranných nástupišť.</t>
  </si>
  <si>
    <t>96</t>
  </si>
  <si>
    <t>Bourání, demontáže, odstranění:</t>
  </si>
  <si>
    <t>37</t>
  </si>
  <si>
    <t>965010</t>
  </si>
  <si>
    <t>ODSTRANĚNÍ KOLEJOVÉHO LOŽE A DRÁŽNÍCH STEZEK</t>
  </si>
  <si>
    <t>1: Dle technické zprávy, výkresových příloh projektové dokumentace, TKP staveb státních drah a výkazů materiálu projektu a souhrnných částí dokumentace stavby.  
2: (110m-13,7m)*2,1m2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</si>
  <si>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</si>
  <si>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38</t>
  </si>
  <si>
    <t>965114</t>
  </si>
  <si>
    <t>DEMONTÁŽ KOLEJE NA BETONOVÝCH PRAŽCÍCH ROZEBRÁNÍM DO SOUČÁSTÍ</t>
  </si>
  <si>
    <t>mimo koleje na dřevěných pražcích a na mostě, jejíž demontáž je naceněna zvlášť</t>
  </si>
  <si>
    <t>1: Dle technické zprávy, výkresových příloh projektové dokumentace, TKP staveb státních drah a výkazů materiálu projektu a souhrnných částí dokumentace stavby.  
2: 60m+75m+40m-13,7m-12,825m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</si>
  <si>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jednotlivých součástí a jejich hrubé očištění    
 – naložení vybouraného materiálu na dopravní prostředek    
 – příplatky za ztížené podmínky při práci v kolejišti, např. za překážky na straně koleje apod.    
2. Položka neobsahuje:    
 – odvoz vybouraného materiálu na montážní základnu nebo na likvidaci    
 – poplatky za likvidaci odpadů, nacení se položkami ze ssd 0    
3. Způsob měření:    
Měří se délka koleje ve smyslu ČSN 73 6360, tj. v ose koleje.</t>
  </si>
  <si>
    <t>39</t>
  </si>
  <si>
    <t>965124</t>
  </si>
  <si>
    <t>DEMONTÁŽ KOLEJE NA DŘEVĚNÝCH PRAŽCÍCH ROZEBRÁNÍM DO SOUČÁSTÍ</t>
  </si>
  <si>
    <t>před a za mostem</t>
  </si>
  <si>
    <t>1: Dle technické zprávy, výkresových příloh projektové dokumentace, TKP staveb státních drah a výkazů materiálu projektu a souhrnných částí dokumentace stavby.  
2: (14ks+5ks)*0,675m</t>
  </si>
  <si>
    <t>40</t>
  </si>
  <si>
    <t>965154</t>
  </si>
  <si>
    <t>DEMONTÁŽ KOLEJE NA MOSTNÍCH KONSTRUKCÍCH ROZEBRÁNÍM DO SOUČÁSTÍ</t>
  </si>
  <si>
    <t>kolejnice na mostě, bez mostnic</t>
  </si>
  <si>
    <t>1: Dle technické zprávy, výkresových příloh projektové dokumentace, TKP staveb státních drah a výkazů materiálu projektu a souhrnných částí dokumentace stavby.  
2: 13,7m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</si>
  <si>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– mostní konstrukce, nacení se položkami bourání BETONOVÝch konstrukcí ve sd 966    
 – odvoz vybouraného materiálu do skladu nebo na likvidaci    
 – poplatky za likvidaci odpadů, nacení se položkami ze ssd 0    
3. Způsob měření:    
Měří se délka koleje ve smyslu ČSN 73 6360, tj. v ose koleje.</t>
  </si>
  <si>
    <t>41</t>
  </si>
  <si>
    <t>965321</t>
  </si>
  <si>
    <t>ROZEBRÁNÍ PŘEJEZDU, PŘECHODU OSTATNÍCH</t>
  </si>
  <si>
    <t>1. Položka obsahuje:    
 – rozebrání železničního přejezdu nebo přechodu do součástí včetně hrubého očištění    
 – naložení vybouraného materiálu na dopravní prostředek    
 – příplatky za ztížené podmínky při práci v kolejišti, např. za překážky na straně koleje apod.    
2. Položka neobsahuje:    
 – náklady na zřízení a odstranění dopravního značení objízdné trasy    
 – odvoz vybouraného materiálu do skladu nebo na likvidaci    
 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</si>
  <si>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42</t>
  </si>
  <si>
    <t>965841</t>
  </si>
  <si>
    <t>DEMONTÁŽ JAKÉKOLIV NÁVĚSTI</t>
  </si>
  <si>
    <t>rychlostníky u mostu</t>
  </si>
  <si>
    <t>1: Dle technické zprávy, výkresových příloh projektové dokumentace, TKP staveb státních drah a výkazů materiálu projektu a souhrnných částí dokumentace stavby.  
2: 3 ks</t>
  </si>
  <si>
    <t>1. Položka obsahuje:    
 – zahrnuje veškeré činnosti, zařízení a materiál nutných k odstranění konstrukce    
 – naložení vybouraného materiálu na dopravní prostředek    
 – příplatky za ztížené podmínky při práci v kolejišti, např. za překážky na straně koleje apod.    
2. Položka neobsahuje:    
 – odvoz vybouraného materiálu do skladu nebo na likvidaci    
 – poplatky za likvidaci odpadů, nacení se položkami ze ssd 0    
3. Způsob měření:    
Udává se počet kusů kompletní konstrukce nebo práce.</t>
  </si>
  <si>
    <t>43</t>
  </si>
  <si>
    <t>96716A</t>
  </si>
  <si>
    <t>VYBOURÁNÍ ČÁSTÍ KONSTRUKCÍ ŽELEZOBET - BEZ DOPRAVY</t>
  </si>
  <si>
    <t>1: Dle technické zprávy, výkresových příloh projektové dokumentace, TKP staveb státních drah a výkazů materiálu projektu a souhrnných částí dokumentace stavby.  
2: 5m3</t>
  </si>
  <si>
    <t>položka zahrnuje:    
- veškerou manipulaci s vybouranou sutí a hmotami, kromě vodorovné dopravy,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</si>
  <si>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02.1</t>
  </si>
  <si>
    <t>Následná úprava směrového a výškového uspořádání koleje</t>
  </si>
  <si>
    <t>SO 02.1</t>
  </si>
  <si>
    <t>1: Dle technické zprávy, výkresových příloh projektové dokumentace, TKP staveb státních drah a výkazů materiálu projektu a souhrnných částí dokumentace stavby.  
2: 350m*3,4m*0,05m</t>
  </si>
  <si>
    <t>542312</t>
  </si>
  <si>
    <t>NÁSLEDNÁ ÚPRAVA SMĚROVÉHO A VÝŠKOVÉHO USPOŘÁDÁNÍ KOLEJE - PRAŽCE BETONOVÉ</t>
  </si>
  <si>
    <t>1: Dle technické zprávy, výkresových příloh projektové dokumentace, TKP staveb státních drah a výkazů materiálu projektu a souhrnných částí dokumentace stavby.  
2: 350m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</si>
  <si>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</si>
  <si>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D.2.1.4</t>
  </si>
  <si>
    <t>Mosty, propustky a zdi</t>
  </si>
  <si>
    <t xml:space="preserve">  SO 01</t>
  </si>
  <si>
    <t>Most v km 42,794</t>
  </si>
  <si>
    <t>SO 01</t>
  </si>
  <si>
    <t>02940</t>
  </si>
  <si>
    <t>OSTATNÍ POŽADAVKY - VYPRACOVÁNÍ DOKUMENTACE</t>
  </si>
  <si>
    <t>KPL</t>
  </si>
  <si>
    <t>Vypracování návrhu pažení (RDS) vč. statického posouzení.</t>
  </si>
  <si>
    <t>1: Dle technické zprávy, výkresových příloh projektové dokumentace, TKP staveb státních drah a výkazů materiálu projektu a souhrnných částí dokumentace stavby.  
2: 1kpl</t>
  </si>
  <si>
    <t>02946</t>
  </si>
  <si>
    <t>OSTAT POŽADAVKY - FOTODOKUMENTACE</t>
  </si>
  <si>
    <t>Pasportizace (fotodokumentace, videodokumentace) přístupových cest používaných    
stavbou pro přístup na stavbu.</t>
  </si>
  <si>
    <t>položka zahrnuje:- fotodokumentaci zadavatelem požadovaného děje a konstrukcí v požadovaných časových intervalech- zadavatelem specifikované výstupy (fotografie v papírovém a digitálním formátu) v požadovaném počtu</t>
  </si>
  <si>
    <t>R014211</t>
  </si>
  <si>
    <t>POPLATKY ZA ZEMNÍK - ORNICE</t>
  </si>
  <si>
    <t>Množství ornice zmenšené o kubaturu sejmuté ornice ve stávajícím stavu (viz. položka 12110). Předpokládá se, že veškerá ornice sejmutá ve stávajícím stavu bude znovu použita.</t>
  </si>
  <si>
    <t>1: Dle technické zprávy, výkresových příloh projektové dokumentace, TKP staveb státních drah a výkazů materiálu projektu a souhrnných částí dokumentace stavby.  
2: (155.736m2+342.2m2)*0.15m-36.5781m3</t>
  </si>
  <si>
    <t>zahrnuje veškeré poplatky majiteli zemníku související s nákupem zeminy.</t>
  </si>
  <si>
    <t>R027413</t>
  </si>
  <si>
    <t>DEMONTÁŽ STÁVAJÍCÍ OCELOVÉ MOSTNÍ KONSTRUKCE</t>
  </si>
  <si>
    <t>Provedení demontáže (snesení a přesunutí včetně stavební mechanizace) stávající ocelové konstrukce mostu (včetně stávajícího zábradlí na SOK a mostních křídlech, dále včetně ložisek, včetně kolejového upevnění (bez kolejnic - viz SO02) a vč. dopravních značek B16 na mostě) na zařízení staveniště ZS2 (předpoklad přesunutí stávající SOK po železnici), následné rozpálení na části a odvoz do sběrného dvora. Viz příloha Schéma stavebních postupů. Do této položky je také zahrnuta demontáž, doprava a uložení do sběrného dvora následujících položek: ocelové kce reklamních tabulí (1ks) a dopravních značek B16 před a za mostem (2 ks). Zhotovitel předá zástupci investora protokol o předání ocelového šrotu do sběrny.</t>
  </si>
  <si>
    <t>1: Dle technické zprávy, výkresových příloh projektové dokumentace, TKP staveb státních drah a výkazů materiálu projektu a souhrnných částí dokumentace stavby.  
2: 11t+0,030t+0,010t*2ks</t>
  </si>
  <si>
    <t>Demontáž stávající ocelové mostní konstrukce dle specifikací projektové dokumentace a požadavků objednatele v souladu s platnými předpisy a technickými normami. Položka zahrnuje vše potřebné pro její plnění, což jsou mimo jiné: veškeré manipulace, rozpojování, dopravu a uložení nebo likvidaci stávající ocelové konstrukce mostu včetně separace a likvidace škodlivých nátěrových hmot nebo granulátu s jejich obsahem nebo vodotěsných izolací, dokumentaci zhotovitele včetně potřebných statických posudků, veškerý materiál a spojovací prostředky, veškeré práce, techniku, stroje, dále veškeré přípravky, pomůcky, konstrukce a podpěry potřebné pro demontáž, jeřáby, zakládání v potřebném rozsahu pro účel demontáže a likvidace (nebo uskladnění) ocelové mostní konstrukce, veškeré manipulace, dopravu, likvidaci odpadů, zkoušky a měření, monitoring, dokumentaci zhotovitele včetně potřebných statických posudků případných dočasných konstrukcí a pažení, atd. Zkrátka vše související a potřebné pro demontáž ocelové mostní konstrukce dle specifikací dokumentace a požadavků zhotovitele. Součástí této položky jsou také veškeré potřebné zemní práce, demontážní plošiny a jejich odstranění a likvidace, přístupové cesty a nájezdy nebo sjezdy.</t>
  </si>
  <si>
    <t>KS</t>
  </si>
  <si>
    <t>1: Dle technické zprávy, výkresových příloh projektové dokumentace, TKP staveb státních drah a výkazů materiálu projektu a souhrnných částí dokumentace stavby.  
2: 1ks</t>
  </si>
  <si>
    <t>Kompletní požadavky na geodetické činnosti (geodetické vytyčení nového stavu apod.) Položka neobsahuje vytyčení stávajících inženýrských sítí, které je zahrnuto v rámci SO03-07. Zahrnuje veškeré náklady spojené s objednatelem požadovanými pracemi.</t>
  </si>
  <si>
    <t>03630</t>
  </si>
  <si>
    <t>DOPRAVNÍ ZAŘÍZENÍ - AUTOJEŘÁBY</t>
  </si>
  <si>
    <t>Provedení montáže NOK (snesení jednotlivých dílců NOK1,2 o hmotnosti cca 46t/ks z prostoru za rubem opěry na zařízení staveniště ZS3, po časové prodlevě cca 1 týden (viz harmonogram) osazení NOK o hmotnosti cca 92t do mostního otvoru).</t>
  </si>
  <si>
    <t>1: Dle technické zprávy, výkresových příloh projektové dokumentace, TKP staveb státních drah a výkazů materiálu projektu a souhrnných částí dokumentace stavby.  
2: 1</t>
  </si>
  <si>
    <t>zahrnuje objednatelem povolené náklady na dopravní zařízení zhotovitele</t>
  </si>
  <si>
    <t>Položku NENACEŇOVAT v rámci výběrového řízení na zhotovení stavby, viz SO 90-90                                                                                                                           Kubatura zeminy z odkopů zeminy z násypu tělesa u O01 a O02 až na úroveň pilotovací roviny(viz. položka 12573) zmenšená o množsví zeminy, které je uvažované na zpětný zásyp (viz položka 17120). Uvažovaná objemová hmotnost 2,1t/m3.</t>
  </si>
  <si>
    <t>1: Dle technické zprávy, výkresových příloh projektové dokumentace, TKP staveb státních drah a výkazů materiálu projektu a souhrnných částí dokumentace stavby.  
2: (1175.49m3-355.94m3)*2,1t/m3</t>
  </si>
  <si>
    <t>Položku NENACEŇOVAT v rámci výběrového řízení na zhotovení stavby, viz SO 90-90                                                                                                                    Vyfrézovaná obrusná vrstva komunikace pod mostem tl. 0,040 m (ACO 11). (Viz položka 11313A)</t>
  </si>
  <si>
    <t>1: Dle technické zprávy, výkresových příloh projektové dokumentace, TKP staveb státních drah a výkazů materiálu projektu a souhrnných částí dokumentace stavby.  
2: 9.28m3*2,2t/m3</t>
  </si>
  <si>
    <t>Položku NENACEŇOVAT v rámci výběrového řízení na zhotovení stavby, viz SO 90-90,                                                                                                                                    Prostý beton z bourání betonových základů u reklamních tabulí (4 ks) + betonového lože odstraněných silničních obrub.. (viz. položka 96615A)</t>
  </si>
  <si>
    <t>1: Dle technické zprávy, výkresových příloh projektové dokumentace, TKP staveb státních drah a výkazů materiálu projektu a souhrnných částí dokumentace stavby.  
2: 1.694m3*2.2t/m3</t>
  </si>
  <si>
    <t>R015140.1</t>
  </si>
  <si>
    <t>904</t>
  </si>
  <si>
    <t>Položku NENACEŇOVAT v rámci výběrového řízení na zhotovení stavby, viz SO 90-90                                                                                                                                Železobeton z bourání ŽB. částí stávajících opěr O01 a O02 (tj. vršek opěr po úložný práh). (viz. položka  96616A)</t>
  </si>
  <si>
    <t>1: Dle technické zprávy, výkresových příloh projektové dokumentace, TKP staveb státních drah a výkazů materiálu projektu a souhrnných částí dokumentace stavby.  
2: 32.43288m3*2.4t/m3</t>
  </si>
  <si>
    <t>R015190</t>
  </si>
  <si>
    <t>906</t>
  </si>
  <si>
    <t>NEOCEŇOVAT - POPLATKY ZA LIKVIDACI ODPADŮ NEKONTAMINOVANÝCH VČETNĚ DOPRAVY NA SKLÁDKU A VEŠKERÉ MANIPULACE - 17 02 03 PLASTY Z INTERIÉRŮ REKONSTRUOVANÝCH OBJEKTŮ</t>
  </si>
  <si>
    <t>Položku NENACEŇOVAT v rámci výběrového řízení na zhotovení stavby, viz SO 90-90                                                                                                                           Poplatek za skládku a likvidaci stávajícího kabelového žlabu na mostě vpravo včetně dopravy na skládku. Odhad hmotnosti  0,006t/m</t>
  </si>
  <si>
    <t>1: Dle technické zprávy, výkresových příloh projektové dokumentace, TKP staveb státních drah a výkazů materiálu projektu a souhrnných částí dokumentace stavby.  
2: 22.2m*0,006t/m</t>
  </si>
  <si>
    <t>R015330</t>
  </si>
  <si>
    <t>910</t>
  </si>
  <si>
    <t>NEOCEŇOVAT - POPLATKY ZA LIKVIDACI ODPADŮ NEKONTAMINOVANÝCH VČETNĚ DOPRAVY NA SKLÁDKU A VEŠKERÉ MANIPULACE- 17 05 04 KAMENNÁ SUŤ</t>
  </si>
  <si>
    <t>Položku NENACEŇOVAT v rámci výběrového řízení na zhotovení stavby, viz SO 90-90                                                                                                                            Kamenná suť z odláždění svahových kuželů podél křídel, dříků opěr a základů opěr ve stávajícím stavu. (Viz položky 96613A)</t>
  </si>
  <si>
    <t>1: Dle technické zprávy, výkresových příloh projektové dokumentace, TKP staveb státních drah a výkazů materiálu projektu a souhrnných částí dokumentace stavby.  
2: 119.06484m3*2,5t/m3</t>
  </si>
  <si>
    <t>R015660</t>
  </si>
  <si>
    <t>913</t>
  </si>
  <si>
    <t>NEOCEŇOVAT - POPLATKY ZA LIKVIDACI ODPADŮ NEBEZPEČNÝCH VČETNĚ DOPRAVY NA SKLÁDKU A VEŠKERÉ MANIPULACE- 17 02 04* ŽELEZNIČNÍ PRAŽCE DŘEVĚNÉ - MOSTNICE</t>
  </si>
  <si>
    <t>Položku NENACEŇOVAT v rámci výběrového řízení na zhotovení stavby, viz SO 90-90,                                                                                                                              19 ks mostnic (vč dopravy na skládku).</t>
  </si>
  <si>
    <t>1: Dle technické zprávy, výkresových příloh projektové dokumentace, TKP staveb státních drah a výkazů materiálu projektu a souhrnných částí dokumentace stavby.  
2: 19ks*0,24m*0,26m*2,6m*0,8t/m3</t>
  </si>
  <si>
    <t>R015760</t>
  </si>
  <si>
    <t>914</t>
  </si>
  <si>
    <t>NEOCEŇOVAT - POPLATKY ZA LIKVIDACI ODPADŮ NEBEZPEČNÝCH VČETNĚ DOPRAVY NA SKLÁDKU A VEŠKERÉ MANIPULACE - 17 06 03* IZOLAČNÍ MATERIÁLY OBSAHUJÍCÍ NEBEZPEČNÉ LÁTKY</t>
  </si>
  <si>
    <t>Položku NENACEŇOVAT v rámci výběrového řízení na zhotovení stavby, viz SO 90-90                                                                                                                          Předpoklad existence izolace na části rubu stávající spodní stavby. Odhad hmotnosti 0,0043t/m2.</t>
  </si>
  <si>
    <t>1: Dle technické zprávy, výkresových příloh projektové dokumentace, TKP staveb státních drah a výkazů materiálu projektu a souhrnných částí dokumentace stavby.  
2: 69.6*0,0043</t>
  </si>
  <si>
    <t>113524</t>
  </si>
  <si>
    <t>ODSTRANĚNÍ CHODNÍKOVÝCH A SILNIČNÍCH OBRUBNÍKŮ BETONOVÝCH, ODVOZ DO 5KM</t>
  </si>
  <si>
    <t>Část silničních a betonových obrub (vlevo + vpravo), které budou následně přeskládány do nové polohy (viz 2.0.3.1). Bez uložení na skládku</t>
  </si>
  <si>
    <t>1: Dle technické zprávy, výkresových příloh projektové dokumentace, TKP staveb státních drah a výkazů materiálu projektu a souhrnných částí dokumentace stavby.  
2: 31,6m+27,3m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</si>
  <si>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</si>
  <si>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</si>
  <si>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</si>
  <si>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Sejmutí ornice (u O01 vlevo a vpravo + O02 vlevo a vpravo včetně vlivu sklonu na svazích) tl. 150 mm. Vč. dopravy v rámci stavby, přemístění a uložení na dočasné uložiště.    
(viz 2.0.2.1)</t>
  </si>
  <si>
    <t>1: Dle technické zprávy, výkresových příloh projektové dokumentace, TKP staveb státních drah a výkazů materiálu projektu a souhrnných částí dokumentace stavby.  
2: 0,15m*((89,2m2*1,14+32,2m2*1,1)+(37,7m2*1,18+56,6m2*1,1))</t>
  </si>
  <si>
    <t>položka zahrnuje sejmutí ornice bez ohledu na tloušťku vrstvy a její vodorovnou dopravunezahrnuje uložení na trvalou skládku</t>
  </si>
  <si>
    <t>12573</t>
  </si>
  <si>
    <t>VYKOPÁVKY ZE ZEMNÍKŮ A SKLÁDEK TŘ. I</t>
  </si>
  <si>
    <t>Odkopy zeminy z násypu tělesa u O01 a O02 až na úroveň pilotovací plošiny. V rámci této položky je uvažováno, že výkop bude proveden pod úroveň stávajícího terénu, tudíž se dále samostatná položka pro výkopy pod úrovní stávajícího terénu neuvádí. V rámci této položky je dále zahrnuto případné odstranění podkladních vrstev chodníku v místě navázání na nový chodník (uvažováno: plocha 1,5m2, tl. podkladních vrstev 0,25m) a dále v místě zpevněné plochy zámkové dlažby u O01 vlevo, kde se bude nacházet ZS3 (uvažováno: plocha 8,7m2, tl. podkladních vrstev 0,25m). (Plochy a délky viz 2.0.8.1)</t>
  </si>
  <si>
    <t>1: Dle technické zprávy, výkresových příloh projektové dokumentace, TKP staveb státních drah a výkazů materiálu projektu a souhrnných částí dokumentace stavby.  
2: (71,2m2*4,9m+17,3m2*16,9m+2,5m2*5,1m+14,3m2*4,9m)+(42,6m2*3,4m+16,6m2*11,7m+2,5m2*5,3m+28,4m2*3,4m)+0,25m*(1,5m2+8,7m2)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</si>
  <si>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nezahrnuje:- práce spojené s otvírkou zemníku</t>
  </si>
  <si>
    <t>12980</t>
  </si>
  <si>
    <t>ČIŠTĚNÍ ULIČNÍCH VPUSTÍ</t>
  </si>
  <si>
    <t>Čištění uličních vpustí u mostu vpravo. 2ks v silnici, 1 ks ve stávajícím chodníku (viz 2.0.3.1)</t>
  </si>
  <si>
    <t>1: Dle technické zprávy, výkresových příloh projektové dokumentace, TKP staveb státních drah a výkazů materiálu projektu a souhrnných částí dokumentace stavby.  
2: 2+1ks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</si>
  <si>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</si>
  <si>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</si>
  <si>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</si>
  <si>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(plochy viz přehledné výkresy a 2.0.8.1)</t>
  </si>
  <si>
    <t>1: Dle technické zprávy, výkresových příloh projektové dokumentace, TKP staveb státních drah a výkazů materiálu projektu a souhrnných částí dokumentace stavby.  
2: (19,6m2*6,8m+13,7m2*5,4m)+(14,6m2*5,3m+11,5m2*6,2m)</t>
  </si>
  <si>
    <t>položka zahrnuje:- kompletní provedení zemní konstrukce do předepsaného tvaru- ošetření úložiště po celou dobu práce v něm vč. klimatických opatření- ztížení v okolí vedení, konstrukcí a objektů a jejich dočasné zajištění- ztížení provádění ve ztížených podmínkách a stísněných prostorech- ztížené ukládání sypaniny pod vodu- ukládání po vrstvách a po jiných nutných částech (figurách) vč. dosypávek- spouštění a nošení materiálu- úprava, očištění a ochrana podloží a svahů- svahování,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</si>
  <si>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</si>
  <si>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</si>
  <si>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Doplnění okrasného štěrku (uvažovaná frakce 32/63) v místě napojení nového chodníku na stávající chodník. (viz 2.0.3.1)</t>
  </si>
  <si>
    <t>1: Dle technické zprávy, výkresových příloh projektové dokumentace, TKP staveb státních drah a výkazů materiálu projektu a souhrnných částí dokumentace stavby.  
2: 0,74m2*0,3m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</si>
  <si>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</si>
  <si>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17610</t>
  </si>
  <si>
    <t>VÝPLNĚ ZE ZEMIN SE ZHUT</t>
  </si>
  <si>
    <t>Hutněný zásyp a obsyp s použitím vyzískaného materiálu, vhodného do zásypů. Vč. potřebných zkoušek pro stanovení vhodnosti.    
 (Plochy viz přehledné výkresy a 2.0.8.1)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</si>
  <si>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</si>
  <si>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</si>
  <si>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</si>
  <si>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Plochy v prostoru mostního objektu. (viz položky 18222 a 18232)</t>
  </si>
  <si>
    <t>1: Dle technické zprávy, výkresových příloh projektové dokumentace, TKP staveb státních drah a výkazů materiálu projektu a souhrnných částí dokumentace stavby.  
2: (155.736m2+342.2m2)</t>
  </si>
  <si>
    <t>položka zahrnuje srovnání výškových rozdílů terénu</t>
  </si>
  <si>
    <t>(viz 2.0.3.1)</t>
  </si>
  <si>
    <t>1: Dle technické zprávy, výkresových příloh projektové dokumentace, TKP staveb státních drah a výkazů materiálu projektu a souhrnných částí dokumentace stavby.  
2: (62,6m2*1,14+22,8m2*1,14)+(16,6m2*1,23+33,3m2*1,14)</t>
  </si>
  <si>
    <t>položka zahrnuje:nutné přemístění ornice z dočasných skládek vzdálených do 50mrozprostření ornice v předepsané tloušťce ve svahu přes 1:5</t>
  </si>
  <si>
    <t>18232</t>
  </si>
  <si>
    <t>ROZPROSTŘENÍ ORNICE V ROVINĚ V TL DO 0,15M</t>
  </si>
  <si>
    <t>1: Dle technické zprávy, výkresových příloh projektové dokumentace, TKP staveb státních drah a výkazů materiálu projektu a souhrnných částí dokumentace stavby.  
2: 90,6m2+7,7m2+17,7m2+226,2m2</t>
  </si>
  <si>
    <t>položka zahrnuje:nutné přemístění ornice z dočasných skládek vzdálených do 50mrozprostření ornice v předepsané tloušťce v rovině a ve svahu do 1:5</t>
  </si>
  <si>
    <t>18242</t>
  </si>
  <si>
    <t>ZALOŽENÍ TRÁVNÍKU HYDROOSEVEM NA ORNICI</t>
  </si>
  <si>
    <t>(viz položka 18214)</t>
  </si>
  <si>
    <t>Zahrnuje dodání předepsané travní směsi, hydroosev na ornici, zalévání, první pokosení, to vše bez ohledu na sklon terénu</t>
  </si>
  <si>
    <t>18245</t>
  </si>
  <si>
    <t>ZALOŽENÍ TRÁVNÍKU ZATRAVŇOVACÍ TEXTILIÍ (ROHOŽÍ)</t>
  </si>
  <si>
    <t>Trvalá protierozní  georohož s prostorovou strukturou a tahovou pevností min. 3,0 kN/m pro zajištění povrchové protierozní ochrany líce svahů. Vč. kotvících prvků a požadavků pro aplikaci dle TP výrobku.     
(viz položka 18222)</t>
  </si>
  <si>
    <t>Zahrnuje dodání a položení předepsané zatravňovací textilie bez ohledu na sklon terénu, zalévání, první pokosení</t>
  </si>
  <si>
    <t>21461</t>
  </si>
  <si>
    <t>SEPARAČNÍ GEOTEXTILIE</t>
  </si>
  <si>
    <t>Geotextilie pro stěny vsakovacích jímek s filtrační a separační schopností, vhodná pro okolní prostředí. (viz 2.0.3.1)</t>
  </si>
  <si>
    <t>1: Dle technické zprávy, výkresových příloh projektové dokumentace, TKP staveb státních drah a výkazů materiálu projektu a souhrnných částí dokumentace stavby.  
2: 0,8m*(18,4m+19,4m)</t>
  </si>
  <si>
    <t>Položka zahrnuje:-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</si>
  <si>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227851</t>
  </si>
  <si>
    <t>MIKROPILOTY KOMPLET D DO 300MM NA POVRCHU</t>
  </si>
  <si>
    <t>Mikropiloty na O01 a O02 dl. 6,2 m (celkem 2*20=40 ks). (Viz 2.0.3.1 a 2.0.3.2)</t>
  </si>
  <si>
    <t>1: Dle technické zprávy, výkresových příloh projektové dokumentace, TKP staveb státních drah a výkazů materiálu projektu a souhrnných částí dokumentace stavby.  
2: 6,2m*20ks*2ks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</si>
  <si>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</si>
  <si>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26615</t>
  </si>
  <si>
    <t>VRTY PRO MIKROPILOTY V PODZEMÍ DO 12M TŘ I D DO 300MM</t>
  </si>
  <si>
    <t>Vrty pro mikropiloty na O01 a O02 (celkem 2*20=40 ks mikropilot). (Viz příloha 2.0.3.2)</t>
  </si>
  <si>
    <t>1: Dle technické zprávy, výkresových příloh projektové dokumentace, TKP staveb státních drah a výkazů materiálu projektu a souhrnných částí dokumentace stavby.  
2: 20ks*(1,9m+1,9m)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</si>
  <si>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</si>
  <si>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26685</t>
  </si>
  <si>
    <t>VRTY PRO MIKROPILOTY V PODZEMÍ DO 12M TŘ III-IV D DO 300MM</t>
  </si>
  <si>
    <t>1: Dle technické zprávy, výkresových příloh projektové dokumentace, TKP staveb státních drah a výkazů materiálu projektu a souhrnných částí dokumentace stavby.  
2: 20ks*(1,2m+1,5m)</t>
  </si>
  <si>
    <t>26695</t>
  </si>
  <si>
    <t>VRTY PRO MIKROPILOTY V PODZEMÍ DO 12M TŘ V-VI D DO 300MM</t>
  </si>
  <si>
    <t>1: Dle technické zprávy, výkresových příloh projektové dokumentace, TKP staveb státních drah a výkazů materiálu projektu a souhrnných částí dokumentace stavby.  
2: 20ks*(2,9m+2,6m)</t>
  </si>
  <si>
    <t>Beton C30/37-XA1, XF1.    
Základová část mostních opěr.     
Opěra O01, opěra O02.    
(viz 2.0.6.1).</t>
  </si>
  <si>
    <t>1: Dle technické zprávy, výkresových příloh projektové dokumentace, TKP staveb státních drah a výkazů materiálu projektu a souhrnných částí dokumentace stavby.  
2: 29,71m3*2ks</t>
  </si>
  <si>
    <t>272365</t>
  </si>
  <si>
    <t>VÝZTUŽ ZÁKLADŮ Z OCELI 10505, B500B</t>
  </si>
  <si>
    <t>Základová část mostních opěr.     
Opěra O01, opěra O02.    
(viz 2.0.7.1, uvedená hmotnost je pro obě opěry). Armování spodní stavby bude s ohledem na časové možnosti provedeno v maximální možné míře pomocí prefabrikovaných armokošů.</t>
  </si>
  <si>
    <t>1: Dle technické zprávy, výkresových příloh projektové dokumentace, TKP staveb státních drah a výkazů materiálu projektu a souhrnných částí dokumentace stavby.  
2: 8,747t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</si>
  <si>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</si>
  <si>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R23217A</t>
  </si>
  <si>
    <t>ŠTĚTOVÉ STĚNY BERANĚNÉ Z KOVOVÝCH DÍLCŮ DOČASNÉ (PLOCHA)</t>
  </si>
  <si>
    <t>Předpoklad kombinace kotveného a volně stojícího pažení ze štětovnicových stěn (viz speficikace). (viz 2.0.8.1)     
- včetně vytažení (pol. 237171 v OTSKP a její specifikace)     
- včetně realizace bezpečnostních opatření na volných hranách.     
- v souladu s TKP 1, čl. 1.11.2, v rámci dokumentace zhotovitele, bude proveden návrh a statické posouzení konkrétního použitého systému pažení. Systém pažení je odvislý od možností, stavebního vybavení a používaných technologií zhotovitele. V dokumentaci je uveden ideový návrh možného způsobu pažení, který však musí být dále v dokumentaci zhotovitele rozpracován či zhotovitelem změněn za jiný.</t>
  </si>
  <si>
    <t>1: Dle technické zprávy, výkresových příloh projektové dokumentace, TKP staveb státních drah a výkazů materiálu projektu a souhrnných částí dokumentace stavby.  
2: 102m2</t>
  </si>
  <si>
    <t>- zřízení stěny- opotřebení štětovnic, případně jejich ošetřování, řezání, nastavování a další úpravy- kleštiny, převázky. a další pomocné a doplňkové konstrukce- nastražení a zaberanění štětovnic do jakékoliv třídy horniny- veškerou dopravu, nájem, provoz a přemístění beranících zařízení a dalších mechanismů- lešení a podpěrné konstrukce pro práci a manipulaci beranících zařízení a dalších mechanismů- beranící plošiny vč. zemních prací, zpevnění, odvodnění a pod.- při provádění z lodi náklady na prám nebo lodi- těsnění stěny, je-li nutné- kotvení stěny, je-li nutné nebo vzepření, případně rozepření- vodící piloty nebo stabilizační hrázky- zhotovení koutových štětovnic- dílenská dokumentace, včetně technologického předpisu spojování,- dodání spojovacího materiálu,- zřízení  montážních  a  dilatačních  spojů,  spar, včetně potřebných úprav, vložek, opracování, očištění a ošetření,- jakákoliv doprava a manipulace dílců  a  montážních  sestav,  včetně  dopravy konstrukce z výrobny na stavbu,- montážní dokumentace včetně technologického předpisu montáže,- výplň, těsnění a tmelení spar a spojů,-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 včetně vytažení pažení (pol. 237171 v OTSKP včetně specifikace). Dále včetně poplatků za uložení veškerých odpadů souvisejícícíh se zhotovováním a odstraňováním pažení na skládku včetně dopravy a manipulace.</t>
  </si>
  <si>
    <t>317325</t>
  </si>
  <si>
    <t>ŘÍMSY ZE ŽELEZOBETONU DO C30/37</t>
  </si>
  <si>
    <t>Beton C30/37-XD1, XF4.    
 (viz 2.0.6.1).</t>
  </si>
  <si>
    <t>1: Dle technické zprávy, výkresových příloh projektové dokumentace, TKP staveb státních drah a výkazů materiálu projektu a souhrnných částí dokumentace stavby.  
2: 2,04m3*2ks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</si>
  <si>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</si>
  <si>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</si>
  <si>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</si>
  <si>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>Opěra O01, opěra O02. (Uvedená hmotnost platí pro všechny 4 mostní římsy - viz2.0.7.5). Armování spodní stavby bude s ohledem na časové možnosti provedeno v maximální možné míře pomocí prefabrikovaných armokošů.</t>
  </si>
  <si>
    <t>1: Dle technické zprávy, výkresových příloh projektové dokumentace, TKP staveb státních drah a výkazů materiálu projektu a souhrnných částí dokumentace stavby.  
2: 0,377t</t>
  </si>
  <si>
    <t>položka zahrnuje: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</si>
  <si>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333325</t>
  </si>
  <si>
    <t>MOSTNÍ OPĚRY A KŘÍDLA ZE ŽELEZOVÉHO BETONU DO C30/37</t>
  </si>
  <si>
    <t>Beton C30/37-XD3, XF4    
Dřík, úložný práh, zavěšená mostní křídla, závěrná zeď.    
Opěra O01, opěra O02.    
(viz 2.0.6.1)</t>
  </si>
  <si>
    <t>1: Dle technické zprávy, výkresových příloh projektové dokumentace, TKP staveb státních drah a výkazů materiálu projektu a souhrnných částí dokumentace stavby.  
2: 2ks*(63,48m3+1,66m3)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</si>
  <si>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</si>
  <si>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333326</t>
  </si>
  <si>
    <t>MOSTNÍ OPĚRY A KŘÍDLA ZE ŽELEZOVÉHO BETONU DO C40/50</t>
  </si>
  <si>
    <t>Beton C35/45-XD3, XF4.    
Úložné bločky pod mostními ložisky.    
Opěra O01, opěra O02.     
(viz 2.0.6.1)</t>
  </si>
  <si>
    <t>1: Dle technické zprávy, výkresových příloh projektové dokumentace, TKP staveb státních drah a výkazů materiálu projektu a souhrnných částí dokumentace stavby.  
2: 0,7m3*2ks</t>
  </si>
  <si>
    <t>333365</t>
  </si>
  <si>
    <t>VÝZTUŽ MOSTNÍCH OPĚR A KŘÍDEL Z OCELI 10505, B500B</t>
  </si>
  <si>
    <t>Dříky opěr, zavěšená mostní křídla, úložné prahy, úložné bločky, závěrná zeď.    
Opěra O01, opěra O02. (Jednotlivé sčítance jsou pro obě opěry - viz 2.0.7.2 a 2.0.7.3). Armování spodní stavby bude s ohledem na časové možnosti provedeno v maximální možné míře pomocí prefabrikovaných armokošů.</t>
  </si>
  <si>
    <t>1: Dle technické zprávy, výkresových příloh projektové dokumentace, TKP staveb státních drah a výkazů materiálu projektu a souhrnných částí dokumentace stavby.  
2: 6,753t+7,108t</t>
  </si>
  <si>
    <t>348173</t>
  </si>
  <si>
    <t>ZÁBRADLÍ Z DÍLCŮ KOVOVÝCH ŽÁROVĚ ZINK PONOREM S NÁTĚREM</t>
  </si>
  <si>
    <t>KG</t>
  </si>
  <si>
    <t>Zábradlí na OK mostu a spodní stavbě. Vč. požadovaného kotvení a plastových krytek kotev. Vč. podlití polymermaltou s elektroizolačními vlastnostmi.    
PKO typ III: zinkování ponorem + ONS 91. Vč. provedení ŽSP a ONS na stavbě v místě montážního navaření zábradlí na NK mostu na zárodky sloupků na HP HN.     
(viz 2.0.5.1 a 2.0.5.2)</t>
  </si>
  <si>
    <t>1: Dle technické zprávy, výkresových příloh projektové dokumentace, TKP staveb státních drah a výkazů materiálu projektu a souhrnných částí dokumentace stavby.  
2: 1001,45kg+822,98kg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</si>
  <si>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</si>
  <si>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Vodorovné konstrukce:</t>
  </si>
  <si>
    <t>428992</t>
  </si>
  <si>
    <t>MOSTNÍ LOŽISKA OSTATNÍ PRO ZATÍŽ DO 2,5MN</t>
  </si>
  <si>
    <t>Kalotová mostní ložiska.    
PKO typ I: ŽSP + ONS 02    
Vč. výrobní dokumentace, výroby, přepravy a osazení, vyhotovení protokolu osazení ložisek dle ČSN EN 1337. (viz 2.0.4.4)</t>
  </si>
  <si>
    <t>1: Dle technické zprávy, výkresových příloh projektové dokumentace, TKP staveb státních drah a výkazů materiálu projektu a souhrnných částí dokumentace stavby.  
2: 4ks</t>
  </si>
  <si>
    <t>- výrobní dokumentaci, jde-li o ložisko individuálně vyráběné- dodání kompletních ložisek požadované kvality- přípravu, očištění a úpravy úložných ploch- osazení ložisek podle předepsaného technologického předpisu bez ohledu na způsob uložení a kotvení- uložení do malty jakéhokoliv druhu včetně dodávky této malty- uložení na plastické vložky nebo maltu včetně dodávky této vložky nebo malty- uložení na vrstvu plastbetonové malty nebo podobné vrstvy jako ochranu proti průchodu bludných proudů- vyplnění kotevních otvorů- lešení a podpěrné konstrukce- tmelení, těsnění a výplně spar- nastavení ložisek a odborná prohlídka- dočasné zpevnění nebo naopak dočasné uvolnění ložisek- opatření ložisek znakem výrobce a typovým číslem- úpravy, očištění a ošetření okolí ložisek- přiměřeným způsobem je nutné zahrnout ustanovení pro TMCH 94 pro kovové konstrukce.</t>
  </si>
  <si>
    <t>451313</t>
  </si>
  <si>
    <t>PODKLADNÍ A VÝPLŇOVÉ VRSTVY Z PROSTÉHO BETONU C16/20</t>
  </si>
  <si>
    <t>Beton C16/20-X0.    
Podkladní beton pod novými mostními opěrami tl. 0,2m (půdorysná plocha viz 2.0.9.1)</t>
  </si>
  <si>
    <t>1: Dle technické zprávy, výkresových příloh projektové dokumentace, TKP staveb státních drah a výkazů materiálu projektu a souhrnných částí dokumentace stavby.  
2: 0,2m*34,3m2*2ks</t>
  </si>
  <si>
    <t>451314</t>
  </si>
  <si>
    <t>PODKLADNÍ A VÝPLŇOVÉ VRSTVY Z PROSTÉHO BETONU C25/30</t>
  </si>
  <si>
    <t>Suchý beton dle TKP 18 a SŽDC (ČD) Ž 6    
. Betonové lože tl 0,15m pro odláždění svahových kuželů (u O01-vpravo a O02-vlevo), dále svahů kolem křídel š. 0,5m,odláždění pod mostem a včetně ukončovacích prahů. (Viz 2.0.3.1)</t>
  </si>
  <si>
    <t>1: Dle technické zprávy, výkresových příloh projektové dokumentace, TKP staveb státních drah a výkazů materiálu projektu a souhrnných částí dokumentace stavby.  
2: (0,4m2+2,9m2*1,2+0,4m2+1,8m2*1,41+0,3m2+2m2*1,41+0,3m2+2,8m2*1,2+19,8m2+38,5m2+10,4m2+11,6m2)*0,15m+0,6m*(0,15m2+2,26m2+2,33m2+0,15m2+2,22m2+2,37m2)</t>
  </si>
  <si>
    <t>44</t>
  </si>
  <si>
    <t>45152</t>
  </si>
  <si>
    <t>PODKLADNÍ A VÝPLŇOVÉ VRSTVY Z KAMENIVA DRCENÉHO</t>
  </si>
  <si>
    <t>Obdoba vsakovací jímky, zásyp ŠD fr. 16/32.    
Vpravo mostního objektu u opěry O01 a vlevo u opěry O02. (viz 2.0.3.1)</t>
  </si>
  <si>
    <t>1: Dle technické zprávy, výkresových příloh projektové dokumentace, TKP staveb státních drah a výkazů materiálu projektu a souhrnných částí dokumentace stavby.  
2: 6,5m2*0,8m+8,2m2*0,8m</t>
  </si>
  <si>
    <t>položka zahrnuje dodávku předepsaného kameniva, mimostaveništní a vnitrostaveništní dopravu a jeho uloženínení-li v zadávací dokumentaci uvedeno jinak, jedná se o nakupovaný materiál</t>
  </si>
  <si>
    <t>45</t>
  </si>
  <si>
    <t>457314</t>
  </si>
  <si>
    <t>VYROVNÁVACÍ A SPÁDOVÝ PROSTÝ BETON C25/30</t>
  </si>
  <si>
    <t>Beton C25/30-XF1.    
- podkladní spádový beton v přechodových oblastech za rubem spodní stavby O01+O02. (viz 2.0.3.2)</t>
  </si>
  <si>
    <t>1: Dle technické zprávy, výkresových příloh projektové dokumentace, TKP staveb státních drah a výkazů materiálu projektu a souhrnných částí dokumentace stavby.  
2: 2,3m2*5,2m*2ks</t>
  </si>
  <si>
    <t>46</t>
  </si>
  <si>
    <t>45747</t>
  </si>
  <si>
    <t>VYROVNÁVACÍ A SPÁD VRSTVY Z MALTY ZVLÁŠTNÍ (PLASTMALTA)</t>
  </si>
  <si>
    <t>Polymermalta s elektroizolačními vlastnostmi dle SŽDC (ČD) SR 5/7 (S).     
Podlití mostních ložisek.    
(viz 2.0.6.1)</t>
  </si>
  <si>
    <t>1: Dle technické zprávy, výkresových příloh projektové dokumentace, TKP staveb státních drah a výkazů materiálu projektu a souhrnných částí dokumentace stavby.  
2: 0,36m2*0,21m*4ks</t>
  </si>
  <si>
    <t>položka zahrnuje:- dodání zvláštní malty (plastmalty) předepsané kvality a její rozprostření v předepsané tloušťce a v předepsaném tvaru</t>
  </si>
  <si>
    <t>47</t>
  </si>
  <si>
    <t>46321</t>
  </si>
  <si>
    <t>ROVNANINA Z LOMOVÉHO KAMENE</t>
  </si>
  <si>
    <t>Drenážní vrstva za rubem opěr O01+O02 (viz 2.0.3.2)</t>
  </si>
  <si>
    <t>1: Dle technické zprávy, výkresových příloh projektové dokumentace, TKP staveb státních drah a výkazů materiálu projektu a souhrnných částí dokumentace stavby.  
2: 1,4m2*5,2m*2ks</t>
  </si>
  <si>
    <t>položka zahrnuje:- dodávku a vyrovnání lomového kamene předepsané frakce do předepsaného tvaru včetně mimostaveništní a vnitrostaveništní dopravynení-li v zadávací dokumentaci uvedeno jinak, jedná se o nakupovaný materiál</t>
  </si>
  <si>
    <t>48</t>
  </si>
  <si>
    <t>465512</t>
  </si>
  <si>
    <t>DLAŽBY Z LOMOVÉHO KAMENE NA MC</t>
  </si>
  <si>
    <t>Odláždění, provedení dle MVL 649.     
Tloušťka dlažby min. 250 mm. Pro vyplnění spár se použije cementová malta MC25-     
XF4. Odláždění bude ukončeno prahy dle MVL 649.    
(viz 2.0.3.1 a položka 451314)</t>
  </si>
  <si>
    <t>1: Dle technické zprávy, výkresových příloh projektové dokumentace, TKP staveb státních drah a výkazů materiálu projektu a souhrnných částí dokumentace stavby.  
2: (0,4m2+2,9m2*1,2+0,4m2+1,8m2*1,41+0,3m2+2m2*1,41+0,3m2+2,8m2*1,2+19,8m2+38,5m2+10,4m2+11,6m2)*0,25m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</si>
  <si>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</si>
  <si>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49</t>
  </si>
  <si>
    <t>465921</t>
  </si>
  <si>
    <t>DLAŽBY Z BETONOVÝCH DLAŽDIC NA SUCHO</t>
  </si>
  <si>
    <t>Zámková dlažba tl. 80 mm pro chodník u O01 včetně dlažby pro varovný pás v místě ukončení chodníku, včetně přesahu pro napojení na stávající chodník a včetně dlažby pro stávající zpevněnou plochu u autobusové zastávky (viz 2.0.3.1)</t>
  </si>
  <si>
    <t>1: Dle technické zprávy, výkresových příloh projektové dokumentace, TKP staveb státních drah a výkazů materiálu projektu a souhrnných částí dokumentace stavby.  
2: 41,5m2+1,5m2+8,7m2</t>
  </si>
  <si>
    <t>položka zahrnuje:- nutné zemní práce (svahování, úpravu pláně a pod.)- úpravu podkladu- dodávku a uložení dlažby z předepsaných dlaždic do předepsaného tvaru- spárování, těsnění, tmelení a vyplnění spar případně s vyklínováním- úprava povrchu pro odvedení srážkové vody- nezahrnuje podklad pod dlažbu, vykazuje se samostatně položkami SD 45</t>
  </si>
  <si>
    <t>50</t>
  </si>
  <si>
    <t>465923</t>
  </si>
  <si>
    <t>PŘEDLÁŽDĚNÍ DLAŽBY Z BETON DLAŽDIC</t>
  </si>
  <si>
    <t>Uvedení stávající plochy ze zámkové dlažby u O01 vlevo (v místě, kde se bude nacházet zařízení staveniště ZS3 - viz 2.0.9.1) do původního stavu + předláždění části stávajícího chodníku v místě napojení nového chodníku. (Plochy viz 2.0.3.1). V případě nutnosti provést odstranění stávajících podkladních vrstev (viz pol. 12573, doprava na skládku viz 12573B a poplatky za skládku viz 015111) a zhotovení nových podkladních vrstev (viz. položky 56331 a 56334).</t>
  </si>
  <si>
    <t>1: Dle technické zprávy, výkresových příloh projektové dokumentace, TKP staveb státních drah a výkazů materiálu projektu a souhrnných částí dokumentace stavby.  
2: 8,7m2+1,5m2</t>
  </si>
  <si>
    <t>- pod pojmem *předláždění* se rozumí rozebrání stávající dlažby a pokládka dlažby ze stávajícího dlažebního materiálu (bez dodávky nového)- zahrnuje nezbytnou manipulaci s tímto materiálem (nakládání, doprava, složení, očištění)- dodání a rozprostření materiálu pro lože a jeho tloušťku předepsanou dokumentací a pro předepsanou výplň spar- nutné zemní práce (svahování, úpravu pláně a pod.)- nezahrnuje podklad pod dlažbu, vykazuje se samostatně položkami SD 45</t>
  </si>
  <si>
    <t>51</t>
  </si>
  <si>
    <t>R42194</t>
  </si>
  <si>
    <t>KOMPLETNÍ DODÁVKA MOSTNÍ OCELOVÉ KONSTRUKCE A PŘÍSLUŠENSTVÍ</t>
  </si>
  <si>
    <t>VTD, dodání materiálu, výroba, dodávka na stavbu, PKO a montáž.    
PKO typ I: ŽSP + ONS 02    
PKO typ II: dočasný ochranný nátěr a následné trvalý základní adhezní nátěr s protikorozními účinky a adhezní můstek (žlab kolejového lože). Vč. vyznačení zhotovitele PKO a rok provedení rekonstrukce mostního objektu na NOK nástřikem přes šablonu.    
Vč. pomocné konstrukce vně stojin HN pro uchycení dopravního značení.    
Vč. čelních plechů z korozivzdorné oceli (0,475t)!    
Vč. navařovacích svorníků. Vč. ložiskových šroubů (dodávka v rámci NOK).    
Vč. všech montážních podpěrných konstrukcí a pomůcek.    
Vč. dílenských zkoušek svařování masivní desky mostovky.    
Hmotnost bez prořezu. Uvažovaná montáž viz 2.0.9.1. (Hmotnost viz 4.0.0.1)</t>
  </si>
  <si>
    <t>1: Dle technické zprávy, výkresových příloh projektové dokumentace, TKP staveb státních drah a výkazů materiálu projektu a souhrnných částí dokumentace stavby.  
2: 91,470t+0,412t</t>
  </si>
  <si>
    <t>Kompletní dodávka a montáž 1 ks ocelové mostní konstrukce dle specifikací projektové dokumentace a požadavků zhotovitele v souladu s platnými předpisy a technickými normami (-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spár,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výplň, těsnění a tmelení spár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desek, mostních ložisek) maltou,  betonem  nebo  jinou speciální hmotou, vyplnění jam zeminou,- veškeré druhy protikorozní ochrany a nátěry konstrukcí,- zvláštní spojovací prostředky, rozebíratelnost konstrukce, ochranná opatření před účinky bludných proudů - ochranu před přepětím).     
Položka zahrnuje vše potřebné pro její plnění, což jsou mimo jiné: kompletní protikorozní ochranu, veškerý materiál, spojovací prostředky a materiál, veškeré práce, techniku, stroje, dále veškeré montážní přípravky, pomůcky, konstrukce a podpěry, jeřáby, případné zakládání v potřebném rozsahu pro účel dodávky a montáže ocelové mostní konstrukce včetně doplnění potřebných průzkumů, veškeré manipulace, dopravu, likvidaci odpadů, zkoušky a měření, monitoring, dokumentaci zhotovitele včetně případných potřebných statických posudků dočasných konstrukcí a pažení, atd. a vše související a potřebné pro dodávku kompletní ocelové mostní konstrukce dle specifikací  dokumentace a požadavků zhotovitele. Součástí této položky jsou také veškeré potřebné zemní práce, demontážní plošiny a jejich odstranění a likvidaci, přístupové cesty a nájezdy nebo sjezdy.</t>
  </si>
  <si>
    <t>52</t>
  </si>
  <si>
    <t>ŠD fr. 0/32 mm. Mimo aktivní zónu.    
 Přechodové klíny po spádový beton na rubu opěry, prostor na bocích opěr do výšky pracovní spáry P.S.1, prostor na líci opěr po úroveň okolní komunikace    
. O01 + O02. (viz. Podélný řez, Výkres výkopů a pažení a Schéma stavebních postupů)</t>
  </si>
  <si>
    <t>1: Dle technické zprávy, výkresových příloh projektové dokumentace, TKP staveb státních drah a výkazů materiálu projektu a souhrnných částí dokumentace stavby.  
2: (9,3m2*5,2m+1,6m2*6,4m+(1,2m2+4,3m2)*6,5m)+(9,3m2*5,2m+0,9m2*6,4m+(5,7m2*3,1m+1,1m2*7,7m))</t>
  </si>
  <si>
    <t>53</t>
  </si>
  <si>
    <t>ŠD fr. 0/32 mm. V aktivní zóně. Vrstva nad spádovým betonem po spodní povrch ZKPP.     
(viz 2.0.3.1 a 2.0.3.2)</t>
  </si>
  <si>
    <t>1: Dle technické zprávy, výkresových příloh projektové dokumentace, TKP staveb státních drah a výkazů materiálu projektu a souhrnných částí dokumentace stavby.  
2: (8,4m2*5,2m+5,7m2*7,4m)+(8,0m2*5,2m+5,3m2*7,4m)</t>
  </si>
  <si>
    <t>54</t>
  </si>
  <si>
    <t>ŠD fr. 16/32 mm. Obsyp drenážních trubek za rubem NK mostu u O01+O02.     
(viz 2.0.3.2)</t>
  </si>
  <si>
    <t>1: Dle technické zprávy, výkresových příloh projektové dokumentace, TKP staveb státních drah a výkazů materiálu projektu a souhrnných částí dokumentace stavby.  
2: 0,31m2*5,2m*2ks</t>
  </si>
  <si>
    <t>55</t>
  </si>
  <si>
    <t>Drenážní vrstva za rubem NK mostu z lože fr. 31,5 / 63 mm.    
(viz 2.0.3.2)</t>
  </si>
  <si>
    <t>1: Dle technické zprávy, výkresových příloh projektové dokumentace, TKP staveb státních drah a výkazů materiálu projektu a souhrnných částí dokumentace stavby.  
2: 0,62m2*5,2m*2ks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</si>
  <si>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</si>
  <si>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56</t>
  </si>
  <si>
    <t>56331</t>
  </si>
  <si>
    <t>VOZOVKOVÉ VRSTVY ZE ŠTĚRKODRTI TL. DO 50MM</t>
  </si>
  <si>
    <t>Chodníková vrstva - šťěrkodrť fr. 4/8 tl. 40 mm (Plocha viz 2.0.3.1, skladba chodníiku viz 2.0.3.2). V rámci této položky je dále zahrnuto případné zhotovení nových podkladních vrstev chodníku v místě navázání na nový chodník (uvažovaná plocha 1,5m2) a dále v místě zpevněné plochy zámkové dlažby u O01 vlevo, kde se bude nacházet ZS3 (uvažovaná plocha 8,7m2)</t>
  </si>
  <si>
    <t>- dodání kameniva předepsané kvality a zrnitosti- rozprostření a zhutnění vrstvy v předepsané tloušťce- zřízení vrstvy bez rozlišení šířky, pokládání vrstvy po etapách- nezahrnuje postřiky, nátěry</t>
  </si>
  <si>
    <t>57</t>
  </si>
  <si>
    <t>56334</t>
  </si>
  <si>
    <t>VOZOVKOVÉ VRSTVY ZE ŠTĚRKODRTI TL. DO 200MM</t>
  </si>
  <si>
    <t>Chodníková vrstva - šťěrkodrť fr. 0/32 tl. 200 mm (Plocha viz 2.0.3.1, skladba chodníiku viz 2.0.3.2). V rámci této položky je dále zahrnuto případné zhotovení nových podkladních vrstev chodníku v místě navázání na nový chodník (uvažovaná plocha 1,5m2) a dále v místě zpevněné plochy zámkové dlažby u O01 vlevo, kde se bude nacházet ZS3 (uvažovaná plocha 8,7m2)</t>
  </si>
  <si>
    <t>58</t>
  </si>
  <si>
    <t>572212</t>
  </si>
  <si>
    <t>SPOJOVACÍ POSTŘIK Z MODIFIK ASFALTU DO 0,5KG/M2</t>
  </si>
  <si>
    <t>Spojovací postřik PSA (0,5 kg/m2). Součást nové obrusné vrstvy vozovky ve stanoveném rozsahu. (skladba vozovky - viz 2.0.3.2).</t>
  </si>
  <si>
    <t>1: Dle technické zprávy, výkresových příloh projektové dokumentace, TKP staveb státních drah a výkazů materiálu projektu a souhrnných částí dokumentace stavby.  
2: 143m2+89m2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</si>
  <si>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</si>
  <si>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59</t>
  </si>
  <si>
    <t>574A34</t>
  </si>
  <si>
    <t>ASFALTOVÝ BETON PRO OBRUSNÉ VRSTVY ACO 11+, 11S TL. 40MM</t>
  </si>
  <si>
    <t>Součást nové obrusné vrstvy vozovky ve stanoveném rozsahu. (skladba vozovky - viz 2.0.3.2).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</si>
  <si>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</si>
  <si>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60</t>
  </si>
  <si>
    <t>R56341</t>
  </si>
  <si>
    <t>VOZOVKOVÉ VRSTVY ZE ŠTĚRKOPÍSKU TL. DO 50MM</t>
  </si>
  <si>
    <t>podsyp pod panely na ZS1-3 a v blízkosti autobusové zastávky (včetně odstranění, odvozu na skládku a poplatků za skládku). (plocha viz položka R58302)</t>
  </si>
  <si>
    <t>1: Dle technické zprávy, výkresových příloh projektové dokumentace, TKP staveb státních drah a výkazů materiálu projektu a souhrnných částí dokumentace stavby.  
2: 691m2</t>
  </si>
  <si>
    <t>61</t>
  </si>
  <si>
    <t>R56364</t>
  </si>
  <si>
    <t>VOZOVKOVÉ VRSTVY Z RECYKLOVANÉHO MATERIÁLU TL DO 200MM</t>
  </si>
  <si>
    <t>Nájezd na silniční panely v oblasti ZS1,ZS2, ZS3 a příjezdové cesty na pilotovací plošinu u O02 (včetně odstranění, odvozu na skládku a poplatků za skládku).</t>
  </si>
  <si>
    <t>1: Dle technické zprávy, výkresových příloh projektové dokumentace, TKP staveb státních drah a výkazů materiálu projektu a souhrnných částí dokumentace stavby.  
2: 2,5m*4m*4ks</t>
  </si>
  <si>
    <t>- dodání recyklátu v požadované kvalitě- očištění podkladu- uložení recyklátu dle předepsaného technologického předpisu, zhutnění vrstvy v předepsané tloušťce- zřízení vrstvy bez rozlišení šířky, pokládání vrstvy po etapách, včetně pracovních spar a spojů- úpravu napojení, ukončení - nezahrnuje postřiky, nátěry</t>
  </si>
  <si>
    <t>62</t>
  </si>
  <si>
    <t>R577</t>
  </si>
  <si>
    <t>VRSTVY PRO OBNOVU, OPRAVY - VTLAČOVANÝ ASFALTOVÝ BETON</t>
  </si>
  <si>
    <t>Provedení vozovky ve skladbě dle požadavků dokumentace - lokálně v místě, kde byla stávající skladba komunikace odstraněna vlivem stavební činnosti a je nutné ji v novém stavu nahradit. (viz 2.0.3.1)</t>
  </si>
  <si>
    <t>1: Dle technické zprávy, výkresových příloh projektové dokumentace, TKP staveb státních drah a výkazů materiálu projektu a souhrnných částí dokumentace stavby.  
2: 25m2</t>
  </si>
  <si>
    <t>63</t>
  </si>
  <si>
    <t>R58302</t>
  </si>
  <si>
    <t>KRYT ZE SINIČNÍCH DÍLCŮ (PANELŮ) TL 180MM</t>
  </si>
  <si>
    <t>provizorní zapanelování zařízení stavenišť ZS1, ZS2, ZS3 + zapanelování inž. sítí kabelů mezi ZS3 a autobusovou zastávkou a v místě nájezdu na pilotovací rovinu O02.     
- včetně uložení na podkladní vrstvu 50 mm štěrkopísku (dodání a uložení zahrnuto zde)     
- včetně odstranění, odvozu a veškeré manipulace     
(viz 2.0.9.1 a příloha C.3 - Koordinační situační výkres)</t>
  </si>
  <si>
    <t>1: Dle technické zprávy, výkresových příloh projektové dokumentace, TKP staveb státních drah a výkazů materiálu projektu a souhrnných částí dokumentace stavby.  
2: 171m2+350m2+147m2+10m2+13m2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</si>
  <si>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</si>
  <si>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Přidružená stavební výroba:</t>
  </si>
  <si>
    <t>64</t>
  </si>
  <si>
    <t>709611</t>
  </si>
  <si>
    <t>DEMONTÁŽ KABELOVÉHO ŽLABU/LIŠTY VČETNĚ KRYTU</t>
  </si>
  <si>
    <t>Dmtž kabelového žlabu vedoucího vpravo na mostním zábradlí.    
(viz příloha 2.0.2.1)</t>
  </si>
  <si>
    <t>1: Dle technické zprávy, výkresových příloh projektové dokumentace, TKP staveb státních drah a výkazů materiálu projektu a souhrnných částí dokumentace stavby.  
2: 22,2m</t>
  </si>
  <si>
    <t>1. Položka obsahuje: – přípravu podkladu pro osazení2. Položka neobsahuje: X3. Způsob měření:Měří se metr délkový.</t>
  </si>
  <si>
    <t>65</t>
  </si>
  <si>
    <t>711111</t>
  </si>
  <si>
    <t>IZOLACE BĚŽNÝCH KONSTRUKCÍ PROTI ZEMNÍ VLHKOSTI ASFALTOVÝMI NÁTĚRY</t>
  </si>
  <si>
    <t>SVI typ IV: 1x nátěr penetrační, 2x nátěr asfaltový.    
(pozn.: penetrační nátěr je součástí specifikace položky; asfaltové nátěry jsou vykázány ve 2 vrstvách!)     
Aplikace:     
- určené betonové plochy ve styku se zeminou a 150 mm nad terén    
. Opěra O01, opěra O02. (viz 2.0.3.5, 2.0.6.1 a 2.0.3.3). Vzhledem ke krátké technologické pauze mezi dobetonováním spodní stavby a aplikací SVI (cca 5 dní) je nutné použít vhodný nízkoviskózní adhezní můstek.</t>
  </si>
  <si>
    <t>1: Dle technické zprávy, výkresových příloh projektové dokumentace, TKP staveb státních drah a výkazů materiálu projektu a souhrnných částí dokumentace stavby.  
2: 2ks*((16,77m*1m+5,1m2+9,6m2+0,6m*(5,75m+5,75m)+8,3m2+11,8m2)+(16,77m*1m+5,1m2+9,6m2+0,6m*(5,9m+5,9m)+11,9m2+8,3m2))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</si>
  <si>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</si>
  <si>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66</t>
  </si>
  <si>
    <t>711132</t>
  </si>
  <si>
    <t>IZOLACE BĚŽNÝCH KONSTRUKCÍ PROTI VOLNĚ STÉKAJÍCÍ VODĚ ASFALTOVÝMI PÁSY</t>
  </si>
  <si>
    <t>SVI typ III navržený na spádovém betonu za mostními opěrami s přetažením na konzolku v ZZ (závěrné zídce) a na rub křídel.     
Systém schválený pro použití Správou železnic. Asfaltové pásy, konstrukční celoplošné natavení na spádovém betonu, ve zdvojené vrstvě na rubu ZZ a rubu křídel celoplošné natavení. Vč. přechodových klínů z cementové sanační malty. Vč. dokumentací požadovaného kotvení v jejím ukončení. (viz přehledné výkresy a 1.0.0.2)</t>
  </si>
  <si>
    <t>1: Dle technické zprávy, výkresových příloh projektové dokumentace, TKP staveb státních drah a výkazů materiálu projektu a souhrnných částí dokumentace stavby.  
2: 2ks*(8,93m*5,2m+2ks*13,3m2)</t>
  </si>
  <si>
    <t>67</t>
  </si>
  <si>
    <t>711509</t>
  </si>
  <si>
    <t>OCHRANA IZOLACE NA POVRCHU TEXTILIÍ</t>
  </si>
  <si>
    <t>Geotextilie na horním povrchu spádových betonů, na rubu závěrné zdi a křídel, na horním povrchu ocelových konzolek (O01 + O02) a dále na pravé stěně NOK mezi NOK a kabelovým žlabem. (viz 2.0.3.2, 2.0.3.3 a 2.0.6.1)</t>
  </si>
  <si>
    <t>1: Dle technické zprávy, výkresových příloh projektové dokumentace, TKP staveb státních drah a výkazů materiálu projektu a souhrnných částí dokumentace stavby.  
2: (7,9m*5,2m+6m*5,2m+19,43m2*2ks)*2ks+0,72m*(16,54m+2ks*0,25m)</t>
  </si>
  <si>
    <t>položka zahrnuje:- dodání  předepsaného ochranného materiálu- zřízení ochrany izolace</t>
  </si>
  <si>
    <t>68</t>
  </si>
  <si>
    <t>R703114</t>
  </si>
  <si>
    <t>KABELOVÁ LÁVKA (/ROŠT) NOSNÁ, DOČASNÁ</t>
  </si>
  <si>
    <t>Provizorní kabelová lávka vč. montáže/demontáže, materiálu a veškerých pomocných prvků/dílčích konstrukcí nutných pro přeložení kabelů ze stávající nosné konstrukce na kabelovou lávku a následně zpět na novou ocelovou konstrukci, včetně uložení na podpěry z PIŽMO, uložení na betonové panely, převěšení kabelů, po demontáží uvedení terénu do původního stavu. (viz 2.0.9.1)</t>
  </si>
  <si>
    <t>1. Položka obsahuje:      
– kompletní montáž, rozměření, upevnění, sváření, řezání, spojování a pod.      
– veškerý spojovací a montážní materiál vč. upevňovacího materiálu ( stojky, držáky, konzoly apod.)      
– elektrické pospojování      
– pomocné mechanismy a nátěr</t>
  </si>
  <si>
    <t>69</t>
  </si>
  <si>
    <t>R711132</t>
  </si>
  <si>
    <t>SVI typ II navržený na rubu spodní stavby.     
Systém schválený pro použití Správou železnic. Asfaltové pásy, celoplošné natavení. Vč. přechodových klínů z cementové sanační malty. Vč. dokumentací požadovaného kotvení v jejím ukončení.    
 (viz 2.0.3.2 a 2.0.6.1). Vzhledem ke krátké technologické pauze mezi dobetonováním spodní stavby a aplikací SVI (cca 5 dní) je nutné použít vhodný nízkoviskózní adhezní můstek, tj. položka je včetně provedení tohoto opatření.</t>
  </si>
  <si>
    <t>1: Dle technické zprávy, výkresových příloh projektové dokumentace, TKP staveb státních drah a výkazů materiálu projektu a souhrnných částí dokumentace stavby.  
2: 2ks*(7,9m*5,2m+2ks*19,43m2)</t>
  </si>
  <si>
    <t>70</t>
  </si>
  <si>
    <t>R7114152</t>
  </si>
  <si>
    <t>IZOLACE CELOPLOŠ STŘÍKANÁ BEZEŠVÁ NA OCELOVÝ PODKLAD</t>
  </si>
  <si>
    <t>SVI typ I.    
Systém schválený pro použití Správou železnic. Vč. dočasného a následně trvalého základního adhezního nátěru s protikorozními účinky.    
SVI žlabu kolejového lože na NOK včetně prodloužení stojiny NOK. SVI horního povrchu konzolky v horní části závěrných zdí.    
 (viz 2.0.4.1 a 2.0.4.2)</t>
  </si>
  <si>
    <t>1: Dle technické zprávy, výkresových příloh projektové dokumentace, TKP staveb státních drah a výkazů materiálu projektu a souhrnných částí dokumentace stavby.  
2: 6.1m*16.54m+(2ks*0,95m*2ks)+(0.65m*5.5m*2ks)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</si>
  <si>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litý asfalt, asfaltový betonv této položce se vykáže i izolace rámových konstrukcí (mosty, propusty, kolektory)</t>
  </si>
  <si>
    <t>71</t>
  </si>
  <si>
    <t>R741I03</t>
  </si>
  <si>
    <t>JISKŘIŠTĚ</t>
  </si>
  <si>
    <t>Prvky jiskřiště - vybíjecí destička v úložných bločcích, drát jiskřiště, svorka, spojovací materiál. Vč. předepsané PKO. Celkem 4 ks jiskřišť na mostním objektu.     
(viz příloha 2.0.6.1)</t>
  </si>
  <si>
    <t>Položka obsahuje: dodání předepsaného materiálu s požadovanou PKO, výrobu a mtž na stavbě</t>
  </si>
  <si>
    <t>72</t>
  </si>
  <si>
    <t>R75I9</t>
  </si>
  <si>
    <t>ZÁBRANA Z DESEK HDPE TL. 20 MM</t>
  </si>
  <si>
    <t>Zábrana proti propadávání kolejového lože mezi NK a spodní stavbu v oblasti prodloužených stojin HN.    
- desky HDPE tl. 20 mm, svařeno horkým plamenem, s otvory pro nasazení na závitové svorníky    
- rozměrově (šířka) upraveno dle zaměření na stavbě a požadované vůli mezi zábranou a SVI na rubu křídel      
- 0,075m2*4ks = 0,30 m2 (viz 2.0.3.6)</t>
  </si>
  <si>
    <t>1. Položka obsahuje: – dodávku specifikovaných zábran včetně potřebného drobného montážního materiálu – dopravu a skladování – práce spojené s montáží specifikovaných zábran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a montáž specifikovaných zábran se měří v kusech desek specifikovaných rozměrů.</t>
  </si>
  <si>
    <t>Potrubí:</t>
  </si>
  <si>
    <t>73</t>
  </si>
  <si>
    <t>875342</t>
  </si>
  <si>
    <t>POTRUBÍ DREN Z TRUB PLAST DN DO 200MM DĚROVANÝCH</t>
  </si>
  <si>
    <t>Poloperforovaná drenážní trubka DN200 za rubem opěr.    
(viz 2.0.3.4)</t>
  </si>
  <si>
    <t>1: Dle technické zprávy, výkresových příloh projektové dokumentace, TKP staveb státních drah a výkazů materiálu projektu a souhrnných částí dokumentace stavby.  
2: 5,42m*2ks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</si>
  <si>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</si>
  <si>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74</t>
  </si>
  <si>
    <t>11313A</t>
  </si>
  <si>
    <t>ODSTRANĚNÍ KRYTU ZPEVNĚNÝCH PLOCH S ASFALTOVÝM POJIVEM - BEZ DOPRAVY</t>
  </si>
  <si>
    <t>Bez dopravy na skládku.</t>
  </si>
  <si>
    <t>1: Dle technické zprávy, výkresových příloh projektové dokumentace, TKP staveb státních drah a výkazů materiálu projektu a souhrnných částí dokumentace stavby. 
2: (143m2+89m2)*0,040m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</si>
  <si>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</si>
  <si>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75</t>
  </si>
  <si>
    <t>91345</t>
  </si>
  <si>
    <t>NIVELAČNÍ ZNAČKY KOVOVÉ</t>
  </si>
  <si>
    <t>Nivelační značky na římsách mostních křídel.     
(viz 2.0.6.1)</t>
  </si>
  <si>
    <t>1: Dle technické zprávy, výkresových příloh projektové dokumentace, TKP staveb státních drah a výkazů materiálu projektu a souhrnných částí dokumentace stavby.  
2: 2ks</t>
  </si>
  <si>
    <t>položka zahrnuje:- dodání a osazení nivelační značky včetně nutných zemních prací- vnitrostaveništní a mimostaveništní dopravu</t>
  </si>
  <si>
    <t>76</t>
  </si>
  <si>
    <t>914171</t>
  </si>
  <si>
    <t>DOPRAVNÍ ZNAČKY ZÁKLADNÍ VELIKOSTI HLINÍKOVÉ FÓLIE TŘ 2 - DODÁVKA A MONTÁŽ</t>
  </si>
  <si>
    <t>Dopravní značka B16, podjezdná výška max. 4,5 m. Osazení na NOK (2 ks), osazení před a za mostem (2 ks).    
 (viz příloha 1.0.0.1, 2.0.3.1, 2.0.3.5 a 2.0.9.1)</t>
  </si>
  <si>
    <t>položka zahrnuje:- dodávku a montáž značek v požadovaném provedení</t>
  </si>
  <si>
    <t>77</t>
  </si>
  <si>
    <t>914911</t>
  </si>
  <si>
    <t>SLOUPKY A STOJKY DOPRAVNÍCH ZNAČEK Z OCEL TRUBEK SE ZABETONOVÁNÍM - DODÁVKA A MONTÁŽ</t>
  </si>
  <si>
    <t>Obnovení (v důsledku stavebních prací demontované) dopravní značky IJ4C (autobusová zastávka) a osazení dopravních značek B16 (podjezdná výška max 4,5m) před a za mostem. (viz položka 914171)</t>
  </si>
  <si>
    <t>1: Dle technické zprávy, výkresových příloh projektové dokumentace, TKP staveb státních drah a výkazů materiálu projektu a souhrnných částí dokumentace stavby.  
2: 1ks+2ks</t>
  </si>
  <si>
    <t>položka zahrnuje:- sloupky a upevňovací zařízení včetně jejich osazení (betonová patka, zemní práce)</t>
  </si>
  <si>
    <t>78</t>
  </si>
  <si>
    <t>914912</t>
  </si>
  <si>
    <t>SLOUPKY A STOJKY DZ Z OCEL TRUBEK ZABETON MONTÁŽ S PŘESUNEM</t>
  </si>
  <si>
    <t>Osazení nových reklamních tabulí u O02 vlevo. Tabule budou dodané obcí Holetín (včetně ocelové konstrukce pro jejich uchycení). (viz 1.0.0.1)</t>
  </si>
  <si>
    <t>položka zahrnuje:- dopravu demontovaného zařízení z dočasné skládky- osazení (betonová patka, zemní práce) a montáž zařízení na místě určeném projektem- nutnou opravu poškozených částínezahrnuje dodávku sloupku, stojky a upevňovacího zařízení</t>
  </si>
  <si>
    <t>79</t>
  </si>
  <si>
    <t>91710</t>
  </si>
  <si>
    <t>OBRUBY Z BETONOVÝCH PALISÁD</t>
  </si>
  <si>
    <t>Palisádový obrubník v místě napojení stávajícího a nového chodníku. (viz 2.0.3.1)</t>
  </si>
  <si>
    <t>1: Dle technické zprávy, výkresových příloh projektové dokumentace, TKP staveb státních drah a výkazů materiálu projektu a souhrnných částí dokumentace stavby.  
2: 24ks*(0,12m*0,12m*0,4m)</t>
  </si>
  <si>
    <t>Položka zahrnuje:dodání a pokládku betonových palisád o rozměrech předepsaných zadávací dokumentacíbetonové lože i boční betonovou opěrku.</t>
  </si>
  <si>
    <t>80</t>
  </si>
  <si>
    <t>917211</t>
  </si>
  <si>
    <t>ZÁHONOVÉ OBRUBY Z BETONOVÝCH OBRUBNÍKŮ ŠÍŘ 50MM</t>
  </si>
  <si>
    <t>Obrubník nového chodníku u O01. (viz 2.0.3.1)</t>
  </si>
  <si>
    <t>1: Dle technické zprávy, výkresových příloh projektové dokumentace, TKP staveb státních drah a výkazů materiálu projektu a souhrnných částí dokumentace stavby.  
2: 31,6m</t>
  </si>
  <si>
    <t>Položka zahrnuje:dodání a pokládku betonových obrubníků o rozměrech předepsaných zadávací dokumentacíbetonové lože i boční betonovou opěrku.</t>
  </si>
  <si>
    <t>81</t>
  </si>
  <si>
    <t>91781</t>
  </si>
  <si>
    <t>VÝŠKOVÁ ÚPRAVA OBRUBNÍKŮ BETONOVÝCH</t>
  </si>
  <si>
    <t>Odstranění stávajících silničních obrub v daném rozsahu a jejich opětovné osazení do projektované polohy. (Viz 2.0.3.1)</t>
  </si>
  <si>
    <t>1: Dle technické zprávy, výkresových příloh projektové dokumentace, TKP staveb státních drah a výkazů materiálu projektu a souhrnných částí dokumentace stavby.  
2: 29,4m+27,3m</t>
  </si>
  <si>
    <t>Položka výšková úprava obrub zahrnuje jejich vytrhání, očištění, manipulaci, nové betonové lože a osazení. Případné nutné doplnění novými obrubami se uvede v položkách 9172 až 9177.</t>
  </si>
  <si>
    <t>82</t>
  </si>
  <si>
    <t>919112</t>
  </si>
  <si>
    <t>ŘEZÁNÍ ASFALTOVÉHO KRYTU VOZOVEK TL DO 100MM</t>
  </si>
  <si>
    <t>1: Dle technické zprávy, výkresových příloh projektové dokumentace, TKP staveb státních drah a výkazů materiálu projektu a souhrnných částí dokumentace stavby.  
2: 13,9m+12,3m</t>
  </si>
  <si>
    <t>položka zahrnuje řezání vozovkové vrstvy v předepsané tloušťce, včetně spotřeby vody</t>
  </si>
  <si>
    <t>83</t>
  </si>
  <si>
    <t>931182</t>
  </si>
  <si>
    <t>VÝPLŇ DILATAČNÍCH SPAR Z POLYSTYRENU TL 20MM</t>
  </si>
  <si>
    <t>Pěnový polystyren EPS. Výplň spáry mezi spádovým betonem a rubem spodní stavby. Separační vrstva. (Viz 2.0.3.6)</t>
  </si>
  <si>
    <t>1: Dle technické zprávy, výkresových příloh projektové dokumentace, TKP staveb státních drah a výkazů materiálu projektu a souhrnných částí dokumentace stavby.  
2: (0,4m*(5,2m+2ks*3,7m))*2ks</t>
  </si>
  <si>
    <t>položka zahrnuje dodávku a osazení předepsaného materiálu, očištění ploch spáry před úpravou, očištění okolí spáry po úpravě</t>
  </si>
  <si>
    <t>84</t>
  </si>
  <si>
    <t>93311</t>
  </si>
  <si>
    <t>ZATĚŽOVACÍ ZKOUŠKA MOSTU STATICKÁ 1. POLE DO 300M2</t>
  </si>
  <si>
    <t>Statická zatěžovací zkouška NOK. (viz 1.0.0.1)</t>
  </si>
  <si>
    <t>- podklady a dokumentaci zkoušky- výrobní dokumentace potřebných zařízení- stavební práce spojené s přípravou a provedením zkoušky (zřízení a odstranění)- veškerá zkušební zařízení vč. opotřebení a nájmu- výpomoce při vlastní zkoušce- dodání zatěžovacích prostředků a hmot, manipulaci s nimi a jejich opotřebení a nájem- přeprava zatěžovacích prostředků a hmot na stavbu a zpět, včetně zajížďky k váze a vážních poplatků- provedení vlastní zkoušky a její vyhodnocení, včetně všech měření a dalších potřebných činností</t>
  </si>
  <si>
    <t>85</t>
  </si>
  <si>
    <t>93650</t>
  </si>
  <si>
    <t>DROBNÉ DOPLŇK KONSTR KOVOVÉ</t>
  </si>
  <si>
    <t>Konzolka v závěrných zdech - 2 ks, prvky z oceli S355J2+N (korozivzdorná ocel konzolky je uvedena v jiné položce).     
(viz 2.0.3.6)      
Vč. PKO typ IV: ONS 31 (povrchy k tomu určené)</t>
  </si>
  <si>
    <t>1: Dle technické zprávy, výkresových příloh projektové dokumentace, TKP staveb státních drah a výkazů materiálu projektu a souhrnných částí dokumentace stavby.  
2: 101,8kg*2ks</t>
  </si>
  <si>
    <t>- dílenská dokumentace, včetně technologického předpisu spojování,- dodání  materiálu  v požadované kvalitě a výroba konstrukce i dílenská (včetně  pomůcek,  přípravků a prostředků pro výrobu) bez ohledu na náročnost a její hmotnost, dílenská montáž,-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jakákoliv doprava a manipulace dílců  a  montážních  sestav,  včetně  dopravy konstrukce z výrobny na stavbu,- montáž konstrukce na staveništi, včetně montážních prostředků a pomůcek a zednických výpomocí,- montážní dokumentace včetně technologického předpisu montáže,- výplň, těsnění a tmelení spar a spojů,- čištění konstrukce a odstranění všech vrubů (vrypy, otlačeniny a pod.),-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dokladů,- zřízení kotevních otvorů nebo jam, nejsou-li částí jiné konstrukce, jejich úpravy, očištění a ošetření,- osazení kotvení nebo přímo částí konstrukce do podpůrné konstrukce nebo do zeminy,- výplň kotevních otvorů  (příp.  podlití  patních  desek)  maltou,  betonem  nebo  jinou speciální hmotou, vyplnění jam zeminou,- ošetření kotevní oblasti proti vzniku trhlin, vlivu povětrnosti a pod.,- osazení nivelačních značek, včetně jejich zaměření, označení znakem výrobce a vyznačení letopočtu.Dokumentace pro zadání stavby může dále předepsat že cena položky ještě obsahuje například:- veškeré druhy protikorozní ochrany a nátěry konstrukcí,- žárové zinkování ponorem nebo žárové stříkání (metalizace) kovem,- zvláštní spojovací prostředky, rozebíratelnost konstrukce,- osazení měřících zařízení a úpravy pro ně- ochranná opatření před účinky bludných proudů- ochranu před přepětím.</t>
  </si>
  <si>
    <t>86</t>
  </si>
  <si>
    <t>936501</t>
  </si>
  <si>
    <t>DROBNÉ DOPLŇK KONSTR KOVOVÉ NEREZ</t>
  </si>
  <si>
    <t>Prostupové trubky (s límcem na rubu) v mostních křídlech pro rubovou drenáž - 4 ks.    
Destičky z korozivzdorné oceli pod římsami pro osazení okapničky, vč. okapničky - 4 ks.    
Konzolka v závěrných zdech - 2 ks, prvky z korozivzdorné oceli (černá ocel prvků konzolky je uvedena v jiné položce).     
Lišta proti vnikání lože na čelech masivní desky mostovky NOK - 2 ks. Kotevní prvky SVI na konzolce v závěrné zídce a na křídlech - 2 ks.    
Vše vč. spojovacího materiálu v požadované jakosti.    
Vč. PKO typ IV: ONS 31 (povrchy k tomu určené)    
Vč. PKO typ V: spojovací můstek (povrchy k tomu určené)     
(viz 2.0.3.6)</t>
  </si>
  <si>
    <t>1: Dle technické zprávy, výkresových příloh projektové dokumentace, TKP staveb státních drah a výkazů materiálu projektu a souhrnných částí dokumentace stavby.  
2: 94kg+24,3kg+33,6ks*2ks+900,1kg*2ks+110kg</t>
  </si>
  <si>
    <t>položka zahrnuje:- dílenská dokumentace, včetně technologického předpisu spojování- dodání  materiálu  v požadované kvalitě a výroba konstrukce i dílenská (včetně  pomůcek,  přípravků a prostředků pro výrobu) bez ohledu na náročnost a její hmotnost, dílenská montáž- dodání spojovacího materiálu- zřízení  montážních  a  dilatačních  spojů,  spar, včetně potřebných úprav, vložek, opracování, očištění a ošetření- podpěr. konstr. a lešení všech druhů pro montáž konstrukcí i doplňkových, včetně požadovaných otvorů, ochranných a bezpečnostních opatření a základů pro tyto konstrukce a lešení- jakákoliv doprava a manipulace dílců  a  montážních  sestav,  včetně  dopravy konstrukce z výrobny na stavbu- montáž konstrukce na staveništi, včetně montážních prostředků a pomůcek a zednických výpomocí- výplň, těsnění a tmelení spar a spojů- čištění konstrukce a odstranění všech vrubů (vrypy, otlačeniny a pod.)- všechny druhy ocelového kotvení- dílenskou přejímku a montážní prohlídku, včetně požadovaných dokladů- zřízení kotevních otvorů nebo jam, nejsou-li částí jiné konstrukce, jejich úpravy, očištění a ošetření- osazení kotvení nebo přímo částí konstrukce do podpůrné konstrukce nebo do zeminy- výplň kotevních otvorů  (příp.  podlití  patních  desek)  maltou,  betonem  nebo  jinou speciální hmotou, vyplnění jam zeminou- předepsanou protikorozní ochranu a nátěry konstrukcí- osazení měřících zařízení a úpravy pro ně- ochranná opatření před účinky bludných proudů</t>
  </si>
  <si>
    <t>87</t>
  </si>
  <si>
    <t>Rozebrání koleje na stávajícím mostě, odstranění mostnic a pozednic.    
(viz příloha 2.0.2.1)</t>
  </si>
  <si>
    <t>1: Dle technické zprávy, výkresových příloh projektové dokumentace, TKP staveb státních drah a výkazů materiálu projektu a souhrnných částí dokumentace stavby.  
2: 12,3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</si>
  <si>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kolejových polí a jejich hrubé očištění – přeložení na vhodnou deponii v blízkosti místa demontáže, popř. naložení na dopravní prostředek – příplatky za ztížené podmínky při práci v kolejišti, např. za překážky na straně koleje apod.2. Položka neobsahuje: – mostní konstrukce, nacení se položkami bourání BETONOVÝch konstrukcí ve sd 966 – odvoz vybouraného materiálu do skladu nebo na likvidaci – poplatky za likvidaci odpadů, nacení se položkami ze ssd 03. Způsob měření:Měří se délka koleje ve smyslu ČSN 73 6360, tj. v ose koleje.</t>
  </si>
  <si>
    <t>88</t>
  </si>
  <si>
    <t>96613A</t>
  </si>
  <si>
    <t>BOURÁNÍ KONSTRUKCÍ Z KAMENE NA MC - BEZ DOPRAVY</t>
  </si>
  <si>
    <t>1: Dle technické zprávy, výkresových příloh projektové dokumentace, TKP staveb státních drah a výkazů materiálu projektu a souhrnných částí dokumentace stavby. 
2: 2ks*4,081m*(5,98m+5,84m)+0,75m*(4,81m2+10,95m2)+2ks*35,9m2*0,15m</t>
  </si>
  <si>
    <t>položka zahrnuje:- rozbourání konstrukce bez ohledu na použitou technologii- veškeré pomocné konstrukce (lešení a pod.)-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</si>
  <si>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89</t>
  </si>
  <si>
    <t>96615A</t>
  </si>
  <si>
    <t>BOURÁNÍ KONSTRUKCÍ Z PROSTÉHO BETONU - BEZ DOPRAVY</t>
  </si>
  <si>
    <t>1: Dle technické zprávy, výkresových příloh projektové dokumentace, TKP staveb státních drah a výkazů materiálu projektu a souhrnných částí dokumentace stavby. 
2: 0,14m2*4ks+0,02m2*(29,4m+27,3m)</t>
  </si>
  <si>
    <t>90</t>
  </si>
  <si>
    <t>96616A</t>
  </si>
  <si>
    <t>BOURÁNÍ KONSTRUKCÍ ZE ŽELEZOBETONU - BEZ DOPRAVY</t>
  </si>
  <si>
    <t>1: Dle technické zprávy, výkresových příloh projektové dokumentace, TKP staveb státních drah a výkazů materiálu projektu a souhrnných částí dokumentace stavby. 
2: 2ks*(5,98m2*1,91m+5,84m2*0,821)</t>
  </si>
  <si>
    <t>91</t>
  </si>
  <si>
    <t>97817</t>
  </si>
  <si>
    <t>ODSTRANĚNÍ MOSTNÍ IZOLACE</t>
  </si>
  <si>
    <t>Předpoklad existence izolace na části rubu stávající spodní stavby. Položka vč. dopravy.     
Odhad výměry.     
(viz 2.0.2.1)</t>
  </si>
  <si>
    <t>1: Dle technické zprávy, výkresových příloh projektové dokumentace, TKP staveb státních drah a výkazů materiálu projektu a souhrnných částí dokumentace stavby.  
2: 6m*5,8m*2ks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</si>
  <si>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</si>
  <si>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92</t>
  </si>
  <si>
    <t>R914173</t>
  </si>
  <si>
    <t>DOPRAVNÍ ZNAČKY ZÁKLADNÍ VELIKOSTI HLINÍKOVÉ FÓLIE TŘ 2 - DEMONTÁŽ</t>
  </si>
  <si>
    <t>Odstranění stávajícího dopravního značení (značky B16) před a za mostem s omezením podjezdné výšky a demontáž dopravní značky IJ4C (autobusová zastávka). Položka vč. vybourání betonových základů sloupků, vč. jejich odvozu na skládku a poplatků za skládku. Dále včetně vyplnění jámy vyzískanou zeminou.</t>
  </si>
  <si>
    <t>1: Dle technické zprávy, výkresových příloh projektové dokumentace, TKP staveb státních drah a výkazů materiálu projektu a souhrnných částí dokumentace stavby.  
2: 3ks</t>
  </si>
  <si>
    <t>Položka zahrnuje odstranění, demontáž a odklizení materiálu s odvozem na předepsané místo</t>
  </si>
  <si>
    <t>93</t>
  </si>
  <si>
    <t>R915111</t>
  </si>
  <si>
    <t>VODOROVNÉ DOPRAVNÍ ZNAČENÍ BARVOU HLADKÉ - DODÁVKA A POKLÁDKA</t>
  </si>
  <si>
    <t>Doplnění vodící čáry (V4) po obou stranách komunikace a středové podélné souvislé čáry (V1a). (viz 1.0.0.1 a 2.0.3.1)</t>
  </si>
  <si>
    <t>1: Dle technické zprávy, výkresových příloh projektové dokumentace, TKP staveb státních drah a výkazů materiálu projektu a souhrnných částí dokumentace stavby.  
2: 2ks*0,25m*(33m+28m)+0,125m*35m</t>
  </si>
  <si>
    <t>položka zahrnuje:- dodání a pokládku nátěrového materiálu (měří se pouze natíraná plocha)- předznačení a reflexní úpravu</t>
  </si>
  <si>
    <t>94</t>
  </si>
  <si>
    <t>R9161</t>
  </si>
  <si>
    <t>DOPRAVNÍ OPATŘENÍ BĚHEM STAVBY</t>
  </si>
  <si>
    <t>Dopravní značení řeší zhotovitel v rámci přípravy stavby. Položka včetně kompletní montáže a demontáže veškerého dočasného dopravního značení (včetně SSZ), montáže a demontáže provizorního zábradlí a betonových svodidel (Montáž a demontáž části betonových svodidel proběhne v průběhu výstavby opakovaně z důvodu vyklizení plochy pro příjezd jeřábu na manipulaci s NOK - viz 2.0.9.1)</t>
  </si>
  <si>
    <t>položka zahrnuje:- dodání zařízení v předepsaném provedení včetně jejich osazení- údržbu po celou dobu trvání funkce, náhradu zničených nebo ztracených kusů, nutnou opravu poškozených částí- napájení z baterie včetně záložní baterie, návrh DIO a jeho projednání s úřady</t>
  </si>
  <si>
    <t>95</t>
  </si>
  <si>
    <t>R935832</t>
  </si>
  <si>
    <t>ŽLABY A RIGOLY DLÁŽDĚNÉ Z LOMOVÉHO KAMENE TL DO 250MMM DO BETONU TL 150MM</t>
  </si>
  <si>
    <t>Vytvoření rigolů v odláždění š. 500 mm u O01 vpravo a O02 vlevo. (viz 2.0.3.5)</t>
  </si>
  <si>
    <t>1: Dle technické zprávy, výkresových příloh projektové dokumentace, TKP staveb státních drah a výkazů materiálu projektu a souhrnných částí dokumentace stavby.  
2: 0,5m*(1,9m+2,2m)</t>
  </si>
  <si>
    <t>položka zahrnuje: uložení předepsaného dlažebního materiálu v požadované kvalitě do předepsaného tvaru a v předepsané šířce (dodání materiálu - viz položka 465512), dodání a rozprostření lože z předepsaného materiálu v předepsané tloušťce a šířce (dodání lože - viz položka 451314), úravu napojení a ukončení, vnitrostaveništní i mimostaveništní dopravu. Měří se vydlážděná plocha.</t>
  </si>
  <si>
    <t>R93631</t>
  </si>
  <si>
    <t>DROBNÉ DOPLŇK KONSTR BETON MONOLIT</t>
  </si>
  <si>
    <t>Vlys do betonu, vyznačení letopočtu výstavby na čele úložných prahů opěry O01 i opěry O02.    
(viz 2.0.6.1)</t>
  </si>
  <si>
    <t>položka zahrnuje dodání vlysu a jeho montáž do bednění</t>
  </si>
  <si>
    <t>97</t>
  </si>
  <si>
    <t>R93650</t>
  </si>
  <si>
    <t>Destička pro měření bludných proudů, vč. spojovacího materiálu. Konstrukce destičky dle SŽDC (ČD) SR 5/7 (S). (viz 2.0.6.1)</t>
  </si>
  <si>
    <t>98</t>
  </si>
  <si>
    <t>R93811</t>
  </si>
  <si>
    <t>OČIŠTĚNÍ ASFALTOVÝCH VOZOVEK UMYTÍM VODOU</t>
  </si>
  <si>
    <t>Očištění vozovky (pod mostem a v blízkém okolí) znečištěné stavebními pracemi. Odhad plochy pro umytí cca 400m2.</t>
  </si>
  <si>
    <t>položka zahrnuje očištění předepsaným způsobem včetně odklizení vzniklého odpadu</t>
  </si>
  <si>
    <t>D.2.1.5</t>
  </si>
  <si>
    <t>Ostatní inženýrské objekty (inženýrské sítě a hydrotechnické objekty)</t>
  </si>
  <si>
    <t xml:space="preserve">  SO 03</t>
  </si>
  <si>
    <t>Ochrana drážních zabezpečovacích sítí</t>
  </si>
  <si>
    <t>SO 03</t>
  </si>
  <si>
    <t>02911</t>
  </si>
  <si>
    <t>OSTATNÍ POŽADAVKY - GEODETICKÉ ZAMĚŘENÍ</t>
  </si>
  <si>
    <t>KM</t>
  </si>
  <si>
    <t>1*0,200</t>
  </si>
  <si>
    <t>Technická specifikace položky odpovídá příslušné cenové soustavě</t>
  </si>
  <si>
    <t>02914</t>
  </si>
  <si>
    <t>OSTATNÍ POŽADAVKY - BOD ZÁKLADNÍ VYTYČOVACÍ SÍTĚ</t>
  </si>
  <si>
    <t>1*6</t>
  </si>
  <si>
    <t>029611</t>
  </si>
  <si>
    <t>OSTATNÍ POŽADAVKY - ODBORNÝ DOZOR</t>
  </si>
  <si>
    <t>HOD</t>
  </si>
  <si>
    <t>1*16</t>
  </si>
  <si>
    <t>03730</t>
  </si>
  <si>
    <t>POMOC PRÁCE ZAJIŠŤ NEBO ZŘÍZ OCHRANU INŽENÝRSKÝCH SÍTÍ</t>
  </si>
  <si>
    <t>PŘÍPAD</t>
  </si>
  <si>
    <t>2*6</t>
  </si>
  <si>
    <t>701004</t>
  </si>
  <si>
    <t>VYHLEDÁVACÍ MARKER ZEMNÍ</t>
  </si>
  <si>
    <t>1+1</t>
  </si>
  <si>
    <t>702112</t>
  </si>
  <si>
    <t>KABELOVÝ ŽLAB NOSNÝ PRO OTVOR DN PŘES 110 MM</t>
  </si>
  <si>
    <t>1*65</t>
  </si>
  <si>
    <t>702221</t>
  </si>
  <si>
    <t>KABELOVÁ CHRÁNIČKA ZEMNÍ UV STABILNÍ DN DO 100 MM</t>
  </si>
  <si>
    <t>1*70</t>
  </si>
  <si>
    <t>702610</t>
  </si>
  <si>
    <t>ODKRYTÍ A ZAKRYTÍ KABELOVÉHO ŽLABU</t>
  </si>
  <si>
    <t>702620</t>
  </si>
  <si>
    <t>ODKRYTÍ A ZAKRYTÍ KABELŮ KRYTÝCH FÓLIÍ, PÁSEM NEBO DESKOU</t>
  </si>
  <si>
    <t>742P13</t>
  </si>
  <si>
    <t>ZATAŽENÍ KABELU DO CHRÁNIČKY - KABEL DO 4 KG/M</t>
  </si>
  <si>
    <t>(2*70)*6</t>
  </si>
  <si>
    <t>742Z23</t>
  </si>
  <si>
    <t>DEMONTÁŽ KABELOVÉHO VEDENÍ NN</t>
  </si>
  <si>
    <t>75E137</t>
  </si>
  <si>
    <t>PŘEZKOUŠENÍ VLAKOVÝCH CEST</t>
  </si>
  <si>
    <t>75E1B7</t>
  </si>
  <si>
    <t>REGULACE A ZKOUŠENÍ ZABEZPEČOVACÍHO ZAŘÍZENÍ</t>
  </si>
  <si>
    <t>75IJ12</t>
  </si>
  <si>
    <t>MĚŘENÍ JEDNOSMĚRNÉ NA SDĚLOVACÍM KABELU</t>
  </si>
  <si>
    <t>11120</t>
  </si>
  <si>
    <t>ODSTRANĚNÍ KŘOVIN</t>
  </si>
  <si>
    <t>20+20</t>
  </si>
  <si>
    <t>13293</t>
  </si>
  <si>
    <t>HLOUBENÍ RÝH ŠÍŘ DO 2M PAŽ I NEPAŽ TŘ. III</t>
  </si>
  <si>
    <t>40*0,35*0,8</t>
  </si>
  <si>
    <t>17411</t>
  </si>
  <si>
    <t>ZÁSYP JAM A RÝH ZEMINOU SE ZHUTNĚNÍM</t>
  </si>
  <si>
    <t>37*0,35*0,15</t>
  </si>
  <si>
    <t>18241</t>
  </si>
  <si>
    <t>ZALOŽENÍ TRÁVNÍKU RUČNÍM VÝSEVEM</t>
  </si>
  <si>
    <t>28*0,35</t>
  </si>
  <si>
    <t>56342</t>
  </si>
  <si>
    <t>VOZOVKOVÉ VRSTVY ZE ŠTĚRKOPÍSKU TL. DO 100MM</t>
  </si>
  <si>
    <t>40*0,35</t>
  </si>
  <si>
    <t>899309</t>
  </si>
  <si>
    <t>DOPLŇKY NA POTRUBÍ - VÝSTRAŽNÁ FÓLIE</t>
  </si>
  <si>
    <t>50*1</t>
  </si>
  <si>
    <t xml:space="preserve">  SO 04</t>
  </si>
  <si>
    <t>Ochrana drážních sdělovacích sítí</t>
  </si>
  <si>
    <t>SO 04</t>
  </si>
  <si>
    <t>11346A</t>
  </si>
  <si>
    <t>ODSTRANĚNÍ KRYTU ZPEVNĚNÝCH PLOCH ZE SILNIČ DÍLCŮ (PANELŮ) VČET PODKL - BEZ DOPRAVY</t>
  </si>
  <si>
    <t>30*1*1</t>
  </si>
  <si>
    <t>(2*70)+(2*70)</t>
  </si>
  <si>
    <t>742Z24</t>
  </si>
  <si>
    <t>DEMONTÁŽ KABELOVÉHO VEDENÍ VN</t>
  </si>
  <si>
    <t>75I42X</t>
  </si>
  <si>
    <t>KABEL ZEMNÍ DATOVÝ PRŮMĚRU ŽÍLY 0,8 MM - MONTÁŽ</t>
  </si>
  <si>
    <t>70*2</t>
  </si>
  <si>
    <t>75I42Y</t>
  </si>
  <si>
    <t>KABEL ZEMNÍ DATOVÝ PRŮMĚRU ŽÍLY 0,8 MM - DEMONTÁŽ</t>
  </si>
  <si>
    <t>75I713</t>
  </si>
  <si>
    <t>KABEL KLASICKÝ DÁLKOVÝ DVOUPLÁŠŤOVÝ DO 37 ČTYŘEK</t>
  </si>
  <si>
    <t>KMČTYŘKA</t>
  </si>
  <si>
    <t>0,2*15</t>
  </si>
  <si>
    <t>75I911</t>
  </si>
  <si>
    <t>OPTOTRUBKA HDPE PRŮMĚRU DO 40 MM</t>
  </si>
  <si>
    <t>75I91X</t>
  </si>
  <si>
    <t>OPTOTRUBKA HDPE - MONTÁŽ</t>
  </si>
  <si>
    <t>70*3</t>
  </si>
  <si>
    <t>75I91Y</t>
  </si>
  <si>
    <t>OPTOTRUBKA HDPE - DEMONTÁŽ</t>
  </si>
  <si>
    <t>75I951</t>
  </si>
  <si>
    <t>OPTOTRUBKA HDPE DĚLENÁ PRŮMĚRU DO 40 MM</t>
  </si>
  <si>
    <t>3+3</t>
  </si>
  <si>
    <t>75I961</t>
  </si>
  <si>
    <t>OPTOTRUBKA - HERMETIZACE ÚSEKU DO 2000 M</t>
  </si>
  <si>
    <t>ÚSEK</t>
  </si>
  <si>
    <t>2+1</t>
  </si>
  <si>
    <t>75I962</t>
  </si>
  <si>
    <t>OPTOTRUBKA - KALIBRACE</t>
  </si>
  <si>
    <t>75IA11</t>
  </si>
  <si>
    <t>OPTOTRUBKOVÁ SPOJKA PRŮMĚRU DO 40 MM</t>
  </si>
  <si>
    <t>75IA1X</t>
  </si>
  <si>
    <t>OPTOTRUBKOVÁ SPOJKA - MONTÁŽ</t>
  </si>
  <si>
    <t>75IA1Y</t>
  </si>
  <si>
    <t>OPTOTRUBKOVÁ SPOJKA - DEMONTÁŽ</t>
  </si>
  <si>
    <t>1*1</t>
  </si>
  <si>
    <t>75IA21</t>
  </si>
  <si>
    <t>OPTOTRUBKOVÁ SPOJKA OPRAVNÁ PRŮMĚRU DO 40 MM</t>
  </si>
  <si>
    <t>2+2</t>
  </si>
  <si>
    <t>75IA2X</t>
  </si>
  <si>
    <t>OPTOTRUBKOVÁ SPOJKA OPRAVNÁ - MONTÁŽ</t>
  </si>
  <si>
    <t>75IA2Y</t>
  </si>
  <si>
    <t>OPTOTRUBKOVÁ SPOJKA OPRAVNÁ - DEMONTÁŽ</t>
  </si>
  <si>
    <t>75IA51</t>
  </si>
  <si>
    <t>OPTOTRUBKOVÁ KONCOVKA PRŮMĚRU DO 40 MM</t>
  </si>
  <si>
    <t>75IH71</t>
  </si>
  <si>
    <t>UKONČENÍ KABELU SMRŠŤOVACÍ KONCOVKA DO 40 MM</t>
  </si>
  <si>
    <t>75IH91</t>
  </si>
  <si>
    <t>UKONČENÍ KABELU ŠTÍTEK KABELOVÝ</t>
  </si>
  <si>
    <t>75IH9X</t>
  </si>
  <si>
    <t>UKONČENÍ KABELU ŠTÍTEK KABELOVÝ - MONTÁŽ</t>
  </si>
  <si>
    <t>75II11</t>
  </si>
  <si>
    <t>SPOJKA PRO CELOPLASTOVÉ KABELY BEZ PANCÍŘE DO 100 ŽIL</t>
  </si>
  <si>
    <t>75II1X</t>
  </si>
  <si>
    <t>SPOJKA PRO CELOPLASTOVÉ KABELY BEZ PANCÍŘE - MONTÁŽ</t>
  </si>
  <si>
    <t>75II1Y</t>
  </si>
  <si>
    <t>SPOJKA PRO CELOPLASTOVÉ KABELY BEZ PANCÍŘE - DEMONTÁŽ</t>
  </si>
  <si>
    <t>3*1</t>
  </si>
  <si>
    <t>75IJ21</t>
  </si>
  <si>
    <t>MĚŘENÍ ZKRÁCENÉ ZÁVĚREČNÉ DÁLKOVÉHO KABELU V OBOU SMĚRECH ZA PROVOZU</t>
  </si>
  <si>
    <t>ČTYŘKA</t>
  </si>
  <si>
    <t>15*3</t>
  </si>
  <si>
    <t>75IK11</t>
  </si>
  <si>
    <t>MĚŘENÍ STÁVAJÍCÍHO OPTICKÉHO KABELU</t>
  </si>
  <si>
    <t>VLÁKNO</t>
  </si>
  <si>
    <t>3*36</t>
  </si>
  <si>
    <t>921920</t>
  </si>
  <si>
    <t>SILNIČNÍ PANELY ŠÍŘKY 1 M V PŘECHODU TĚLES</t>
  </si>
  <si>
    <t>30*1</t>
  </si>
  <si>
    <t xml:space="preserve">  SO 05</t>
  </si>
  <si>
    <t>Ochrana sítí ČEZ</t>
  </si>
  <si>
    <t>SO 05</t>
  </si>
  <si>
    <t>1*4</t>
  </si>
  <si>
    <t>747522</t>
  </si>
  <si>
    <t>ZKOUŠKY VODIČŮ A KABELŮ</t>
  </si>
  <si>
    <t xml:space="preserve">  SO 06</t>
  </si>
  <si>
    <t>Ochrana veřejného osvětlení a rozhlasu</t>
  </si>
  <si>
    <t>SO 06</t>
  </si>
  <si>
    <t>3*23</t>
  </si>
  <si>
    <t>702710</t>
  </si>
  <si>
    <t>ODDĚLENÍ KABELŮ VE VÝKOPU CIHLOU</t>
  </si>
  <si>
    <t>38+7</t>
  </si>
  <si>
    <t>709210</t>
  </si>
  <si>
    <t>KŘIŽOVATKA KABELOVÝCH VEDENÍ SE STÁVAJÍCÍ INŽENÝRSKOU SÍTÍ (KABELEM, POTRUBÍM APOD.)</t>
  </si>
  <si>
    <t>742G11</t>
  </si>
  <si>
    <t>KABEL NN DVOU- A TŘÍŽÍLOVÝ CU S PLASTOVOU IZOLACÍ DO 2,5 MM2</t>
  </si>
  <si>
    <t>1*90</t>
  </si>
  <si>
    <t>742H22</t>
  </si>
  <si>
    <t>KABEL NN ČTYŘ- A PĚTIŽÍLOVÝ AL S PLASTOVOU IZOLACÍ OD 4 DO 16 MM2</t>
  </si>
  <si>
    <t>742L12</t>
  </si>
  <si>
    <t>UKONČENÍ DVOU AŽ PĚTIŽÍLOVÉHO KABELU V ROZVADĚČI NEBO NA PŘÍSTROJI OD 4 DO 16 MM2</t>
  </si>
  <si>
    <t>2*90</t>
  </si>
  <si>
    <t>742P15</t>
  </si>
  <si>
    <t>OZNAČOVACÍ ŠTÍTEK NA KABEL</t>
  </si>
  <si>
    <t>DEMONTÁŽ VENKOVNÍHO VEDENÍ VN (3X)</t>
  </si>
  <si>
    <t>743732</t>
  </si>
  <si>
    <t>ROZVADĚČ PRO VEŘEJNÉ OSVĚTLENÍ - ROZŠÍŘENÍ O KOMUNIKAČNÍ MODUL PRO PŘENOS INFORMACÍ NA DISPEČINK</t>
  </si>
  <si>
    <t>ZKOUŠKY VODIČŮ A KABELŮ OVLÁDACÍCH PŘES 12 DO 24 ŽIL</t>
  </si>
  <si>
    <t>(8+22)*1</t>
  </si>
  <si>
    <t>40*1*1</t>
  </si>
  <si>
    <t>13193</t>
  </si>
  <si>
    <t>HLOUBENÍ JAM ZAPAŽ I NEPAŽ TŘ III</t>
  </si>
  <si>
    <t>(2*1*2)*2</t>
  </si>
  <si>
    <t>(20+40)*0,35*0,8</t>
  </si>
  <si>
    <t>141733</t>
  </si>
  <si>
    <t>PROTLAČOVÁNÍ POTRUBÍ Z PLAST HMOT DN DO 150MM</t>
  </si>
  <si>
    <t>20*3</t>
  </si>
  <si>
    <t>60*0,35</t>
  </si>
  <si>
    <t>20+40</t>
  </si>
  <si>
    <t>40*1</t>
  </si>
  <si>
    <t xml:space="preserve">  SO 07</t>
  </si>
  <si>
    <t>Ochrana drážních silnoproudých sítí</t>
  </si>
  <si>
    <t>SO 07</t>
  </si>
  <si>
    <t>2*70</t>
  </si>
  <si>
    <t>742L22</t>
  </si>
  <si>
    <t>UKONČENÍ DVOU AŽ PĚTIŽÍLOVÉHO KABELU KABELOVOU SPOJKOU OD 4 DO 16 MM2</t>
  </si>
  <si>
    <t>D.9</t>
  </si>
  <si>
    <t>Ostatní</t>
  </si>
  <si>
    <t xml:space="preserve">  SO 90-90</t>
  </si>
  <si>
    <t>Likvidace odpadů</t>
  </si>
  <si>
    <t>SO 90-90</t>
  </si>
  <si>
    <t>Poplatky za likvidaci odpadů</t>
  </si>
  <si>
    <t>POPLATKY ZA LIKVIDACI ODPADŮ NEKONTAMINOVANÝCH VČETNĚ DOPRAVY NA SKLÁDKU A VEŠKERÉ MANIPULACE - 17 05 04 VYTĚŽENÉ ZEMINY A HORNINY - I. TŘÍDA TĚŽITELNOSTI</t>
  </si>
  <si>
    <t>SO02: 630,336 t, SO 01: 1721,055 t</t>
  </si>
  <si>
    <t>POPLATKY ZA LIKVIDACI ODPADŮ NEKONTAMINOVANÝCH VČETNĚ DOPRAVY NA SKLÁDKU A VEŠKERÉ MANIPULACE - 17 03 02 VYBOURANÝ ASFALTOVÝ BETON BEZ DEHTU</t>
  </si>
  <si>
    <t>SO02: 6,989 t, SO 01: 20,416 t</t>
  </si>
  <si>
    <t>POPLATKY ZA LIKVIDACI ODPADŮ NEKONTAMINOVANÝCH VČETNĚ DOPRAVY NA SKLÁDKU A VEŠKERÉ MANIPULACE- 17 01 01 BETON Z DEMOLIC OBJEKTŮ, ZÁKLADŮ TV</t>
  </si>
  <si>
    <t>SO 02: 12 t, SO 01: 3,727 t</t>
  </si>
  <si>
    <t>Železobeton z bourání ŽB. částí stávajících opěr O01 a O02 (tj. vršek opěr po úložný práh). (viz. položka  96616A)</t>
  </si>
  <si>
    <t>SO 01. 77,839 t</t>
  </si>
  <si>
    <t>POPLATKY ZA LIKVIDACI ODPADŮ NEKONTAMINOVANÝCH VČETNĚ DOPRAVY NA SKLÁDKU A VEŠKERÉ MANIPULACE- 17 05 08 ŠTĚRK Z KOLEJIŠTĚ (ODPAD PO RECYKLACI)</t>
  </si>
  <si>
    <t>SO 02: 465,129 t</t>
  </si>
  <si>
    <t>POPLATKY ZA LIKVIDACI ODPADŮ NEKONTAMINOVANÝCH VČETNĚ DOPRAVY NA SKLÁDKU A VEŠKERÉ MANIPULACE - 17 02 03 PLASTY Z INTERIÉRŮ REKONSTRUOVANÝCH OBJEKTŮ</t>
  </si>
  <si>
    <t>Poplatek za skládku a likvidaci stávajícího kabelového žlabu na mostě vpravo včetně dopravy na skládku. Odhad hmotnosti  0,006t/m</t>
  </si>
  <si>
    <t>SO 01: 0,133 t</t>
  </si>
  <si>
    <t>POPLATKY ZA LIKVIDACI ODPADŮ NEKONTAMINOVANÝCH VČETNĚ DOPRAVY NA SKLÁDKU A VEŠKERÉ MANIPULACE - 17 01 01 ŽELEZNIČNÍ PRAŽCE BETONOVÉ</t>
  </si>
  <si>
    <t>SO 02: 64,530 t</t>
  </si>
  <si>
    <t>POPLATKY ZA LIKVIDACI ODPADŮ NEKONTAMINOVANÝCH VČETNĚ DOPRAVY NA SKLÁDKU A VEŠKERÉ MANIPULACE- 17 02 03 POLYETYLÉNOVÉ PODLOŽKY (ŽEL. SVRŠEK)</t>
  </si>
  <si>
    <t>SO 02: 0,048 t</t>
  </si>
  <si>
    <t>POPLATKY ZA LIKVIDACI ODPADŮ NEKONTAMINOVANÝCH VČETNĚ DOPRAVY NA SKLÁDKU A VEŠKERÉ MANIPULACE - 07 02 99 PRYŽOVÉ PODLOŽKY (ŽEL. SVRŠEK)</t>
  </si>
  <si>
    <t>SO 02: 0,087 t</t>
  </si>
  <si>
    <t>POPLATKY ZA LIKVIDACI ODPADŮ NEKONTAMINOVANÝCH VČETNĚ DOPRAVY NA SKLÁDKU A VEŠKERÉ MANIPULACE- 17 05 04 KAMENNÁ SUŤ</t>
  </si>
  <si>
    <t>Kamenná suť z odláždění svahových kuželů podél křídel, dříků opěr a základů opěr ve stávajícím stavu. (Viz položky 96613A)</t>
  </si>
  <si>
    <t>SO 01. 297,662 t</t>
  </si>
  <si>
    <t>POPLATKY ZA LIKVIDACI ODPADŮ NEBEZPEČNÝCH VČETNĚ DOPRAVY NA SKLÁDKU A VEŠKERÉ MANIPULACE - 17 05 07* LOKÁLNĚ ZNEČIŠTĚNÝ ŠTĚRK A ZEMINA Z KOLEJIŠTĚ (VÝHYBKY)</t>
  </si>
  <si>
    <t>SO 02: 46,513 t</t>
  </si>
  <si>
    <t>POPLATKY ZA LIKVIDACI ODPADŮ NEBEZPEČNÝCH VČETNĚ DOPRAVY NA SKLÁDKU A VEŠKERÉ MANIPULACE- 17 02 04* ŽELEZNIČNÍ PRAŽCE DŘEVĚNÉ</t>
  </si>
  <si>
    <t>SO 02: 2,610 t</t>
  </si>
  <si>
    <t>POPLATKY ZA LIKVIDACI ODPADŮ NEBEZPEČNÝCH VČETNĚ DOPRAVY NA SKLÁDKU A VEŠKERÉ MANIPULACE- 17 02 04* ŽELEZNIČNÍ PRAŽCE DŘEVĚNÉ - MOSTNICE</t>
  </si>
  <si>
    <t>19 ks mostnic (vč dopravy na skládku).</t>
  </si>
  <si>
    <t>SO 01: 2,466 t</t>
  </si>
  <si>
    <t>POPLATKY ZA LIKVIDACI ODPADŮ NEBEZPEČNÝCH VČETNĚ DOPRAVY NA SKLÁDKU A VEŠKERÉ MANIPULACE - 17 06 03* IZOLAČNÍ MATERIÁLY OBSAHUJÍCÍ NEBEZPEČNÉ LÁTKY</t>
  </si>
  <si>
    <t>Předpoklad existence izolace na části rubu stávající spodní stavby. Odhad hmotnosti 0,0043t/m2.</t>
  </si>
  <si>
    <t>SO 01: 0,299 t</t>
  </si>
  <si>
    <t xml:space="preserve">  SO 98-98</t>
  </si>
  <si>
    <t>Všeobecný objekt</t>
  </si>
  <si>
    <t>SO 98-98</t>
  </si>
  <si>
    <t>Dokumentace stavby</t>
  </si>
  <si>
    <t>VŠEOB001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</si>
  <si>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</si>
  <si>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</si>
  <si>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</si>
  <si>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</si>
  <si>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VŠEOB002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</si>
  <si>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</si>
  <si>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</si>
  <si>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</si>
  <si>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VŠEOB003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</si>
  <si>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</si>
  <si>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</si>
  <si>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</si>
  <si>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VŠEOB004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</si>
  <si>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</si>
  <si>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</si>
  <si>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</si>
  <si>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VŠEOB005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</si>
  <si>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</si>
  <si>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</si>
  <si>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</si>
  <si>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VŠEOB006</t>
  </si>
  <si>
    <t>Nájmy hrazené zhotovitelem stavby</t>
  </si>
  <si>
    <t>dočasný zábor do 1 roku - 133m2</t>
  </si>
  <si>
    <t>Položka zahrnuje veškeré činnosti nezbytné k zajištění daných úkonů dle PD část H Doklady, po dobu realizace stavby či po dobu nutnou k realizaci stavby.</t>
  </si>
  <si>
    <t>VŠEOB007</t>
  </si>
  <si>
    <t>Zajištění veřejných zájmů - objízdné trasy</t>
  </si>
  <si>
    <t>Náklady na nutné opravy škod na objízdných trasách způsobených stavbou  
Pasportizace a opravy vozove.  
Délka úplné uzavírky silnice II/355 15 dní.</t>
  </si>
  <si>
    <t>Položka zahrnuje veškeré činnosti nezbytné k zajištění daných úkonů k realizaci stavby.</t>
  </si>
  <si>
    <t>VŠEOB008</t>
  </si>
  <si>
    <t>Zajištění veřejných zájmů - nivelační značka</t>
  </si>
  <si>
    <t>Zrušení nivelační značky, následné zřízení adekvátního nového bodu</t>
  </si>
  <si>
    <t>Položka zahrnuje veškeré činnosti nezbytné ke zrušení a následnému zajištění nové nivelační značky.</t>
  </si>
  <si>
    <t>VŠEOB009</t>
  </si>
  <si>
    <t>Exkurze pro studenty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</si>
  <si>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 
2.Položka neobsahuje: zapůjčení vhodné obuvi (zajišťuje si každý návštěvník sám) a dopravu mezi navštívenými místy.  
3. Měrná jednotka: KOMPLET  
4. Způsob měření: soubor všech úkonů a činností, které jsou třeba k uskutečnění akce pro jednu skupinu návštěvníků  
5: Hlavní materiál: 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</si>
</sst>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0+C10+C13+C15+C21</f>
      </c>
    </row>
    <row r="7" spans="2:3" ht="12.75" customHeight="1">
      <c r="B7" s="8" t="s">
        <v>7</v>
      </c>
      <c s="10">
        <f>0+E10+E13+E15+E21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'SO 02'!K8+'SO 02'!M8</f>
      </c>
      <c s="14">
        <f>C11*0.21</f>
      </c>
      <c s="14">
        <f>C11+D11</f>
      </c>
      <c s="13">
        <f>'SO 02'!T7</f>
      </c>
    </row>
    <row r="12" spans="1:6" ht="12.75">
      <c r="A12" s="11" t="s">
        <v>291</v>
      </c>
      <c s="12" t="s">
        <v>292</v>
      </c>
      <c s="14">
        <f>'SO 02.1'!K8+'SO 02.1'!M8</f>
      </c>
      <c s="14">
        <f>C12*0.21</f>
      </c>
      <c s="14">
        <f>C12+D12</f>
      </c>
      <c s="13">
        <f>'SO 02.1'!T7</f>
      </c>
    </row>
    <row r="13" spans="1:6" ht="12.75">
      <c r="A13" s="11" t="s">
        <v>299</v>
      </c>
      <c s="12" t="s">
        <v>300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301</v>
      </c>
      <c s="12" t="s">
        <v>302</v>
      </c>
      <c s="14">
        <f>'SO 01'!K8+'SO 01'!M8</f>
      </c>
      <c s="14">
        <f>C14*0.21</f>
      </c>
      <c s="14">
        <f>C14+D14</f>
      </c>
      <c s="13">
        <f>'SO 01'!T7</f>
      </c>
    </row>
    <row r="15" spans="1:6" ht="12.75">
      <c r="A15" s="11" t="s">
        <v>781</v>
      </c>
      <c s="12" t="s">
        <v>782</v>
      </c>
      <c s="14">
        <f>0+C16+C17+C18+C19+C20</f>
      </c>
      <c s="14">
        <f>C15*0.21</f>
      </c>
      <c s="14">
        <f>0+E16+E17+E18+E19+E20</f>
      </c>
      <c s="13">
        <f>0+F16+F17+F18+F19+F20</f>
      </c>
    </row>
    <row r="16" spans="1:6" ht="12.75">
      <c r="A16" s="11" t="s">
        <v>783</v>
      </c>
      <c s="12" t="s">
        <v>784</v>
      </c>
      <c s="14">
        <f>'SO 03'!K8+'SO 03'!M8</f>
      </c>
      <c s="14">
        <f>C16*0.21</f>
      </c>
      <c s="14">
        <f>C16+D16</f>
      </c>
      <c s="13">
        <f>'SO 03'!T7</f>
      </c>
    </row>
    <row r="17" spans="1:6" ht="12.75">
      <c r="A17" s="11" t="s">
        <v>844</v>
      </c>
      <c s="12" t="s">
        <v>845</v>
      </c>
      <c s="14">
        <f>'SO 04'!K8+'SO 04'!M8</f>
      </c>
      <c s="14">
        <f>C17*0.21</f>
      </c>
      <c s="14">
        <f>C17+D17</f>
      </c>
      <c s="13">
        <f>'SO 04'!T7</f>
      </c>
    </row>
    <row r="18" spans="1:6" ht="12.75">
      <c r="A18" s="11" t="s">
        <v>918</v>
      </c>
      <c s="12" t="s">
        <v>919</v>
      </c>
      <c s="14">
        <f>'SO 05'!K8+'SO 05'!M8</f>
      </c>
      <c s="14">
        <f>C18*0.21</f>
      </c>
      <c s="14">
        <f>C18+D18</f>
      </c>
      <c s="13">
        <f>'SO 05'!T7</f>
      </c>
    </row>
    <row r="19" spans="1:6" ht="12.75">
      <c r="A19" s="11" t="s">
        <v>924</v>
      </c>
      <c s="12" t="s">
        <v>925</v>
      </c>
      <c s="14">
        <f>'SO 06'!K8+'SO 06'!M8</f>
      </c>
      <c s="14">
        <f>C19*0.21</f>
      </c>
      <c s="14">
        <f>C19+D19</f>
      </c>
      <c s="13">
        <f>'SO 06'!T7</f>
      </c>
    </row>
    <row r="20" spans="1:6" ht="12.75">
      <c r="A20" s="11" t="s">
        <v>959</v>
      </c>
      <c s="12" t="s">
        <v>960</v>
      </c>
      <c s="14">
        <f>'SO 07'!K8+'SO 07'!M8</f>
      </c>
      <c s="14">
        <f>C20*0.21</f>
      </c>
      <c s="14">
        <f>C20+D20</f>
      </c>
      <c s="13">
        <f>'SO 07'!T7</f>
      </c>
    </row>
    <row r="21" spans="1:6" ht="12.75">
      <c r="A21" s="11" t="s">
        <v>965</v>
      </c>
      <c s="12" t="s">
        <v>966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967</v>
      </c>
      <c s="12" t="s">
        <v>968</v>
      </c>
      <c s="14">
        <f>'SO 90-90'!K8+'SO 90-90'!M8</f>
      </c>
      <c s="14">
        <f>C22*0.21</f>
      </c>
      <c s="14">
        <f>C22+D22</f>
      </c>
      <c s="13">
        <f>'SO 90-90'!T7</f>
      </c>
    </row>
    <row r="23" spans="1:6" ht="12.75">
      <c r="A23" s="11" t="s">
        <v>1003</v>
      </c>
      <c s="12" t="s">
        <v>1004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965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965</v>
      </c>
      <c r="E4" s="26" t="s">
        <v>966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969</v>
      </c>
      <c r="E8" s="30" t="s">
        <v>968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61</v>
      </c>
      <c r="E9" s="33" t="s">
        <v>970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38.25">
      <c r="A10" t="s">
        <v>49</v>
      </c>
      <c s="34" t="s">
        <v>50</v>
      </c>
      <c s="34" t="s">
        <v>69</v>
      </c>
      <c s="35" t="s">
        <v>70</v>
      </c>
      <c s="6" t="s">
        <v>971</v>
      </c>
      <c s="36" t="s">
        <v>65</v>
      </c>
      <c s="37">
        <v>2351.391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972</v>
      </c>
    </row>
    <row r="13" spans="1:5" ht="127.5">
      <c r="A13" t="s">
        <v>59</v>
      </c>
      <c r="E13" s="39" t="s">
        <v>74</v>
      </c>
    </row>
    <row r="14" spans="1:16" ht="38.25">
      <c r="A14" t="s">
        <v>49</v>
      </c>
      <c s="34" t="s">
        <v>27</v>
      </c>
      <c s="34" t="s">
        <v>76</v>
      </c>
      <c s="35" t="s">
        <v>77</v>
      </c>
      <c s="6" t="s">
        <v>973</v>
      </c>
      <c s="36" t="s">
        <v>65</v>
      </c>
      <c s="37">
        <v>27.405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974</v>
      </c>
    </row>
    <row r="17" spans="1:5" ht="127.5">
      <c r="A17" t="s">
        <v>59</v>
      </c>
      <c r="E17" s="39" t="s">
        <v>74</v>
      </c>
    </row>
    <row r="18" spans="1:16" ht="38.25">
      <c r="A18" t="s">
        <v>49</v>
      </c>
      <c s="34" t="s">
        <v>26</v>
      </c>
      <c s="34" t="s">
        <v>82</v>
      </c>
      <c s="35" t="s">
        <v>83</v>
      </c>
      <c s="6" t="s">
        <v>975</v>
      </c>
      <c s="36" t="s">
        <v>65</v>
      </c>
      <c s="37">
        <v>15.727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976</v>
      </c>
    </row>
    <row r="21" spans="1:5" ht="127.5">
      <c r="A21" t="s">
        <v>59</v>
      </c>
      <c r="E21" s="39" t="s">
        <v>74</v>
      </c>
    </row>
    <row r="22" spans="1:16" ht="38.25">
      <c r="A22" t="s">
        <v>49</v>
      </c>
      <c s="34" t="s">
        <v>75</v>
      </c>
      <c s="34" t="s">
        <v>337</v>
      </c>
      <c s="35" t="s">
        <v>338</v>
      </c>
      <c s="6" t="s">
        <v>975</v>
      </c>
      <c s="36" t="s">
        <v>65</v>
      </c>
      <c s="37">
        <v>77.839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25.5">
      <c r="A23" s="35" t="s">
        <v>55</v>
      </c>
      <c r="E23" s="39" t="s">
        <v>977</v>
      </c>
    </row>
    <row r="24" spans="1:5" ht="12.75">
      <c r="A24" s="35" t="s">
        <v>57</v>
      </c>
      <c r="E24" s="40" t="s">
        <v>978</v>
      </c>
    </row>
    <row r="25" spans="1:5" ht="127.5">
      <c r="A25" t="s">
        <v>59</v>
      </c>
      <c r="E25" s="39" t="s">
        <v>74</v>
      </c>
    </row>
    <row r="26" spans="1:16" ht="38.25">
      <c r="A26" t="s">
        <v>49</v>
      </c>
      <c s="34" t="s">
        <v>81</v>
      </c>
      <c s="34" t="s">
        <v>87</v>
      </c>
      <c s="35" t="s">
        <v>88</v>
      </c>
      <c s="6" t="s">
        <v>979</v>
      </c>
      <c s="36" t="s">
        <v>65</v>
      </c>
      <c s="37">
        <v>465.129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980</v>
      </c>
    </row>
    <row r="29" spans="1:5" ht="127.5">
      <c r="A29" t="s">
        <v>59</v>
      </c>
      <c r="E29" s="39" t="s">
        <v>74</v>
      </c>
    </row>
    <row r="30" spans="1:16" ht="38.25">
      <c r="A30" t="s">
        <v>49</v>
      </c>
      <c s="34" t="s">
        <v>86</v>
      </c>
      <c s="34" t="s">
        <v>341</v>
      </c>
      <c s="35" t="s">
        <v>342</v>
      </c>
      <c s="6" t="s">
        <v>981</v>
      </c>
      <c s="36" t="s">
        <v>65</v>
      </c>
      <c s="37">
        <v>0.133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25.5">
      <c r="A31" s="35" t="s">
        <v>55</v>
      </c>
      <c r="E31" s="39" t="s">
        <v>982</v>
      </c>
    </row>
    <row r="32" spans="1:5" ht="12.75">
      <c r="A32" s="35" t="s">
        <v>57</v>
      </c>
      <c r="E32" s="40" t="s">
        <v>983</v>
      </c>
    </row>
    <row r="33" spans="1:5" ht="127.5">
      <c r="A33" t="s">
        <v>59</v>
      </c>
      <c r="E33" s="39" t="s">
        <v>74</v>
      </c>
    </row>
    <row r="34" spans="1:16" ht="38.25">
      <c r="A34" t="s">
        <v>49</v>
      </c>
      <c s="34" t="s">
        <v>91</v>
      </c>
      <c s="34" t="s">
        <v>92</v>
      </c>
      <c s="35" t="s">
        <v>93</v>
      </c>
      <c s="6" t="s">
        <v>984</v>
      </c>
      <c s="36" t="s">
        <v>65</v>
      </c>
      <c s="37">
        <v>64.53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985</v>
      </c>
    </row>
    <row r="37" spans="1:5" ht="127.5">
      <c r="A37" t="s">
        <v>59</v>
      </c>
      <c r="E37" s="39" t="s">
        <v>74</v>
      </c>
    </row>
    <row r="38" spans="1:16" ht="38.25">
      <c r="A38" t="s">
        <v>49</v>
      </c>
      <c s="34" t="s">
        <v>96</v>
      </c>
      <c s="34" t="s">
        <v>97</v>
      </c>
      <c s="35" t="s">
        <v>98</v>
      </c>
      <c s="6" t="s">
        <v>986</v>
      </c>
      <c s="36" t="s">
        <v>65</v>
      </c>
      <c s="37">
        <v>0.048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987</v>
      </c>
    </row>
    <row r="41" spans="1:5" ht="127.5">
      <c r="A41" t="s">
        <v>59</v>
      </c>
      <c r="E41" s="39" t="s">
        <v>74</v>
      </c>
    </row>
    <row r="42" spans="1:16" ht="38.25">
      <c r="A42" t="s">
        <v>49</v>
      </c>
      <c s="34" t="s">
        <v>101</v>
      </c>
      <c s="34" t="s">
        <v>102</v>
      </c>
      <c s="35" t="s">
        <v>103</v>
      </c>
      <c s="6" t="s">
        <v>988</v>
      </c>
      <c s="36" t="s">
        <v>65</v>
      </c>
      <c s="37">
        <v>0.087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989</v>
      </c>
    </row>
    <row r="45" spans="1:5" ht="127.5">
      <c r="A45" t="s">
        <v>59</v>
      </c>
      <c r="E45" s="39" t="s">
        <v>74</v>
      </c>
    </row>
    <row r="46" spans="1:16" ht="25.5">
      <c r="A46" t="s">
        <v>49</v>
      </c>
      <c s="34" t="s">
        <v>106</v>
      </c>
      <c s="34" t="s">
        <v>346</v>
      </c>
      <c s="35" t="s">
        <v>347</v>
      </c>
      <c s="6" t="s">
        <v>990</v>
      </c>
      <c s="36" t="s">
        <v>65</v>
      </c>
      <c s="37">
        <v>297.662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25.5">
      <c r="A47" s="35" t="s">
        <v>55</v>
      </c>
      <c r="E47" s="39" t="s">
        <v>991</v>
      </c>
    </row>
    <row r="48" spans="1:5" ht="12.75">
      <c r="A48" s="35" t="s">
        <v>57</v>
      </c>
      <c r="E48" s="40" t="s">
        <v>992</v>
      </c>
    </row>
    <row r="49" spans="1:5" ht="127.5">
      <c r="A49" t="s">
        <v>59</v>
      </c>
      <c r="E49" s="39" t="s">
        <v>74</v>
      </c>
    </row>
    <row r="50" spans="1:16" ht="38.25">
      <c r="A50" t="s">
        <v>49</v>
      </c>
      <c s="34" t="s">
        <v>111</v>
      </c>
      <c s="34" t="s">
        <v>107</v>
      </c>
      <c s="35" t="s">
        <v>108</v>
      </c>
      <c s="6" t="s">
        <v>993</v>
      </c>
      <c s="36" t="s">
        <v>65</v>
      </c>
      <c s="37">
        <v>46.513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994</v>
      </c>
    </row>
    <row r="53" spans="1:5" ht="127.5">
      <c r="A53" t="s">
        <v>59</v>
      </c>
      <c r="E53" s="39" t="s">
        <v>74</v>
      </c>
    </row>
    <row r="54" spans="1:16" ht="38.25">
      <c r="A54" t="s">
        <v>49</v>
      </c>
      <c s="34" t="s">
        <v>117</v>
      </c>
      <c s="34" t="s">
        <v>112</v>
      </c>
      <c s="35" t="s">
        <v>113</v>
      </c>
      <c s="6" t="s">
        <v>995</v>
      </c>
      <c s="36" t="s">
        <v>65</v>
      </c>
      <c s="37">
        <v>2.61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996</v>
      </c>
    </row>
    <row r="57" spans="1:5" ht="127.5">
      <c r="A57" t="s">
        <v>59</v>
      </c>
      <c r="E57" s="39" t="s">
        <v>74</v>
      </c>
    </row>
    <row r="58" spans="1:16" ht="38.25">
      <c r="A58" t="s">
        <v>49</v>
      </c>
      <c s="34" t="s">
        <v>123</v>
      </c>
      <c s="34" t="s">
        <v>351</v>
      </c>
      <c s="35" t="s">
        <v>352</v>
      </c>
      <c s="6" t="s">
        <v>997</v>
      </c>
      <c s="36" t="s">
        <v>65</v>
      </c>
      <c s="37">
        <v>2.466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998</v>
      </c>
    </row>
    <row r="60" spans="1:5" ht="12.75">
      <c r="A60" s="35" t="s">
        <v>57</v>
      </c>
      <c r="E60" s="40" t="s">
        <v>999</v>
      </c>
    </row>
    <row r="61" spans="1:5" ht="127.5">
      <c r="A61" t="s">
        <v>59</v>
      </c>
      <c r="E61" s="39" t="s">
        <v>74</v>
      </c>
    </row>
    <row r="62" spans="1:16" ht="38.25">
      <c r="A62" t="s">
        <v>49</v>
      </c>
      <c s="34" t="s">
        <v>129</v>
      </c>
      <c s="34" t="s">
        <v>356</v>
      </c>
      <c s="35" t="s">
        <v>357</v>
      </c>
      <c s="6" t="s">
        <v>1000</v>
      </c>
      <c s="36" t="s">
        <v>65</v>
      </c>
      <c s="37">
        <v>0.299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25.5">
      <c r="A63" s="35" t="s">
        <v>55</v>
      </c>
      <c r="E63" s="39" t="s">
        <v>1001</v>
      </c>
    </row>
    <row r="64" spans="1:5" ht="12.75">
      <c r="A64" s="35" t="s">
        <v>57</v>
      </c>
      <c r="E64" s="40" t="s">
        <v>1002</v>
      </c>
    </row>
    <row r="65" spans="1:5" ht="127.5">
      <c r="A65" t="s">
        <v>59</v>
      </c>
      <c r="E65" s="39" t="s">
        <v>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965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965</v>
      </c>
      <c r="E4" s="26" t="s">
        <v>966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1005</v>
      </c>
      <c r="E8" s="30" t="s">
        <v>1004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1006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1007</v>
      </c>
      <c s="35" t="s">
        <v>5</v>
      </c>
      <c s="6" t="s">
        <v>1008</v>
      </c>
      <c s="36" t="s">
        <v>306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1009</v>
      </c>
    </row>
    <row r="12" spans="1:5" ht="12.75">
      <c r="A12" s="35" t="s">
        <v>57</v>
      </c>
      <c r="E12" s="40" t="s">
        <v>1010</v>
      </c>
    </row>
    <row r="13" spans="1:5" ht="89.25">
      <c r="A13" t="s">
        <v>59</v>
      </c>
      <c r="E13" s="39" t="s">
        <v>1011</v>
      </c>
    </row>
    <row r="14" spans="1:16" ht="12.75">
      <c r="A14" t="s">
        <v>49</v>
      </c>
      <c s="34" t="s">
        <v>27</v>
      </c>
      <c s="34" t="s">
        <v>1012</v>
      </c>
      <c s="35" t="s">
        <v>5</v>
      </c>
      <c s="6" t="s">
        <v>1013</v>
      </c>
      <c s="36" t="s">
        <v>306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1014</v>
      </c>
    </row>
    <row r="16" spans="1:5" ht="12.75">
      <c r="A16" s="35" t="s">
        <v>57</v>
      </c>
      <c r="E16" s="40" t="s">
        <v>1010</v>
      </c>
    </row>
    <row r="17" spans="1:5" ht="102">
      <c r="A17" t="s">
        <v>59</v>
      </c>
      <c r="E17" s="39" t="s">
        <v>1015</v>
      </c>
    </row>
    <row r="18" spans="1:16" ht="12.75">
      <c r="A18" t="s">
        <v>49</v>
      </c>
      <c s="34" t="s">
        <v>26</v>
      </c>
      <c s="34" t="s">
        <v>1016</v>
      </c>
      <c s="35" t="s">
        <v>5</v>
      </c>
      <c s="6" t="s">
        <v>1017</v>
      </c>
      <c s="36" t="s">
        <v>306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1018</v>
      </c>
    </row>
    <row r="20" spans="1:5" ht="12.75">
      <c r="A20" s="35" t="s">
        <v>57</v>
      </c>
      <c r="E20" s="40" t="s">
        <v>1010</v>
      </c>
    </row>
    <row r="21" spans="1:5" ht="38.25">
      <c r="A21" t="s">
        <v>59</v>
      </c>
      <c r="E21" s="39" t="s">
        <v>1019</v>
      </c>
    </row>
    <row r="22" spans="1:13" ht="12.75">
      <c r="A22" t="s">
        <v>46</v>
      </c>
      <c r="C22" s="31" t="s">
        <v>27</v>
      </c>
      <c r="E22" s="33" t="s">
        <v>966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75</v>
      </c>
      <c s="34" t="s">
        <v>1020</v>
      </c>
      <c s="35" t="s">
        <v>5</v>
      </c>
      <c s="6" t="s">
        <v>1021</v>
      </c>
      <c s="36" t="s">
        <v>306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1022</v>
      </c>
    </row>
    <row r="25" spans="1:5" ht="12.75">
      <c r="A25" s="35" t="s">
        <v>57</v>
      </c>
      <c r="E25" s="40" t="s">
        <v>1010</v>
      </c>
    </row>
    <row r="26" spans="1:5" ht="89.25">
      <c r="A26" t="s">
        <v>59</v>
      </c>
      <c r="E26" s="39" t="s">
        <v>1023</v>
      </c>
    </row>
    <row r="27" spans="1:16" ht="12.75">
      <c r="A27" t="s">
        <v>49</v>
      </c>
      <c s="34" t="s">
        <v>81</v>
      </c>
      <c s="34" t="s">
        <v>1024</v>
      </c>
      <c s="35" t="s">
        <v>5</v>
      </c>
      <c s="6" t="s">
        <v>1025</v>
      </c>
      <c s="36" t="s">
        <v>306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1026</v>
      </c>
    </row>
    <row r="29" spans="1:5" ht="12.75">
      <c r="A29" s="35" t="s">
        <v>57</v>
      </c>
      <c r="E29" s="40" t="s">
        <v>1010</v>
      </c>
    </row>
    <row r="30" spans="1:5" ht="76.5">
      <c r="A30" t="s">
        <v>59</v>
      </c>
      <c r="E30" s="39" t="s">
        <v>1027</v>
      </c>
    </row>
    <row r="31" spans="1:16" ht="12.75">
      <c r="A31" t="s">
        <v>49</v>
      </c>
      <c s="34" t="s">
        <v>86</v>
      </c>
      <c s="34" t="s">
        <v>1028</v>
      </c>
      <c s="35" t="s">
        <v>5</v>
      </c>
      <c s="6" t="s">
        <v>1029</v>
      </c>
      <c s="36" t="s">
        <v>306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1030</v>
      </c>
    </row>
    <row r="33" spans="1:5" ht="12.75">
      <c r="A33" s="35" t="s">
        <v>57</v>
      </c>
      <c r="E33" s="40" t="s">
        <v>1010</v>
      </c>
    </row>
    <row r="34" spans="1:5" ht="25.5">
      <c r="A34" t="s">
        <v>59</v>
      </c>
      <c r="E34" s="39" t="s">
        <v>1031</v>
      </c>
    </row>
    <row r="35" spans="1:16" ht="12.75">
      <c r="A35" t="s">
        <v>49</v>
      </c>
      <c s="34" t="s">
        <v>91</v>
      </c>
      <c s="34" t="s">
        <v>1032</v>
      </c>
      <c s="35" t="s">
        <v>5</v>
      </c>
      <c s="6" t="s">
        <v>1033</v>
      </c>
      <c s="36" t="s">
        <v>306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38.25">
      <c r="A36" s="35" t="s">
        <v>55</v>
      </c>
      <c r="E36" s="39" t="s">
        <v>1034</v>
      </c>
    </row>
    <row r="37" spans="1:5" ht="12.75">
      <c r="A37" s="35" t="s">
        <v>57</v>
      </c>
      <c r="E37" s="40" t="s">
        <v>1010</v>
      </c>
    </row>
    <row r="38" spans="1:5" ht="25.5">
      <c r="A38" t="s">
        <v>59</v>
      </c>
      <c r="E38" s="39" t="s">
        <v>1035</v>
      </c>
    </row>
    <row r="39" spans="1:16" ht="12.75">
      <c r="A39" t="s">
        <v>49</v>
      </c>
      <c s="34" t="s">
        <v>96</v>
      </c>
      <c s="34" t="s">
        <v>1036</v>
      </c>
      <c s="35" t="s">
        <v>5</v>
      </c>
      <c s="6" t="s">
        <v>1037</v>
      </c>
      <c s="36" t="s">
        <v>306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1038</v>
      </c>
    </row>
    <row r="41" spans="1:5" ht="12.75">
      <c r="A41" s="35" t="s">
        <v>57</v>
      </c>
      <c r="E41" s="40" t="s">
        <v>1010</v>
      </c>
    </row>
    <row r="42" spans="1:5" ht="25.5">
      <c r="A42" t="s">
        <v>59</v>
      </c>
      <c r="E42" s="39" t="s">
        <v>1039</v>
      </c>
    </row>
    <row r="43" spans="1:16" ht="12.75">
      <c r="A43" t="s">
        <v>49</v>
      </c>
      <c s="34" t="s">
        <v>101</v>
      </c>
      <c s="34" t="s">
        <v>1040</v>
      </c>
      <c s="35" t="s">
        <v>5</v>
      </c>
      <c s="6" t="s">
        <v>1041</v>
      </c>
      <c s="36" t="s">
        <v>306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(M43*0)/100</f>
      </c>
      <c t="s">
        <v>47</v>
      </c>
    </row>
    <row r="44" spans="1:5" ht="12.75">
      <c r="A44" s="35" t="s">
        <v>55</v>
      </c>
      <c r="E44" s="39" t="s">
        <v>1041</v>
      </c>
    </row>
    <row r="45" spans="1:5" ht="12.75">
      <c r="A45" s="35" t="s">
        <v>57</v>
      </c>
      <c r="E45" s="40" t="s">
        <v>1010</v>
      </c>
    </row>
    <row r="46" spans="1:5" ht="127.5">
      <c r="A46" t="s">
        <v>59</v>
      </c>
      <c r="E46" s="39" t="s">
        <v>1042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COUNTIFS(L8:L185,"=0",A8:A185,"P")+COUNTIFS(L8:L185,"",A8:A185,"P")+SUM(Q8:Q185)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0+J9+J14+J55+J76+J89+J98+J151+J160</f>
      </c>
      <c s="29">
        <f>0+K9+K14+K55+K76+K89+K98+K151+K160</f>
      </c>
      <c s="29">
        <f>0+L9+L14+L55+L76+L89+L98+L151+L160</f>
      </c>
      <c s="29">
        <f>0+M9+M14+M55+M76+M89+M98+M151+M160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56</v>
      </c>
    </row>
    <row r="12" spans="1:5" ht="38.2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61</v>
      </c>
      <c r="E14" s="33" t="s">
        <v>62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27</v>
      </c>
      <c s="34" t="s">
        <v>63</v>
      </c>
      <c s="35" t="s">
        <v>5</v>
      </c>
      <c s="6" t="s">
        <v>64</v>
      </c>
      <c s="36" t="s">
        <v>65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57</v>
      </c>
      <c r="E17" s="40" t="s">
        <v>67</v>
      </c>
    </row>
    <row r="18" spans="1:5" ht="140.25">
      <c r="A18" t="s">
        <v>59</v>
      </c>
      <c r="E18" s="39" t="s">
        <v>68</v>
      </c>
    </row>
    <row r="19" spans="1:16" ht="38.25">
      <c r="A19" t="s">
        <v>49</v>
      </c>
      <c s="34" t="s">
        <v>26</v>
      </c>
      <c s="34" t="s">
        <v>69</v>
      </c>
      <c s="35" t="s">
        <v>70</v>
      </c>
      <c s="6" t="s">
        <v>71</v>
      </c>
      <c s="36" t="s">
        <v>65</v>
      </c>
      <c s="37">
        <v>630.336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72</v>
      </c>
    </row>
    <row r="21" spans="1:5" ht="38.25">
      <c r="A21" s="35" t="s">
        <v>57</v>
      </c>
      <c r="E21" s="40" t="s">
        <v>73</v>
      </c>
    </row>
    <row r="22" spans="1:5" ht="127.5">
      <c r="A22" t="s">
        <v>59</v>
      </c>
      <c r="E22" s="39" t="s">
        <v>74</v>
      </c>
    </row>
    <row r="23" spans="1:16" ht="38.25">
      <c r="A23" t="s">
        <v>49</v>
      </c>
      <c s="34" t="s">
        <v>75</v>
      </c>
      <c s="34" t="s">
        <v>76</v>
      </c>
      <c s="35" t="s">
        <v>77</v>
      </c>
      <c s="6" t="s">
        <v>78</v>
      </c>
      <c s="36" t="s">
        <v>65</v>
      </c>
      <c s="37">
        <v>6.989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72</v>
      </c>
    </row>
    <row r="25" spans="1:5" ht="38.25">
      <c r="A25" s="35" t="s">
        <v>57</v>
      </c>
      <c r="E25" s="40" t="s">
        <v>79</v>
      </c>
    </row>
    <row r="26" spans="1:5" ht="127.5">
      <c r="A26" t="s">
        <v>59</v>
      </c>
      <c r="E26" s="39" t="s">
        <v>80</v>
      </c>
    </row>
    <row r="27" spans="1:16" ht="38.25">
      <c r="A27" t="s">
        <v>49</v>
      </c>
      <c s="34" t="s">
        <v>81</v>
      </c>
      <c s="34" t="s">
        <v>82</v>
      </c>
      <c s="35" t="s">
        <v>83</v>
      </c>
      <c s="6" t="s">
        <v>84</v>
      </c>
      <c s="36" t="s">
        <v>65</v>
      </c>
      <c s="37">
        <v>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25.5">
      <c r="A28" s="35" t="s">
        <v>55</v>
      </c>
      <c r="E28" s="39" t="s">
        <v>72</v>
      </c>
    </row>
    <row r="29" spans="1:5" ht="38.25">
      <c r="A29" s="35" t="s">
        <v>57</v>
      </c>
      <c r="E29" s="40" t="s">
        <v>85</v>
      </c>
    </row>
    <row r="30" spans="1:5" ht="127.5">
      <c r="A30" t="s">
        <v>59</v>
      </c>
      <c r="E30" s="39" t="s">
        <v>74</v>
      </c>
    </row>
    <row r="31" spans="1:16" ht="38.25">
      <c r="A31" t="s">
        <v>49</v>
      </c>
      <c s="34" t="s">
        <v>86</v>
      </c>
      <c s="34" t="s">
        <v>87</v>
      </c>
      <c s="35" t="s">
        <v>88</v>
      </c>
      <c s="6" t="s">
        <v>89</v>
      </c>
      <c s="36" t="s">
        <v>65</v>
      </c>
      <c s="37">
        <v>465.129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25.5">
      <c r="A32" s="35" t="s">
        <v>55</v>
      </c>
      <c r="E32" s="39" t="s">
        <v>72</v>
      </c>
    </row>
    <row r="33" spans="1:5" ht="38.25">
      <c r="A33" s="35" t="s">
        <v>57</v>
      </c>
      <c r="E33" s="40" t="s">
        <v>90</v>
      </c>
    </row>
    <row r="34" spans="1:5" ht="127.5">
      <c r="A34" t="s">
        <v>59</v>
      </c>
      <c r="E34" s="39" t="s">
        <v>74</v>
      </c>
    </row>
    <row r="35" spans="1:16" ht="38.25">
      <c r="A35" t="s">
        <v>49</v>
      </c>
      <c s="34" t="s">
        <v>91</v>
      </c>
      <c s="34" t="s">
        <v>92</v>
      </c>
      <c s="35" t="s">
        <v>93</v>
      </c>
      <c s="6" t="s">
        <v>94</v>
      </c>
      <c s="36" t="s">
        <v>65</v>
      </c>
      <c s="37">
        <v>64.53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25.5">
      <c r="A36" s="35" t="s">
        <v>55</v>
      </c>
      <c r="E36" s="39" t="s">
        <v>72</v>
      </c>
    </row>
    <row r="37" spans="1:5" ht="38.25">
      <c r="A37" s="35" t="s">
        <v>57</v>
      </c>
      <c r="E37" s="40" t="s">
        <v>95</v>
      </c>
    </row>
    <row r="38" spans="1:5" ht="127.5">
      <c r="A38" t="s">
        <v>59</v>
      </c>
      <c r="E38" s="39" t="s">
        <v>74</v>
      </c>
    </row>
    <row r="39" spans="1:16" ht="38.25">
      <c r="A39" t="s">
        <v>49</v>
      </c>
      <c s="34" t="s">
        <v>96</v>
      </c>
      <c s="34" t="s">
        <v>97</v>
      </c>
      <c s="35" t="s">
        <v>98</v>
      </c>
      <c s="6" t="s">
        <v>99</v>
      </c>
      <c s="36" t="s">
        <v>65</v>
      </c>
      <c s="37">
        <v>0.048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25.5">
      <c r="A40" s="35" t="s">
        <v>55</v>
      </c>
      <c r="E40" s="39" t="s">
        <v>72</v>
      </c>
    </row>
    <row r="41" spans="1:5" ht="38.25">
      <c r="A41" s="35" t="s">
        <v>57</v>
      </c>
      <c r="E41" s="40" t="s">
        <v>100</v>
      </c>
    </row>
    <row r="42" spans="1:5" ht="127.5">
      <c r="A42" t="s">
        <v>59</v>
      </c>
      <c r="E42" s="39" t="s">
        <v>74</v>
      </c>
    </row>
    <row r="43" spans="1:16" ht="38.25">
      <c r="A43" t="s">
        <v>49</v>
      </c>
      <c s="34" t="s">
        <v>101</v>
      </c>
      <c s="34" t="s">
        <v>102</v>
      </c>
      <c s="35" t="s">
        <v>103</v>
      </c>
      <c s="6" t="s">
        <v>104</v>
      </c>
      <c s="36" t="s">
        <v>65</v>
      </c>
      <c s="37">
        <v>0.087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25.5">
      <c r="A44" s="35" t="s">
        <v>55</v>
      </c>
      <c r="E44" s="39" t="s">
        <v>72</v>
      </c>
    </row>
    <row r="45" spans="1:5" ht="38.25">
      <c r="A45" s="35" t="s">
        <v>57</v>
      </c>
      <c r="E45" s="40" t="s">
        <v>105</v>
      </c>
    </row>
    <row r="46" spans="1:5" ht="127.5">
      <c r="A46" t="s">
        <v>59</v>
      </c>
      <c r="E46" s="39" t="s">
        <v>74</v>
      </c>
    </row>
    <row r="47" spans="1:16" ht="38.25">
      <c r="A47" t="s">
        <v>49</v>
      </c>
      <c s="34" t="s">
        <v>106</v>
      </c>
      <c s="34" t="s">
        <v>107</v>
      </c>
      <c s="35" t="s">
        <v>108</v>
      </c>
      <c s="6" t="s">
        <v>109</v>
      </c>
      <c s="36" t="s">
        <v>65</v>
      </c>
      <c s="37">
        <v>46.513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25.5">
      <c r="A48" s="35" t="s">
        <v>55</v>
      </c>
      <c r="E48" s="39" t="s">
        <v>72</v>
      </c>
    </row>
    <row r="49" spans="1:5" ht="38.25">
      <c r="A49" s="35" t="s">
        <v>57</v>
      </c>
      <c r="E49" s="40" t="s">
        <v>110</v>
      </c>
    </row>
    <row r="50" spans="1:5" ht="127.5">
      <c r="A50" t="s">
        <v>59</v>
      </c>
      <c r="E50" s="39" t="s">
        <v>74</v>
      </c>
    </row>
    <row r="51" spans="1:16" ht="38.25">
      <c r="A51" t="s">
        <v>49</v>
      </c>
      <c s="34" t="s">
        <v>111</v>
      </c>
      <c s="34" t="s">
        <v>112</v>
      </c>
      <c s="35" t="s">
        <v>113</v>
      </c>
      <c s="6" t="s">
        <v>114</v>
      </c>
      <c s="36" t="s">
        <v>65</v>
      </c>
      <c s="37">
        <v>2.61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25.5">
      <c r="A52" s="35" t="s">
        <v>55</v>
      </c>
      <c r="E52" s="39" t="s">
        <v>72</v>
      </c>
    </row>
    <row r="53" spans="1:5" ht="38.25">
      <c r="A53" s="35" t="s">
        <v>57</v>
      </c>
      <c r="E53" s="40" t="s">
        <v>115</v>
      </c>
    </row>
    <row r="54" spans="1:5" ht="127.5">
      <c r="A54" t="s">
        <v>59</v>
      </c>
      <c r="E54" s="39" t="s">
        <v>74</v>
      </c>
    </row>
    <row r="55" spans="1:13" ht="12.75">
      <c r="A55" t="s">
        <v>46</v>
      </c>
      <c r="C55" s="31" t="s">
        <v>50</v>
      </c>
      <c r="E55" s="33" t="s">
        <v>116</v>
      </c>
      <c r="J55" s="32">
        <f>0</f>
      </c>
      <c s="32">
        <f>0</f>
      </c>
      <c s="32">
        <f>0+L56+L60+L64+L68+L72</f>
      </c>
      <c s="32">
        <f>0+M56+M60+M64+M68+M72</f>
      </c>
    </row>
    <row r="56" spans="1:16" ht="12.75">
      <c r="A56" t="s">
        <v>49</v>
      </c>
      <c s="34" t="s">
        <v>117</v>
      </c>
      <c s="34" t="s">
        <v>118</v>
      </c>
      <c s="35" t="s">
        <v>5</v>
      </c>
      <c s="6" t="s">
        <v>119</v>
      </c>
      <c s="36" t="s">
        <v>120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57</v>
      </c>
      <c r="E58" s="40" t="s">
        <v>121</v>
      </c>
    </row>
    <row r="59" spans="1:5" ht="38.25">
      <c r="A59" t="s">
        <v>59</v>
      </c>
      <c r="E59" s="39" t="s">
        <v>122</v>
      </c>
    </row>
    <row r="60" spans="1:16" ht="12.75">
      <c r="A60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126</v>
      </c>
      <c s="37">
        <v>184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57</v>
      </c>
      <c r="E62" s="40" t="s">
        <v>127</v>
      </c>
    </row>
    <row r="63" spans="1:5" ht="369.75">
      <c r="A63" t="s">
        <v>59</v>
      </c>
      <c r="E63" s="39" t="s">
        <v>128</v>
      </c>
    </row>
    <row r="64" spans="1:16" ht="12.75">
      <c r="A64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126</v>
      </c>
      <c s="37">
        <v>116.16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57</v>
      </c>
      <c r="E66" s="40" t="s">
        <v>132</v>
      </c>
    </row>
    <row r="67" spans="1:5" ht="293.25">
      <c r="A67" t="s">
        <v>59</v>
      </c>
      <c r="E67" s="39" t="s">
        <v>133</v>
      </c>
    </row>
    <row r="68" spans="1:16" ht="12.75">
      <c r="A68" t="s">
        <v>49</v>
      </c>
      <c s="34" t="s">
        <v>134</v>
      </c>
      <c s="34" t="s">
        <v>135</v>
      </c>
      <c s="35" t="s">
        <v>5</v>
      </c>
      <c s="6" t="s">
        <v>136</v>
      </c>
      <c s="36" t="s">
        <v>120</v>
      </c>
      <c s="37">
        <v>898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57</v>
      </c>
      <c r="E70" s="40" t="s">
        <v>137</v>
      </c>
    </row>
    <row r="71" spans="1:5" ht="25.5">
      <c r="A71" t="s">
        <v>59</v>
      </c>
      <c r="E71" s="39" t="s">
        <v>138</v>
      </c>
    </row>
    <row r="72" spans="1:16" ht="12.75">
      <c r="A72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120</v>
      </c>
      <c s="37">
        <v>12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57</v>
      </c>
      <c r="E74" s="40" t="s">
        <v>142</v>
      </c>
    </row>
    <row r="75" spans="1:5" ht="38.25">
      <c r="A75" t="s">
        <v>59</v>
      </c>
      <c r="E75" s="39" t="s">
        <v>143</v>
      </c>
    </row>
    <row r="76" spans="1:13" ht="12.75">
      <c r="A76" t="s">
        <v>46</v>
      </c>
      <c r="C76" s="31" t="s">
        <v>27</v>
      </c>
      <c r="E76" s="33" t="s">
        <v>144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145</v>
      </c>
      <c s="34" t="s">
        <v>146</v>
      </c>
      <c s="35" t="s">
        <v>5</v>
      </c>
      <c s="6" t="s">
        <v>147</v>
      </c>
      <c s="36" t="s">
        <v>120</v>
      </c>
      <c s="37">
        <v>15.6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66</v>
      </c>
      <c>
        <f>(M77*21)/100</f>
      </c>
      <c t="s">
        <v>27</v>
      </c>
    </row>
    <row r="78" spans="1:5" ht="12.75">
      <c r="A78" s="35" t="s">
        <v>55</v>
      </c>
      <c r="E78" s="39" t="s">
        <v>148</v>
      </c>
    </row>
    <row r="79" spans="1:5" ht="38.25">
      <c r="A79" s="35" t="s">
        <v>57</v>
      </c>
      <c r="E79" s="40" t="s">
        <v>149</v>
      </c>
    </row>
    <row r="80" spans="1:5" ht="102">
      <c r="A80" t="s">
        <v>59</v>
      </c>
      <c r="E80" s="39" t="s">
        <v>150</v>
      </c>
    </row>
    <row r="81" spans="1:16" ht="12.75">
      <c r="A81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126</v>
      </c>
      <c s="37">
        <v>18.845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66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57</v>
      </c>
      <c r="E83" s="40" t="s">
        <v>154</v>
      </c>
    </row>
    <row r="84" spans="1:5" ht="267.75">
      <c r="A84" t="s">
        <v>59</v>
      </c>
      <c r="E84" s="39" t="s">
        <v>155</v>
      </c>
    </row>
    <row r="85" spans="1:16" ht="12.75">
      <c r="A85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65</v>
      </c>
      <c s="37">
        <v>0.858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66</v>
      </c>
      <c>
        <f>(M85*21)/100</f>
      </c>
      <c t="s">
        <v>27</v>
      </c>
    </row>
    <row r="86" spans="1:5" ht="12.75">
      <c r="A86" s="35" t="s">
        <v>55</v>
      </c>
      <c r="E86" s="39" t="s">
        <v>159</v>
      </c>
    </row>
    <row r="87" spans="1:5" ht="38.25">
      <c r="A87" s="35" t="s">
        <v>57</v>
      </c>
      <c r="E87" s="40" t="s">
        <v>160</v>
      </c>
    </row>
    <row r="88" spans="1:5" ht="267.75">
      <c r="A88" t="s">
        <v>59</v>
      </c>
      <c r="E88" s="39" t="s">
        <v>161</v>
      </c>
    </row>
    <row r="89" spans="1:13" ht="12.75">
      <c r="A89" t="s">
        <v>46</v>
      </c>
      <c r="C89" s="31" t="s">
        <v>26</v>
      </c>
      <c r="E89" s="33" t="s">
        <v>162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49</v>
      </c>
      <c s="34" t="s">
        <v>163</v>
      </c>
      <c s="34" t="s">
        <v>164</v>
      </c>
      <c s="35" t="s">
        <v>5</v>
      </c>
      <c s="6" t="s">
        <v>165</v>
      </c>
      <c s="36" t="s">
        <v>126</v>
      </c>
      <c s="37">
        <v>7.2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12.75">
      <c r="A91" s="35" t="s">
        <v>55</v>
      </c>
      <c r="E91" s="39" t="s">
        <v>166</v>
      </c>
    </row>
    <row r="92" spans="1:5" ht="38.25">
      <c r="A92" s="35" t="s">
        <v>57</v>
      </c>
      <c r="E92" s="40" t="s">
        <v>167</v>
      </c>
    </row>
    <row r="93" spans="1:5" ht="229.5">
      <c r="A93" t="s">
        <v>59</v>
      </c>
      <c r="E93" s="39" t="s">
        <v>168</v>
      </c>
    </row>
    <row r="94" spans="1:16" ht="12.75">
      <c r="A94" t="s">
        <v>49</v>
      </c>
      <c s="34" t="s">
        <v>169</v>
      </c>
      <c s="34" t="s">
        <v>170</v>
      </c>
      <c s="35" t="s">
        <v>5</v>
      </c>
      <c s="6" t="s">
        <v>171</v>
      </c>
      <c s="36" t="s">
        <v>126</v>
      </c>
      <c s="37">
        <v>31.2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25.5">
      <c r="A95" s="35" t="s">
        <v>55</v>
      </c>
      <c r="E95" s="39" t="s">
        <v>172</v>
      </c>
    </row>
    <row r="96" spans="1:5" ht="38.25">
      <c r="A96" s="35" t="s">
        <v>57</v>
      </c>
      <c r="E96" s="40" t="s">
        <v>173</v>
      </c>
    </row>
    <row r="97" spans="1:5" ht="229.5">
      <c r="A97" t="s">
        <v>59</v>
      </c>
      <c r="E97" s="39" t="s">
        <v>168</v>
      </c>
    </row>
    <row r="98" spans="1:13" ht="12.75">
      <c r="A98" t="s">
        <v>46</v>
      </c>
      <c r="C98" s="31" t="s">
        <v>81</v>
      </c>
      <c r="E98" s="33" t="s">
        <v>174</v>
      </c>
      <c r="J98" s="32">
        <f>0</f>
      </c>
      <c s="32">
        <f>0</f>
      </c>
      <c s="32">
        <f>0+L99+L103+L107+L111+L115+L119+L123+L127+L131+L135+L139+L143+L147</f>
      </c>
      <c s="32">
        <f>0+M99+M103+M107+M111+M115+M119+M123+M127+M131+M135+M139+M143+M147</f>
      </c>
    </row>
    <row r="99" spans="1:16" ht="25.5">
      <c r="A99" t="s">
        <v>49</v>
      </c>
      <c s="34" t="s">
        <v>175</v>
      </c>
      <c s="34" t="s">
        <v>176</v>
      </c>
      <c s="35" t="s">
        <v>5</v>
      </c>
      <c s="6" t="s">
        <v>177</v>
      </c>
      <c s="36" t="s">
        <v>126</v>
      </c>
      <c s="37">
        <v>204.192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38.25">
      <c r="A100" s="35" t="s">
        <v>55</v>
      </c>
      <c r="E100" s="39" t="s">
        <v>178</v>
      </c>
    </row>
    <row r="101" spans="1:5" ht="38.25">
      <c r="A101" s="35" t="s">
        <v>57</v>
      </c>
      <c r="E101" s="40" t="s">
        <v>179</v>
      </c>
    </row>
    <row r="102" spans="1:5" ht="153">
      <c r="A102" t="s">
        <v>59</v>
      </c>
      <c r="E102" s="39" t="s">
        <v>180</v>
      </c>
    </row>
    <row r="103" spans="1:16" ht="25.5">
      <c r="A103" t="s">
        <v>49</v>
      </c>
      <c s="34" t="s">
        <v>181</v>
      </c>
      <c s="34" t="s">
        <v>182</v>
      </c>
      <c s="35" t="s">
        <v>5</v>
      </c>
      <c s="6" t="s">
        <v>183</v>
      </c>
      <c s="36" t="s">
        <v>126</v>
      </c>
      <c s="37">
        <v>58.5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55</v>
      </c>
      <c r="E104" s="39" t="s">
        <v>184</v>
      </c>
    </row>
    <row r="105" spans="1:5" ht="38.25">
      <c r="A105" s="35" t="s">
        <v>57</v>
      </c>
      <c r="E105" s="40" t="s">
        <v>185</v>
      </c>
    </row>
    <row r="106" spans="1:5" ht="293.25">
      <c r="A106" t="s">
        <v>59</v>
      </c>
      <c r="E106" s="39" t="s">
        <v>186</v>
      </c>
    </row>
    <row r="107" spans="1:16" ht="12.75">
      <c r="A107" t="s">
        <v>49</v>
      </c>
      <c s="34" t="s">
        <v>187</v>
      </c>
      <c s="34" t="s">
        <v>188</v>
      </c>
      <c s="35" t="s">
        <v>5</v>
      </c>
      <c s="6" t="s">
        <v>189</v>
      </c>
      <c s="36" t="s">
        <v>126</v>
      </c>
      <c s="37">
        <v>253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38.25">
      <c r="A109" s="35" t="s">
        <v>57</v>
      </c>
      <c r="E109" s="40" t="s">
        <v>190</v>
      </c>
    </row>
    <row r="110" spans="1:5" ht="89.25">
      <c r="A110" t="s">
        <v>59</v>
      </c>
      <c r="E110" s="39" t="s">
        <v>191</v>
      </c>
    </row>
    <row r="111" spans="1:16" ht="12.75">
      <c r="A111" t="s">
        <v>49</v>
      </c>
      <c s="34" t="s">
        <v>192</v>
      </c>
      <c s="34" t="s">
        <v>193</v>
      </c>
      <c s="35" t="s">
        <v>5</v>
      </c>
      <c s="6" t="s">
        <v>194</v>
      </c>
      <c s="36" t="s">
        <v>126</v>
      </c>
      <c s="37">
        <v>85.85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38.25">
      <c r="A113" s="35" t="s">
        <v>57</v>
      </c>
      <c r="E113" s="40" t="s">
        <v>195</v>
      </c>
    </row>
    <row r="114" spans="1:5" ht="89.25">
      <c r="A114" t="s">
        <v>59</v>
      </c>
      <c r="E114" s="39" t="s">
        <v>191</v>
      </c>
    </row>
    <row r="115" spans="1:16" ht="12.75">
      <c r="A115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199</v>
      </c>
      <c s="37">
        <v>75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38.25">
      <c r="A117" s="35" t="s">
        <v>57</v>
      </c>
      <c r="E117" s="40" t="s">
        <v>200</v>
      </c>
    </row>
    <row r="118" spans="1:5" ht="306">
      <c r="A118" t="s">
        <v>59</v>
      </c>
      <c r="E118" s="39" t="s">
        <v>201</v>
      </c>
    </row>
    <row r="119" spans="1:16" ht="12.75">
      <c r="A119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199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57</v>
      </c>
      <c r="E121" s="40" t="s">
        <v>205</v>
      </c>
    </row>
    <row r="122" spans="1:5" ht="280.5">
      <c r="A122" t="s">
        <v>59</v>
      </c>
      <c r="E122" s="39" t="s">
        <v>206</v>
      </c>
    </row>
    <row r="123" spans="1:16" ht="25.5">
      <c r="A123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199</v>
      </c>
      <c s="37">
        <v>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66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57</v>
      </c>
      <c r="E125" s="40" t="s">
        <v>210</v>
      </c>
    </row>
    <row r="126" spans="1:5" ht="114.75">
      <c r="A126" t="s">
        <v>59</v>
      </c>
      <c r="E126" s="39" t="s">
        <v>211</v>
      </c>
    </row>
    <row r="127" spans="1:16" ht="25.5">
      <c r="A127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199</v>
      </c>
      <c s="37">
        <v>464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66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57</v>
      </c>
      <c r="E129" s="40" t="s">
        <v>215</v>
      </c>
    </row>
    <row r="130" spans="1:5" ht="114.75">
      <c r="A130" t="s">
        <v>59</v>
      </c>
      <c r="E130" s="39" t="s">
        <v>211</v>
      </c>
    </row>
    <row r="131" spans="1:16" ht="12.75">
      <c r="A131" t="s">
        <v>49</v>
      </c>
      <c s="34" t="s">
        <v>216</v>
      </c>
      <c s="34" t="s">
        <v>217</v>
      </c>
      <c s="35" t="s">
        <v>5</v>
      </c>
      <c s="6" t="s">
        <v>218</v>
      </c>
      <c s="36" t="s">
        <v>53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66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57</v>
      </c>
      <c r="E133" s="40" t="s">
        <v>219</v>
      </c>
    </row>
    <row r="134" spans="1:5" ht="153">
      <c r="A134" t="s">
        <v>59</v>
      </c>
      <c r="E134" s="39" t="s">
        <v>220</v>
      </c>
    </row>
    <row r="135" spans="1:16" ht="25.5">
      <c r="A135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53</v>
      </c>
      <c s="37">
        <v>19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66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57</v>
      </c>
      <c r="E137" s="40" t="s">
        <v>224</v>
      </c>
    </row>
    <row r="138" spans="1:5" ht="153">
      <c r="A138" t="s">
        <v>59</v>
      </c>
      <c r="E138" s="39" t="s">
        <v>220</v>
      </c>
    </row>
    <row r="139" spans="1:16" ht="12.75">
      <c r="A139" t="s">
        <v>49</v>
      </c>
      <c s="34" t="s">
        <v>225</v>
      </c>
      <c s="34" t="s">
        <v>226</v>
      </c>
      <c s="35" t="s">
        <v>5</v>
      </c>
      <c s="6" t="s">
        <v>227</v>
      </c>
      <c s="36" t="s">
        <v>53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66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57</v>
      </c>
      <c r="E141" s="40" t="s">
        <v>228</v>
      </c>
    </row>
    <row r="142" spans="1:5" ht="255">
      <c r="A142" t="s">
        <v>59</v>
      </c>
      <c r="E142" s="39" t="s">
        <v>229</v>
      </c>
    </row>
    <row r="143" spans="1:16" ht="12.75">
      <c r="A143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199</v>
      </c>
      <c s="37">
        <v>75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66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38.25">
      <c r="A145" s="35" t="s">
        <v>57</v>
      </c>
      <c r="E145" s="40" t="s">
        <v>233</v>
      </c>
    </row>
    <row r="146" spans="1:5" ht="165.75">
      <c r="A146" t="s">
        <v>59</v>
      </c>
      <c r="E146" s="39" t="s">
        <v>234</v>
      </c>
    </row>
    <row r="147" spans="1:16" ht="25.5">
      <c r="A147" t="s">
        <v>49</v>
      </c>
      <c s="34" t="s">
        <v>235</v>
      </c>
      <c s="34" t="s">
        <v>236</v>
      </c>
      <c s="35" t="s">
        <v>5</v>
      </c>
      <c s="6" t="s">
        <v>237</v>
      </c>
      <c s="36" t="s">
        <v>199</v>
      </c>
      <c s="37">
        <v>240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66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57</v>
      </c>
      <c r="E149" s="40" t="s">
        <v>238</v>
      </c>
    </row>
    <row r="150" spans="1:5" ht="178.5">
      <c r="A150" t="s">
        <v>59</v>
      </c>
      <c r="E150" s="39" t="s">
        <v>239</v>
      </c>
    </row>
    <row r="151" spans="1:13" ht="12.75">
      <c r="A151" t="s">
        <v>46</v>
      </c>
      <c r="C151" s="31" t="s">
        <v>101</v>
      </c>
      <c r="E151" s="33" t="s">
        <v>240</v>
      </c>
      <c r="J151" s="32">
        <f>0</f>
      </c>
      <c s="32">
        <f>0</f>
      </c>
      <c s="32">
        <f>0+L152+L156</f>
      </c>
      <c s="32">
        <f>0+M152+M156</f>
      </c>
    </row>
    <row r="152" spans="1:16" ht="12.75">
      <c r="A152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120</v>
      </c>
      <c s="37">
        <v>14.56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66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57</v>
      </c>
      <c r="E154" s="40" t="s">
        <v>244</v>
      </c>
    </row>
    <row r="155" spans="1:5" ht="280.5">
      <c r="A155" t="s">
        <v>59</v>
      </c>
      <c r="E155" s="39" t="s">
        <v>245</v>
      </c>
    </row>
    <row r="156" spans="1:16" ht="25.5">
      <c r="A156" t="s">
        <v>49</v>
      </c>
      <c s="34" t="s">
        <v>246</v>
      </c>
      <c s="34" t="s">
        <v>247</v>
      </c>
      <c s="35" t="s">
        <v>5</v>
      </c>
      <c s="6" t="s">
        <v>248</v>
      </c>
      <c s="36" t="s">
        <v>199</v>
      </c>
      <c s="37">
        <v>92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249</v>
      </c>
    </row>
    <row r="158" spans="1:5" ht="38.25">
      <c r="A158" s="35" t="s">
        <v>57</v>
      </c>
      <c r="E158" s="40" t="s">
        <v>250</v>
      </c>
    </row>
    <row r="159" spans="1:5" ht="255">
      <c r="A159" t="s">
        <v>59</v>
      </c>
      <c r="E159" s="39" t="s">
        <v>251</v>
      </c>
    </row>
    <row r="160" spans="1:13" ht="12.75">
      <c r="A160" t="s">
        <v>46</v>
      </c>
      <c r="C160" s="31" t="s">
        <v>252</v>
      </c>
      <c r="E160" s="33" t="s">
        <v>253</v>
      </c>
      <c r="J160" s="32">
        <f>0</f>
      </c>
      <c s="32">
        <f>0</f>
      </c>
      <c s="32">
        <f>0+L161+L165+L169+L173+L177+L181+L185</f>
      </c>
      <c s="32">
        <f>0+M161+M165+M169+M173+M177+M181+M185</f>
      </c>
    </row>
    <row r="161" spans="1:16" ht="12.75">
      <c r="A161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126</v>
      </c>
      <c s="37">
        <v>202.23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66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38.25">
      <c r="A163" s="35" t="s">
        <v>57</v>
      </c>
      <c r="E163" s="40" t="s">
        <v>257</v>
      </c>
    </row>
    <row r="164" spans="1:5" ht="140.25">
      <c r="A164" t="s">
        <v>59</v>
      </c>
      <c r="E164" s="39" t="s">
        <v>258</v>
      </c>
    </row>
    <row r="165" spans="1:16" ht="12.75">
      <c r="A165" t="s">
        <v>49</v>
      </c>
      <c s="34" t="s">
        <v>259</v>
      </c>
      <c s="34" t="s">
        <v>260</v>
      </c>
      <c s="35" t="s">
        <v>5</v>
      </c>
      <c s="6" t="s">
        <v>261</v>
      </c>
      <c s="36" t="s">
        <v>199</v>
      </c>
      <c s="37">
        <v>148.475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66</v>
      </c>
      <c>
        <f>(M165*21)/100</f>
      </c>
      <c t="s">
        <v>27</v>
      </c>
    </row>
    <row r="166" spans="1:5" ht="12.75">
      <c r="A166" s="35" t="s">
        <v>55</v>
      </c>
      <c r="E166" s="39" t="s">
        <v>262</v>
      </c>
    </row>
    <row r="167" spans="1:5" ht="38.25">
      <c r="A167" s="35" t="s">
        <v>57</v>
      </c>
      <c r="E167" s="40" t="s">
        <v>263</v>
      </c>
    </row>
    <row r="168" spans="1:5" ht="178.5">
      <c r="A168" t="s">
        <v>59</v>
      </c>
      <c r="E168" s="39" t="s">
        <v>264</v>
      </c>
    </row>
    <row r="169" spans="1:16" ht="12.75">
      <c r="A169" t="s">
        <v>49</v>
      </c>
      <c s="34" t="s">
        <v>265</v>
      </c>
      <c s="34" t="s">
        <v>266</v>
      </c>
      <c s="35" t="s">
        <v>5</v>
      </c>
      <c s="6" t="s">
        <v>267</v>
      </c>
      <c s="36" t="s">
        <v>199</v>
      </c>
      <c s="37">
        <v>12.825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66</v>
      </c>
      <c>
        <f>(M169*21)/100</f>
      </c>
      <c t="s">
        <v>27</v>
      </c>
    </row>
    <row r="170" spans="1:5" ht="12.75">
      <c r="A170" s="35" t="s">
        <v>55</v>
      </c>
      <c r="E170" s="39" t="s">
        <v>268</v>
      </c>
    </row>
    <row r="171" spans="1:5" ht="38.25">
      <c r="A171" s="35" t="s">
        <v>57</v>
      </c>
      <c r="E171" s="40" t="s">
        <v>269</v>
      </c>
    </row>
    <row r="172" spans="1:5" ht="178.5">
      <c r="A172" t="s">
        <v>59</v>
      </c>
      <c r="E172" s="39" t="s">
        <v>264</v>
      </c>
    </row>
    <row r="173" spans="1:16" ht="25.5">
      <c r="A173" t="s">
        <v>49</v>
      </c>
      <c s="34" t="s">
        <v>270</v>
      </c>
      <c s="34" t="s">
        <v>271</v>
      </c>
      <c s="35" t="s">
        <v>5</v>
      </c>
      <c s="6" t="s">
        <v>272</v>
      </c>
      <c s="36" t="s">
        <v>199</v>
      </c>
      <c s="37">
        <v>13.7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66</v>
      </c>
      <c>
        <f>(M173*21)/100</f>
      </c>
      <c t="s">
        <v>27</v>
      </c>
    </row>
    <row r="174" spans="1:5" ht="12.75">
      <c r="A174" s="35" t="s">
        <v>55</v>
      </c>
      <c r="E174" s="39" t="s">
        <v>273</v>
      </c>
    </row>
    <row r="175" spans="1:5" ht="38.25">
      <c r="A175" s="35" t="s">
        <v>57</v>
      </c>
      <c r="E175" s="40" t="s">
        <v>274</v>
      </c>
    </row>
    <row r="176" spans="1:5" ht="216.75">
      <c r="A176" t="s">
        <v>59</v>
      </c>
      <c r="E176" s="39" t="s">
        <v>275</v>
      </c>
    </row>
    <row r="177" spans="1:16" ht="12.75">
      <c r="A177" t="s">
        <v>49</v>
      </c>
      <c s="34" t="s">
        <v>276</v>
      </c>
      <c s="34" t="s">
        <v>277</v>
      </c>
      <c s="35" t="s">
        <v>5</v>
      </c>
      <c s="6" t="s">
        <v>278</v>
      </c>
      <c s="36" t="s">
        <v>120</v>
      </c>
      <c s="37">
        <v>14.56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66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38.25">
      <c r="A179" s="35" t="s">
        <v>57</v>
      </c>
      <c r="E179" s="40" t="s">
        <v>244</v>
      </c>
    </row>
    <row r="180" spans="1:5" ht="178.5">
      <c r="A180" t="s">
        <v>59</v>
      </c>
      <c r="E180" s="39" t="s">
        <v>279</v>
      </c>
    </row>
    <row r="181" spans="1:16" ht="12.75">
      <c r="A181" t="s">
        <v>49</v>
      </c>
      <c s="34" t="s">
        <v>280</v>
      </c>
      <c s="34" t="s">
        <v>281</v>
      </c>
      <c s="35" t="s">
        <v>5</v>
      </c>
      <c s="6" t="s">
        <v>282</v>
      </c>
      <c s="36" t="s">
        <v>53</v>
      </c>
      <c s="37">
        <v>3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66</v>
      </c>
      <c>
        <f>(M181*21)/100</f>
      </c>
      <c t="s">
        <v>27</v>
      </c>
    </row>
    <row r="182" spans="1:5" ht="12.75">
      <c r="A182" s="35" t="s">
        <v>55</v>
      </c>
      <c r="E182" s="39" t="s">
        <v>283</v>
      </c>
    </row>
    <row r="183" spans="1:5" ht="38.25">
      <c r="A183" s="35" t="s">
        <v>57</v>
      </c>
      <c r="E183" s="40" t="s">
        <v>284</v>
      </c>
    </row>
    <row r="184" spans="1:5" ht="127.5">
      <c r="A184" t="s">
        <v>59</v>
      </c>
      <c r="E184" s="39" t="s">
        <v>285</v>
      </c>
    </row>
    <row r="185" spans="1:16" ht="12.75">
      <c r="A185" t="s">
        <v>49</v>
      </c>
      <c s="34" t="s">
        <v>286</v>
      </c>
      <c s="34" t="s">
        <v>287</v>
      </c>
      <c s="35" t="s">
        <v>5</v>
      </c>
      <c s="6" t="s">
        <v>288</v>
      </c>
      <c s="36" t="s">
        <v>126</v>
      </c>
      <c s="37">
        <v>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66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38.25">
      <c r="A187" s="35" t="s">
        <v>57</v>
      </c>
      <c r="E187" s="40" t="s">
        <v>289</v>
      </c>
    </row>
    <row r="188" spans="1:5" ht="89.25">
      <c r="A188" t="s">
        <v>59</v>
      </c>
      <c r="E188" s="39" t="s">
        <v>290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293</v>
      </c>
      <c r="E8" s="30" t="s">
        <v>292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81</v>
      </c>
      <c r="E9" s="33" t="s">
        <v>174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193</v>
      </c>
      <c s="35" t="s">
        <v>5</v>
      </c>
      <c s="6" t="s">
        <v>194</v>
      </c>
      <c s="36" t="s">
        <v>126</v>
      </c>
      <c s="37">
        <v>59.5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57</v>
      </c>
      <c r="E12" s="40" t="s">
        <v>294</v>
      </c>
    </row>
    <row r="13" spans="1:5" ht="89.25">
      <c r="A13" t="s">
        <v>59</v>
      </c>
      <c r="E13" s="39" t="s">
        <v>191</v>
      </c>
    </row>
    <row r="14" spans="1:16" ht="25.5">
      <c r="A14" t="s">
        <v>49</v>
      </c>
      <c s="34" t="s">
        <v>27</v>
      </c>
      <c s="34" t="s">
        <v>295</v>
      </c>
      <c s="35" t="s">
        <v>5</v>
      </c>
      <c s="6" t="s">
        <v>296</v>
      </c>
      <c s="36" t="s">
        <v>199</v>
      </c>
      <c s="37">
        <v>350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57</v>
      </c>
      <c r="E16" s="40" t="s">
        <v>297</v>
      </c>
    </row>
    <row r="17" spans="1:5" ht="102">
      <c r="A17" t="s">
        <v>59</v>
      </c>
      <c r="E17" s="39" t="s">
        <v>298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299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299</v>
      </c>
      <c r="E4" s="26" t="s">
        <v>300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COUNTIFS(L8:L407,"=0",A8:A407,"P")+COUNTIFS(L8:L407,"",A8:A407,"P")+SUM(Q8:Q407)</f>
      </c>
    </row>
    <row r="8" spans="1:13" ht="12.75">
      <c r="A8" t="s">
        <v>44</v>
      </c>
      <c r="C8" s="28" t="s">
        <v>303</v>
      </c>
      <c r="E8" s="30" t="s">
        <v>302</v>
      </c>
      <c r="J8" s="29">
        <f>0+J9+J30+J67+J116+J149+J174+J219+J268+J305+J310</f>
      </c>
      <c s="29">
        <f>0+K9+K30+K67+K116+K149+K174+K219+K268+K305+K310</f>
      </c>
      <c s="29">
        <f>0+L9+L30+L67+L116+L149+L174+L219+L268+L305+L310</f>
      </c>
      <c s="29">
        <f>0+M9+M30+M67+M116+M149+M174+M219+M268+M305+M310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304</v>
      </c>
      <c s="35" t="s">
        <v>5</v>
      </c>
      <c s="6" t="s">
        <v>305</v>
      </c>
      <c s="36" t="s">
        <v>306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307</v>
      </c>
    </row>
    <row r="12" spans="1:5" ht="38.25">
      <c r="A12" s="35" t="s">
        <v>57</v>
      </c>
      <c r="E12" s="40" t="s">
        <v>308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309</v>
      </c>
      <c s="35" t="s">
        <v>5</v>
      </c>
      <c s="6" t="s">
        <v>310</v>
      </c>
      <c s="36" t="s">
        <v>306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38.25">
      <c r="A15" s="35" t="s">
        <v>55</v>
      </c>
      <c r="E15" s="39" t="s">
        <v>311</v>
      </c>
    </row>
    <row r="16" spans="1:5" ht="38.25">
      <c r="A16" s="35" t="s">
        <v>57</v>
      </c>
      <c r="E16" s="40" t="s">
        <v>308</v>
      </c>
    </row>
    <row r="17" spans="1:5" ht="38.25">
      <c r="A17" t="s">
        <v>59</v>
      </c>
      <c r="E17" s="39" t="s">
        <v>312</v>
      </c>
    </row>
    <row r="18" spans="1:16" ht="12.75">
      <c r="A18" t="s">
        <v>49</v>
      </c>
      <c s="34" t="s">
        <v>26</v>
      </c>
      <c s="34" t="s">
        <v>313</v>
      </c>
      <c s="35" t="s">
        <v>5</v>
      </c>
      <c s="6" t="s">
        <v>314</v>
      </c>
      <c s="36" t="s">
        <v>126</v>
      </c>
      <c s="37">
        <v>38.112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38.25">
      <c r="A19" s="35" t="s">
        <v>55</v>
      </c>
      <c r="E19" s="39" t="s">
        <v>315</v>
      </c>
    </row>
    <row r="20" spans="1:5" ht="38.25">
      <c r="A20" s="35" t="s">
        <v>57</v>
      </c>
      <c r="E20" s="40" t="s">
        <v>316</v>
      </c>
    </row>
    <row r="21" spans="1:5" ht="12.75">
      <c r="A21" t="s">
        <v>59</v>
      </c>
      <c r="E21" s="39" t="s">
        <v>317</v>
      </c>
    </row>
    <row r="22" spans="1:16" ht="12.75">
      <c r="A22" t="s">
        <v>49</v>
      </c>
      <c s="34" t="s">
        <v>75</v>
      </c>
      <c s="34" t="s">
        <v>318</v>
      </c>
      <c s="35" t="s">
        <v>5</v>
      </c>
      <c s="6" t="s">
        <v>319</v>
      </c>
      <c s="36" t="s">
        <v>65</v>
      </c>
      <c s="37">
        <v>11.05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14.75">
      <c r="A23" s="35" t="s">
        <v>55</v>
      </c>
      <c r="E23" s="39" t="s">
        <v>320</v>
      </c>
    </row>
    <row r="24" spans="1:5" ht="38.25">
      <c r="A24" s="35" t="s">
        <v>57</v>
      </c>
      <c r="E24" s="40" t="s">
        <v>321</v>
      </c>
    </row>
    <row r="25" spans="1:5" ht="204">
      <c r="A25" t="s">
        <v>59</v>
      </c>
      <c r="E25" s="39" t="s">
        <v>322</v>
      </c>
    </row>
    <row r="26" spans="1:16" ht="12.75">
      <c r="A26" t="s">
        <v>49</v>
      </c>
      <c s="34" t="s">
        <v>81</v>
      </c>
      <c s="34" t="s">
        <v>51</v>
      </c>
      <c s="35" t="s">
        <v>5</v>
      </c>
      <c s="6" t="s">
        <v>52</v>
      </c>
      <c s="36" t="s">
        <v>323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57</v>
      </c>
      <c r="E28" s="40" t="s">
        <v>324</v>
      </c>
    </row>
    <row r="29" spans="1:5" ht="51">
      <c r="A29" t="s">
        <v>59</v>
      </c>
      <c r="E29" s="39" t="s">
        <v>325</v>
      </c>
    </row>
    <row r="30" spans="1:13" ht="12.75">
      <c r="A30" t="s">
        <v>46</v>
      </c>
      <c r="C30" s="31" t="s">
        <v>61</v>
      </c>
      <c r="E30" s="33" t="s">
        <v>62</v>
      </c>
      <c r="J30" s="32">
        <f>0</f>
      </c>
      <c s="32">
        <f>0</f>
      </c>
      <c s="32">
        <f>0+L31+L35+L39+L43+L47+L51+L55+L59+L63</f>
      </c>
      <c s="32">
        <f>0+M31+M35+M39+M43+M47+M51+M55+M59+M63</f>
      </c>
    </row>
    <row r="31" spans="1:16" ht="12.75">
      <c r="A31" t="s">
        <v>49</v>
      </c>
      <c s="34" t="s">
        <v>86</v>
      </c>
      <c s="34" t="s">
        <v>326</v>
      </c>
      <c s="35" t="s">
        <v>5</v>
      </c>
      <c s="6" t="s">
        <v>327</v>
      </c>
      <c s="36" t="s">
        <v>306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38.25">
      <c r="A32" s="35" t="s">
        <v>55</v>
      </c>
      <c r="E32" s="39" t="s">
        <v>328</v>
      </c>
    </row>
    <row r="33" spans="1:5" ht="38.25">
      <c r="A33" s="35" t="s">
        <v>57</v>
      </c>
      <c r="E33" s="40" t="s">
        <v>329</v>
      </c>
    </row>
    <row r="34" spans="1:5" ht="12.75">
      <c r="A34" t="s">
        <v>59</v>
      </c>
      <c r="E34" s="39" t="s">
        <v>330</v>
      </c>
    </row>
    <row r="35" spans="1:16" ht="38.25">
      <c r="A35" t="s">
        <v>49</v>
      </c>
      <c s="34" t="s">
        <v>91</v>
      </c>
      <c s="34" t="s">
        <v>69</v>
      </c>
      <c s="35" t="s">
        <v>70</v>
      </c>
      <c s="6" t="s">
        <v>71</v>
      </c>
      <c s="36" t="s">
        <v>65</v>
      </c>
      <c s="37">
        <v>1721.055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76.5">
      <c r="A36" s="35" t="s">
        <v>55</v>
      </c>
      <c r="E36" s="39" t="s">
        <v>331</v>
      </c>
    </row>
    <row r="37" spans="1:5" ht="38.25">
      <c r="A37" s="35" t="s">
        <v>57</v>
      </c>
      <c r="E37" s="40" t="s">
        <v>332</v>
      </c>
    </row>
    <row r="38" spans="1:5" ht="127.5">
      <c r="A38" t="s">
        <v>59</v>
      </c>
      <c r="E38" s="39" t="s">
        <v>74</v>
      </c>
    </row>
    <row r="39" spans="1:16" ht="38.25">
      <c r="A39" t="s">
        <v>49</v>
      </c>
      <c s="34" t="s">
        <v>96</v>
      </c>
      <c s="34" t="s">
        <v>76</v>
      </c>
      <c s="35" t="s">
        <v>77</v>
      </c>
      <c s="6" t="s">
        <v>78</v>
      </c>
      <c s="36" t="s">
        <v>65</v>
      </c>
      <c s="37">
        <v>20.416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51">
      <c r="A40" s="35" t="s">
        <v>55</v>
      </c>
      <c r="E40" s="39" t="s">
        <v>333</v>
      </c>
    </row>
    <row r="41" spans="1:5" ht="38.25">
      <c r="A41" s="35" t="s">
        <v>57</v>
      </c>
      <c r="E41" s="40" t="s">
        <v>334</v>
      </c>
    </row>
    <row r="42" spans="1:5" ht="127.5">
      <c r="A42" t="s">
        <v>59</v>
      </c>
      <c r="E42" s="39" t="s">
        <v>74</v>
      </c>
    </row>
    <row r="43" spans="1:16" ht="38.25">
      <c r="A43" t="s">
        <v>49</v>
      </c>
      <c s="34" t="s">
        <v>101</v>
      </c>
      <c s="34" t="s">
        <v>82</v>
      </c>
      <c s="35" t="s">
        <v>83</v>
      </c>
      <c s="6" t="s">
        <v>84</v>
      </c>
      <c s="36" t="s">
        <v>65</v>
      </c>
      <c s="37">
        <v>3.727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51">
      <c r="A44" s="35" t="s">
        <v>55</v>
      </c>
      <c r="E44" s="39" t="s">
        <v>335</v>
      </c>
    </row>
    <row r="45" spans="1:5" ht="38.25">
      <c r="A45" s="35" t="s">
        <v>57</v>
      </c>
      <c r="E45" s="40" t="s">
        <v>336</v>
      </c>
    </row>
    <row r="46" spans="1:5" ht="127.5">
      <c r="A46" t="s">
        <v>59</v>
      </c>
      <c r="E46" s="39" t="s">
        <v>74</v>
      </c>
    </row>
    <row r="47" spans="1:16" ht="38.25">
      <c r="A47" t="s">
        <v>49</v>
      </c>
      <c s="34" t="s">
        <v>106</v>
      </c>
      <c s="34" t="s">
        <v>337</v>
      </c>
      <c s="35" t="s">
        <v>338</v>
      </c>
      <c s="6" t="s">
        <v>84</v>
      </c>
      <c s="36" t="s">
        <v>65</v>
      </c>
      <c s="37">
        <v>77.839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51">
      <c r="A48" s="35" t="s">
        <v>55</v>
      </c>
      <c r="E48" s="39" t="s">
        <v>339</v>
      </c>
    </row>
    <row r="49" spans="1:5" ht="38.25">
      <c r="A49" s="35" t="s">
        <v>57</v>
      </c>
      <c r="E49" s="40" t="s">
        <v>340</v>
      </c>
    </row>
    <row r="50" spans="1:5" ht="127.5">
      <c r="A50" t="s">
        <v>59</v>
      </c>
      <c r="E50" s="39" t="s">
        <v>74</v>
      </c>
    </row>
    <row r="51" spans="1:16" ht="38.25">
      <c r="A51" t="s">
        <v>49</v>
      </c>
      <c s="34" t="s">
        <v>111</v>
      </c>
      <c s="34" t="s">
        <v>341</v>
      </c>
      <c s="35" t="s">
        <v>342</v>
      </c>
      <c s="6" t="s">
        <v>343</v>
      </c>
      <c s="36" t="s">
        <v>65</v>
      </c>
      <c s="37">
        <v>0.133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51">
      <c r="A52" s="35" t="s">
        <v>55</v>
      </c>
      <c r="E52" s="39" t="s">
        <v>344</v>
      </c>
    </row>
    <row r="53" spans="1:5" ht="38.25">
      <c r="A53" s="35" t="s">
        <v>57</v>
      </c>
      <c r="E53" s="40" t="s">
        <v>345</v>
      </c>
    </row>
    <row r="54" spans="1:5" ht="127.5">
      <c r="A54" t="s">
        <v>59</v>
      </c>
      <c r="E54" s="39" t="s">
        <v>74</v>
      </c>
    </row>
    <row r="55" spans="1:16" ht="38.25">
      <c r="A55" t="s">
        <v>49</v>
      </c>
      <c s="34" t="s">
        <v>117</v>
      </c>
      <c s="34" t="s">
        <v>346</v>
      </c>
      <c s="35" t="s">
        <v>347</v>
      </c>
      <c s="6" t="s">
        <v>348</v>
      </c>
      <c s="36" t="s">
        <v>65</v>
      </c>
      <c s="37">
        <v>297.662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51">
      <c r="A56" s="35" t="s">
        <v>55</v>
      </c>
      <c r="E56" s="39" t="s">
        <v>349</v>
      </c>
    </row>
    <row r="57" spans="1:5" ht="38.25">
      <c r="A57" s="35" t="s">
        <v>57</v>
      </c>
      <c r="E57" s="40" t="s">
        <v>350</v>
      </c>
    </row>
    <row r="58" spans="1:5" ht="127.5">
      <c r="A58" t="s">
        <v>59</v>
      </c>
      <c r="E58" s="39" t="s">
        <v>74</v>
      </c>
    </row>
    <row r="59" spans="1:16" ht="38.25">
      <c r="A59" t="s">
        <v>49</v>
      </c>
      <c s="34" t="s">
        <v>123</v>
      </c>
      <c s="34" t="s">
        <v>351</v>
      </c>
      <c s="35" t="s">
        <v>352</v>
      </c>
      <c s="6" t="s">
        <v>353</v>
      </c>
      <c s="36" t="s">
        <v>65</v>
      </c>
      <c s="37">
        <v>2.466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38.25">
      <c r="A60" s="35" t="s">
        <v>55</v>
      </c>
      <c r="E60" s="39" t="s">
        <v>354</v>
      </c>
    </row>
    <row r="61" spans="1:5" ht="38.25">
      <c r="A61" s="35" t="s">
        <v>57</v>
      </c>
      <c r="E61" s="40" t="s">
        <v>355</v>
      </c>
    </row>
    <row r="62" spans="1:5" ht="127.5">
      <c r="A62" t="s">
        <v>59</v>
      </c>
      <c r="E62" s="39" t="s">
        <v>74</v>
      </c>
    </row>
    <row r="63" spans="1:16" ht="38.25">
      <c r="A63" t="s">
        <v>49</v>
      </c>
      <c s="34" t="s">
        <v>129</v>
      </c>
      <c s="34" t="s">
        <v>356</v>
      </c>
      <c s="35" t="s">
        <v>357</v>
      </c>
      <c s="6" t="s">
        <v>358</v>
      </c>
      <c s="36" t="s">
        <v>65</v>
      </c>
      <c s="37">
        <v>0.299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51">
      <c r="A64" s="35" t="s">
        <v>55</v>
      </c>
      <c r="E64" s="39" t="s">
        <v>359</v>
      </c>
    </row>
    <row r="65" spans="1:5" ht="38.25">
      <c r="A65" s="35" t="s">
        <v>57</v>
      </c>
      <c r="E65" s="40" t="s">
        <v>360</v>
      </c>
    </row>
    <row r="66" spans="1:5" ht="127.5">
      <c r="A66" t="s">
        <v>59</v>
      </c>
      <c r="E66" s="39" t="s">
        <v>74</v>
      </c>
    </row>
    <row r="67" spans="1:13" ht="12.75">
      <c r="A67" t="s">
        <v>46</v>
      </c>
      <c r="C67" s="31" t="s">
        <v>50</v>
      </c>
      <c r="E67" s="33" t="s">
        <v>116</v>
      </c>
      <c r="J67" s="32">
        <f>0</f>
      </c>
      <c s="32">
        <f>0</f>
      </c>
      <c s="32">
        <f>0+L68+L72+L76+L80+L84+L88+L92+L96+L100+L104+L108+L112</f>
      </c>
      <c s="32">
        <f>0+M68+M72+M76+M80+M84+M88+M92+M96+M100+M104+M108+M112</f>
      </c>
    </row>
    <row r="68" spans="1:16" ht="25.5">
      <c r="A68" t="s">
        <v>49</v>
      </c>
      <c s="34" t="s">
        <v>134</v>
      </c>
      <c s="34" t="s">
        <v>361</v>
      </c>
      <c s="35" t="s">
        <v>5</v>
      </c>
      <c s="6" t="s">
        <v>362</v>
      </c>
      <c s="36" t="s">
        <v>199</v>
      </c>
      <c s="37">
        <v>58.9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25.5">
      <c r="A69" s="35" t="s">
        <v>55</v>
      </c>
      <c r="E69" s="39" t="s">
        <v>363</v>
      </c>
    </row>
    <row r="70" spans="1:5" ht="38.25">
      <c r="A70" s="35" t="s">
        <v>57</v>
      </c>
      <c r="E70" s="40" t="s">
        <v>364</v>
      </c>
    </row>
    <row r="71" spans="1:5" ht="63.75">
      <c r="A71" t="s">
        <v>59</v>
      </c>
      <c r="E71" s="39" t="s">
        <v>365</v>
      </c>
    </row>
    <row r="72" spans="1:16" ht="12.75">
      <c r="A72" t="s">
        <v>49</v>
      </c>
      <c s="34" t="s">
        <v>139</v>
      </c>
      <c s="34" t="s">
        <v>366</v>
      </c>
      <c s="35" t="s">
        <v>5</v>
      </c>
      <c s="6" t="s">
        <v>367</v>
      </c>
      <c s="36" t="s">
        <v>126</v>
      </c>
      <c s="37">
        <v>36.578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51">
      <c r="A73" s="35" t="s">
        <v>55</v>
      </c>
      <c r="E73" s="39" t="s">
        <v>368</v>
      </c>
    </row>
    <row r="74" spans="1:5" ht="38.25">
      <c r="A74" s="35" t="s">
        <v>57</v>
      </c>
      <c r="E74" s="40" t="s">
        <v>369</v>
      </c>
    </row>
    <row r="75" spans="1:5" ht="25.5">
      <c r="A75" t="s">
        <v>59</v>
      </c>
      <c r="E75" s="39" t="s">
        <v>370</v>
      </c>
    </row>
    <row r="76" spans="1:16" ht="12.75">
      <c r="A76" t="s">
        <v>49</v>
      </c>
      <c s="34" t="s">
        <v>145</v>
      </c>
      <c s="34" t="s">
        <v>371</v>
      </c>
      <c s="35" t="s">
        <v>5</v>
      </c>
      <c s="6" t="s">
        <v>372</v>
      </c>
      <c s="36" t="s">
        <v>126</v>
      </c>
      <c s="37">
        <v>1175.49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02">
      <c r="A77" s="35" t="s">
        <v>55</v>
      </c>
      <c r="E77" s="39" t="s">
        <v>373</v>
      </c>
    </row>
    <row r="78" spans="1:5" ht="63.75">
      <c r="A78" s="35" t="s">
        <v>57</v>
      </c>
      <c r="E78" s="40" t="s">
        <v>374</v>
      </c>
    </row>
    <row r="79" spans="1:5" ht="191.25">
      <c r="A79" t="s">
        <v>59</v>
      </c>
      <c r="E79" s="39" t="s">
        <v>375</v>
      </c>
    </row>
    <row r="80" spans="1:16" ht="12.75">
      <c r="A80" t="s">
        <v>49</v>
      </c>
      <c s="34" t="s">
        <v>151</v>
      </c>
      <c s="34" t="s">
        <v>376</v>
      </c>
      <c s="35" t="s">
        <v>5</v>
      </c>
      <c s="6" t="s">
        <v>377</v>
      </c>
      <c s="36" t="s">
        <v>53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25.5">
      <c r="A81" s="35" t="s">
        <v>55</v>
      </c>
      <c r="E81" s="39" t="s">
        <v>378</v>
      </c>
    </row>
    <row r="82" spans="1:5" ht="38.25">
      <c r="A82" s="35" t="s">
        <v>57</v>
      </c>
      <c r="E82" s="40" t="s">
        <v>379</v>
      </c>
    </row>
    <row r="83" spans="1:5" ht="63.75">
      <c r="A83" t="s">
        <v>59</v>
      </c>
      <c r="E83" s="39" t="s">
        <v>380</v>
      </c>
    </row>
    <row r="84" spans="1:16" ht="12.75">
      <c r="A84" t="s">
        <v>49</v>
      </c>
      <c s="34" t="s">
        <v>156</v>
      </c>
      <c s="34" t="s">
        <v>381</v>
      </c>
      <c s="35" t="s">
        <v>5</v>
      </c>
      <c s="6" t="s">
        <v>382</v>
      </c>
      <c s="36" t="s">
        <v>126</v>
      </c>
      <c s="37">
        <v>355.94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55</v>
      </c>
      <c r="E85" s="39" t="s">
        <v>383</v>
      </c>
    </row>
    <row r="86" spans="1:5" ht="38.25">
      <c r="A86" s="35" t="s">
        <v>57</v>
      </c>
      <c r="E86" s="40" t="s">
        <v>384</v>
      </c>
    </row>
    <row r="87" spans="1:5" ht="127.5">
      <c r="A87" t="s">
        <v>59</v>
      </c>
      <c r="E87" s="39" t="s">
        <v>385</v>
      </c>
    </row>
    <row r="88" spans="1:16" ht="12.75">
      <c r="A88" t="s">
        <v>49</v>
      </c>
      <c s="34" t="s">
        <v>163</v>
      </c>
      <c s="34" t="s">
        <v>386</v>
      </c>
      <c s="35" t="s">
        <v>5</v>
      </c>
      <c s="6" t="s">
        <v>387</v>
      </c>
      <c s="36" t="s">
        <v>126</v>
      </c>
      <c s="37">
        <v>0.222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66</v>
      </c>
      <c>
        <f>(M88*21)/100</f>
      </c>
      <c t="s">
        <v>27</v>
      </c>
    </row>
    <row r="89" spans="1:5" ht="25.5">
      <c r="A89" s="35" t="s">
        <v>55</v>
      </c>
      <c r="E89" s="39" t="s">
        <v>388</v>
      </c>
    </row>
    <row r="90" spans="1:5" ht="38.25">
      <c r="A90" s="35" t="s">
        <v>57</v>
      </c>
      <c r="E90" s="40" t="s">
        <v>389</v>
      </c>
    </row>
    <row r="91" spans="1:5" ht="165.75">
      <c r="A91" t="s">
        <v>59</v>
      </c>
      <c r="E91" s="39" t="s">
        <v>390</v>
      </c>
    </row>
    <row r="92" spans="1:16" ht="12.75">
      <c r="A92" t="s">
        <v>49</v>
      </c>
      <c s="34" t="s">
        <v>169</v>
      </c>
      <c s="34" t="s">
        <v>391</v>
      </c>
      <c s="35" t="s">
        <v>5</v>
      </c>
      <c s="6" t="s">
        <v>392</v>
      </c>
      <c s="36" t="s">
        <v>126</v>
      </c>
      <c s="37">
        <v>355.94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66</v>
      </c>
      <c>
        <f>(M92*21)/100</f>
      </c>
      <c t="s">
        <v>27</v>
      </c>
    </row>
    <row r="93" spans="1:5" ht="38.25">
      <c r="A93" s="35" t="s">
        <v>55</v>
      </c>
      <c r="E93" s="39" t="s">
        <v>393</v>
      </c>
    </row>
    <row r="94" spans="1:5" ht="38.25">
      <c r="A94" s="35" t="s">
        <v>57</v>
      </c>
      <c r="E94" s="40" t="s">
        <v>384</v>
      </c>
    </row>
    <row r="95" spans="1:5" ht="165.75">
      <c r="A95" t="s">
        <v>59</v>
      </c>
      <c r="E95" s="39" t="s">
        <v>394</v>
      </c>
    </row>
    <row r="96" spans="1:16" ht="12.75">
      <c r="A96" t="s">
        <v>49</v>
      </c>
      <c s="34" t="s">
        <v>175</v>
      </c>
      <c s="34" t="s">
        <v>395</v>
      </c>
      <c s="35" t="s">
        <v>5</v>
      </c>
      <c s="6" t="s">
        <v>396</v>
      </c>
      <c s="36" t="s">
        <v>120</v>
      </c>
      <c s="37">
        <v>497.936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55</v>
      </c>
      <c r="E97" s="39" t="s">
        <v>397</v>
      </c>
    </row>
    <row r="98" spans="1:5" ht="38.25">
      <c r="A98" s="35" t="s">
        <v>57</v>
      </c>
      <c r="E98" s="40" t="s">
        <v>398</v>
      </c>
    </row>
    <row r="99" spans="1:5" ht="12.75">
      <c r="A99" t="s">
        <v>59</v>
      </c>
      <c r="E99" s="39" t="s">
        <v>399</v>
      </c>
    </row>
    <row r="100" spans="1:16" ht="12.75">
      <c r="A100" t="s">
        <v>49</v>
      </c>
      <c s="34" t="s">
        <v>181</v>
      </c>
      <c s="34" t="s">
        <v>140</v>
      </c>
      <c s="35" t="s">
        <v>5</v>
      </c>
      <c s="6" t="s">
        <v>141</v>
      </c>
      <c s="36" t="s">
        <v>120</v>
      </c>
      <c s="37">
        <v>155.736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66</v>
      </c>
      <c>
        <f>(M100*21)/100</f>
      </c>
      <c t="s">
        <v>27</v>
      </c>
    </row>
    <row r="101" spans="1:5" ht="12.75">
      <c r="A101" s="35" t="s">
        <v>55</v>
      </c>
      <c r="E101" s="39" t="s">
        <v>400</v>
      </c>
    </row>
    <row r="102" spans="1:5" ht="38.25">
      <c r="A102" s="35" t="s">
        <v>57</v>
      </c>
      <c r="E102" s="40" t="s">
        <v>401</v>
      </c>
    </row>
    <row r="103" spans="1:5" ht="25.5">
      <c r="A103" t="s">
        <v>59</v>
      </c>
      <c r="E103" s="39" t="s">
        <v>402</v>
      </c>
    </row>
    <row r="104" spans="1:16" ht="12.75">
      <c r="A104" t="s">
        <v>49</v>
      </c>
      <c s="34" t="s">
        <v>187</v>
      </c>
      <c s="34" t="s">
        <v>403</v>
      </c>
      <c s="35" t="s">
        <v>5</v>
      </c>
      <c s="6" t="s">
        <v>404</v>
      </c>
      <c s="36" t="s">
        <v>120</v>
      </c>
      <c s="37">
        <v>342.2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66</v>
      </c>
      <c>
        <f>(M104*21)/100</f>
      </c>
      <c t="s">
        <v>27</v>
      </c>
    </row>
    <row r="105" spans="1:5" ht="12.75">
      <c r="A105" s="35" t="s">
        <v>55</v>
      </c>
      <c r="E105" s="39" t="s">
        <v>400</v>
      </c>
    </row>
    <row r="106" spans="1:5" ht="38.25">
      <c r="A106" s="35" t="s">
        <v>57</v>
      </c>
      <c r="E106" s="40" t="s">
        <v>405</v>
      </c>
    </row>
    <row r="107" spans="1:5" ht="25.5">
      <c r="A107" t="s">
        <v>59</v>
      </c>
      <c r="E107" s="39" t="s">
        <v>406</v>
      </c>
    </row>
    <row r="108" spans="1:16" ht="12.75">
      <c r="A108" t="s">
        <v>49</v>
      </c>
      <c s="34" t="s">
        <v>192</v>
      </c>
      <c s="34" t="s">
        <v>407</v>
      </c>
      <c s="35" t="s">
        <v>5</v>
      </c>
      <c s="6" t="s">
        <v>408</v>
      </c>
      <c s="36" t="s">
        <v>120</v>
      </c>
      <c s="37">
        <v>497.936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66</v>
      </c>
      <c>
        <f>(M108*21)/100</f>
      </c>
      <c t="s">
        <v>27</v>
      </c>
    </row>
    <row r="109" spans="1:5" ht="12.75">
      <c r="A109" s="35" t="s">
        <v>55</v>
      </c>
      <c r="E109" s="39" t="s">
        <v>409</v>
      </c>
    </row>
    <row r="110" spans="1:5" ht="38.25">
      <c r="A110" s="35" t="s">
        <v>57</v>
      </c>
      <c r="E110" s="40" t="s">
        <v>398</v>
      </c>
    </row>
    <row r="111" spans="1:5" ht="25.5">
      <c r="A111" t="s">
        <v>59</v>
      </c>
      <c r="E111" s="39" t="s">
        <v>410</v>
      </c>
    </row>
    <row r="112" spans="1:16" ht="12.75">
      <c r="A112" t="s">
        <v>49</v>
      </c>
      <c s="34" t="s">
        <v>196</v>
      </c>
      <c s="34" t="s">
        <v>411</v>
      </c>
      <c s="35" t="s">
        <v>5</v>
      </c>
      <c s="6" t="s">
        <v>412</v>
      </c>
      <c s="36" t="s">
        <v>120</v>
      </c>
      <c s="37">
        <v>155.736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66</v>
      </c>
      <c>
        <f>(M112*21)/100</f>
      </c>
      <c t="s">
        <v>27</v>
      </c>
    </row>
    <row r="113" spans="1:5" ht="51">
      <c r="A113" s="35" t="s">
        <v>55</v>
      </c>
      <c r="E113" s="39" t="s">
        <v>413</v>
      </c>
    </row>
    <row r="114" spans="1:5" ht="38.25">
      <c r="A114" s="35" t="s">
        <v>57</v>
      </c>
      <c r="E114" s="40" t="s">
        <v>401</v>
      </c>
    </row>
    <row r="115" spans="1:5" ht="25.5">
      <c r="A115" t="s">
        <v>59</v>
      </c>
      <c r="E115" s="39" t="s">
        <v>414</v>
      </c>
    </row>
    <row r="116" spans="1:13" ht="12.75">
      <c r="A116" t="s">
        <v>46</v>
      </c>
      <c r="C116" s="31" t="s">
        <v>27</v>
      </c>
      <c r="E116" s="33" t="s">
        <v>144</v>
      </c>
      <c r="J116" s="32">
        <f>0</f>
      </c>
      <c s="32">
        <f>0</f>
      </c>
      <c s="32">
        <f>0+L117+L121+L125+L129+L133+L137+L141+L145</f>
      </c>
      <c s="32">
        <f>0+M117+M121+M125+M129+M133+M137+M141+M145</f>
      </c>
    </row>
    <row r="117" spans="1:16" ht="12.75">
      <c r="A117" t="s">
        <v>49</v>
      </c>
      <c s="34" t="s">
        <v>202</v>
      </c>
      <c s="34" t="s">
        <v>415</v>
      </c>
      <c s="35" t="s">
        <v>5</v>
      </c>
      <c s="6" t="s">
        <v>416</v>
      </c>
      <c s="36" t="s">
        <v>120</v>
      </c>
      <c s="37">
        <v>30.24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66</v>
      </c>
      <c>
        <f>(M117*21)/100</f>
      </c>
      <c t="s">
        <v>27</v>
      </c>
    </row>
    <row r="118" spans="1:5" ht="25.5">
      <c r="A118" s="35" t="s">
        <v>55</v>
      </c>
      <c r="E118" s="39" t="s">
        <v>417</v>
      </c>
    </row>
    <row r="119" spans="1:5" ht="38.25">
      <c r="A119" s="35" t="s">
        <v>57</v>
      </c>
      <c r="E119" s="40" t="s">
        <v>418</v>
      </c>
    </row>
    <row r="120" spans="1:5" ht="38.25">
      <c r="A120" t="s">
        <v>59</v>
      </c>
      <c r="E120" s="39" t="s">
        <v>419</v>
      </c>
    </row>
    <row r="121" spans="1:16" ht="12.75">
      <c r="A121" t="s">
        <v>49</v>
      </c>
      <c s="34" t="s">
        <v>207</v>
      </c>
      <c s="34" t="s">
        <v>420</v>
      </c>
      <c s="35" t="s">
        <v>5</v>
      </c>
      <c s="6" t="s">
        <v>421</v>
      </c>
      <c s="36" t="s">
        <v>199</v>
      </c>
      <c s="37">
        <v>248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66</v>
      </c>
      <c>
        <f>(M121*21)/100</f>
      </c>
      <c t="s">
        <v>27</v>
      </c>
    </row>
    <row r="122" spans="1:5" ht="12.75">
      <c r="A122" s="35" t="s">
        <v>55</v>
      </c>
      <c r="E122" s="39" t="s">
        <v>422</v>
      </c>
    </row>
    <row r="123" spans="1:5" ht="38.25">
      <c r="A123" s="35" t="s">
        <v>57</v>
      </c>
      <c r="E123" s="40" t="s">
        <v>423</v>
      </c>
    </row>
    <row r="124" spans="1:5" ht="51">
      <c r="A124" t="s">
        <v>59</v>
      </c>
      <c r="E124" s="39" t="s">
        <v>424</v>
      </c>
    </row>
    <row r="125" spans="1:16" ht="12.75">
      <c r="A125" t="s">
        <v>49</v>
      </c>
      <c s="34" t="s">
        <v>212</v>
      </c>
      <c s="34" t="s">
        <v>425</v>
      </c>
      <c s="35" t="s">
        <v>5</v>
      </c>
      <c s="6" t="s">
        <v>426</v>
      </c>
      <c s="36" t="s">
        <v>199</v>
      </c>
      <c s="37">
        <v>76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66</v>
      </c>
      <c>
        <f>(M125*21)/100</f>
      </c>
      <c t="s">
        <v>27</v>
      </c>
    </row>
    <row r="126" spans="1:5" ht="25.5">
      <c r="A126" s="35" t="s">
        <v>55</v>
      </c>
      <c r="E126" s="39" t="s">
        <v>427</v>
      </c>
    </row>
    <row r="127" spans="1:5" ht="38.25">
      <c r="A127" s="35" t="s">
        <v>57</v>
      </c>
      <c r="E127" s="40" t="s">
        <v>428</v>
      </c>
    </row>
    <row r="128" spans="1:5" ht="114.75">
      <c r="A128" t="s">
        <v>59</v>
      </c>
      <c r="E128" s="39" t="s">
        <v>429</v>
      </c>
    </row>
    <row r="129" spans="1:16" ht="12.75">
      <c r="A129" t="s">
        <v>49</v>
      </c>
      <c s="34" t="s">
        <v>216</v>
      </c>
      <c s="34" t="s">
        <v>430</v>
      </c>
      <c s="35" t="s">
        <v>5</v>
      </c>
      <c s="6" t="s">
        <v>431</v>
      </c>
      <c s="36" t="s">
        <v>199</v>
      </c>
      <c s="37">
        <v>54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66</v>
      </c>
      <c>
        <f>(M129*21)/100</f>
      </c>
      <c t="s">
        <v>27</v>
      </c>
    </row>
    <row r="130" spans="1:5" ht="25.5">
      <c r="A130" s="35" t="s">
        <v>55</v>
      </c>
      <c r="E130" s="39" t="s">
        <v>427</v>
      </c>
    </row>
    <row r="131" spans="1:5" ht="38.25">
      <c r="A131" s="35" t="s">
        <v>57</v>
      </c>
      <c r="E131" s="40" t="s">
        <v>432</v>
      </c>
    </row>
    <row r="132" spans="1:5" ht="114.75">
      <c r="A132" t="s">
        <v>59</v>
      </c>
      <c r="E132" s="39" t="s">
        <v>429</v>
      </c>
    </row>
    <row r="133" spans="1:16" ht="12.75">
      <c r="A133" t="s">
        <v>49</v>
      </c>
      <c s="34" t="s">
        <v>221</v>
      </c>
      <c s="34" t="s">
        <v>433</v>
      </c>
      <c s="35" t="s">
        <v>5</v>
      </c>
      <c s="6" t="s">
        <v>434</v>
      </c>
      <c s="36" t="s">
        <v>199</v>
      </c>
      <c s="37">
        <v>110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66</v>
      </c>
      <c>
        <f>(M133*21)/100</f>
      </c>
      <c t="s">
        <v>27</v>
      </c>
    </row>
    <row r="134" spans="1:5" ht="25.5">
      <c r="A134" s="35" t="s">
        <v>55</v>
      </c>
      <c r="E134" s="39" t="s">
        <v>427</v>
      </c>
    </row>
    <row r="135" spans="1:5" ht="38.25">
      <c r="A135" s="35" t="s">
        <v>57</v>
      </c>
      <c r="E135" s="40" t="s">
        <v>435</v>
      </c>
    </row>
    <row r="136" spans="1:5" ht="114.75">
      <c r="A136" t="s">
        <v>59</v>
      </c>
      <c r="E136" s="39" t="s">
        <v>429</v>
      </c>
    </row>
    <row r="137" spans="1:16" ht="12.75">
      <c r="A137" t="s">
        <v>49</v>
      </c>
      <c s="34" t="s">
        <v>225</v>
      </c>
      <c s="34" t="s">
        <v>152</v>
      </c>
      <c s="35" t="s">
        <v>5</v>
      </c>
      <c s="6" t="s">
        <v>153</v>
      </c>
      <c s="36" t="s">
        <v>126</v>
      </c>
      <c s="37">
        <v>59.42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66</v>
      </c>
      <c>
        <f>(M137*21)/100</f>
      </c>
      <c t="s">
        <v>27</v>
      </c>
    </row>
    <row r="138" spans="1:5" ht="51">
      <c r="A138" s="35" t="s">
        <v>55</v>
      </c>
      <c r="E138" s="39" t="s">
        <v>436</v>
      </c>
    </row>
    <row r="139" spans="1:5" ht="38.25">
      <c r="A139" s="35" t="s">
        <v>57</v>
      </c>
      <c r="E139" s="40" t="s">
        <v>437</v>
      </c>
    </row>
    <row r="140" spans="1:5" ht="267.75">
      <c r="A140" t="s">
        <v>59</v>
      </c>
      <c r="E140" s="39" t="s">
        <v>155</v>
      </c>
    </row>
    <row r="141" spans="1:16" ht="12.75">
      <c r="A141" t="s">
        <v>49</v>
      </c>
      <c s="34" t="s">
        <v>230</v>
      </c>
      <c s="34" t="s">
        <v>438</v>
      </c>
      <c s="35" t="s">
        <v>5</v>
      </c>
      <c s="6" t="s">
        <v>439</v>
      </c>
      <c s="36" t="s">
        <v>65</v>
      </c>
      <c s="37">
        <v>8.747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66</v>
      </c>
      <c>
        <f>(M141*21)/100</f>
      </c>
      <c t="s">
        <v>27</v>
      </c>
    </row>
    <row r="142" spans="1:5" ht="63.75">
      <c r="A142" s="35" t="s">
        <v>55</v>
      </c>
      <c r="E142" s="39" t="s">
        <v>440</v>
      </c>
    </row>
    <row r="143" spans="1:5" ht="38.25">
      <c r="A143" s="35" t="s">
        <v>57</v>
      </c>
      <c r="E143" s="40" t="s">
        <v>441</v>
      </c>
    </row>
    <row r="144" spans="1:5" ht="191.25">
      <c r="A144" t="s">
        <v>59</v>
      </c>
      <c r="E144" s="39" t="s">
        <v>442</v>
      </c>
    </row>
    <row r="145" spans="1:16" ht="12.75">
      <c r="A145" t="s">
        <v>49</v>
      </c>
      <c s="34" t="s">
        <v>235</v>
      </c>
      <c s="34" t="s">
        <v>443</v>
      </c>
      <c s="35" t="s">
        <v>5</v>
      </c>
      <c s="6" t="s">
        <v>444</v>
      </c>
      <c s="36" t="s">
        <v>120</v>
      </c>
      <c s="37">
        <v>102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14.75">
      <c r="A146" s="35" t="s">
        <v>55</v>
      </c>
      <c r="E146" s="39" t="s">
        <v>445</v>
      </c>
    </row>
    <row r="147" spans="1:5" ht="38.25">
      <c r="A147" s="35" t="s">
        <v>57</v>
      </c>
      <c r="E147" s="40" t="s">
        <v>446</v>
      </c>
    </row>
    <row r="148" spans="1:5" ht="255">
      <c r="A148" t="s">
        <v>59</v>
      </c>
      <c r="E148" s="39" t="s">
        <v>447</v>
      </c>
    </row>
    <row r="149" spans="1:13" ht="12.75">
      <c r="A149" t="s">
        <v>46</v>
      </c>
      <c r="C149" s="31" t="s">
        <v>26</v>
      </c>
      <c r="E149" s="33" t="s">
        <v>162</v>
      </c>
      <c r="J149" s="32">
        <f>0</f>
      </c>
      <c s="32">
        <f>0</f>
      </c>
      <c s="32">
        <f>0+L150+L154+L158+L162+L166+L170</f>
      </c>
      <c s="32">
        <f>0+M150+M154+M158+M162+M166+M170</f>
      </c>
    </row>
    <row r="150" spans="1:16" ht="12.75">
      <c r="A150" t="s">
        <v>49</v>
      </c>
      <c s="34" t="s">
        <v>241</v>
      </c>
      <c s="34" t="s">
        <v>448</v>
      </c>
      <c s="35" t="s">
        <v>5</v>
      </c>
      <c s="6" t="s">
        <v>449</v>
      </c>
      <c s="36" t="s">
        <v>126</v>
      </c>
      <c s="37">
        <v>4.08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66</v>
      </c>
      <c>
        <f>(M150*21)/100</f>
      </c>
      <c t="s">
        <v>27</v>
      </c>
    </row>
    <row r="151" spans="1:5" ht="25.5">
      <c r="A151" s="35" t="s">
        <v>55</v>
      </c>
      <c r="E151" s="39" t="s">
        <v>450</v>
      </c>
    </row>
    <row r="152" spans="1:5" ht="38.25">
      <c r="A152" s="35" t="s">
        <v>57</v>
      </c>
      <c r="E152" s="40" t="s">
        <v>451</v>
      </c>
    </row>
    <row r="153" spans="1:5" ht="267.75">
      <c r="A153" t="s">
        <v>59</v>
      </c>
      <c r="E153" s="39" t="s">
        <v>452</v>
      </c>
    </row>
    <row r="154" spans="1:16" ht="12.75">
      <c r="A154" t="s">
        <v>49</v>
      </c>
      <c s="34" t="s">
        <v>246</v>
      </c>
      <c s="34" t="s">
        <v>453</v>
      </c>
      <c s="35" t="s">
        <v>5</v>
      </c>
      <c s="6" t="s">
        <v>454</v>
      </c>
      <c s="36" t="s">
        <v>65</v>
      </c>
      <c s="37">
        <v>0.377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66</v>
      </c>
      <c>
        <f>(M154*21)/100</f>
      </c>
      <c t="s">
        <v>27</v>
      </c>
    </row>
    <row r="155" spans="1:5" ht="38.25">
      <c r="A155" s="35" t="s">
        <v>55</v>
      </c>
      <c r="E155" s="39" t="s">
        <v>455</v>
      </c>
    </row>
    <row r="156" spans="1:5" ht="38.25">
      <c r="A156" s="35" t="s">
        <v>57</v>
      </c>
      <c r="E156" s="40" t="s">
        <v>456</v>
      </c>
    </row>
    <row r="157" spans="1:5" ht="165.75">
      <c r="A157" t="s">
        <v>59</v>
      </c>
      <c r="E157" s="39" t="s">
        <v>457</v>
      </c>
    </row>
    <row r="158" spans="1:16" ht="12.75">
      <c r="A158" t="s">
        <v>49</v>
      </c>
      <c s="34" t="s">
        <v>254</v>
      </c>
      <c s="34" t="s">
        <v>458</v>
      </c>
      <c s="35" t="s">
        <v>5</v>
      </c>
      <c s="6" t="s">
        <v>459</v>
      </c>
      <c s="36" t="s">
        <v>126</v>
      </c>
      <c s="37">
        <v>130.28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66</v>
      </c>
      <c>
        <f>(M158*21)/100</f>
      </c>
      <c t="s">
        <v>27</v>
      </c>
    </row>
    <row r="159" spans="1:5" ht="51">
      <c r="A159" s="35" t="s">
        <v>55</v>
      </c>
      <c r="E159" s="39" t="s">
        <v>460</v>
      </c>
    </row>
    <row r="160" spans="1:5" ht="38.25">
      <c r="A160" s="35" t="s">
        <v>57</v>
      </c>
      <c r="E160" s="40" t="s">
        <v>461</v>
      </c>
    </row>
    <row r="161" spans="1:5" ht="267.75">
      <c r="A161" t="s">
        <v>59</v>
      </c>
      <c r="E161" s="39" t="s">
        <v>462</v>
      </c>
    </row>
    <row r="162" spans="1:16" ht="12.75">
      <c r="A162" t="s">
        <v>49</v>
      </c>
      <c s="34" t="s">
        <v>259</v>
      </c>
      <c s="34" t="s">
        <v>463</v>
      </c>
      <c s="35" t="s">
        <v>5</v>
      </c>
      <c s="6" t="s">
        <v>464</v>
      </c>
      <c s="36" t="s">
        <v>126</v>
      </c>
      <c s="37">
        <v>1.4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66</v>
      </c>
      <c>
        <f>(M162*21)/100</f>
      </c>
      <c t="s">
        <v>27</v>
      </c>
    </row>
    <row r="163" spans="1:5" ht="51">
      <c r="A163" s="35" t="s">
        <v>55</v>
      </c>
      <c r="E163" s="39" t="s">
        <v>465</v>
      </c>
    </row>
    <row r="164" spans="1:5" ht="38.25">
      <c r="A164" s="35" t="s">
        <v>57</v>
      </c>
      <c r="E164" s="40" t="s">
        <v>466</v>
      </c>
    </row>
    <row r="165" spans="1:5" ht="267.75">
      <c r="A165" t="s">
        <v>59</v>
      </c>
      <c r="E165" s="39" t="s">
        <v>462</v>
      </c>
    </row>
    <row r="166" spans="1:16" ht="12.75">
      <c r="A166" t="s">
        <v>49</v>
      </c>
      <c s="34" t="s">
        <v>265</v>
      </c>
      <c s="34" t="s">
        <v>467</v>
      </c>
      <c s="35" t="s">
        <v>5</v>
      </c>
      <c s="6" t="s">
        <v>468</v>
      </c>
      <c s="36" t="s">
        <v>65</v>
      </c>
      <c s="37">
        <v>13.861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66</v>
      </c>
      <c>
        <f>(M166*21)/100</f>
      </c>
      <c t="s">
        <v>27</v>
      </c>
    </row>
    <row r="167" spans="1:5" ht="51">
      <c r="A167" s="35" t="s">
        <v>55</v>
      </c>
      <c r="E167" s="39" t="s">
        <v>469</v>
      </c>
    </row>
    <row r="168" spans="1:5" ht="38.25">
      <c r="A168" s="35" t="s">
        <v>57</v>
      </c>
      <c r="E168" s="40" t="s">
        <v>470</v>
      </c>
    </row>
    <row r="169" spans="1:5" ht="191.25">
      <c r="A169" t="s">
        <v>59</v>
      </c>
      <c r="E169" s="39" t="s">
        <v>442</v>
      </c>
    </row>
    <row r="170" spans="1:16" ht="12.75">
      <c r="A170" t="s">
        <v>49</v>
      </c>
      <c s="34" t="s">
        <v>270</v>
      </c>
      <c s="34" t="s">
        <v>471</v>
      </c>
      <c s="35" t="s">
        <v>5</v>
      </c>
      <c s="6" t="s">
        <v>472</v>
      </c>
      <c s="36" t="s">
        <v>473</v>
      </c>
      <c s="37">
        <v>1824.43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66</v>
      </c>
      <c>
        <f>(M170*21)/100</f>
      </c>
      <c t="s">
        <v>27</v>
      </c>
    </row>
    <row r="171" spans="1:5" ht="63.75">
      <c r="A171" s="35" t="s">
        <v>55</v>
      </c>
      <c r="E171" s="39" t="s">
        <v>474</v>
      </c>
    </row>
    <row r="172" spans="1:5" ht="38.25">
      <c r="A172" s="35" t="s">
        <v>57</v>
      </c>
      <c r="E172" s="40" t="s">
        <v>475</v>
      </c>
    </row>
    <row r="173" spans="1:5" ht="204">
      <c r="A173" t="s">
        <v>59</v>
      </c>
      <c r="E173" s="39" t="s">
        <v>476</v>
      </c>
    </row>
    <row r="174" spans="1:13" ht="12.75">
      <c r="A174" t="s">
        <v>46</v>
      </c>
      <c r="C174" s="31" t="s">
        <v>75</v>
      </c>
      <c r="E174" s="33" t="s">
        <v>477</v>
      </c>
      <c r="J174" s="32">
        <f>0</f>
      </c>
      <c s="32">
        <f>0</f>
      </c>
      <c s="32">
        <f>0+L175+L179+L183+L187+L191+L195+L199+L203+L207+L211+L215</f>
      </c>
      <c s="32">
        <f>0+M175+M179+M183+M187+M191+M195+M199+M203+M207+M211+M215</f>
      </c>
    </row>
    <row r="175" spans="1:16" ht="12.75">
      <c r="A175" t="s">
        <v>49</v>
      </c>
      <c s="34" t="s">
        <v>276</v>
      </c>
      <c s="34" t="s">
        <v>478</v>
      </c>
      <c s="35" t="s">
        <v>5</v>
      </c>
      <c s="6" t="s">
        <v>479</v>
      </c>
      <c s="36" t="s">
        <v>53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66</v>
      </c>
      <c>
        <f>(M175*21)/100</f>
      </c>
      <c t="s">
        <v>27</v>
      </c>
    </row>
    <row r="176" spans="1:5" ht="51">
      <c r="A176" s="35" t="s">
        <v>55</v>
      </c>
      <c r="E176" s="39" t="s">
        <v>480</v>
      </c>
    </row>
    <row r="177" spans="1:5" ht="38.25">
      <c r="A177" s="35" t="s">
        <v>57</v>
      </c>
      <c r="E177" s="40" t="s">
        <v>481</v>
      </c>
    </row>
    <row r="178" spans="1:5" ht="140.25">
      <c r="A178" t="s">
        <v>59</v>
      </c>
      <c r="E178" s="39" t="s">
        <v>482</v>
      </c>
    </row>
    <row r="179" spans="1:16" ht="12.75">
      <c r="A179" t="s">
        <v>49</v>
      </c>
      <c s="34" t="s">
        <v>280</v>
      </c>
      <c s="34" t="s">
        <v>483</v>
      </c>
      <c s="35" t="s">
        <v>5</v>
      </c>
      <c s="6" t="s">
        <v>484</v>
      </c>
      <c s="36" t="s">
        <v>126</v>
      </c>
      <c s="37">
        <v>13.72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66</v>
      </c>
      <c>
        <f>(M179*21)/100</f>
      </c>
      <c t="s">
        <v>27</v>
      </c>
    </row>
    <row r="180" spans="1:5" ht="38.25">
      <c r="A180" s="35" t="s">
        <v>55</v>
      </c>
      <c r="E180" s="39" t="s">
        <v>485</v>
      </c>
    </row>
    <row r="181" spans="1:5" ht="38.25">
      <c r="A181" s="35" t="s">
        <v>57</v>
      </c>
      <c r="E181" s="40" t="s">
        <v>486</v>
      </c>
    </row>
    <row r="182" spans="1:5" ht="267.75">
      <c r="A182" t="s">
        <v>59</v>
      </c>
      <c r="E182" s="39" t="s">
        <v>462</v>
      </c>
    </row>
    <row r="183" spans="1:16" ht="12.75">
      <c r="A183" t="s">
        <v>49</v>
      </c>
      <c s="34" t="s">
        <v>286</v>
      </c>
      <c s="34" t="s">
        <v>487</v>
      </c>
      <c s="35" t="s">
        <v>5</v>
      </c>
      <c s="6" t="s">
        <v>488</v>
      </c>
      <c s="36" t="s">
        <v>126</v>
      </c>
      <c s="37">
        <v>19.773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66</v>
      </c>
      <c>
        <f>(M183*21)/100</f>
      </c>
      <c t="s">
        <v>27</v>
      </c>
    </row>
    <row r="184" spans="1:5" ht="51">
      <c r="A184" s="35" t="s">
        <v>55</v>
      </c>
      <c r="E184" s="39" t="s">
        <v>489</v>
      </c>
    </row>
    <row r="185" spans="1:5" ht="76.5">
      <c r="A185" s="35" t="s">
        <v>57</v>
      </c>
      <c r="E185" s="40" t="s">
        <v>490</v>
      </c>
    </row>
    <row r="186" spans="1:5" ht="267.75">
      <c r="A186" t="s">
        <v>59</v>
      </c>
      <c r="E186" s="39" t="s">
        <v>462</v>
      </c>
    </row>
    <row r="187" spans="1:16" ht="12.75">
      <c r="A187" t="s">
        <v>49</v>
      </c>
      <c s="34" t="s">
        <v>491</v>
      </c>
      <c s="34" t="s">
        <v>492</v>
      </c>
      <c s="35" t="s">
        <v>5</v>
      </c>
      <c s="6" t="s">
        <v>493</v>
      </c>
      <c s="36" t="s">
        <v>126</v>
      </c>
      <c s="37">
        <v>11.76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66</v>
      </c>
      <c>
        <f>(M187*21)/100</f>
      </c>
      <c t="s">
        <v>27</v>
      </c>
    </row>
    <row r="188" spans="1:5" ht="25.5">
      <c r="A188" s="35" t="s">
        <v>55</v>
      </c>
      <c r="E188" s="39" t="s">
        <v>494</v>
      </c>
    </row>
    <row r="189" spans="1:5" ht="38.25">
      <c r="A189" s="35" t="s">
        <v>57</v>
      </c>
      <c r="E189" s="40" t="s">
        <v>495</v>
      </c>
    </row>
    <row r="190" spans="1:5" ht="38.25">
      <c r="A190" t="s">
        <v>59</v>
      </c>
      <c r="E190" s="39" t="s">
        <v>496</v>
      </c>
    </row>
    <row r="191" spans="1:16" ht="12.75">
      <c r="A191" t="s">
        <v>49</v>
      </c>
      <c s="34" t="s">
        <v>497</v>
      </c>
      <c s="34" t="s">
        <v>498</v>
      </c>
      <c s="35" t="s">
        <v>5</v>
      </c>
      <c s="6" t="s">
        <v>499</v>
      </c>
      <c s="36" t="s">
        <v>126</v>
      </c>
      <c s="37">
        <v>23.92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66</v>
      </c>
      <c>
        <f>(M191*21)/100</f>
      </c>
      <c t="s">
        <v>27</v>
      </c>
    </row>
    <row r="192" spans="1:5" ht="38.25">
      <c r="A192" s="35" t="s">
        <v>55</v>
      </c>
      <c r="E192" s="39" t="s">
        <v>500</v>
      </c>
    </row>
    <row r="193" spans="1:5" ht="38.25">
      <c r="A193" s="35" t="s">
        <v>57</v>
      </c>
      <c r="E193" s="40" t="s">
        <v>501</v>
      </c>
    </row>
    <row r="194" spans="1:5" ht="267.75">
      <c r="A194" t="s">
        <v>59</v>
      </c>
      <c r="E194" s="39" t="s">
        <v>462</v>
      </c>
    </row>
    <row r="195" spans="1:16" ht="12.75">
      <c r="A195" t="s">
        <v>49</v>
      </c>
      <c s="34" t="s">
        <v>502</v>
      </c>
      <c s="34" t="s">
        <v>503</v>
      </c>
      <c s="35" t="s">
        <v>5</v>
      </c>
      <c s="6" t="s">
        <v>504</v>
      </c>
      <c s="36" t="s">
        <v>126</v>
      </c>
      <c s="37">
        <v>0.302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66</v>
      </c>
      <c>
        <f>(M195*21)/100</f>
      </c>
      <c t="s">
        <v>27</v>
      </c>
    </row>
    <row r="196" spans="1:5" ht="38.25">
      <c r="A196" s="35" t="s">
        <v>55</v>
      </c>
      <c r="E196" s="39" t="s">
        <v>505</v>
      </c>
    </row>
    <row r="197" spans="1:5" ht="38.25">
      <c r="A197" s="35" t="s">
        <v>57</v>
      </c>
      <c r="E197" s="40" t="s">
        <v>506</v>
      </c>
    </row>
    <row r="198" spans="1:5" ht="25.5">
      <c r="A198" t="s">
        <v>59</v>
      </c>
      <c r="E198" s="39" t="s">
        <v>507</v>
      </c>
    </row>
    <row r="199" spans="1:16" ht="12.75">
      <c r="A199" t="s">
        <v>49</v>
      </c>
      <c s="34" t="s">
        <v>508</v>
      </c>
      <c s="34" t="s">
        <v>509</v>
      </c>
      <c s="35" t="s">
        <v>5</v>
      </c>
      <c s="6" t="s">
        <v>510</v>
      </c>
      <c s="36" t="s">
        <v>126</v>
      </c>
      <c s="37">
        <v>14.56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66</v>
      </c>
      <c>
        <f>(M199*21)/100</f>
      </c>
      <c t="s">
        <v>27</v>
      </c>
    </row>
    <row r="200" spans="1:5" ht="12.75">
      <c r="A200" s="35" t="s">
        <v>55</v>
      </c>
      <c r="E200" s="39" t="s">
        <v>511</v>
      </c>
    </row>
    <row r="201" spans="1:5" ht="38.25">
      <c r="A201" s="35" t="s">
        <v>57</v>
      </c>
      <c r="E201" s="40" t="s">
        <v>512</v>
      </c>
    </row>
    <row r="202" spans="1:5" ht="38.25">
      <c r="A202" t="s">
        <v>59</v>
      </c>
      <c r="E202" s="39" t="s">
        <v>513</v>
      </c>
    </row>
    <row r="203" spans="1:16" ht="12.75">
      <c r="A203" t="s">
        <v>49</v>
      </c>
      <c s="34" t="s">
        <v>514</v>
      </c>
      <c s="34" t="s">
        <v>515</v>
      </c>
      <c s="35" t="s">
        <v>5</v>
      </c>
      <c s="6" t="s">
        <v>516</v>
      </c>
      <c s="36" t="s">
        <v>126</v>
      </c>
      <c s="37">
        <v>23.475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66</v>
      </c>
      <c>
        <f>(M203*21)/100</f>
      </c>
      <c t="s">
        <v>27</v>
      </c>
    </row>
    <row r="204" spans="1:5" ht="63.75">
      <c r="A204" s="35" t="s">
        <v>55</v>
      </c>
      <c r="E204" s="39" t="s">
        <v>517</v>
      </c>
    </row>
    <row r="205" spans="1:5" ht="63.75">
      <c r="A205" s="35" t="s">
        <v>57</v>
      </c>
      <c r="E205" s="40" t="s">
        <v>518</v>
      </c>
    </row>
    <row r="206" spans="1:5" ht="76.5">
      <c r="A206" t="s">
        <v>59</v>
      </c>
      <c r="E206" s="39" t="s">
        <v>519</v>
      </c>
    </row>
    <row r="207" spans="1:16" ht="12.75">
      <c r="A207" t="s">
        <v>49</v>
      </c>
      <c s="34" t="s">
        <v>520</v>
      </c>
      <c s="34" t="s">
        <v>521</v>
      </c>
      <c s="35" t="s">
        <v>5</v>
      </c>
      <c s="6" t="s">
        <v>522</v>
      </c>
      <c s="36" t="s">
        <v>120</v>
      </c>
      <c s="37">
        <v>51.7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66</v>
      </c>
      <c>
        <f>(M207*21)/100</f>
      </c>
      <c t="s">
        <v>27</v>
      </c>
    </row>
    <row r="208" spans="1:5" ht="38.25">
      <c r="A208" s="35" t="s">
        <v>55</v>
      </c>
      <c r="E208" s="39" t="s">
        <v>523</v>
      </c>
    </row>
    <row r="209" spans="1:5" ht="38.25">
      <c r="A209" s="35" t="s">
        <v>57</v>
      </c>
      <c r="E209" s="40" t="s">
        <v>524</v>
      </c>
    </row>
    <row r="210" spans="1:5" ht="63.75">
      <c r="A210" t="s">
        <v>59</v>
      </c>
      <c r="E210" s="39" t="s">
        <v>525</v>
      </c>
    </row>
    <row r="211" spans="1:16" ht="12.75">
      <c r="A211" t="s">
        <v>49</v>
      </c>
      <c s="34" t="s">
        <v>526</v>
      </c>
      <c s="34" t="s">
        <v>527</v>
      </c>
      <c s="35" t="s">
        <v>5</v>
      </c>
      <c s="6" t="s">
        <v>528</v>
      </c>
      <c s="36" t="s">
        <v>120</v>
      </c>
      <c s="37">
        <v>10.2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66</v>
      </c>
      <c>
        <f>(M211*21)/100</f>
      </c>
      <c t="s">
        <v>27</v>
      </c>
    </row>
    <row r="212" spans="1:5" ht="76.5">
      <c r="A212" s="35" t="s">
        <v>55</v>
      </c>
      <c r="E212" s="39" t="s">
        <v>529</v>
      </c>
    </row>
    <row r="213" spans="1:5" ht="38.25">
      <c r="A213" s="35" t="s">
        <v>57</v>
      </c>
      <c r="E213" s="40" t="s">
        <v>530</v>
      </c>
    </row>
    <row r="214" spans="1:5" ht="76.5">
      <c r="A214" t="s">
        <v>59</v>
      </c>
      <c r="E214" s="39" t="s">
        <v>531</v>
      </c>
    </row>
    <row r="215" spans="1:16" ht="12.75">
      <c r="A215" t="s">
        <v>49</v>
      </c>
      <c s="34" t="s">
        <v>532</v>
      </c>
      <c s="34" t="s">
        <v>533</v>
      </c>
      <c s="35" t="s">
        <v>5</v>
      </c>
      <c s="6" t="s">
        <v>534</v>
      </c>
      <c s="36" t="s">
        <v>65</v>
      </c>
      <c s="37">
        <v>91.882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53">
      <c r="A216" s="35" t="s">
        <v>55</v>
      </c>
      <c r="E216" s="39" t="s">
        <v>535</v>
      </c>
    </row>
    <row r="217" spans="1:5" ht="38.25">
      <c r="A217" s="35" t="s">
        <v>57</v>
      </c>
      <c r="E217" s="40" t="s">
        <v>536</v>
      </c>
    </row>
    <row r="218" spans="1:5" ht="382.5">
      <c r="A218" t="s">
        <v>59</v>
      </c>
      <c r="E218" s="39" t="s">
        <v>537</v>
      </c>
    </row>
    <row r="219" spans="1:13" ht="12.75">
      <c r="A219" t="s">
        <v>46</v>
      </c>
      <c r="C219" s="31" t="s">
        <v>81</v>
      </c>
      <c r="E219" s="33" t="s">
        <v>174</v>
      </c>
      <c r="J219" s="32">
        <f>0</f>
      </c>
      <c s="32">
        <f>0</f>
      </c>
      <c s="32">
        <f>0+L220+L224+L228+L232+L236+L240+L244+L248+L252+L256+L260+L264</f>
      </c>
      <c s="32">
        <f>0+M220+M224+M228+M232+M236+M240+M244+M248+M252+M256+M260+M264</f>
      </c>
    </row>
    <row r="220" spans="1:16" ht="25.5">
      <c r="A220" t="s">
        <v>49</v>
      </c>
      <c s="34" t="s">
        <v>538</v>
      </c>
      <c s="34" t="s">
        <v>176</v>
      </c>
      <c s="35" t="s">
        <v>5</v>
      </c>
      <c s="6" t="s">
        <v>177</v>
      </c>
      <c s="36" t="s">
        <v>126</v>
      </c>
      <c s="37">
        <v>174.61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66</v>
      </c>
      <c>
        <f>(M220*21)/100</f>
      </c>
      <c t="s">
        <v>27</v>
      </c>
    </row>
    <row r="221" spans="1:5" ht="63.75">
      <c r="A221" s="35" t="s">
        <v>55</v>
      </c>
      <c r="E221" s="39" t="s">
        <v>539</v>
      </c>
    </row>
    <row r="222" spans="1:5" ht="63.75">
      <c r="A222" s="35" t="s">
        <v>57</v>
      </c>
      <c r="E222" s="40" t="s">
        <v>540</v>
      </c>
    </row>
    <row r="223" spans="1:5" ht="153">
      <c r="A223" t="s">
        <v>59</v>
      </c>
      <c r="E223" s="39" t="s">
        <v>180</v>
      </c>
    </row>
    <row r="224" spans="1:16" ht="25.5">
      <c r="A224" t="s">
        <v>49</v>
      </c>
      <c s="34" t="s">
        <v>541</v>
      </c>
      <c s="34" t="s">
        <v>176</v>
      </c>
      <c s="35" t="s">
        <v>50</v>
      </c>
      <c s="6" t="s">
        <v>177</v>
      </c>
      <c s="36" t="s">
        <v>126</v>
      </c>
      <c s="37">
        <v>166.68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66</v>
      </c>
      <c>
        <f>(M224*21)/100</f>
      </c>
      <c t="s">
        <v>27</v>
      </c>
    </row>
    <row r="225" spans="1:5" ht="38.25">
      <c r="A225" s="35" t="s">
        <v>55</v>
      </c>
      <c r="E225" s="39" t="s">
        <v>542</v>
      </c>
    </row>
    <row r="226" spans="1:5" ht="38.25">
      <c r="A226" s="35" t="s">
        <v>57</v>
      </c>
      <c r="E226" s="40" t="s">
        <v>543</v>
      </c>
    </row>
    <row r="227" spans="1:5" ht="153">
      <c r="A227" t="s">
        <v>59</v>
      </c>
      <c r="E227" s="39" t="s">
        <v>180</v>
      </c>
    </row>
    <row r="228" spans="1:16" ht="25.5">
      <c r="A228" t="s">
        <v>49</v>
      </c>
      <c s="34" t="s">
        <v>544</v>
      </c>
      <c s="34" t="s">
        <v>176</v>
      </c>
      <c s="35" t="s">
        <v>27</v>
      </c>
      <c s="6" t="s">
        <v>177</v>
      </c>
      <c s="36" t="s">
        <v>126</v>
      </c>
      <c s="37">
        <v>3.224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66</v>
      </c>
      <c>
        <f>(M228*21)/100</f>
      </c>
      <c t="s">
        <v>27</v>
      </c>
    </row>
    <row r="229" spans="1:5" ht="25.5">
      <c r="A229" s="35" t="s">
        <v>55</v>
      </c>
      <c r="E229" s="39" t="s">
        <v>545</v>
      </c>
    </row>
    <row r="230" spans="1:5" ht="38.25">
      <c r="A230" s="35" t="s">
        <v>57</v>
      </c>
      <c r="E230" s="40" t="s">
        <v>546</v>
      </c>
    </row>
    <row r="231" spans="1:5" ht="153">
      <c r="A231" t="s">
        <v>59</v>
      </c>
      <c r="E231" s="39" t="s">
        <v>180</v>
      </c>
    </row>
    <row r="232" spans="1:16" ht="12.75">
      <c r="A232" t="s">
        <v>49</v>
      </c>
      <c s="34" t="s">
        <v>547</v>
      </c>
      <c s="34" t="s">
        <v>188</v>
      </c>
      <c s="35" t="s">
        <v>5</v>
      </c>
      <c s="6" t="s">
        <v>189</v>
      </c>
      <c s="36" t="s">
        <v>126</v>
      </c>
      <c s="37">
        <v>6.448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66</v>
      </c>
      <c>
        <f>(M232*21)/100</f>
      </c>
      <c t="s">
        <v>27</v>
      </c>
    </row>
    <row r="233" spans="1:5" ht="25.5">
      <c r="A233" s="35" t="s">
        <v>55</v>
      </c>
      <c r="E233" s="39" t="s">
        <v>548</v>
      </c>
    </row>
    <row r="234" spans="1:5" ht="38.25">
      <c r="A234" s="35" t="s">
        <v>57</v>
      </c>
      <c r="E234" s="40" t="s">
        <v>549</v>
      </c>
    </row>
    <row r="235" spans="1:5" ht="38.25">
      <c r="A235" t="s">
        <v>59</v>
      </c>
      <c r="E235" s="39" t="s">
        <v>550</v>
      </c>
    </row>
    <row r="236" spans="1:16" ht="12.75">
      <c r="A236" t="s">
        <v>49</v>
      </c>
      <c s="34" t="s">
        <v>551</v>
      </c>
      <c s="34" t="s">
        <v>552</v>
      </c>
      <c s="35" t="s">
        <v>5</v>
      </c>
      <c s="6" t="s">
        <v>553</v>
      </c>
      <c s="36" t="s">
        <v>120</v>
      </c>
      <c s="37">
        <v>51.7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66</v>
      </c>
      <c>
        <f>(M236*21)/100</f>
      </c>
      <c t="s">
        <v>27</v>
      </c>
    </row>
    <row r="237" spans="1:5" ht="63.75">
      <c r="A237" s="35" t="s">
        <v>55</v>
      </c>
      <c r="E237" s="39" t="s">
        <v>554</v>
      </c>
    </row>
    <row r="238" spans="1:5" ht="38.25">
      <c r="A238" s="35" t="s">
        <v>57</v>
      </c>
      <c r="E238" s="40" t="s">
        <v>524</v>
      </c>
    </row>
    <row r="239" spans="1:5" ht="38.25">
      <c r="A239" t="s">
        <v>59</v>
      </c>
      <c r="E239" s="39" t="s">
        <v>555</v>
      </c>
    </row>
    <row r="240" spans="1:16" ht="12.75">
      <c r="A240" t="s">
        <v>49</v>
      </c>
      <c s="34" t="s">
        <v>556</v>
      </c>
      <c s="34" t="s">
        <v>557</v>
      </c>
      <c s="35" t="s">
        <v>5</v>
      </c>
      <c s="6" t="s">
        <v>558</v>
      </c>
      <c s="36" t="s">
        <v>120</v>
      </c>
      <c s="37">
        <v>51.7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66</v>
      </c>
      <c>
        <f>(M240*21)/100</f>
      </c>
      <c t="s">
        <v>27</v>
      </c>
    </row>
    <row r="241" spans="1:5" ht="63.75">
      <c r="A241" s="35" t="s">
        <v>55</v>
      </c>
      <c r="E241" s="39" t="s">
        <v>559</v>
      </c>
    </row>
    <row r="242" spans="1:5" ht="38.25">
      <c r="A242" s="35" t="s">
        <v>57</v>
      </c>
      <c r="E242" s="40" t="s">
        <v>524</v>
      </c>
    </row>
    <row r="243" spans="1:5" ht="38.25">
      <c r="A243" t="s">
        <v>59</v>
      </c>
      <c r="E243" s="39" t="s">
        <v>555</v>
      </c>
    </row>
    <row r="244" spans="1:16" ht="12.75">
      <c r="A244" t="s">
        <v>49</v>
      </c>
      <c s="34" t="s">
        <v>560</v>
      </c>
      <c s="34" t="s">
        <v>561</v>
      </c>
      <c s="35" t="s">
        <v>5</v>
      </c>
      <c s="6" t="s">
        <v>562</v>
      </c>
      <c s="36" t="s">
        <v>120</v>
      </c>
      <c s="37">
        <v>232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66</v>
      </c>
      <c>
        <f>(M244*21)/100</f>
      </c>
      <c t="s">
        <v>27</v>
      </c>
    </row>
    <row r="245" spans="1:5" ht="25.5">
      <c r="A245" s="35" t="s">
        <v>55</v>
      </c>
      <c r="E245" s="39" t="s">
        <v>563</v>
      </c>
    </row>
    <row r="246" spans="1:5" ht="38.25">
      <c r="A246" s="35" t="s">
        <v>57</v>
      </c>
      <c r="E246" s="40" t="s">
        <v>564</v>
      </c>
    </row>
    <row r="247" spans="1:5" ht="38.25">
      <c r="A247" t="s">
        <v>59</v>
      </c>
      <c r="E247" s="39" t="s">
        <v>565</v>
      </c>
    </row>
    <row r="248" spans="1:16" ht="12.75">
      <c r="A248" t="s">
        <v>49</v>
      </c>
      <c s="34" t="s">
        <v>566</v>
      </c>
      <c s="34" t="s">
        <v>567</v>
      </c>
      <c s="35" t="s">
        <v>5</v>
      </c>
      <c s="6" t="s">
        <v>568</v>
      </c>
      <c s="36" t="s">
        <v>120</v>
      </c>
      <c s="37">
        <v>232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66</v>
      </c>
      <c>
        <f>(M248*21)/100</f>
      </c>
      <c t="s">
        <v>27</v>
      </c>
    </row>
    <row r="249" spans="1:5" ht="25.5">
      <c r="A249" s="35" t="s">
        <v>55</v>
      </c>
      <c r="E249" s="39" t="s">
        <v>569</v>
      </c>
    </row>
    <row r="250" spans="1:5" ht="38.25">
      <c r="A250" s="35" t="s">
        <v>57</v>
      </c>
      <c r="E250" s="40" t="s">
        <v>564</v>
      </c>
    </row>
    <row r="251" spans="1:5" ht="89.25">
      <c r="A251" t="s">
        <v>59</v>
      </c>
      <c r="E251" s="39" t="s">
        <v>570</v>
      </c>
    </row>
    <row r="252" spans="1:16" ht="12.75">
      <c r="A252" t="s">
        <v>49</v>
      </c>
      <c s="34" t="s">
        <v>571</v>
      </c>
      <c s="34" t="s">
        <v>572</v>
      </c>
      <c s="35" t="s">
        <v>5</v>
      </c>
      <c s="6" t="s">
        <v>573</v>
      </c>
      <c s="36" t="s">
        <v>120</v>
      </c>
      <c s="37">
        <v>691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25.5">
      <c r="A253" s="35" t="s">
        <v>55</v>
      </c>
      <c r="E253" s="39" t="s">
        <v>574</v>
      </c>
    </row>
    <row r="254" spans="1:5" ht="38.25">
      <c r="A254" s="35" t="s">
        <v>57</v>
      </c>
      <c r="E254" s="40" t="s">
        <v>575</v>
      </c>
    </row>
    <row r="255" spans="1:5" ht="38.25">
      <c r="A255" t="s">
        <v>59</v>
      </c>
      <c r="E255" s="39" t="s">
        <v>555</v>
      </c>
    </row>
    <row r="256" spans="1:16" ht="12.75">
      <c r="A256" t="s">
        <v>49</v>
      </c>
      <c s="34" t="s">
        <v>576</v>
      </c>
      <c s="34" t="s">
        <v>577</v>
      </c>
      <c s="35" t="s">
        <v>5</v>
      </c>
      <c s="6" t="s">
        <v>578</v>
      </c>
      <c s="36" t="s">
        <v>120</v>
      </c>
      <c s="37">
        <v>40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25.5">
      <c r="A257" s="35" t="s">
        <v>55</v>
      </c>
      <c r="E257" s="39" t="s">
        <v>579</v>
      </c>
    </row>
    <row r="258" spans="1:5" ht="38.25">
      <c r="A258" s="35" t="s">
        <v>57</v>
      </c>
      <c r="E258" s="40" t="s">
        <v>580</v>
      </c>
    </row>
    <row r="259" spans="1:5" ht="51">
      <c r="A259" t="s">
        <v>59</v>
      </c>
      <c r="E259" s="39" t="s">
        <v>581</v>
      </c>
    </row>
    <row r="260" spans="1:16" ht="12.75">
      <c r="A260" t="s">
        <v>49</v>
      </c>
      <c s="34" t="s">
        <v>582</v>
      </c>
      <c s="34" t="s">
        <v>583</v>
      </c>
      <c s="35" t="s">
        <v>5</v>
      </c>
      <c s="6" t="s">
        <v>584</v>
      </c>
      <c s="36" t="s">
        <v>120</v>
      </c>
      <c s="37">
        <v>25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38.25">
      <c r="A261" s="35" t="s">
        <v>55</v>
      </c>
      <c r="E261" s="39" t="s">
        <v>585</v>
      </c>
    </row>
    <row r="262" spans="1:5" ht="38.25">
      <c r="A262" s="35" t="s">
        <v>57</v>
      </c>
      <c r="E262" s="40" t="s">
        <v>586</v>
      </c>
    </row>
    <row r="263" spans="1:5" ht="89.25">
      <c r="A263" t="s">
        <v>59</v>
      </c>
      <c r="E263" s="39" t="s">
        <v>570</v>
      </c>
    </row>
    <row r="264" spans="1:16" ht="12.75">
      <c r="A264" t="s">
        <v>49</v>
      </c>
      <c s="34" t="s">
        <v>587</v>
      </c>
      <c s="34" t="s">
        <v>588</v>
      </c>
      <c s="35" t="s">
        <v>5</v>
      </c>
      <c s="6" t="s">
        <v>589</v>
      </c>
      <c s="36" t="s">
        <v>120</v>
      </c>
      <c s="37">
        <v>691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89.25">
      <c r="A265" s="35" t="s">
        <v>55</v>
      </c>
      <c r="E265" s="39" t="s">
        <v>590</v>
      </c>
    </row>
    <row r="266" spans="1:5" ht="38.25">
      <c r="A266" s="35" t="s">
        <v>57</v>
      </c>
      <c r="E266" s="40" t="s">
        <v>591</v>
      </c>
    </row>
    <row r="267" spans="1:5" ht="102">
      <c r="A267" t="s">
        <v>59</v>
      </c>
      <c r="E267" s="39" t="s">
        <v>592</v>
      </c>
    </row>
    <row r="268" spans="1:13" ht="12.75">
      <c r="A268" t="s">
        <v>46</v>
      </c>
      <c r="C268" s="31" t="s">
        <v>91</v>
      </c>
      <c r="E268" s="33" t="s">
        <v>593</v>
      </c>
      <c r="J268" s="32">
        <f>0</f>
      </c>
      <c s="32">
        <f>0</f>
      </c>
      <c s="32">
        <f>0+L269+L273+L277+L281+L285+L289+L293+L297+L301</f>
      </c>
      <c s="32">
        <f>0+M269+M273+M277+M281+M285+M289+M293+M297+M301</f>
      </c>
    </row>
    <row r="269" spans="1:16" ht="12.75">
      <c r="A269" t="s">
        <v>49</v>
      </c>
      <c s="34" t="s">
        <v>594</v>
      </c>
      <c s="34" t="s">
        <v>595</v>
      </c>
      <c s="35" t="s">
        <v>5</v>
      </c>
      <c s="6" t="s">
        <v>596</v>
      </c>
      <c s="36" t="s">
        <v>199</v>
      </c>
      <c s="37">
        <v>22.2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66</v>
      </c>
      <c>
        <f>(M269*21)/100</f>
      </c>
      <c t="s">
        <v>27</v>
      </c>
    </row>
    <row r="270" spans="1:5" ht="25.5">
      <c r="A270" s="35" t="s">
        <v>55</v>
      </c>
      <c r="E270" s="39" t="s">
        <v>597</v>
      </c>
    </row>
    <row r="271" spans="1:5" ht="38.25">
      <c r="A271" s="35" t="s">
        <v>57</v>
      </c>
      <c r="E271" s="40" t="s">
        <v>598</v>
      </c>
    </row>
    <row r="272" spans="1:5" ht="25.5">
      <c r="A272" t="s">
        <v>59</v>
      </c>
      <c r="E272" s="39" t="s">
        <v>599</v>
      </c>
    </row>
    <row r="273" spans="1:16" ht="25.5">
      <c r="A273" t="s">
        <v>49</v>
      </c>
      <c s="34" t="s">
        <v>600</v>
      </c>
      <c s="34" t="s">
        <v>601</v>
      </c>
      <c s="35" t="s">
        <v>5</v>
      </c>
      <c s="6" t="s">
        <v>602</v>
      </c>
      <c s="36" t="s">
        <v>120</v>
      </c>
      <c s="37">
        <v>234.44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66</v>
      </c>
      <c>
        <f>(M273*21)/100</f>
      </c>
      <c t="s">
        <v>27</v>
      </c>
    </row>
    <row r="274" spans="1:5" ht="102">
      <c r="A274" s="35" t="s">
        <v>55</v>
      </c>
      <c r="E274" s="39" t="s">
        <v>603</v>
      </c>
    </row>
    <row r="275" spans="1:5" ht="63.75">
      <c r="A275" s="35" t="s">
        <v>57</v>
      </c>
      <c r="E275" s="40" t="s">
        <v>604</v>
      </c>
    </row>
    <row r="276" spans="1:5" ht="140.25">
      <c r="A276" t="s">
        <v>59</v>
      </c>
      <c r="E276" s="39" t="s">
        <v>605</v>
      </c>
    </row>
    <row r="277" spans="1:16" ht="25.5">
      <c r="A277" t="s">
        <v>49</v>
      </c>
      <c s="34" t="s">
        <v>606</v>
      </c>
      <c s="34" t="s">
        <v>607</v>
      </c>
      <c s="35" t="s">
        <v>5</v>
      </c>
      <c s="6" t="s">
        <v>608</v>
      </c>
      <c s="36" t="s">
        <v>120</v>
      </c>
      <c s="37">
        <v>146.072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66</v>
      </c>
      <c>
        <f>(M277*21)/100</f>
      </c>
      <c t="s">
        <v>27</v>
      </c>
    </row>
    <row r="278" spans="1:5" ht="89.25">
      <c r="A278" s="35" t="s">
        <v>55</v>
      </c>
      <c r="E278" s="39" t="s">
        <v>609</v>
      </c>
    </row>
    <row r="279" spans="1:5" ht="38.25">
      <c r="A279" s="35" t="s">
        <v>57</v>
      </c>
      <c r="E279" s="40" t="s">
        <v>610</v>
      </c>
    </row>
    <row r="280" spans="1:5" ht="140.25">
      <c r="A280" t="s">
        <v>59</v>
      </c>
      <c r="E280" s="39" t="s">
        <v>605</v>
      </c>
    </row>
    <row r="281" spans="1:16" ht="12.75">
      <c r="A281" t="s">
        <v>49</v>
      </c>
      <c s="34" t="s">
        <v>611</v>
      </c>
      <c s="34" t="s">
        <v>612</v>
      </c>
      <c s="35" t="s">
        <v>5</v>
      </c>
      <c s="6" t="s">
        <v>613</v>
      </c>
      <c s="36" t="s">
        <v>120</v>
      </c>
      <c s="37">
        <v>234.549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66</v>
      </c>
      <c>
        <f>(M281*21)/100</f>
      </c>
      <c t="s">
        <v>27</v>
      </c>
    </row>
    <row r="282" spans="1:5" ht="38.25">
      <c r="A282" s="35" t="s">
        <v>55</v>
      </c>
      <c r="E282" s="39" t="s">
        <v>614</v>
      </c>
    </row>
    <row r="283" spans="1:5" ht="38.25">
      <c r="A283" s="35" t="s">
        <v>57</v>
      </c>
      <c r="E283" s="40" t="s">
        <v>615</v>
      </c>
    </row>
    <row r="284" spans="1:5" ht="25.5">
      <c r="A284" t="s">
        <v>59</v>
      </c>
      <c r="E284" s="39" t="s">
        <v>616</v>
      </c>
    </row>
    <row r="285" spans="1:16" ht="12.75">
      <c r="A285" t="s">
        <v>49</v>
      </c>
      <c s="34" t="s">
        <v>617</v>
      </c>
      <c s="34" t="s">
        <v>618</v>
      </c>
      <c s="35" t="s">
        <v>5</v>
      </c>
      <c s="6" t="s">
        <v>619</v>
      </c>
      <c s="36" t="s">
        <v>306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63.75">
      <c r="A286" s="35" t="s">
        <v>55</v>
      </c>
      <c r="E286" s="39" t="s">
        <v>620</v>
      </c>
    </row>
    <row r="287" spans="1:5" ht="38.25">
      <c r="A287" s="35" t="s">
        <v>57</v>
      </c>
      <c r="E287" s="40" t="s">
        <v>324</v>
      </c>
    </row>
    <row r="288" spans="1:5" ht="76.5">
      <c r="A288" t="s">
        <v>59</v>
      </c>
      <c r="E288" s="39" t="s">
        <v>621</v>
      </c>
    </row>
    <row r="289" spans="1:16" ht="25.5">
      <c r="A289" t="s">
        <v>49</v>
      </c>
      <c s="34" t="s">
        <v>622</v>
      </c>
      <c s="34" t="s">
        <v>623</v>
      </c>
      <c s="35" t="s">
        <v>5</v>
      </c>
      <c s="6" t="s">
        <v>608</v>
      </c>
      <c s="36" t="s">
        <v>120</v>
      </c>
      <c s="37">
        <v>159.88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89.25">
      <c r="A290" s="35" t="s">
        <v>55</v>
      </c>
      <c r="E290" s="39" t="s">
        <v>624</v>
      </c>
    </row>
    <row r="291" spans="1:5" ht="38.25">
      <c r="A291" s="35" t="s">
        <v>57</v>
      </c>
      <c r="E291" s="40" t="s">
        <v>625</v>
      </c>
    </row>
    <row r="292" spans="1:5" ht="140.25">
      <c r="A292" t="s">
        <v>59</v>
      </c>
      <c r="E292" s="39" t="s">
        <v>605</v>
      </c>
    </row>
    <row r="293" spans="1:16" ht="12.75">
      <c r="A293" t="s">
        <v>49</v>
      </c>
      <c s="34" t="s">
        <v>626</v>
      </c>
      <c s="34" t="s">
        <v>627</v>
      </c>
      <c s="35" t="s">
        <v>5</v>
      </c>
      <c s="6" t="s">
        <v>628</v>
      </c>
      <c s="36" t="s">
        <v>120</v>
      </c>
      <c s="37">
        <v>111.844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76.5">
      <c r="A294" s="35" t="s">
        <v>55</v>
      </c>
      <c r="E294" s="39" t="s">
        <v>629</v>
      </c>
    </row>
    <row r="295" spans="1:5" ht="38.25">
      <c r="A295" s="35" t="s">
        <v>57</v>
      </c>
      <c r="E295" s="40" t="s">
        <v>630</v>
      </c>
    </row>
    <row r="296" spans="1:5" ht="153">
      <c r="A296" t="s">
        <v>59</v>
      </c>
      <c r="E296" s="39" t="s">
        <v>631</v>
      </c>
    </row>
    <row r="297" spans="1:16" ht="12.75">
      <c r="A297" t="s">
        <v>49</v>
      </c>
      <c s="34" t="s">
        <v>632</v>
      </c>
      <c s="34" t="s">
        <v>633</v>
      </c>
      <c s="35" t="s">
        <v>5</v>
      </c>
      <c s="6" t="s">
        <v>634</v>
      </c>
      <c s="36" t="s">
        <v>53</v>
      </c>
      <c s="37">
        <v>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38.25">
      <c r="A298" s="35" t="s">
        <v>55</v>
      </c>
      <c r="E298" s="39" t="s">
        <v>635</v>
      </c>
    </row>
    <row r="299" spans="1:5" ht="38.25">
      <c r="A299" s="35" t="s">
        <v>57</v>
      </c>
      <c r="E299" s="40" t="s">
        <v>481</v>
      </c>
    </row>
    <row r="300" spans="1:5" ht="25.5">
      <c r="A300" t="s">
        <v>59</v>
      </c>
      <c r="E300" s="39" t="s">
        <v>636</v>
      </c>
    </row>
    <row r="301" spans="1:16" ht="12.75">
      <c r="A301" t="s">
        <v>49</v>
      </c>
      <c s="34" t="s">
        <v>637</v>
      </c>
      <c s="34" t="s">
        <v>638</v>
      </c>
      <c s="35" t="s">
        <v>5</v>
      </c>
      <c s="6" t="s">
        <v>639</v>
      </c>
      <c s="36" t="s">
        <v>323</v>
      </c>
      <c s="37">
        <v>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89.25">
      <c r="A302" s="35" t="s">
        <v>55</v>
      </c>
      <c r="E302" s="39" t="s">
        <v>640</v>
      </c>
    </row>
    <row r="303" spans="1:5" ht="38.25">
      <c r="A303" s="35" t="s">
        <v>57</v>
      </c>
      <c r="E303" s="40" t="s">
        <v>481</v>
      </c>
    </row>
    <row r="304" spans="1:5" ht="89.25">
      <c r="A304" t="s">
        <v>59</v>
      </c>
      <c r="E304" s="39" t="s">
        <v>641</v>
      </c>
    </row>
    <row r="305" spans="1:13" ht="12.75">
      <c r="A305" t="s">
        <v>46</v>
      </c>
      <c r="C305" s="31" t="s">
        <v>96</v>
      </c>
      <c r="E305" s="33" t="s">
        <v>642</v>
      </c>
      <c r="J305" s="32">
        <f>0</f>
      </c>
      <c s="32">
        <f>0</f>
      </c>
      <c s="32">
        <f>0+L306</f>
      </c>
      <c s="32">
        <f>0+M306</f>
      </c>
    </row>
    <row r="306" spans="1:16" ht="12.75">
      <c r="A306" t="s">
        <v>49</v>
      </c>
      <c s="34" t="s">
        <v>643</v>
      </c>
      <c s="34" t="s">
        <v>644</v>
      </c>
      <c s="35" t="s">
        <v>5</v>
      </c>
      <c s="6" t="s">
        <v>645</v>
      </c>
      <c s="36" t="s">
        <v>199</v>
      </c>
      <c s="37">
        <v>10.84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66</v>
      </c>
      <c>
        <f>(M306*21)/100</f>
      </c>
      <c t="s">
        <v>27</v>
      </c>
    </row>
    <row r="307" spans="1:5" ht="25.5">
      <c r="A307" s="35" t="s">
        <v>55</v>
      </c>
      <c r="E307" s="39" t="s">
        <v>646</v>
      </c>
    </row>
    <row r="308" spans="1:5" ht="38.25">
      <c r="A308" s="35" t="s">
        <v>57</v>
      </c>
      <c r="E308" s="40" t="s">
        <v>647</v>
      </c>
    </row>
    <row r="309" spans="1:5" ht="178.5">
      <c r="A309" t="s">
        <v>59</v>
      </c>
      <c r="E309" s="39" t="s">
        <v>648</v>
      </c>
    </row>
    <row r="310" spans="1:13" ht="12.75">
      <c r="A310" t="s">
        <v>46</v>
      </c>
      <c r="C310" s="31" t="s">
        <v>101</v>
      </c>
      <c r="E310" s="33" t="s">
        <v>240</v>
      </c>
      <c r="J310" s="32">
        <f>0</f>
      </c>
      <c s="32">
        <f>0</f>
      </c>
      <c s="32">
        <f>0+L311+L315+L319+L323+L327+L331+L335+L339+L343+L347+L351+L355+L359+L363+L367+L371+L375+L379+L383+L387+L391+L395+L399+L403+L407</f>
      </c>
      <c s="32">
        <f>0+M311+M315+M319+M323+M327+M331+M335+M339+M343+M347+M351+M355+M359+M363+M367+M371+M375+M379+M383+M387+M391+M395+M399+M403+M407</f>
      </c>
    </row>
    <row r="311" spans="1:16" ht="25.5">
      <c r="A311" t="s">
        <v>49</v>
      </c>
      <c s="34" t="s">
        <v>649</v>
      </c>
      <c s="34" t="s">
        <v>650</v>
      </c>
      <c s="35" t="s">
        <v>5</v>
      </c>
      <c s="6" t="s">
        <v>651</v>
      </c>
      <c s="36" t="s">
        <v>126</v>
      </c>
      <c s="37">
        <v>9.28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66</v>
      </c>
      <c>
        <f>(M311*21)/100</f>
      </c>
      <c t="s">
        <v>27</v>
      </c>
    </row>
    <row r="312" spans="1:5" ht="12.75">
      <c r="A312" s="35" t="s">
        <v>55</v>
      </c>
      <c r="E312" s="39" t="s">
        <v>652</v>
      </c>
    </row>
    <row r="313" spans="1:5" ht="38.25">
      <c r="A313" s="35" t="s">
        <v>57</v>
      </c>
      <c r="E313" s="40" t="s">
        <v>653</v>
      </c>
    </row>
    <row r="314" spans="1:5" ht="63.75">
      <c r="A314" t="s">
        <v>59</v>
      </c>
      <c r="E314" s="39" t="s">
        <v>654</v>
      </c>
    </row>
    <row r="315" spans="1:16" ht="12.75">
      <c r="A315" t="s">
        <v>49</v>
      </c>
      <c s="34" t="s">
        <v>655</v>
      </c>
      <c s="34" t="s">
        <v>656</v>
      </c>
      <c s="35" t="s">
        <v>5</v>
      </c>
      <c s="6" t="s">
        <v>657</v>
      </c>
      <c s="36" t="s">
        <v>53</v>
      </c>
      <c s="37">
        <v>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66</v>
      </c>
      <c>
        <f>(M315*21)/100</f>
      </c>
      <c t="s">
        <v>27</v>
      </c>
    </row>
    <row r="316" spans="1:5" ht="25.5">
      <c r="A316" s="35" t="s">
        <v>55</v>
      </c>
      <c r="E316" s="39" t="s">
        <v>658</v>
      </c>
    </row>
    <row r="317" spans="1:5" ht="38.25">
      <c r="A317" s="35" t="s">
        <v>57</v>
      </c>
      <c r="E317" s="40" t="s">
        <v>659</v>
      </c>
    </row>
    <row r="318" spans="1:5" ht="25.5">
      <c r="A318" t="s">
        <v>59</v>
      </c>
      <c r="E318" s="39" t="s">
        <v>660</v>
      </c>
    </row>
    <row r="319" spans="1:16" ht="25.5">
      <c r="A319" t="s">
        <v>49</v>
      </c>
      <c s="34" t="s">
        <v>661</v>
      </c>
      <c s="34" t="s">
        <v>662</v>
      </c>
      <c s="35" t="s">
        <v>5</v>
      </c>
      <c s="6" t="s">
        <v>663</v>
      </c>
      <c s="36" t="s">
        <v>53</v>
      </c>
      <c s="37">
        <v>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66</v>
      </c>
      <c>
        <f>(M319*21)/100</f>
      </c>
      <c t="s">
        <v>27</v>
      </c>
    </row>
    <row r="320" spans="1:5" ht="38.25">
      <c r="A320" s="35" t="s">
        <v>55</v>
      </c>
      <c r="E320" s="39" t="s">
        <v>664</v>
      </c>
    </row>
    <row r="321" spans="1:5" ht="38.25">
      <c r="A321" s="35" t="s">
        <v>57</v>
      </c>
      <c r="E321" s="40" t="s">
        <v>481</v>
      </c>
    </row>
    <row r="322" spans="1:5" ht="12.75">
      <c r="A322" t="s">
        <v>59</v>
      </c>
      <c r="E322" s="39" t="s">
        <v>665</v>
      </c>
    </row>
    <row r="323" spans="1:16" ht="25.5">
      <c r="A323" t="s">
        <v>49</v>
      </c>
      <c s="34" t="s">
        <v>666</v>
      </c>
      <c s="34" t="s">
        <v>667</v>
      </c>
      <c s="35" t="s">
        <v>5</v>
      </c>
      <c s="6" t="s">
        <v>668</v>
      </c>
      <c s="36" t="s">
        <v>53</v>
      </c>
      <c s="37">
        <v>3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66</v>
      </c>
      <c>
        <f>(M323*21)/100</f>
      </c>
      <c t="s">
        <v>27</v>
      </c>
    </row>
    <row r="324" spans="1:5" ht="38.25">
      <c r="A324" s="35" t="s">
        <v>55</v>
      </c>
      <c r="E324" s="39" t="s">
        <v>669</v>
      </c>
    </row>
    <row r="325" spans="1:5" ht="38.25">
      <c r="A325" s="35" t="s">
        <v>57</v>
      </c>
      <c r="E325" s="40" t="s">
        <v>670</v>
      </c>
    </row>
    <row r="326" spans="1:5" ht="25.5">
      <c r="A326" t="s">
        <v>59</v>
      </c>
      <c r="E326" s="39" t="s">
        <v>671</v>
      </c>
    </row>
    <row r="327" spans="1:16" ht="12.75">
      <c r="A327" t="s">
        <v>49</v>
      </c>
      <c s="34" t="s">
        <v>672</v>
      </c>
      <c s="34" t="s">
        <v>673</v>
      </c>
      <c s="35" t="s">
        <v>5</v>
      </c>
      <c s="6" t="s">
        <v>674</v>
      </c>
      <c s="36" t="s">
        <v>53</v>
      </c>
      <c s="37">
        <v>4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66</v>
      </c>
      <c>
        <f>(M327*21)/100</f>
      </c>
      <c t="s">
        <v>27</v>
      </c>
    </row>
    <row r="328" spans="1:5" ht="25.5">
      <c r="A328" s="35" t="s">
        <v>55</v>
      </c>
      <c r="E328" s="39" t="s">
        <v>675</v>
      </c>
    </row>
    <row r="329" spans="1:5" ht="38.25">
      <c r="A329" s="35" t="s">
        <v>57</v>
      </c>
      <c r="E329" s="40" t="s">
        <v>481</v>
      </c>
    </row>
    <row r="330" spans="1:5" ht="51">
      <c r="A330" t="s">
        <v>59</v>
      </c>
      <c r="E330" s="39" t="s">
        <v>676</v>
      </c>
    </row>
    <row r="331" spans="1:16" ht="12.75">
      <c r="A331" t="s">
        <v>49</v>
      </c>
      <c s="34" t="s">
        <v>677</v>
      </c>
      <c s="34" t="s">
        <v>678</v>
      </c>
      <c s="35" t="s">
        <v>5</v>
      </c>
      <c s="6" t="s">
        <v>679</v>
      </c>
      <c s="36" t="s">
        <v>126</v>
      </c>
      <c s="37">
        <v>0.138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66</v>
      </c>
      <c>
        <f>(M331*21)/100</f>
      </c>
      <c t="s">
        <v>27</v>
      </c>
    </row>
    <row r="332" spans="1:5" ht="12.75">
      <c r="A332" s="35" t="s">
        <v>55</v>
      </c>
      <c r="E332" s="39" t="s">
        <v>680</v>
      </c>
    </row>
    <row r="333" spans="1:5" ht="38.25">
      <c r="A333" s="35" t="s">
        <v>57</v>
      </c>
      <c r="E333" s="40" t="s">
        <v>681</v>
      </c>
    </row>
    <row r="334" spans="1:5" ht="25.5">
      <c r="A334" t="s">
        <v>59</v>
      </c>
      <c r="E334" s="39" t="s">
        <v>682</v>
      </c>
    </row>
    <row r="335" spans="1:16" ht="12.75">
      <c r="A335" t="s">
        <v>49</v>
      </c>
      <c s="34" t="s">
        <v>683</v>
      </c>
      <c s="34" t="s">
        <v>684</v>
      </c>
      <c s="35" t="s">
        <v>5</v>
      </c>
      <c s="6" t="s">
        <v>685</v>
      </c>
      <c s="36" t="s">
        <v>199</v>
      </c>
      <c s="37">
        <v>31.6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66</v>
      </c>
      <c>
        <f>(M335*21)/100</f>
      </c>
      <c t="s">
        <v>27</v>
      </c>
    </row>
    <row r="336" spans="1:5" ht="12.75">
      <c r="A336" s="35" t="s">
        <v>55</v>
      </c>
      <c r="E336" s="39" t="s">
        <v>686</v>
      </c>
    </row>
    <row r="337" spans="1:5" ht="38.25">
      <c r="A337" s="35" t="s">
        <v>57</v>
      </c>
      <c r="E337" s="40" t="s">
        <v>687</v>
      </c>
    </row>
    <row r="338" spans="1:5" ht="25.5">
      <c r="A338" t="s">
        <v>59</v>
      </c>
      <c r="E338" s="39" t="s">
        <v>688</v>
      </c>
    </row>
    <row r="339" spans="1:16" ht="12.75">
      <c r="A339" t="s">
        <v>49</v>
      </c>
      <c s="34" t="s">
        <v>689</v>
      </c>
      <c s="34" t="s">
        <v>690</v>
      </c>
      <c s="35" t="s">
        <v>5</v>
      </c>
      <c s="6" t="s">
        <v>691</v>
      </c>
      <c s="36" t="s">
        <v>199</v>
      </c>
      <c s="37">
        <v>56.7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66</v>
      </c>
      <c>
        <f>(M339*21)/100</f>
      </c>
      <c t="s">
        <v>27</v>
      </c>
    </row>
    <row r="340" spans="1:5" ht="25.5">
      <c r="A340" s="35" t="s">
        <v>55</v>
      </c>
      <c r="E340" s="39" t="s">
        <v>692</v>
      </c>
    </row>
    <row r="341" spans="1:5" ht="38.25">
      <c r="A341" s="35" t="s">
        <v>57</v>
      </c>
      <c r="E341" s="40" t="s">
        <v>693</v>
      </c>
    </row>
    <row r="342" spans="1:5" ht="38.25">
      <c r="A342" t="s">
        <v>59</v>
      </c>
      <c r="E342" s="39" t="s">
        <v>694</v>
      </c>
    </row>
    <row r="343" spans="1:16" ht="12.75">
      <c r="A343" t="s">
        <v>49</v>
      </c>
      <c s="34" t="s">
        <v>695</v>
      </c>
      <c s="34" t="s">
        <v>696</v>
      </c>
      <c s="35" t="s">
        <v>5</v>
      </c>
      <c s="6" t="s">
        <v>697</v>
      </c>
      <c s="36" t="s">
        <v>199</v>
      </c>
      <c s="37">
        <v>26.2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66</v>
      </c>
      <c>
        <f>(M343*21)/100</f>
      </c>
      <c t="s">
        <v>27</v>
      </c>
    </row>
    <row r="344" spans="1:5" ht="12.75">
      <c r="A344" s="35" t="s">
        <v>55</v>
      </c>
      <c r="E344" s="39" t="s">
        <v>400</v>
      </c>
    </row>
    <row r="345" spans="1:5" ht="38.25">
      <c r="A345" s="35" t="s">
        <v>57</v>
      </c>
      <c r="E345" s="40" t="s">
        <v>698</v>
      </c>
    </row>
    <row r="346" spans="1:5" ht="25.5">
      <c r="A346" t="s">
        <v>59</v>
      </c>
      <c r="E346" s="39" t="s">
        <v>699</v>
      </c>
    </row>
    <row r="347" spans="1:16" ht="12.75">
      <c r="A347" t="s">
        <v>49</v>
      </c>
      <c s="34" t="s">
        <v>700</v>
      </c>
      <c s="34" t="s">
        <v>701</v>
      </c>
      <c s="35" t="s">
        <v>5</v>
      </c>
      <c s="6" t="s">
        <v>702</v>
      </c>
      <c s="36" t="s">
        <v>120</v>
      </c>
      <c s="37">
        <v>10.08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66</v>
      </c>
      <c>
        <f>(M347*21)/100</f>
      </c>
      <c t="s">
        <v>27</v>
      </c>
    </row>
    <row r="348" spans="1:5" ht="25.5">
      <c r="A348" s="35" t="s">
        <v>55</v>
      </c>
      <c r="E348" s="39" t="s">
        <v>703</v>
      </c>
    </row>
    <row r="349" spans="1:5" ht="38.25">
      <c r="A349" s="35" t="s">
        <v>57</v>
      </c>
      <c r="E349" s="40" t="s">
        <v>704</v>
      </c>
    </row>
    <row r="350" spans="1:5" ht="25.5">
      <c r="A350" t="s">
        <v>59</v>
      </c>
      <c r="E350" s="39" t="s">
        <v>705</v>
      </c>
    </row>
    <row r="351" spans="1:16" ht="12.75">
      <c r="A351" t="s">
        <v>49</v>
      </c>
      <c s="34" t="s">
        <v>706</v>
      </c>
      <c s="34" t="s">
        <v>707</v>
      </c>
      <c s="35" t="s">
        <v>5</v>
      </c>
      <c s="6" t="s">
        <v>708</v>
      </c>
      <c s="36" t="s">
        <v>53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66</v>
      </c>
      <c>
        <f>(M351*21)/100</f>
      </c>
      <c t="s">
        <v>27</v>
      </c>
    </row>
    <row r="352" spans="1:5" ht="12.75">
      <c r="A352" s="35" t="s">
        <v>55</v>
      </c>
      <c r="E352" s="39" t="s">
        <v>709</v>
      </c>
    </row>
    <row r="353" spans="1:5" ht="38.25">
      <c r="A353" s="35" t="s">
        <v>57</v>
      </c>
      <c r="E353" s="40" t="s">
        <v>324</v>
      </c>
    </row>
    <row r="354" spans="1:5" ht="89.25">
      <c r="A354" t="s">
        <v>59</v>
      </c>
      <c r="E354" s="39" t="s">
        <v>710</v>
      </c>
    </row>
    <row r="355" spans="1:16" ht="12.75">
      <c r="A355" t="s">
        <v>49</v>
      </c>
      <c s="34" t="s">
        <v>711</v>
      </c>
      <c s="34" t="s">
        <v>712</v>
      </c>
      <c s="35" t="s">
        <v>5</v>
      </c>
      <c s="6" t="s">
        <v>713</v>
      </c>
      <c s="36" t="s">
        <v>473</v>
      </c>
      <c s="37">
        <v>203.6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66</v>
      </c>
      <c>
        <f>(M355*21)/100</f>
      </c>
      <c t="s">
        <v>27</v>
      </c>
    </row>
    <row r="356" spans="1:5" ht="51">
      <c r="A356" s="35" t="s">
        <v>55</v>
      </c>
      <c r="E356" s="39" t="s">
        <v>714</v>
      </c>
    </row>
    <row r="357" spans="1:5" ht="38.25">
      <c r="A357" s="35" t="s">
        <v>57</v>
      </c>
      <c r="E357" s="40" t="s">
        <v>715</v>
      </c>
    </row>
    <row r="358" spans="1:5" ht="331.5">
      <c r="A358" t="s">
        <v>59</v>
      </c>
      <c r="E358" s="39" t="s">
        <v>716</v>
      </c>
    </row>
    <row r="359" spans="1:16" ht="12.75">
      <c r="A359" t="s">
        <v>49</v>
      </c>
      <c s="34" t="s">
        <v>717</v>
      </c>
      <c s="34" t="s">
        <v>718</v>
      </c>
      <c s="35" t="s">
        <v>5</v>
      </c>
      <c s="6" t="s">
        <v>719</v>
      </c>
      <c s="36" t="s">
        <v>473</v>
      </c>
      <c s="37">
        <v>2095.7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66</v>
      </c>
      <c>
        <f>(M359*21)/100</f>
      </c>
      <c t="s">
        <v>27</v>
      </c>
    </row>
    <row r="360" spans="1:5" ht="165.75">
      <c r="A360" s="35" t="s">
        <v>55</v>
      </c>
      <c r="E360" s="39" t="s">
        <v>720</v>
      </c>
    </row>
    <row r="361" spans="1:5" ht="38.25">
      <c r="A361" s="35" t="s">
        <v>57</v>
      </c>
      <c r="E361" s="40" t="s">
        <v>721</v>
      </c>
    </row>
    <row r="362" spans="1:5" ht="242.25">
      <c r="A362" t="s">
        <v>59</v>
      </c>
      <c r="E362" s="39" t="s">
        <v>722</v>
      </c>
    </row>
    <row r="363" spans="1:16" ht="25.5">
      <c r="A363" t="s">
        <v>49</v>
      </c>
      <c s="34" t="s">
        <v>723</v>
      </c>
      <c s="34" t="s">
        <v>271</v>
      </c>
      <c s="35" t="s">
        <v>5</v>
      </c>
      <c s="6" t="s">
        <v>272</v>
      </c>
      <c s="36" t="s">
        <v>199</v>
      </c>
      <c s="37">
        <v>12.3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66</v>
      </c>
      <c>
        <f>(M363*21)/100</f>
      </c>
      <c t="s">
        <v>27</v>
      </c>
    </row>
    <row r="364" spans="1:5" ht="25.5">
      <c r="A364" s="35" t="s">
        <v>55</v>
      </c>
      <c r="E364" s="39" t="s">
        <v>724</v>
      </c>
    </row>
    <row r="365" spans="1:5" ht="38.25">
      <c r="A365" s="35" t="s">
        <v>57</v>
      </c>
      <c r="E365" s="40" t="s">
        <v>725</v>
      </c>
    </row>
    <row r="366" spans="1:5" ht="127.5">
      <c r="A366" t="s">
        <v>59</v>
      </c>
      <c r="E366" s="39" t="s">
        <v>726</v>
      </c>
    </row>
    <row r="367" spans="1:16" ht="12.75">
      <c r="A367" t="s">
        <v>49</v>
      </c>
      <c s="34" t="s">
        <v>727</v>
      </c>
      <c s="34" t="s">
        <v>728</v>
      </c>
      <c s="35" t="s">
        <v>5</v>
      </c>
      <c s="6" t="s">
        <v>729</v>
      </c>
      <c s="36" t="s">
        <v>126</v>
      </c>
      <c s="37">
        <v>119.065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66</v>
      </c>
      <c>
        <f>(M367*21)/100</f>
      </c>
      <c t="s">
        <v>27</v>
      </c>
    </row>
    <row r="368" spans="1:5" ht="12.75">
      <c r="A368" s="35" t="s">
        <v>55</v>
      </c>
      <c r="E368" s="39" t="s">
        <v>652</v>
      </c>
    </row>
    <row r="369" spans="1:5" ht="38.25">
      <c r="A369" s="35" t="s">
        <v>57</v>
      </c>
      <c r="E369" s="40" t="s">
        <v>730</v>
      </c>
    </row>
    <row r="370" spans="1:5" ht="89.25">
      <c r="A370" t="s">
        <v>59</v>
      </c>
      <c r="E370" s="39" t="s">
        <v>731</v>
      </c>
    </row>
    <row r="371" spans="1:16" ht="12.75">
      <c r="A371" t="s">
        <v>49</v>
      </c>
      <c s="34" t="s">
        <v>732</v>
      </c>
      <c s="34" t="s">
        <v>733</v>
      </c>
      <c s="35" t="s">
        <v>5</v>
      </c>
      <c s="6" t="s">
        <v>734</v>
      </c>
      <c s="36" t="s">
        <v>126</v>
      </c>
      <c s="37">
        <v>1.694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66</v>
      </c>
      <c>
        <f>(M371*21)/100</f>
      </c>
      <c t="s">
        <v>27</v>
      </c>
    </row>
    <row r="372" spans="1:5" ht="12.75">
      <c r="A372" s="35" t="s">
        <v>55</v>
      </c>
      <c r="E372" s="39" t="s">
        <v>652</v>
      </c>
    </row>
    <row r="373" spans="1:5" ht="38.25">
      <c r="A373" s="35" t="s">
        <v>57</v>
      </c>
      <c r="E373" s="40" t="s">
        <v>735</v>
      </c>
    </row>
    <row r="374" spans="1:5" ht="89.25">
      <c r="A374" t="s">
        <v>59</v>
      </c>
      <c r="E374" s="39" t="s">
        <v>731</v>
      </c>
    </row>
    <row r="375" spans="1:16" ht="12.75">
      <c r="A375" t="s">
        <v>49</v>
      </c>
      <c s="34" t="s">
        <v>736</v>
      </c>
      <c s="34" t="s">
        <v>737</v>
      </c>
      <c s="35" t="s">
        <v>5</v>
      </c>
      <c s="6" t="s">
        <v>738</v>
      </c>
      <c s="36" t="s">
        <v>126</v>
      </c>
      <c s="37">
        <v>32.433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66</v>
      </c>
      <c>
        <f>(M375*21)/100</f>
      </c>
      <c t="s">
        <v>27</v>
      </c>
    </row>
    <row r="376" spans="1:5" ht="12.75">
      <c r="A376" s="35" t="s">
        <v>55</v>
      </c>
      <c r="E376" s="39" t="s">
        <v>652</v>
      </c>
    </row>
    <row r="377" spans="1:5" ht="38.25">
      <c r="A377" s="35" t="s">
        <v>57</v>
      </c>
      <c r="E377" s="40" t="s">
        <v>739</v>
      </c>
    </row>
    <row r="378" spans="1:5" ht="89.25">
      <c r="A378" t="s">
        <v>59</v>
      </c>
      <c r="E378" s="39" t="s">
        <v>731</v>
      </c>
    </row>
    <row r="379" spans="1:16" ht="12.75">
      <c r="A379" t="s">
        <v>49</v>
      </c>
      <c s="34" t="s">
        <v>740</v>
      </c>
      <c s="34" t="s">
        <v>741</v>
      </c>
      <c s="35" t="s">
        <v>5</v>
      </c>
      <c s="6" t="s">
        <v>742</v>
      </c>
      <c s="36" t="s">
        <v>120</v>
      </c>
      <c s="37">
        <v>69.6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66</v>
      </c>
      <c>
        <f>(M379*21)/100</f>
      </c>
      <c t="s">
        <v>27</v>
      </c>
    </row>
    <row r="380" spans="1:5" ht="51">
      <c r="A380" s="35" t="s">
        <v>55</v>
      </c>
      <c r="E380" s="39" t="s">
        <v>743</v>
      </c>
    </row>
    <row r="381" spans="1:5" ht="38.25">
      <c r="A381" s="35" t="s">
        <v>57</v>
      </c>
      <c r="E381" s="40" t="s">
        <v>744</v>
      </c>
    </row>
    <row r="382" spans="1:5" ht="76.5">
      <c r="A382" t="s">
        <v>59</v>
      </c>
      <c r="E382" s="39" t="s">
        <v>745</v>
      </c>
    </row>
    <row r="383" spans="1:16" ht="12.75">
      <c r="A383" t="s">
        <v>49</v>
      </c>
      <c s="34" t="s">
        <v>746</v>
      </c>
      <c s="34" t="s">
        <v>747</v>
      </c>
      <c s="35" t="s">
        <v>5</v>
      </c>
      <c s="6" t="s">
        <v>748</v>
      </c>
      <c s="36" t="s">
        <v>53</v>
      </c>
      <c s="37">
        <v>3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54</v>
      </c>
      <c>
        <f>(M383*21)/100</f>
      </c>
      <c t="s">
        <v>27</v>
      </c>
    </row>
    <row r="384" spans="1:5" ht="51">
      <c r="A384" s="35" t="s">
        <v>55</v>
      </c>
      <c r="E384" s="39" t="s">
        <v>749</v>
      </c>
    </row>
    <row r="385" spans="1:5" ht="38.25">
      <c r="A385" s="35" t="s">
        <v>57</v>
      </c>
      <c r="E385" s="40" t="s">
        <v>750</v>
      </c>
    </row>
    <row r="386" spans="1:5" ht="25.5">
      <c r="A386" t="s">
        <v>59</v>
      </c>
      <c r="E386" s="39" t="s">
        <v>751</v>
      </c>
    </row>
    <row r="387" spans="1:16" ht="25.5">
      <c r="A387" t="s">
        <v>49</v>
      </c>
      <c s="34" t="s">
        <v>752</v>
      </c>
      <c s="34" t="s">
        <v>753</v>
      </c>
      <c s="35" t="s">
        <v>5</v>
      </c>
      <c s="6" t="s">
        <v>754</v>
      </c>
      <c s="36" t="s">
        <v>120</v>
      </c>
      <c s="37">
        <v>34.875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54</v>
      </c>
      <c>
        <f>(M387*21)/100</f>
      </c>
      <c t="s">
        <v>27</v>
      </c>
    </row>
    <row r="388" spans="1:5" ht="25.5">
      <c r="A388" s="35" t="s">
        <v>55</v>
      </c>
      <c r="E388" s="39" t="s">
        <v>755</v>
      </c>
    </row>
    <row r="389" spans="1:5" ht="38.25">
      <c r="A389" s="35" t="s">
        <v>57</v>
      </c>
      <c r="E389" s="40" t="s">
        <v>756</v>
      </c>
    </row>
    <row r="390" spans="1:5" ht="25.5">
      <c r="A390" t="s">
        <v>59</v>
      </c>
      <c r="E390" s="39" t="s">
        <v>757</v>
      </c>
    </row>
    <row r="391" spans="1:16" ht="12.75">
      <c r="A391" t="s">
        <v>49</v>
      </c>
      <c s="34" t="s">
        <v>758</v>
      </c>
      <c s="34" t="s">
        <v>759</v>
      </c>
      <c s="35" t="s">
        <v>5</v>
      </c>
      <c s="6" t="s">
        <v>760</v>
      </c>
      <c s="36" t="s">
        <v>306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54</v>
      </c>
      <c>
        <f>(M391*21)/100</f>
      </c>
      <c t="s">
        <v>27</v>
      </c>
    </row>
    <row r="392" spans="1:5" ht="63.75">
      <c r="A392" s="35" t="s">
        <v>55</v>
      </c>
      <c r="E392" s="39" t="s">
        <v>761</v>
      </c>
    </row>
    <row r="393" spans="1:5" ht="38.25">
      <c r="A393" s="35" t="s">
        <v>57</v>
      </c>
      <c r="E393" s="40" t="s">
        <v>308</v>
      </c>
    </row>
    <row r="394" spans="1:5" ht="51">
      <c r="A394" t="s">
        <v>59</v>
      </c>
      <c r="E394" s="39" t="s">
        <v>762</v>
      </c>
    </row>
    <row r="395" spans="1:16" ht="25.5">
      <c r="A395" t="s">
        <v>49</v>
      </c>
      <c s="34" t="s">
        <v>763</v>
      </c>
      <c s="34" t="s">
        <v>764</v>
      </c>
      <c s="35" t="s">
        <v>5</v>
      </c>
      <c s="6" t="s">
        <v>765</v>
      </c>
      <c s="36" t="s">
        <v>120</v>
      </c>
      <c s="37">
        <v>2.05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54</v>
      </c>
      <c>
        <f>(M395*21)/100</f>
      </c>
      <c t="s">
        <v>27</v>
      </c>
    </row>
    <row r="396" spans="1:5" ht="12.75">
      <c r="A396" s="35" t="s">
        <v>55</v>
      </c>
      <c r="E396" s="39" t="s">
        <v>766</v>
      </c>
    </row>
    <row r="397" spans="1:5" ht="38.25">
      <c r="A397" s="35" t="s">
        <v>57</v>
      </c>
      <c r="E397" s="40" t="s">
        <v>767</v>
      </c>
    </row>
    <row r="398" spans="1:5" ht="63.75">
      <c r="A398" t="s">
        <v>59</v>
      </c>
      <c r="E398" s="39" t="s">
        <v>768</v>
      </c>
    </row>
    <row r="399" spans="1:16" ht="12.75">
      <c r="A399" t="s">
        <v>49</v>
      </c>
      <c s="34" t="s">
        <v>252</v>
      </c>
      <c s="34" t="s">
        <v>769</v>
      </c>
      <c s="35" t="s">
        <v>5</v>
      </c>
      <c s="6" t="s">
        <v>770</v>
      </c>
      <c s="36" t="s">
        <v>53</v>
      </c>
      <c s="37">
        <v>2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54</v>
      </c>
      <c>
        <f>(M399*21)/100</f>
      </c>
      <c t="s">
        <v>27</v>
      </c>
    </row>
    <row r="400" spans="1:5" ht="38.25">
      <c r="A400" s="35" t="s">
        <v>55</v>
      </c>
      <c r="E400" s="39" t="s">
        <v>771</v>
      </c>
    </row>
    <row r="401" spans="1:5" ht="38.25">
      <c r="A401" s="35" t="s">
        <v>57</v>
      </c>
      <c r="E401" s="40" t="s">
        <v>659</v>
      </c>
    </row>
    <row r="402" spans="1:5" ht="12.75">
      <c r="A402" t="s">
        <v>59</v>
      </c>
      <c r="E402" s="39" t="s">
        <v>772</v>
      </c>
    </row>
    <row r="403" spans="1:16" ht="12.75">
      <c r="A403" t="s">
        <v>49</v>
      </c>
      <c s="34" t="s">
        <v>773</v>
      </c>
      <c s="34" t="s">
        <v>774</v>
      </c>
      <c s="35" t="s">
        <v>5</v>
      </c>
      <c s="6" t="s">
        <v>713</v>
      </c>
      <c s="36" t="s">
        <v>53</v>
      </c>
      <c s="37">
        <v>4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(M403*21)/100</f>
      </c>
      <c t="s">
        <v>27</v>
      </c>
    </row>
    <row r="404" spans="1:5" ht="25.5">
      <c r="A404" s="35" t="s">
        <v>55</v>
      </c>
      <c r="E404" s="39" t="s">
        <v>775</v>
      </c>
    </row>
    <row r="405" spans="1:5" ht="38.25">
      <c r="A405" s="35" t="s">
        <v>57</v>
      </c>
      <c r="E405" s="40" t="s">
        <v>481</v>
      </c>
    </row>
    <row r="406" spans="1:5" ht="25.5">
      <c r="A406" t="s">
        <v>59</v>
      </c>
      <c r="E406" s="39" t="s">
        <v>636</v>
      </c>
    </row>
    <row r="407" spans="1:16" ht="12.75">
      <c r="A407" t="s">
        <v>49</v>
      </c>
      <c s="34" t="s">
        <v>776</v>
      </c>
      <c s="34" t="s">
        <v>777</v>
      </c>
      <c s="35" t="s">
        <v>5</v>
      </c>
      <c s="6" t="s">
        <v>778</v>
      </c>
      <c s="36" t="s">
        <v>306</v>
      </c>
      <c s="37">
        <v>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54</v>
      </c>
      <c>
        <f>(M407*21)/100</f>
      </c>
      <c t="s">
        <v>27</v>
      </c>
    </row>
    <row r="408" spans="1:5" ht="25.5">
      <c r="A408" s="35" t="s">
        <v>55</v>
      </c>
      <c r="E408" s="39" t="s">
        <v>779</v>
      </c>
    </row>
    <row r="409" spans="1:5" ht="38.25">
      <c r="A409" s="35" t="s">
        <v>57</v>
      </c>
      <c r="E409" s="40" t="s">
        <v>308</v>
      </c>
    </row>
    <row r="410" spans="1:5" ht="25.5">
      <c r="A410" t="s">
        <v>59</v>
      </c>
      <c r="E410" s="39" t="s">
        <v>780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781</v>
      </c>
      <c r="E4" s="26" t="s">
        <v>782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785</v>
      </c>
      <c r="E8" s="30" t="s">
        <v>784</v>
      </c>
      <c r="J8" s="29">
        <f>0+J9+J66+J95</f>
      </c>
      <c s="29">
        <f>0+K9+K66+K95</f>
      </c>
      <c s="29">
        <f>0+L9+L66+L95</f>
      </c>
      <c s="29">
        <f>0+M9+M66+M95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50</v>
      </c>
      <c s="34" t="s">
        <v>786</v>
      </c>
      <c s="35" t="s">
        <v>5</v>
      </c>
      <c s="6" t="s">
        <v>787</v>
      </c>
      <c s="36" t="s">
        <v>788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789</v>
      </c>
    </row>
    <row r="13" spans="1:5" ht="12.75">
      <c r="A13" t="s">
        <v>59</v>
      </c>
      <c r="E13" s="39" t="s">
        <v>790</v>
      </c>
    </row>
    <row r="14" spans="1:16" ht="12.75">
      <c r="A14" t="s">
        <v>49</v>
      </c>
      <c s="34" t="s">
        <v>27</v>
      </c>
      <c s="34" t="s">
        <v>791</v>
      </c>
      <c s="35" t="s">
        <v>5</v>
      </c>
      <c s="6" t="s">
        <v>792</v>
      </c>
      <c s="36" t="s">
        <v>53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793</v>
      </c>
    </row>
    <row r="17" spans="1:5" ht="12.75">
      <c r="A17" t="s">
        <v>59</v>
      </c>
      <c r="E17" s="39" t="s">
        <v>790</v>
      </c>
    </row>
    <row r="18" spans="1:16" ht="12.75">
      <c r="A18" t="s">
        <v>49</v>
      </c>
      <c s="34" t="s">
        <v>26</v>
      </c>
      <c s="34" t="s">
        <v>794</v>
      </c>
      <c s="35" t="s">
        <v>5</v>
      </c>
      <c s="6" t="s">
        <v>795</v>
      </c>
      <c s="36" t="s">
        <v>796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797</v>
      </c>
    </row>
    <row r="21" spans="1:5" ht="12.75">
      <c r="A21" t="s">
        <v>59</v>
      </c>
      <c r="E21" s="39" t="s">
        <v>790</v>
      </c>
    </row>
    <row r="22" spans="1:16" ht="12.75">
      <c r="A22" t="s">
        <v>49</v>
      </c>
      <c s="34" t="s">
        <v>75</v>
      </c>
      <c s="34" t="s">
        <v>798</v>
      </c>
      <c s="35" t="s">
        <v>5</v>
      </c>
      <c s="6" t="s">
        <v>799</v>
      </c>
      <c s="36" t="s">
        <v>800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801</v>
      </c>
    </row>
    <row r="25" spans="1:5" ht="12.75">
      <c r="A25" t="s">
        <v>59</v>
      </c>
      <c r="E25" s="39" t="s">
        <v>790</v>
      </c>
    </row>
    <row r="26" spans="1:16" ht="12.75">
      <c r="A26" t="s">
        <v>49</v>
      </c>
      <c s="34" t="s">
        <v>81</v>
      </c>
      <c s="34" t="s">
        <v>802</v>
      </c>
      <c s="35" t="s">
        <v>5</v>
      </c>
      <c s="6" t="s">
        <v>803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804</v>
      </c>
    </row>
    <row r="29" spans="1:5" ht="12.75">
      <c r="A29" t="s">
        <v>59</v>
      </c>
      <c r="E29" s="39" t="s">
        <v>790</v>
      </c>
    </row>
    <row r="30" spans="1:16" ht="12.75">
      <c r="A30" t="s">
        <v>49</v>
      </c>
      <c s="34" t="s">
        <v>86</v>
      </c>
      <c s="34" t="s">
        <v>805</v>
      </c>
      <c s="35" t="s">
        <v>5</v>
      </c>
      <c s="6" t="s">
        <v>806</v>
      </c>
      <c s="36" t="s">
        <v>199</v>
      </c>
      <c s="37">
        <v>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807</v>
      </c>
    </row>
    <row r="33" spans="1:5" ht="12.75">
      <c r="A33" t="s">
        <v>59</v>
      </c>
      <c r="E33" s="39" t="s">
        <v>790</v>
      </c>
    </row>
    <row r="34" spans="1:16" ht="12.75">
      <c r="A34" t="s">
        <v>49</v>
      </c>
      <c s="34" t="s">
        <v>91</v>
      </c>
      <c s="34" t="s">
        <v>808</v>
      </c>
      <c s="35" t="s">
        <v>5</v>
      </c>
      <c s="6" t="s">
        <v>809</v>
      </c>
      <c s="36" t="s">
        <v>199</v>
      </c>
      <c s="37">
        <v>70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810</v>
      </c>
    </row>
    <row r="37" spans="1:5" ht="12.75">
      <c r="A37" t="s">
        <v>59</v>
      </c>
      <c r="E37" s="39" t="s">
        <v>790</v>
      </c>
    </row>
    <row r="38" spans="1:16" ht="12.75">
      <c r="A38" t="s">
        <v>49</v>
      </c>
      <c s="34" t="s">
        <v>96</v>
      </c>
      <c s="34" t="s">
        <v>811</v>
      </c>
      <c s="35" t="s">
        <v>5</v>
      </c>
      <c s="6" t="s">
        <v>812</v>
      </c>
      <c s="36" t="s">
        <v>199</v>
      </c>
      <c s="37">
        <v>65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807</v>
      </c>
    </row>
    <row r="41" spans="1:5" ht="12.75">
      <c r="A41" t="s">
        <v>59</v>
      </c>
      <c r="E41" s="39" t="s">
        <v>790</v>
      </c>
    </row>
    <row r="42" spans="1:16" ht="12.75">
      <c r="A42" t="s">
        <v>49</v>
      </c>
      <c s="34" t="s">
        <v>101</v>
      </c>
      <c s="34" t="s">
        <v>813</v>
      </c>
      <c s="35" t="s">
        <v>5</v>
      </c>
      <c s="6" t="s">
        <v>814</v>
      </c>
      <c s="36" t="s">
        <v>199</v>
      </c>
      <c s="37">
        <v>65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807</v>
      </c>
    </row>
    <row r="45" spans="1:5" ht="12.75">
      <c r="A45" t="s">
        <v>59</v>
      </c>
      <c r="E45" s="39" t="s">
        <v>790</v>
      </c>
    </row>
    <row r="46" spans="1:16" ht="12.75">
      <c r="A46" t="s">
        <v>49</v>
      </c>
      <c s="34" t="s">
        <v>106</v>
      </c>
      <c s="34" t="s">
        <v>815</v>
      </c>
      <c s="35" t="s">
        <v>5</v>
      </c>
      <c s="6" t="s">
        <v>816</v>
      </c>
      <c s="36" t="s">
        <v>199</v>
      </c>
      <c s="37">
        <v>840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817</v>
      </c>
    </row>
    <row r="49" spans="1:5" ht="12.75">
      <c r="A49" t="s">
        <v>59</v>
      </c>
      <c r="E49" s="39" t="s">
        <v>790</v>
      </c>
    </row>
    <row r="50" spans="1:16" ht="12.75">
      <c r="A50" t="s">
        <v>49</v>
      </c>
      <c s="34" t="s">
        <v>111</v>
      </c>
      <c s="34" t="s">
        <v>818</v>
      </c>
      <c s="35" t="s">
        <v>5</v>
      </c>
      <c s="6" t="s">
        <v>819</v>
      </c>
      <c s="36" t="s">
        <v>199</v>
      </c>
      <c s="37">
        <v>840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817</v>
      </c>
    </row>
    <row r="53" spans="1:5" ht="12.75">
      <c r="A53" t="s">
        <v>59</v>
      </c>
      <c r="E53" s="39" t="s">
        <v>790</v>
      </c>
    </row>
    <row r="54" spans="1:16" ht="12.75">
      <c r="A54" t="s">
        <v>49</v>
      </c>
      <c s="34" t="s">
        <v>117</v>
      </c>
      <c s="34" t="s">
        <v>820</v>
      </c>
      <c s="35" t="s">
        <v>5</v>
      </c>
      <c s="6" t="s">
        <v>821</v>
      </c>
      <c s="36" t="s">
        <v>53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793</v>
      </c>
    </row>
    <row r="57" spans="1:5" ht="12.75">
      <c r="A57" t="s">
        <v>59</v>
      </c>
      <c r="E57" s="39" t="s">
        <v>790</v>
      </c>
    </row>
    <row r="58" spans="1:16" ht="12.75">
      <c r="A58" t="s">
        <v>49</v>
      </c>
      <c s="34" t="s">
        <v>123</v>
      </c>
      <c s="34" t="s">
        <v>822</v>
      </c>
      <c s="35" t="s">
        <v>5</v>
      </c>
      <c s="6" t="s">
        <v>823</v>
      </c>
      <c s="36" t="s">
        <v>796</v>
      </c>
      <c s="37">
        <v>16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797</v>
      </c>
    </row>
    <row r="61" spans="1:5" ht="12.75">
      <c r="A61" t="s">
        <v>59</v>
      </c>
      <c r="E61" s="39" t="s">
        <v>790</v>
      </c>
    </row>
    <row r="62" spans="1:16" ht="12.75">
      <c r="A62" t="s">
        <v>49</v>
      </c>
      <c s="34" t="s">
        <v>129</v>
      </c>
      <c s="34" t="s">
        <v>824</v>
      </c>
      <c s="35" t="s">
        <v>5</v>
      </c>
      <c s="6" t="s">
        <v>825</v>
      </c>
      <c s="36" t="s">
        <v>53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801</v>
      </c>
    </row>
    <row r="65" spans="1:5" ht="12.75">
      <c r="A65" t="s">
        <v>59</v>
      </c>
      <c r="E65" s="39" t="s">
        <v>790</v>
      </c>
    </row>
    <row r="66" spans="1:13" ht="12.75">
      <c r="A66" t="s">
        <v>46</v>
      </c>
      <c r="C66" s="31" t="s">
        <v>50</v>
      </c>
      <c r="E66" s="33" t="s">
        <v>116</v>
      </c>
      <c r="J66" s="32">
        <f>0</f>
      </c>
      <c s="32">
        <f>0</f>
      </c>
      <c s="32">
        <f>0+L67+L71+L75+L79+L83+L87+L91</f>
      </c>
      <c s="32">
        <f>0+M67+M71+M75+M79+M83+M87+M91</f>
      </c>
    </row>
    <row r="67" spans="1:16" ht="12.75">
      <c r="A67" t="s">
        <v>49</v>
      </c>
      <c s="34" t="s">
        <v>134</v>
      </c>
      <c s="34" t="s">
        <v>826</v>
      </c>
      <c s="35" t="s">
        <v>5</v>
      </c>
      <c s="6" t="s">
        <v>827</v>
      </c>
      <c s="36" t="s">
        <v>120</v>
      </c>
      <c s="37">
        <v>40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57</v>
      </c>
      <c r="E69" s="40" t="s">
        <v>828</v>
      </c>
    </row>
    <row r="70" spans="1:5" ht="12.75">
      <c r="A70" t="s">
        <v>59</v>
      </c>
      <c r="E70" s="39" t="s">
        <v>790</v>
      </c>
    </row>
    <row r="71" spans="1:16" ht="12.75">
      <c r="A71" t="s">
        <v>49</v>
      </c>
      <c s="34" t="s">
        <v>139</v>
      </c>
      <c s="34" t="s">
        <v>829</v>
      </c>
      <c s="35" t="s">
        <v>5</v>
      </c>
      <c s="6" t="s">
        <v>830</v>
      </c>
      <c s="36" t="s">
        <v>126</v>
      </c>
      <c s="37">
        <v>12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57</v>
      </c>
      <c r="E73" s="40" t="s">
        <v>831</v>
      </c>
    </row>
    <row r="74" spans="1:5" ht="12.75">
      <c r="A74" t="s">
        <v>59</v>
      </c>
      <c r="E74" s="39" t="s">
        <v>790</v>
      </c>
    </row>
    <row r="75" spans="1:16" ht="12.75">
      <c r="A75" t="s">
        <v>49</v>
      </c>
      <c s="34" t="s">
        <v>145</v>
      </c>
      <c s="34" t="s">
        <v>832</v>
      </c>
      <c s="35" t="s">
        <v>5</v>
      </c>
      <c s="6" t="s">
        <v>833</v>
      </c>
      <c s="36" t="s">
        <v>126</v>
      </c>
      <c s="37">
        <v>12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57</v>
      </c>
      <c r="E77" s="40" t="s">
        <v>831</v>
      </c>
    </row>
    <row r="78" spans="1:5" ht="12.75">
      <c r="A78" t="s">
        <v>59</v>
      </c>
      <c r="E78" s="39" t="s">
        <v>790</v>
      </c>
    </row>
    <row r="79" spans="1:16" ht="12.75">
      <c r="A79" t="s">
        <v>49</v>
      </c>
      <c s="34" t="s">
        <v>151</v>
      </c>
      <c s="34" t="s">
        <v>140</v>
      </c>
      <c s="35" t="s">
        <v>5</v>
      </c>
      <c s="6" t="s">
        <v>141</v>
      </c>
      <c s="36" t="s">
        <v>120</v>
      </c>
      <c s="37">
        <v>40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834</v>
      </c>
    </row>
    <row r="82" spans="1:5" ht="12.75">
      <c r="A82" t="s">
        <v>59</v>
      </c>
      <c r="E82" s="39" t="s">
        <v>790</v>
      </c>
    </row>
    <row r="83" spans="1:16" ht="12.75">
      <c r="A83" t="s">
        <v>49</v>
      </c>
      <c s="34" t="s">
        <v>156</v>
      </c>
      <c s="34" t="s">
        <v>835</v>
      </c>
      <c s="35" t="s">
        <v>5</v>
      </c>
      <c s="6" t="s">
        <v>836</v>
      </c>
      <c s="36" t="s">
        <v>120</v>
      </c>
      <c s="37">
        <v>40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57</v>
      </c>
      <c r="E85" s="40" t="s">
        <v>837</v>
      </c>
    </row>
    <row r="86" spans="1:5" ht="12.75">
      <c r="A86" t="s">
        <v>59</v>
      </c>
      <c r="E86" s="39" t="s">
        <v>790</v>
      </c>
    </row>
    <row r="87" spans="1:16" ht="12.75">
      <c r="A87" t="s">
        <v>49</v>
      </c>
      <c s="34" t="s">
        <v>163</v>
      </c>
      <c s="34" t="s">
        <v>838</v>
      </c>
      <c s="35" t="s">
        <v>5</v>
      </c>
      <c s="6" t="s">
        <v>839</v>
      </c>
      <c s="36" t="s">
        <v>120</v>
      </c>
      <c s="37">
        <v>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840</v>
      </c>
    </row>
    <row r="90" spans="1:5" ht="12.75">
      <c r="A90" t="s">
        <v>59</v>
      </c>
      <c r="E90" s="39" t="s">
        <v>790</v>
      </c>
    </row>
    <row r="91" spans="1:16" ht="12.75">
      <c r="A91" t="s">
        <v>49</v>
      </c>
      <c s="34" t="s">
        <v>169</v>
      </c>
      <c s="34" t="s">
        <v>841</v>
      </c>
      <c s="35" t="s">
        <v>5</v>
      </c>
      <c s="6" t="s">
        <v>842</v>
      </c>
      <c s="36" t="s">
        <v>199</v>
      </c>
      <c s="37">
        <v>70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810</v>
      </c>
    </row>
    <row r="94" spans="1:5" ht="12.75">
      <c r="A94" t="s">
        <v>59</v>
      </c>
      <c r="E94" s="39" t="s">
        <v>790</v>
      </c>
    </row>
    <row r="95" spans="1:13" ht="12.75">
      <c r="A95" t="s">
        <v>46</v>
      </c>
      <c r="C95" s="31" t="s">
        <v>81</v>
      </c>
      <c r="E95" s="33" t="s">
        <v>174</v>
      </c>
      <c r="J95" s="32">
        <f>0</f>
      </c>
      <c s="32">
        <f>0</f>
      </c>
      <c s="32">
        <f>0+L96</f>
      </c>
      <c s="32">
        <f>0+M96</f>
      </c>
    </row>
    <row r="96" spans="1:16" ht="25.5">
      <c r="A96" t="s">
        <v>49</v>
      </c>
      <c s="34" t="s">
        <v>175</v>
      </c>
      <c s="34" t="s">
        <v>176</v>
      </c>
      <c s="35" t="s">
        <v>5</v>
      </c>
      <c s="6" t="s">
        <v>177</v>
      </c>
      <c s="36" t="s">
        <v>126</v>
      </c>
      <c s="37">
        <v>50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843</v>
      </c>
    </row>
    <row r="99" spans="1:5" ht="12.75">
      <c r="A99" t="s">
        <v>59</v>
      </c>
      <c r="E99" s="39" t="s">
        <v>790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781</v>
      </c>
      <c r="E4" s="26" t="s">
        <v>782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COUNTIFS(L8:L138,"=0",A8:A138,"P")+COUNTIFS(L8:L138,"",A8:A138,"P")+SUM(Q8:Q138)</f>
      </c>
    </row>
    <row r="8" spans="1:13" ht="12.75">
      <c r="A8" t="s">
        <v>44</v>
      </c>
      <c r="C8" s="28" t="s">
        <v>846</v>
      </c>
      <c r="E8" s="30" t="s">
        <v>845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</f>
      </c>
      <c s="32">
        <f>0+M10+M14+M18+M22+M26+M30+M34+M38+M42+M46+M50+M54+M58+M62+M66+M70+M74+M78+M82+M86+M90+M94+M98+M102+M106+M110+M114+M118+M122+M126+M130+M134+M138</f>
      </c>
    </row>
    <row r="10" spans="1:16" ht="12.75">
      <c r="A10" t="s">
        <v>49</v>
      </c>
      <c s="34" t="s">
        <v>50</v>
      </c>
      <c s="34" t="s">
        <v>786</v>
      </c>
      <c s="35" t="s">
        <v>5</v>
      </c>
      <c s="6" t="s">
        <v>787</v>
      </c>
      <c s="36" t="s">
        <v>788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789</v>
      </c>
    </row>
    <row r="13" spans="1:5" ht="12.75">
      <c r="A13" t="s">
        <v>59</v>
      </c>
      <c r="E13" s="39" t="s">
        <v>790</v>
      </c>
    </row>
    <row r="14" spans="1:16" ht="12.75">
      <c r="A14" t="s">
        <v>49</v>
      </c>
      <c s="34" t="s">
        <v>27</v>
      </c>
      <c s="34" t="s">
        <v>791</v>
      </c>
      <c s="35" t="s">
        <v>5</v>
      </c>
      <c s="6" t="s">
        <v>792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804</v>
      </c>
    </row>
    <row r="17" spans="1:5" ht="12.75">
      <c r="A17" t="s">
        <v>59</v>
      </c>
      <c r="E17" s="39" t="s">
        <v>790</v>
      </c>
    </row>
    <row r="18" spans="1:16" ht="12.75">
      <c r="A18" t="s">
        <v>49</v>
      </c>
      <c s="34" t="s">
        <v>26</v>
      </c>
      <c s="34" t="s">
        <v>794</v>
      </c>
      <c s="35" t="s">
        <v>5</v>
      </c>
      <c s="6" t="s">
        <v>795</v>
      </c>
      <c s="36" t="s">
        <v>796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797</v>
      </c>
    </row>
    <row r="21" spans="1:5" ht="12.75">
      <c r="A21" t="s">
        <v>59</v>
      </c>
      <c r="E21" s="39" t="s">
        <v>790</v>
      </c>
    </row>
    <row r="22" spans="1:16" ht="25.5">
      <c r="A22" t="s">
        <v>49</v>
      </c>
      <c s="34" t="s">
        <v>75</v>
      </c>
      <c s="34" t="s">
        <v>847</v>
      </c>
      <c s="35" t="s">
        <v>5</v>
      </c>
      <c s="6" t="s">
        <v>848</v>
      </c>
      <c s="36" t="s">
        <v>126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849</v>
      </c>
    </row>
    <row r="25" spans="1:5" ht="12.75">
      <c r="A25" t="s">
        <v>59</v>
      </c>
      <c r="E25" s="39" t="s">
        <v>790</v>
      </c>
    </row>
    <row r="26" spans="1:16" ht="12.75">
      <c r="A26" t="s">
        <v>49</v>
      </c>
      <c s="34" t="s">
        <v>81</v>
      </c>
      <c s="34" t="s">
        <v>802</v>
      </c>
      <c s="35" t="s">
        <v>5</v>
      </c>
      <c s="6" t="s">
        <v>803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804</v>
      </c>
    </row>
    <row r="29" spans="1:5" ht="12.75">
      <c r="A29" t="s">
        <v>59</v>
      </c>
      <c r="E29" s="39" t="s">
        <v>790</v>
      </c>
    </row>
    <row r="30" spans="1:16" ht="12.75">
      <c r="A30" t="s">
        <v>49</v>
      </c>
      <c s="34" t="s">
        <v>86</v>
      </c>
      <c s="34" t="s">
        <v>815</v>
      </c>
      <c s="35" t="s">
        <v>5</v>
      </c>
      <c s="6" t="s">
        <v>816</v>
      </c>
      <c s="36" t="s">
        <v>199</v>
      </c>
      <c s="37">
        <v>280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850</v>
      </c>
    </row>
    <row r="33" spans="1:5" ht="12.75">
      <c r="A33" t="s">
        <v>59</v>
      </c>
      <c r="E33" s="39" t="s">
        <v>790</v>
      </c>
    </row>
    <row r="34" spans="1:16" ht="12.75">
      <c r="A34" t="s">
        <v>49</v>
      </c>
      <c s="34" t="s">
        <v>91</v>
      </c>
      <c s="34" t="s">
        <v>851</v>
      </c>
      <c s="35" t="s">
        <v>5</v>
      </c>
      <c s="6" t="s">
        <v>852</v>
      </c>
      <c s="36" t="s">
        <v>199</v>
      </c>
      <c s="37">
        <v>280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850</v>
      </c>
    </row>
    <row r="37" spans="1:5" ht="12.75">
      <c r="A37" t="s">
        <v>59</v>
      </c>
      <c r="E37" s="39" t="s">
        <v>790</v>
      </c>
    </row>
    <row r="38" spans="1:16" ht="12.75">
      <c r="A38" t="s">
        <v>49</v>
      </c>
      <c s="34" t="s">
        <v>96</v>
      </c>
      <c s="34" t="s">
        <v>853</v>
      </c>
      <c s="35" t="s">
        <v>5</v>
      </c>
      <c s="6" t="s">
        <v>854</v>
      </c>
      <c s="36" t="s">
        <v>199</v>
      </c>
      <c s="37">
        <v>140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855</v>
      </c>
    </row>
    <row r="41" spans="1:5" ht="12.75">
      <c r="A41" t="s">
        <v>59</v>
      </c>
      <c r="E41" s="39" t="s">
        <v>790</v>
      </c>
    </row>
    <row r="42" spans="1:16" ht="12.75">
      <c r="A42" t="s">
        <v>49</v>
      </c>
      <c s="34" t="s">
        <v>101</v>
      </c>
      <c s="34" t="s">
        <v>856</v>
      </c>
      <c s="35" t="s">
        <v>5</v>
      </c>
      <c s="6" t="s">
        <v>857</v>
      </c>
      <c s="36" t="s">
        <v>199</v>
      </c>
      <c s="37">
        <v>140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855</v>
      </c>
    </row>
    <row r="45" spans="1:5" ht="12.75">
      <c r="A45" t="s">
        <v>59</v>
      </c>
      <c r="E45" s="39" t="s">
        <v>790</v>
      </c>
    </row>
    <row r="46" spans="1:16" ht="12.75">
      <c r="A46" t="s">
        <v>49</v>
      </c>
      <c s="34" t="s">
        <v>106</v>
      </c>
      <c s="34" t="s">
        <v>858</v>
      </c>
      <c s="35" t="s">
        <v>5</v>
      </c>
      <c s="6" t="s">
        <v>859</v>
      </c>
      <c s="36" t="s">
        <v>860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861</v>
      </c>
    </row>
    <row r="49" spans="1:5" ht="12.75">
      <c r="A49" t="s">
        <v>59</v>
      </c>
      <c r="E49" s="39" t="s">
        <v>790</v>
      </c>
    </row>
    <row r="50" spans="1:16" ht="12.75">
      <c r="A50" t="s">
        <v>49</v>
      </c>
      <c s="34" t="s">
        <v>111</v>
      </c>
      <c s="34" t="s">
        <v>862</v>
      </c>
      <c s="35" t="s">
        <v>5</v>
      </c>
      <c s="6" t="s">
        <v>863</v>
      </c>
      <c s="36" t="s">
        <v>199</v>
      </c>
      <c s="37">
        <v>70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810</v>
      </c>
    </row>
    <row r="53" spans="1:5" ht="12.75">
      <c r="A53" t="s">
        <v>59</v>
      </c>
      <c r="E53" s="39" t="s">
        <v>790</v>
      </c>
    </row>
    <row r="54" spans="1:16" ht="12.75">
      <c r="A54" t="s">
        <v>49</v>
      </c>
      <c s="34" t="s">
        <v>117</v>
      </c>
      <c s="34" t="s">
        <v>864</v>
      </c>
      <c s="35" t="s">
        <v>5</v>
      </c>
      <c s="6" t="s">
        <v>865</v>
      </c>
      <c s="36" t="s">
        <v>199</v>
      </c>
      <c s="37">
        <v>210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866</v>
      </c>
    </row>
    <row r="57" spans="1:5" ht="12.75">
      <c r="A57" t="s">
        <v>59</v>
      </c>
      <c r="E57" s="39" t="s">
        <v>790</v>
      </c>
    </row>
    <row r="58" spans="1:16" ht="12.75">
      <c r="A58" t="s">
        <v>49</v>
      </c>
      <c s="34" t="s">
        <v>123</v>
      </c>
      <c s="34" t="s">
        <v>867</v>
      </c>
      <c s="35" t="s">
        <v>5</v>
      </c>
      <c s="6" t="s">
        <v>868</v>
      </c>
      <c s="36" t="s">
        <v>199</v>
      </c>
      <c s="37">
        <v>210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866</v>
      </c>
    </row>
    <row r="61" spans="1:5" ht="12.75">
      <c r="A61" t="s">
        <v>59</v>
      </c>
      <c r="E61" s="39" t="s">
        <v>790</v>
      </c>
    </row>
    <row r="62" spans="1:16" ht="12.75">
      <c r="A62" t="s">
        <v>49</v>
      </c>
      <c s="34" t="s">
        <v>129</v>
      </c>
      <c s="34" t="s">
        <v>869</v>
      </c>
      <c s="35" t="s">
        <v>5</v>
      </c>
      <c s="6" t="s">
        <v>870</v>
      </c>
      <c s="36" t="s">
        <v>199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871</v>
      </c>
    </row>
    <row r="65" spans="1:5" ht="12.75">
      <c r="A65" t="s">
        <v>59</v>
      </c>
      <c r="E65" s="39" t="s">
        <v>790</v>
      </c>
    </row>
    <row r="66" spans="1:16" ht="12.75">
      <c r="A66" t="s">
        <v>49</v>
      </c>
      <c s="34" t="s">
        <v>134</v>
      </c>
      <c s="34" t="s">
        <v>872</v>
      </c>
      <c s="35" t="s">
        <v>5</v>
      </c>
      <c s="6" t="s">
        <v>873</v>
      </c>
      <c s="36" t="s">
        <v>874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875</v>
      </c>
    </row>
    <row r="69" spans="1:5" ht="12.75">
      <c r="A69" t="s">
        <v>59</v>
      </c>
      <c r="E69" s="39" t="s">
        <v>790</v>
      </c>
    </row>
    <row r="70" spans="1:16" ht="12.75">
      <c r="A70" t="s">
        <v>49</v>
      </c>
      <c s="34" t="s">
        <v>139</v>
      </c>
      <c s="34" t="s">
        <v>876</v>
      </c>
      <c s="35" t="s">
        <v>5</v>
      </c>
      <c s="6" t="s">
        <v>877</v>
      </c>
      <c s="36" t="s">
        <v>199</v>
      </c>
      <c s="37">
        <v>2000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5</v>
      </c>
    </row>
    <row r="73" spans="1:5" ht="12.75">
      <c r="A73" t="s">
        <v>59</v>
      </c>
      <c r="E73" s="39" t="s">
        <v>790</v>
      </c>
    </row>
    <row r="74" spans="1:16" ht="12.75">
      <c r="A74" t="s">
        <v>49</v>
      </c>
      <c s="34" t="s">
        <v>145</v>
      </c>
      <c s="34" t="s">
        <v>878</v>
      </c>
      <c s="35" t="s">
        <v>5</v>
      </c>
      <c s="6" t="s">
        <v>879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804</v>
      </c>
    </row>
    <row r="77" spans="1:5" ht="12.75">
      <c r="A77" t="s">
        <v>59</v>
      </c>
      <c r="E77" s="39" t="s">
        <v>790</v>
      </c>
    </row>
    <row r="78" spans="1:16" ht="12.75">
      <c r="A78" t="s">
        <v>49</v>
      </c>
      <c s="34" t="s">
        <v>151</v>
      </c>
      <c s="34" t="s">
        <v>880</v>
      </c>
      <c s="35" t="s">
        <v>5</v>
      </c>
      <c s="6" t="s">
        <v>881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66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57</v>
      </c>
      <c r="E80" s="40" t="s">
        <v>804</v>
      </c>
    </row>
    <row r="81" spans="1:5" ht="12.75">
      <c r="A81" t="s">
        <v>59</v>
      </c>
      <c r="E81" s="39" t="s">
        <v>790</v>
      </c>
    </row>
    <row r="82" spans="1:16" ht="12.75">
      <c r="A82" t="s">
        <v>49</v>
      </c>
      <c s="34" t="s">
        <v>156</v>
      </c>
      <c s="34" t="s">
        <v>882</v>
      </c>
      <c s="35" t="s">
        <v>5</v>
      </c>
      <c s="6" t="s">
        <v>883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66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884</v>
      </c>
    </row>
    <row r="85" spans="1:5" ht="12.75">
      <c r="A85" t="s">
        <v>59</v>
      </c>
      <c r="E85" s="39" t="s">
        <v>790</v>
      </c>
    </row>
    <row r="86" spans="1:16" ht="12.75">
      <c r="A86" t="s">
        <v>49</v>
      </c>
      <c s="34" t="s">
        <v>163</v>
      </c>
      <c s="34" t="s">
        <v>885</v>
      </c>
      <c s="35" t="s">
        <v>5</v>
      </c>
      <c s="6" t="s">
        <v>886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66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887</v>
      </c>
    </row>
    <row r="89" spans="1:5" ht="12.75">
      <c r="A89" t="s">
        <v>59</v>
      </c>
      <c r="E89" s="39" t="s">
        <v>790</v>
      </c>
    </row>
    <row r="90" spans="1:16" ht="12.75">
      <c r="A90" t="s">
        <v>49</v>
      </c>
      <c s="34" t="s">
        <v>169</v>
      </c>
      <c s="34" t="s">
        <v>888</v>
      </c>
      <c s="35" t="s">
        <v>5</v>
      </c>
      <c s="6" t="s">
        <v>889</v>
      </c>
      <c s="36" t="s">
        <v>53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887</v>
      </c>
    </row>
    <row r="93" spans="1:5" ht="12.75">
      <c r="A93" t="s">
        <v>59</v>
      </c>
      <c r="E93" s="39" t="s">
        <v>790</v>
      </c>
    </row>
    <row r="94" spans="1:16" ht="12.75">
      <c r="A94" t="s">
        <v>49</v>
      </c>
      <c s="34" t="s">
        <v>175</v>
      </c>
      <c s="34" t="s">
        <v>890</v>
      </c>
      <c s="35" t="s">
        <v>5</v>
      </c>
      <c s="6" t="s">
        <v>891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66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804</v>
      </c>
    </row>
    <row r="97" spans="1:5" ht="12.75">
      <c r="A97" t="s">
        <v>59</v>
      </c>
      <c r="E97" s="39" t="s">
        <v>790</v>
      </c>
    </row>
    <row r="98" spans="1:16" ht="12.75">
      <c r="A98" t="s">
        <v>49</v>
      </c>
      <c s="34" t="s">
        <v>181</v>
      </c>
      <c s="34" t="s">
        <v>892</v>
      </c>
      <c s="35" t="s">
        <v>5</v>
      </c>
      <c s="6" t="s">
        <v>893</v>
      </c>
      <c s="36" t="s">
        <v>53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66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804</v>
      </c>
    </row>
    <row r="101" spans="1:5" ht="12.75">
      <c r="A101" t="s">
        <v>59</v>
      </c>
      <c r="E101" s="39" t="s">
        <v>790</v>
      </c>
    </row>
    <row r="102" spans="1:16" ht="12.75">
      <c r="A102" t="s">
        <v>49</v>
      </c>
      <c s="34" t="s">
        <v>187</v>
      </c>
      <c s="34" t="s">
        <v>894</v>
      </c>
      <c s="35" t="s">
        <v>5</v>
      </c>
      <c s="6" t="s">
        <v>895</v>
      </c>
      <c s="36" t="s">
        <v>53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66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804</v>
      </c>
    </row>
    <row r="105" spans="1:5" ht="12.75">
      <c r="A105" t="s">
        <v>59</v>
      </c>
      <c r="E105" s="39" t="s">
        <v>790</v>
      </c>
    </row>
    <row r="106" spans="1:16" ht="12.75">
      <c r="A106" t="s">
        <v>49</v>
      </c>
      <c s="34" t="s">
        <v>192</v>
      </c>
      <c s="34" t="s">
        <v>896</v>
      </c>
      <c s="35" t="s">
        <v>5</v>
      </c>
      <c s="6" t="s">
        <v>897</v>
      </c>
      <c s="36" t="s">
        <v>53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66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57</v>
      </c>
      <c r="E108" s="40" t="s">
        <v>887</v>
      </c>
    </row>
    <row r="109" spans="1:5" ht="12.75">
      <c r="A109" t="s">
        <v>59</v>
      </c>
      <c r="E109" s="39" t="s">
        <v>790</v>
      </c>
    </row>
    <row r="110" spans="1:16" ht="12.75">
      <c r="A110" t="s">
        <v>49</v>
      </c>
      <c s="34" t="s">
        <v>196</v>
      </c>
      <c s="34" t="s">
        <v>898</v>
      </c>
      <c s="35" t="s">
        <v>5</v>
      </c>
      <c s="6" t="s">
        <v>899</v>
      </c>
      <c s="36" t="s">
        <v>53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66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887</v>
      </c>
    </row>
    <row r="113" spans="1:5" ht="12.75">
      <c r="A113" t="s">
        <v>59</v>
      </c>
      <c r="E113" s="39" t="s">
        <v>790</v>
      </c>
    </row>
    <row r="114" spans="1:16" ht="12.75">
      <c r="A114" t="s">
        <v>49</v>
      </c>
      <c s="34" t="s">
        <v>202</v>
      </c>
      <c s="34" t="s">
        <v>900</v>
      </c>
      <c s="35" t="s">
        <v>5</v>
      </c>
      <c s="6" t="s">
        <v>901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66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804</v>
      </c>
    </row>
    <row r="117" spans="1:5" ht="12.75">
      <c r="A117" t="s">
        <v>59</v>
      </c>
      <c r="E117" s="39" t="s">
        <v>790</v>
      </c>
    </row>
    <row r="118" spans="1:16" ht="12.75">
      <c r="A118" t="s">
        <v>49</v>
      </c>
      <c s="34" t="s">
        <v>207</v>
      </c>
      <c s="34" t="s">
        <v>902</v>
      </c>
      <c s="35" t="s">
        <v>5</v>
      </c>
      <c s="6" t="s">
        <v>903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66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57</v>
      </c>
      <c r="E120" s="40" t="s">
        <v>804</v>
      </c>
    </row>
    <row r="121" spans="1:5" ht="12.75">
      <c r="A121" t="s">
        <v>59</v>
      </c>
      <c r="E121" s="39" t="s">
        <v>790</v>
      </c>
    </row>
    <row r="122" spans="1:16" ht="12.75">
      <c r="A122" t="s">
        <v>49</v>
      </c>
      <c s="34" t="s">
        <v>212</v>
      </c>
      <c s="34" t="s">
        <v>904</v>
      </c>
      <c s="35" t="s">
        <v>5</v>
      </c>
      <c s="6" t="s">
        <v>905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66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57</v>
      </c>
      <c r="E124" s="40" t="s">
        <v>884</v>
      </c>
    </row>
    <row r="125" spans="1:5" ht="12.75">
      <c r="A125" t="s">
        <v>59</v>
      </c>
      <c r="E125" s="39" t="s">
        <v>790</v>
      </c>
    </row>
    <row r="126" spans="1:16" ht="12.75">
      <c r="A126" t="s">
        <v>49</v>
      </c>
      <c s="34" t="s">
        <v>216</v>
      </c>
      <c s="34" t="s">
        <v>824</v>
      </c>
      <c s="35" t="s">
        <v>5</v>
      </c>
      <c s="6" t="s">
        <v>825</v>
      </c>
      <c s="36" t="s">
        <v>53</v>
      </c>
      <c s="37">
        <v>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66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57</v>
      </c>
      <c r="E128" s="40" t="s">
        <v>906</v>
      </c>
    </row>
    <row r="129" spans="1:5" ht="12.75">
      <c r="A129" t="s">
        <v>59</v>
      </c>
      <c r="E129" s="39" t="s">
        <v>790</v>
      </c>
    </row>
    <row r="130" spans="1:16" ht="25.5">
      <c r="A130" t="s">
        <v>49</v>
      </c>
      <c s="34" t="s">
        <v>221</v>
      </c>
      <c s="34" t="s">
        <v>907</v>
      </c>
      <c s="35" t="s">
        <v>5</v>
      </c>
      <c s="6" t="s">
        <v>908</v>
      </c>
      <c s="36" t="s">
        <v>909</v>
      </c>
      <c s="37">
        <v>45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66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57</v>
      </c>
      <c r="E132" s="40" t="s">
        <v>910</v>
      </c>
    </row>
    <row r="133" spans="1:5" ht="12.75">
      <c r="A133" t="s">
        <v>59</v>
      </c>
      <c r="E133" s="39" t="s">
        <v>790</v>
      </c>
    </row>
    <row r="134" spans="1:16" ht="12.75">
      <c r="A134" t="s">
        <v>49</v>
      </c>
      <c s="34" t="s">
        <v>225</v>
      </c>
      <c s="34" t="s">
        <v>911</v>
      </c>
      <c s="35" t="s">
        <v>5</v>
      </c>
      <c s="6" t="s">
        <v>912</v>
      </c>
      <c s="36" t="s">
        <v>913</v>
      </c>
      <c s="37">
        <v>108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66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57</v>
      </c>
      <c r="E136" s="40" t="s">
        <v>914</v>
      </c>
    </row>
    <row r="137" spans="1:5" ht="12.75">
      <c r="A137" t="s">
        <v>59</v>
      </c>
      <c r="E137" s="39" t="s">
        <v>790</v>
      </c>
    </row>
    <row r="138" spans="1:16" ht="12.75">
      <c r="A138" t="s">
        <v>49</v>
      </c>
      <c s="34" t="s">
        <v>230</v>
      </c>
      <c s="34" t="s">
        <v>915</v>
      </c>
      <c s="35" t="s">
        <v>5</v>
      </c>
      <c s="6" t="s">
        <v>916</v>
      </c>
      <c s="36" t="s">
        <v>199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66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57</v>
      </c>
      <c r="E140" s="40" t="s">
        <v>917</v>
      </c>
    </row>
    <row r="141" spans="1:5" ht="12.75">
      <c r="A141" t="s">
        <v>59</v>
      </c>
      <c r="E141" s="39" t="s">
        <v>790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781</v>
      </c>
      <c r="E4" s="26" t="s">
        <v>782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920</v>
      </c>
      <c r="E8" s="30" t="s">
        <v>919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786</v>
      </c>
      <c s="35" t="s">
        <v>5</v>
      </c>
      <c s="6" t="s">
        <v>787</v>
      </c>
      <c s="36" t="s">
        <v>788</v>
      </c>
      <c s="37">
        <v>0.05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789</v>
      </c>
    </row>
    <row r="13" spans="1:5" ht="12.75">
      <c r="A13" t="s">
        <v>59</v>
      </c>
      <c r="E13" s="39" t="s">
        <v>790</v>
      </c>
    </row>
    <row r="14" spans="1:16" ht="12.75">
      <c r="A14" t="s">
        <v>49</v>
      </c>
      <c s="34" t="s">
        <v>27</v>
      </c>
      <c s="34" t="s">
        <v>791</v>
      </c>
      <c s="35" t="s">
        <v>5</v>
      </c>
      <c s="6" t="s">
        <v>792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884</v>
      </c>
    </row>
    <row r="17" spans="1:5" ht="12.75">
      <c r="A17" t="s">
        <v>59</v>
      </c>
      <c r="E17" s="39" t="s">
        <v>790</v>
      </c>
    </row>
    <row r="18" spans="1:16" ht="12.75">
      <c r="A18" t="s">
        <v>49</v>
      </c>
      <c s="34" t="s">
        <v>26</v>
      </c>
      <c s="34" t="s">
        <v>794</v>
      </c>
      <c s="35" t="s">
        <v>5</v>
      </c>
      <c s="6" t="s">
        <v>795</v>
      </c>
      <c s="36" t="s">
        <v>796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921</v>
      </c>
    </row>
    <row r="21" spans="1:5" ht="12.75">
      <c r="A21" t="s">
        <v>59</v>
      </c>
      <c r="E21" s="39" t="s">
        <v>790</v>
      </c>
    </row>
    <row r="22" spans="1:16" ht="12.75">
      <c r="A22" t="s">
        <v>49</v>
      </c>
      <c s="34" t="s">
        <v>75</v>
      </c>
      <c s="34" t="s">
        <v>922</v>
      </c>
      <c s="35" t="s">
        <v>5</v>
      </c>
      <c s="6" t="s">
        <v>923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884</v>
      </c>
    </row>
    <row r="25" spans="1:5" ht="12.75">
      <c r="A25" t="s">
        <v>59</v>
      </c>
      <c r="E25" s="39" t="s">
        <v>790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781</v>
      </c>
      <c r="E4" s="26" t="s">
        <v>782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926</v>
      </c>
      <c r="E8" s="30" t="s">
        <v>925</v>
      </c>
      <c r="J8" s="29">
        <f>0+J9+J74</f>
      </c>
      <c s="29">
        <f>0+K9+K74</f>
      </c>
      <c s="29">
        <f>0+L9+L74</f>
      </c>
      <c s="29">
        <f>0+M9+M74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49</v>
      </c>
      <c s="34" t="s">
        <v>50</v>
      </c>
      <c s="34" t="s">
        <v>786</v>
      </c>
      <c s="35" t="s">
        <v>5</v>
      </c>
      <c s="6" t="s">
        <v>787</v>
      </c>
      <c s="36" t="s">
        <v>788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789</v>
      </c>
    </row>
    <row r="13" spans="1:5" ht="12.75">
      <c r="A13" t="s">
        <v>59</v>
      </c>
      <c r="E13" s="39" t="s">
        <v>790</v>
      </c>
    </row>
    <row r="14" spans="1:16" ht="12.75">
      <c r="A14" t="s">
        <v>49</v>
      </c>
      <c s="34" t="s">
        <v>27</v>
      </c>
      <c s="34" t="s">
        <v>791</v>
      </c>
      <c s="35" t="s">
        <v>5</v>
      </c>
      <c s="6" t="s">
        <v>792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804</v>
      </c>
    </row>
    <row r="17" spans="1:5" ht="12.75">
      <c r="A17" t="s">
        <v>59</v>
      </c>
      <c r="E17" s="39" t="s">
        <v>790</v>
      </c>
    </row>
    <row r="18" spans="1:16" ht="12.75">
      <c r="A18" t="s">
        <v>49</v>
      </c>
      <c s="34" t="s">
        <v>26</v>
      </c>
      <c s="34" t="s">
        <v>794</v>
      </c>
      <c s="35" t="s">
        <v>5</v>
      </c>
      <c s="6" t="s">
        <v>795</v>
      </c>
      <c s="36" t="s">
        <v>796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797</v>
      </c>
    </row>
    <row r="21" spans="1:5" ht="12.75">
      <c r="A21" t="s">
        <v>59</v>
      </c>
      <c r="E21" s="39" t="s">
        <v>790</v>
      </c>
    </row>
    <row r="22" spans="1:16" ht="12.75">
      <c r="A22" t="s">
        <v>49</v>
      </c>
      <c s="34" t="s">
        <v>75</v>
      </c>
      <c s="34" t="s">
        <v>808</v>
      </c>
      <c s="35" t="s">
        <v>5</v>
      </c>
      <c s="6" t="s">
        <v>809</v>
      </c>
      <c s="36" t="s">
        <v>199</v>
      </c>
      <c s="37">
        <v>70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927</v>
      </c>
    </row>
    <row r="25" spans="1:5" ht="12.75">
      <c r="A25" t="s">
        <v>59</v>
      </c>
      <c r="E25" s="39" t="s">
        <v>790</v>
      </c>
    </row>
    <row r="26" spans="1:16" ht="12.75">
      <c r="A26" t="s">
        <v>49</v>
      </c>
      <c s="34" t="s">
        <v>81</v>
      </c>
      <c s="34" t="s">
        <v>928</v>
      </c>
      <c s="35" t="s">
        <v>5</v>
      </c>
      <c s="6" t="s">
        <v>929</v>
      </c>
      <c s="36" t="s">
        <v>199</v>
      </c>
      <c s="37">
        <v>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930</v>
      </c>
    </row>
    <row r="29" spans="1:5" ht="12.75">
      <c r="A29" t="s">
        <v>59</v>
      </c>
      <c r="E29" s="39" t="s">
        <v>790</v>
      </c>
    </row>
    <row r="30" spans="1:16" ht="25.5">
      <c r="A30" t="s">
        <v>49</v>
      </c>
      <c s="34" t="s">
        <v>86</v>
      </c>
      <c s="34" t="s">
        <v>931</v>
      </c>
      <c s="35" t="s">
        <v>5</v>
      </c>
      <c s="6" t="s">
        <v>932</v>
      </c>
      <c s="36" t="s">
        <v>53</v>
      </c>
      <c s="37">
        <v>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828</v>
      </c>
    </row>
    <row r="33" spans="1:5" ht="12.75">
      <c r="A33" t="s">
        <v>59</v>
      </c>
      <c r="E33" s="39" t="s">
        <v>790</v>
      </c>
    </row>
    <row r="34" spans="1:16" ht="12.75">
      <c r="A34" t="s">
        <v>49</v>
      </c>
      <c s="34" t="s">
        <v>91</v>
      </c>
      <c s="34" t="s">
        <v>933</v>
      </c>
      <c s="35" t="s">
        <v>5</v>
      </c>
      <c s="6" t="s">
        <v>934</v>
      </c>
      <c s="36" t="s">
        <v>199</v>
      </c>
      <c s="37">
        <v>90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935</v>
      </c>
    </row>
    <row r="37" spans="1:5" ht="12.75">
      <c r="A37" t="s">
        <v>59</v>
      </c>
      <c r="E37" s="39" t="s">
        <v>790</v>
      </c>
    </row>
    <row r="38" spans="1:16" ht="12.75">
      <c r="A38" t="s">
        <v>49</v>
      </c>
      <c s="34" t="s">
        <v>96</v>
      </c>
      <c s="34" t="s">
        <v>936</v>
      </c>
      <c s="35" t="s">
        <v>5</v>
      </c>
      <c s="6" t="s">
        <v>937</v>
      </c>
      <c s="36" t="s">
        <v>199</v>
      </c>
      <c s="37">
        <v>90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935</v>
      </c>
    </row>
    <row r="41" spans="1:5" ht="12.75">
      <c r="A41" t="s">
        <v>59</v>
      </c>
      <c r="E41" s="39" t="s">
        <v>790</v>
      </c>
    </row>
    <row r="42" spans="1:16" ht="25.5">
      <c r="A42" t="s">
        <v>49</v>
      </c>
      <c s="34" t="s">
        <v>101</v>
      </c>
      <c s="34" t="s">
        <v>938</v>
      </c>
      <c s="35" t="s">
        <v>5</v>
      </c>
      <c s="6" t="s">
        <v>939</v>
      </c>
      <c s="36" t="s">
        <v>53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887</v>
      </c>
    </row>
    <row r="45" spans="1:5" ht="12.75">
      <c r="A45" t="s">
        <v>59</v>
      </c>
      <c r="E45" s="39" t="s">
        <v>790</v>
      </c>
    </row>
    <row r="46" spans="1:16" ht="12.75">
      <c r="A46" t="s">
        <v>49</v>
      </c>
      <c s="34" t="s">
        <v>106</v>
      </c>
      <c s="34" t="s">
        <v>815</v>
      </c>
      <c s="35" t="s">
        <v>5</v>
      </c>
      <c s="6" t="s">
        <v>816</v>
      </c>
      <c s="36" t="s">
        <v>199</v>
      </c>
      <c s="37">
        <v>180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940</v>
      </c>
    </row>
    <row r="49" spans="1:5" ht="12.75">
      <c r="A49" t="s">
        <v>59</v>
      </c>
      <c r="E49" s="39" t="s">
        <v>790</v>
      </c>
    </row>
    <row r="50" spans="1:16" ht="12.75">
      <c r="A50" t="s">
        <v>49</v>
      </c>
      <c s="34" t="s">
        <v>111</v>
      </c>
      <c s="34" t="s">
        <v>941</v>
      </c>
      <c s="35" t="s">
        <v>5</v>
      </c>
      <c s="6" t="s">
        <v>942</v>
      </c>
      <c s="36" t="s">
        <v>53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887</v>
      </c>
    </row>
    <row r="53" spans="1:5" ht="12.75">
      <c r="A53" t="s">
        <v>59</v>
      </c>
      <c r="E53" s="39" t="s">
        <v>790</v>
      </c>
    </row>
    <row r="54" spans="1:16" ht="12.75">
      <c r="A54" t="s">
        <v>49</v>
      </c>
      <c s="34" t="s">
        <v>117</v>
      </c>
      <c s="34" t="s">
        <v>851</v>
      </c>
      <c s="35" t="s">
        <v>5</v>
      </c>
      <c s="6" t="s">
        <v>943</v>
      </c>
      <c s="36" t="s">
        <v>199</v>
      </c>
      <c s="37">
        <v>180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940</v>
      </c>
    </row>
    <row r="57" spans="1:5" ht="12.75">
      <c r="A57" t="s">
        <v>59</v>
      </c>
      <c r="E57" s="39" t="s">
        <v>790</v>
      </c>
    </row>
    <row r="58" spans="1:16" ht="25.5">
      <c r="A58" t="s">
        <v>49</v>
      </c>
      <c s="34" t="s">
        <v>123</v>
      </c>
      <c s="34" t="s">
        <v>944</v>
      </c>
      <c s="35" t="s">
        <v>5</v>
      </c>
      <c s="6" t="s">
        <v>945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804</v>
      </c>
    </row>
    <row r="61" spans="1:5" ht="12.75">
      <c r="A61" t="s">
        <v>59</v>
      </c>
      <c r="E61" s="39" t="s">
        <v>790</v>
      </c>
    </row>
    <row r="62" spans="1:16" ht="12.75">
      <c r="A62" t="s">
        <v>49</v>
      </c>
      <c s="34" t="s">
        <v>129</v>
      </c>
      <c s="34" t="s">
        <v>922</v>
      </c>
      <c s="35" t="s">
        <v>5</v>
      </c>
      <c s="6" t="s">
        <v>946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804</v>
      </c>
    </row>
    <row r="65" spans="1:5" ht="12.75">
      <c r="A65" t="s">
        <v>59</v>
      </c>
      <c r="E65" s="39" t="s">
        <v>790</v>
      </c>
    </row>
    <row r="66" spans="1:16" ht="12.75">
      <c r="A66" t="s">
        <v>49</v>
      </c>
      <c s="34" t="s">
        <v>134</v>
      </c>
      <c s="34" t="s">
        <v>900</v>
      </c>
      <c s="35" t="s">
        <v>5</v>
      </c>
      <c s="6" t="s">
        <v>901</v>
      </c>
      <c s="36" t="s">
        <v>53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887</v>
      </c>
    </row>
    <row r="69" spans="1:5" ht="12.75">
      <c r="A69" t="s">
        <v>59</v>
      </c>
      <c r="E69" s="39" t="s">
        <v>790</v>
      </c>
    </row>
    <row r="70" spans="1:16" ht="12.75">
      <c r="A70" t="s">
        <v>49</v>
      </c>
      <c s="34" t="s">
        <v>139</v>
      </c>
      <c s="34" t="s">
        <v>902</v>
      </c>
      <c s="35" t="s">
        <v>5</v>
      </c>
      <c s="6" t="s">
        <v>903</v>
      </c>
      <c s="36" t="s">
        <v>53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887</v>
      </c>
    </row>
    <row r="73" spans="1:5" ht="12.75">
      <c r="A73" t="s">
        <v>59</v>
      </c>
      <c r="E73" s="39" t="s">
        <v>790</v>
      </c>
    </row>
    <row r="74" spans="1:13" ht="12.75">
      <c r="A74" t="s">
        <v>46</v>
      </c>
      <c r="C74" s="31" t="s">
        <v>50</v>
      </c>
      <c r="E74" s="33" t="s">
        <v>116</v>
      </c>
      <c r="J74" s="32">
        <f>0</f>
      </c>
      <c s="32">
        <f>0</f>
      </c>
      <c s="32">
        <f>0+L75+L79+L83+L87+L91+L95+L99+L103+L107+L111+L115</f>
      </c>
      <c s="32">
        <f>0+M75+M79+M83+M87+M91+M95+M99+M103+M107+M111+M115</f>
      </c>
    </row>
    <row r="75" spans="1:16" ht="12.75">
      <c r="A75" t="s">
        <v>49</v>
      </c>
      <c s="34" t="s">
        <v>145</v>
      </c>
      <c s="34" t="s">
        <v>826</v>
      </c>
      <c s="35" t="s">
        <v>5</v>
      </c>
      <c s="6" t="s">
        <v>827</v>
      </c>
      <c s="36" t="s">
        <v>120</v>
      </c>
      <c s="37">
        <v>30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57</v>
      </c>
      <c r="E77" s="40" t="s">
        <v>947</v>
      </c>
    </row>
    <row r="78" spans="1:5" ht="12.75">
      <c r="A78" t="s">
        <v>59</v>
      </c>
      <c r="E78" s="39" t="s">
        <v>790</v>
      </c>
    </row>
    <row r="79" spans="1:16" ht="25.5">
      <c r="A79" t="s">
        <v>49</v>
      </c>
      <c s="34" t="s">
        <v>151</v>
      </c>
      <c s="34" t="s">
        <v>847</v>
      </c>
      <c s="35" t="s">
        <v>5</v>
      </c>
      <c s="6" t="s">
        <v>848</v>
      </c>
      <c s="36" t="s">
        <v>126</v>
      </c>
      <c s="37">
        <v>40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948</v>
      </c>
    </row>
    <row r="82" spans="1:5" ht="12.75">
      <c r="A82" t="s">
        <v>59</v>
      </c>
      <c r="E82" s="39" t="s">
        <v>790</v>
      </c>
    </row>
    <row r="83" spans="1:16" ht="12.75">
      <c r="A83" t="s">
        <v>49</v>
      </c>
      <c s="34" t="s">
        <v>156</v>
      </c>
      <c s="34" t="s">
        <v>949</v>
      </c>
      <c s="35" t="s">
        <v>5</v>
      </c>
      <c s="6" t="s">
        <v>950</v>
      </c>
      <c s="36" t="s">
        <v>126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57</v>
      </c>
      <c r="E85" s="40" t="s">
        <v>951</v>
      </c>
    </row>
    <row r="86" spans="1:5" ht="12.75">
      <c r="A86" t="s">
        <v>59</v>
      </c>
      <c r="E86" s="39" t="s">
        <v>790</v>
      </c>
    </row>
    <row r="87" spans="1:16" ht="12.75">
      <c r="A87" t="s">
        <v>49</v>
      </c>
      <c s="34" t="s">
        <v>163</v>
      </c>
      <c s="34" t="s">
        <v>829</v>
      </c>
      <c s="35" t="s">
        <v>5</v>
      </c>
      <c s="6" t="s">
        <v>830</v>
      </c>
      <c s="36" t="s">
        <v>126</v>
      </c>
      <c s="37">
        <v>16.8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952</v>
      </c>
    </row>
    <row r="90" spans="1:5" ht="12.75">
      <c r="A90" t="s">
        <v>59</v>
      </c>
      <c r="E90" s="39" t="s">
        <v>790</v>
      </c>
    </row>
    <row r="91" spans="1:16" ht="12.75">
      <c r="A91" t="s">
        <v>49</v>
      </c>
      <c s="34" t="s">
        <v>169</v>
      </c>
      <c s="34" t="s">
        <v>953</v>
      </c>
      <c s="35" t="s">
        <v>5</v>
      </c>
      <c s="6" t="s">
        <v>954</v>
      </c>
      <c s="36" t="s">
        <v>199</v>
      </c>
      <c s="37">
        <v>60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955</v>
      </c>
    </row>
    <row r="94" spans="1:5" ht="12.75">
      <c r="A94" t="s">
        <v>59</v>
      </c>
      <c r="E94" s="39" t="s">
        <v>790</v>
      </c>
    </row>
    <row r="95" spans="1:16" ht="12.75">
      <c r="A95" t="s">
        <v>49</v>
      </c>
      <c s="34" t="s">
        <v>175</v>
      </c>
      <c s="34" t="s">
        <v>832</v>
      </c>
      <c s="35" t="s">
        <v>5</v>
      </c>
      <c s="6" t="s">
        <v>833</v>
      </c>
      <c s="36" t="s">
        <v>126</v>
      </c>
      <c s="37">
        <v>24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57</v>
      </c>
      <c r="E97" s="40" t="s">
        <v>952</v>
      </c>
    </row>
    <row r="98" spans="1:5" ht="12.75">
      <c r="A98" t="s">
        <v>59</v>
      </c>
      <c r="E98" s="39" t="s">
        <v>790</v>
      </c>
    </row>
    <row r="99" spans="1:16" ht="12.75">
      <c r="A99" t="s">
        <v>49</v>
      </c>
      <c s="34" t="s">
        <v>181</v>
      </c>
      <c s="34" t="s">
        <v>140</v>
      </c>
      <c s="35" t="s">
        <v>5</v>
      </c>
      <c s="6" t="s">
        <v>141</v>
      </c>
      <c s="36" t="s">
        <v>120</v>
      </c>
      <c s="37">
        <v>21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57</v>
      </c>
      <c r="E101" s="40" t="s">
        <v>956</v>
      </c>
    </row>
    <row r="102" spans="1:5" ht="12.75">
      <c r="A102" t="s">
        <v>59</v>
      </c>
      <c r="E102" s="39" t="s">
        <v>790</v>
      </c>
    </row>
    <row r="103" spans="1:16" ht="12.75">
      <c r="A103" t="s">
        <v>49</v>
      </c>
      <c s="34" t="s">
        <v>187</v>
      </c>
      <c s="34" t="s">
        <v>835</v>
      </c>
      <c s="35" t="s">
        <v>5</v>
      </c>
      <c s="6" t="s">
        <v>836</v>
      </c>
      <c s="36" t="s">
        <v>120</v>
      </c>
      <c s="37">
        <v>21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57</v>
      </c>
      <c r="E105" s="40" t="s">
        <v>956</v>
      </c>
    </row>
    <row r="106" spans="1:5" ht="12.75">
      <c r="A106" t="s">
        <v>59</v>
      </c>
      <c r="E106" s="39" t="s">
        <v>790</v>
      </c>
    </row>
    <row r="107" spans="1:16" ht="12.75">
      <c r="A107" t="s">
        <v>49</v>
      </c>
      <c s="34" t="s">
        <v>192</v>
      </c>
      <c s="34" t="s">
        <v>838</v>
      </c>
      <c s="35" t="s">
        <v>5</v>
      </c>
      <c s="6" t="s">
        <v>839</v>
      </c>
      <c s="36" t="s">
        <v>120</v>
      </c>
      <c s="37">
        <v>21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57</v>
      </c>
      <c r="E109" s="40" t="s">
        <v>956</v>
      </c>
    </row>
    <row r="110" spans="1:5" ht="12.75">
      <c r="A110" t="s">
        <v>59</v>
      </c>
      <c r="E110" s="39" t="s">
        <v>790</v>
      </c>
    </row>
    <row r="111" spans="1:16" ht="12.75">
      <c r="A111" t="s">
        <v>49</v>
      </c>
      <c s="34" t="s">
        <v>196</v>
      </c>
      <c s="34" t="s">
        <v>841</v>
      </c>
      <c s="35" t="s">
        <v>5</v>
      </c>
      <c s="6" t="s">
        <v>842</v>
      </c>
      <c s="36" t="s">
        <v>199</v>
      </c>
      <c s="37">
        <v>60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57</v>
      </c>
      <c r="E113" s="40" t="s">
        <v>957</v>
      </c>
    </row>
    <row r="114" spans="1:5" ht="12.75">
      <c r="A114" t="s">
        <v>59</v>
      </c>
      <c r="E114" s="39" t="s">
        <v>790</v>
      </c>
    </row>
    <row r="115" spans="1:16" ht="12.75">
      <c r="A115" t="s">
        <v>49</v>
      </c>
      <c s="34" t="s">
        <v>202</v>
      </c>
      <c s="34" t="s">
        <v>915</v>
      </c>
      <c s="35" t="s">
        <v>5</v>
      </c>
      <c s="6" t="s">
        <v>916</v>
      </c>
      <c s="36" t="s">
        <v>199</v>
      </c>
      <c s="37">
        <v>40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57</v>
      </c>
      <c r="E117" s="40" t="s">
        <v>958</v>
      </c>
    </row>
    <row r="118" spans="1:5" ht="12.75">
      <c r="A118" t="s">
        <v>59</v>
      </c>
      <c r="E118" s="39" t="s">
        <v>790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781</v>
      </c>
      <c r="E4" s="26" t="s">
        <v>782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961</v>
      </c>
      <c r="E8" s="30" t="s">
        <v>960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786</v>
      </c>
      <c s="35" t="s">
        <v>5</v>
      </c>
      <c s="6" t="s">
        <v>787</v>
      </c>
      <c s="36" t="s">
        <v>788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789</v>
      </c>
    </row>
    <row r="13" spans="1:5" ht="12.75">
      <c r="A13" t="s">
        <v>59</v>
      </c>
      <c r="E13" s="39" t="s">
        <v>790</v>
      </c>
    </row>
    <row r="14" spans="1:16" ht="12.75">
      <c r="A14" t="s">
        <v>49</v>
      </c>
      <c s="34" t="s">
        <v>27</v>
      </c>
      <c s="34" t="s">
        <v>791</v>
      </c>
      <c s="35" t="s">
        <v>5</v>
      </c>
      <c s="6" t="s">
        <v>792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884</v>
      </c>
    </row>
    <row r="17" spans="1:5" ht="12.75">
      <c r="A17" t="s">
        <v>59</v>
      </c>
      <c r="E17" s="39" t="s">
        <v>790</v>
      </c>
    </row>
    <row r="18" spans="1:16" ht="12.75">
      <c r="A18" t="s">
        <v>49</v>
      </c>
      <c s="34" t="s">
        <v>26</v>
      </c>
      <c s="34" t="s">
        <v>794</v>
      </c>
      <c s="35" t="s">
        <v>5</v>
      </c>
      <c s="6" t="s">
        <v>795</v>
      </c>
      <c s="36" t="s">
        <v>796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797</v>
      </c>
    </row>
    <row r="21" spans="1:5" ht="12.75">
      <c r="A21" t="s">
        <v>59</v>
      </c>
      <c r="E21" s="39" t="s">
        <v>790</v>
      </c>
    </row>
    <row r="22" spans="1:16" ht="12.75">
      <c r="A22" t="s">
        <v>49</v>
      </c>
      <c s="34" t="s">
        <v>75</v>
      </c>
      <c s="34" t="s">
        <v>808</v>
      </c>
      <c s="35" t="s">
        <v>5</v>
      </c>
      <c s="6" t="s">
        <v>809</v>
      </c>
      <c s="36" t="s">
        <v>199</v>
      </c>
      <c s="37">
        <v>70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810</v>
      </c>
    </row>
    <row r="25" spans="1:5" ht="12.75">
      <c r="A25" t="s">
        <v>59</v>
      </c>
      <c r="E25" s="39" t="s">
        <v>790</v>
      </c>
    </row>
    <row r="26" spans="1:16" ht="12.75">
      <c r="A26" t="s">
        <v>49</v>
      </c>
      <c s="34" t="s">
        <v>81</v>
      </c>
      <c s="34" t="s">
        <v>928</v>
      </c>
      <c s="35" t="s">
        <v>5</v>
      </c>
      <c s="6" t="s">
        <v>929</v>
      </c>
      <c s="36" t="s">
        <v>199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828</v>
      </c>
    </row>
    <row r="29" spans="1:5" ht="12.75">
      <c r="A29" t="s">
        <v>59</v>
      </c>
      <c r="E29" s="39" t="s">
        <v>790</v>
      </c>
    </row>
    <row r="30" spans="1:16" ht="12.75">
      <c r="A30" t="s">
        <v>49</v>
      </c>
      <c s="34" t="s">
        <v>86</v>
      </c>
      <c s="34" t="s">
        <v>936</v>
      </c>
      <c s="35" t="s">
        <v>5</v>
      </c>
      <c s="6" t="s">
        <v>937</v>
      </c>
      <c s="36" t="s">
        <v>199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962</v>
      </c>
    </row>
    <row r="33" spans="1:5" ht="12.75">
      <c r="A33" t="s">
        <v>59</v>
      </c>
      <c r="E33" s="39" t="s">
        <v>790</v>
      </c>
    </row>
    <row r="34" spans="1:16" ht="25.5">
      <c r="A34" t="s">
        <v>49</v>
      </c>
      <c s="34" t="s">
        <v>91</v>
      </c>
      <c s="34" t="s">
        <v>963</v>
      </c>
      <c s="35" t="s">
        <v>5</v>
      </c>
      <c s="6" t="s">
        <v>964</v>
      </c>
      <c s="36" t="s">
        <v>53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887</v>
      </c>
    </row>
    <row r="37" spans="1:5" ht="12.75">
      <c r="A37" t="s">
        <v>59</v>
      </c>
      <c r="E37" s="39" t="s">
        <v>790</v>
      </c>
    </row>
    <row r="38" spans="1:16" ht="12.75">
      <c r="A38" t="s">
        <v>49</v>
      </c>
      <c s="34" t="s">
        <v>96</v>
      </c>
      <c s="34" t="s">
        <v>815</v>
      </c>
      <c s="35" t="s">
        <v>5</v>
      </c>
      <c s="6" t="s">
        <v>816</v>
      </c>
      <c s="36" t="s">
        <v>199</v>
      </c>
      <c s="37">
        <v>140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962</v>
      </c>
    </row>
    <row r="41" spans="1:5" ht="12.75">
      <c r="A41" t="s">
        <v>59</v>
      </c>
      <c r="E41" s="39" t="s">
        <v>790</v>
      </c>
    </row>
    <row r="42" spans="1:16" ht="12.75">
      <c r="A42" t="s">
        <v>49</v>
      </c>
      <c s="34" t="s">
        <v>101</v>
      </c>
      <c s="34" t="s">
        <v>851</v>
      </c>
      <c s="35" t="s">
        <v>5</v>
      </c>
      <c s="6" t="s">
        <v>852</v>
      </c>
      <c s="36" t="s">
        <v>199</v>
      </c>
      <c s="37">
        <v>140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962</v>
      </c>
    </row>
    <row r="45" spans="1:5" ht="12.75">
      <c r="A45" t="s">
        <v>59</v>
      </c>
      <c r="E45" s="39" t="s">
        <v>790</v>
      </c>
    </row>
    <row r="46" spans="1:16" ht="12.75">
      <c r="A46" t="s">
        <v>49</v>
      </c>
      <c s="34" t="s">
        <v>106</v>
      </c>
      <c s="34" t="s">
        <v>922</v>
      </c>
      <c s="35" t="s">
        <v>5</v>
      </c>
      <c s="6" t="s">
        <v>946</v>
      </c>
      <c s="36" t="s">
        <v>53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906</v>
      </c>
    </row>
    <row r="49" spans="1:5" ht="12.75">
      <c r="A49" t="s">
        <v>59</v>
      </c>
      <c r="E49" s="39" t="s">
        <v>790</v>
      </c>
    </row>
    <row r="50" spans="1:16" ht="12.75">
      <c r="A50" t="s">
        <v>49</v>
      </c>
      <c s="34" t="s">
        <v>111</v>
      </c>
      <c s="34" t="s">
        <v>900</v>
      </c>
      <c s="35" t="s">
        <v>5</v>
      </c>
      <c s="6" t="s">
        <v>901</v>
      </c>
      <c s="36" t="s">
        <v>53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887</v>
      </c>
    </row>
    <row r="53" spans="1:5" ht="12.75">
      <c r="A53" t="s">
        <v>59</v>
      </c>
      <c r="E53" s="39" t="s">
        <v>790</v>
      </c>
    </row>
    <row r="54" spans="1:16" ht="12.75">
      <c r="A54" t="s">
        <v>49</v>
      </c>
      <c s="34" t="s">
        <v>117</v>
      </c>
      <c s="34" t="s">
        <v>902</v>
      </c>
      <c s="35" t="s">
        <v>5</v>
      </c>
      <c s="6" t="s">
        <v>903</v>
      </c>
      <c s="36" t="s">
        <v>53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887</v>
      </c>
    </row>
    <row r="57" spans="1:5" ht="12.75">
      <c r="A57" t="s">
        <v>59</v>
      </c>
      <c r="E57" s="39" t="s">
        <v>790</v>
      </c>
    </row>
    <row r="58" spans="1:16" ht="12.75">
      <c r="A58" t="s">
        <v>49</v>
      </c>
      <c s="34" t="s">
        <v>123</v>
      </c>
      <c s="34" t="s">
        <v>841</v>
      </c>
      <c s="35" t="s">
        <v>5</v>
      </c>
      <c s="6" t="s">
        <v>842</v>
      </c>
      <c s="36" t="s">
        <v>199</v>
      </c>
      <c s="37">
        <v>70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810</v>
      </c>
    </row>
    <row r="61" spans="1:5" ht="12.75">
      <c r="A61" t="s">
        <v>59</v>
      </c>
      <c r="E61" s="39" t="s">
        <v>790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