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urdova\Desktop\07 Výzva_FINAL\úprava\"/>
    </mc:Choice>
  </mc:AlternateContent>
  <workbookProtection workbookAlgorithmName="SHA-512" workbookHashValue="voCdzoWqz0z71lu7J3prf8o1w19NPYAP42PmgkhHMZTQLzsCT8utpYDc/+fegQL5TSU5J0QntcjS/bhTvC/Z8A==" workbookSaltValue="QU3sNqpp2G6DZyctO/ObPg==" workbookSpinCount="100000" lockStructure="1"/>
  <bookViews>
    <workbookView xWindow="-120" yWindow="-120" windowWidth="29040" windowHeight="15840"/>
  </bookViews>
  <sheets>
    <sheet name="Hodnocení_týmu" sheetId="8" r:id="rId1"/>
    <sheet name="Pomocná hodn.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8" l="1"/>
  <c r="H8" i="8"/>
  <c r="K33" i="8"/>
  <c r="K34" i="8"/>
  <c r="K35" i="8"/>
  <c r="K36" i="8"/>
  <c r="K37" i="8"/>
  <c r="K38" i="8"/>
  <c r="K39" i="8"/>
  <c r="K40" i="8"/>
  <c r="K41" i="8"/>
  <c r="K42" i="8"/>
  <c r="K32" i="8"/>
  <c r="F42" i="8"/>
  <c r="F41" i="8"/>
  <c r="F40" i="8"/>
  <c r="F39" i="8"/>
  <c r="F38" i="8"/>
  <c r="F37" i="8"/>
  <c r="F36" i="8"/>
  <c r="F35" i="8"/>
  <c r="F34" i="8"/>
  <c r="F33" i="8"/>
  <c r="F32" i="8"/>
  <c r="K19" i="8"/>
  <c r="J19" i="8"/>
  <c r="H19" i="8"/>
  <c r="F19" i="8"/>
  <c r="K8" i="8"/>
  <c r="K44" i="8" l="1"/>
</calcChain>
</file>

<file path=xl/sharedStrings.xml><?xml version="1.0" encoding="utf-8"?>
<sst xmlns="http://schemas.openxmlformats.org/spreadsheetml/2006/main" count="142" uniqueCount="59">
  <si>
    <t>Kvalitativní kritérium</t>
  </si>
  <si>
    <t>Body</t>
  </si>
  <si>
    <t>Aplikační Architekt (1)</t>
  </si>
  <si>
    <t>Praxe v oblasti činnosti architekta platforem ERP a S/4HANA a IS-U (nebo S/4Hana for Utilities), kterou se rozumí zejména plánování a návrhy architektury řešení a návrh způsobu integrace řešení s okolními systémy</t>
  </si>
  <si>
    <t>Absolvované projekty dle kvalifikačních požadavků</t>
  </si>
  <si>
    <t xml:space="preserve"> Technický Architekt (1)</t>
  </si>
  <si>
    <t xml:space="preserve">Praxe v oblasti činnosti architekta modulu/produktu/oblasti SAP PI/PO/XI, Báze SAP, NW Enterprise Portal </t>
  </si>
  <si>
    <t>Praxe v oblasti činnosti architekta modulu/produktu/oblasti SAP Cloud Platform Integration, SAP Cloud Platform Identity management, SAP Cloud Platform Portal, UX (Fiori, Gateway, Launchpad, CDS Views)</t>
  </si>
  <si>
    <t>Konzultant (8)</t>
  </si>
  <si>
    <t>zkušenost s pozicí konzultanta příslušného modulu v min. objemu 10 milionů Kč bez DPH</t>
  </si>
  <si>
    <t>Celkem bodů</t>
  </si>
  <si>
    <t xml:space="preserve">Realizační tým </t>
  </si>
  <si>
    <r>
      <t xml:space="preserve">U pozice </t>
    </r>
    <r>
      <rPr>
        <b/>
        <sz val="11"/>
        <color theme="1"/>
        <rFont val="Verdana"/>
        <family val="2"/>
        <charset val="238"/>
        <scheme val="minor"/>
      </rPr>
      <t>Aplikační Architekt</t>
    </r>
    <r>
      <rPr>
        <sz val="11"/>
        <color theme="1"/>
        <rFont val="Verdana"/>
        <family val="2"/>
        <charset val="238"/>
        <scheme val="minor"/>
      </rPr>
      <t xml:space="preserve"> jsou hodnoceny následující parametry: </t>
    </r>
  </si>
  <si>
    <t>Kontrola</t>
  </si>
  <si>
    <t>Jméno nominovaného</t>
  </si>
  <si>
    <t>Body za kritérium 1</t>
  </si>
  <si>
    <t>Body za kritérium 2</t>
  </si>
  <si>
    <t>NE</t>
  </si>
  <si>
    <r>
      <t xml:space="preserve">U pozice </t>
    </r>
    <r>
      <rPr>
        <b/>
        <sz val="11"/>
        <color theme="1"/>
        <rFont val="Verdana"/>
        <family val="2"/>
        <charset val="238"/>
        <scheme val="minor"/>
      </rPr>
      <t>Technický Architekt</t>
    </r>
    <r>
      <rPr>
        <sz val="11"/>
        <color theme="1"/>
        <rFont val="Verdana"/>
        <family val="2"/>
        <charset val="238"/>
        <scheme val="minor"/>
      </rPr>
      <t xml:space="preserve"> jsou hodnoceny následující parametry: </t>
    </r>
  </si>
  <si>
    <t>Body za kritérium 3</t>
  </si>
  <si>
    <r>
      <t xml:space="preserve">U pozice </t>
    </r>
    <r>
      <rPr>
        <b/>
        <sz val="11"/>
        <color theme="1"/>
        <rFont val="Verdana"/>
        <family val="2"/>
        <charset val="238"/>
        <scheme val="minor"/>
      </rPr>
      <t>Konzultant</t>
    </r>
  </si>
  <si>
    <t>Modul</t>
  </si>
  <si>
    <t>CO</t>
  </si>
  <si>
    <t>FI</t>
  </si>
  <si>
    <t>FI-AA (AM)</t>
  </si>
  <si>
    <t>SD</t>
  </si>
  <si>
    <t>MM</t>
  </si>
  <si>
    <t>HR</t>
  </si>
  <si>
    <t>RE-FX</t>
  </si>
  <si>
    <t>IS-U (BI, CS, FI-CA)</t>
  </si>
  <si>
    <t>PM</t>
  </si>
  <si>
    <t>PS</t>
  </si>
  <si>
    <t>BC</t>
  </si>
  <si>
    <t>Celkem získaných bodů</t>
  </si>
  <si>
    <t>Role</t>
  </si>
  <si>
    <t>dolní hranice</t>
  </si>
  <si>
    <t>horní hranice</t>
  </si>
  <si>
    <t>Kompetence, znalosti, zkušenosti</t>
  </si>
  <si>
    <t>Způsob doložení</t>
  </si>
  <si>
    <t>Doložení hodnocených parametrů</t>
  </si>
  <si>
    <t xml:space="preserve">Identifikace a popis projektů nebo činností, kterou člen realizačního týmu prokazuje dané požadavky </t>
  </si>
  <si>
    <t>&lt;vyplňte jméno&gt;</t>
  </si>
  <si>
    <t>&lt;vyplňte celé číslo&gt;</t>
  </si>
  <si>
    <t>&lt;vyplňte všechny projekty / činnosti prokazující zkušenost&gt;</t>
  </si>
  <si>
    <t>Identifikace a popis projektu nebo činnosti, kterou člen realizačního týmu prokazuje požadovanou zkušenost + životopis pracovníka</t>
  </si>
  <si>
    <t>Identifikace a popis projektu nebo činnosti, kterou člen realizačního týmu prokazuje dané požadavky + životopis pracovníka</t>
  </si>
  <si>
    <t>Doložení parametrů</t>
  </si>
  <si>
    <r>
      <t xml:space="preserve">Počet let praxe </t>
    </r>
    <r>
      <rPr>
        <b/>
        <sz val="8"/>
        <color theme="1"/>
        <rFont val="Verdana"/>
        <family val="2"/>
        <charset val="238"/>
        <scheme val="minor"/>
      </rPr>
      <t xml:space="preserve">navíc oproti kvalifikaci </t>
    </r>
    <r>
      <rPr>
        <sz val="8"/>
        <color theme="1"/>
        <rFont val="Verdana"/>
        <family val="2"/>
        <charset val="238"/>
        <scheme val="minor"/>
      </rPr>
      <t xml:space="preserve">(5 let) </t>
    </r>
    <r>
      <rPr>
        <b/>
        <sz val="8"/>
        <color theme="1"/>
        <rFont val="Verdana"/>
        <family val="2"/>
        <charset val="238"/>
        <scheme val="minor"/>
      </rPr>
      <t xml:space="preserve"> </t>
    </r>
    <r>
      <rPr>
        <sz val="8"/>
        <color theme="1"/>
        <rFont val="Verdana"/>
        <family val="2"/>
        <charset val="238"/>
        <scheme val="minor"/>
      </rPr>
      <t>v oblasti činnosti architekta platforem ERP a S/4HANA a IS-U (nebo S/4Hana for Utilities), kterou se rozumí zejména plánování a návrhy architektury řešení a návrh způsobu integrace řešení s okolními systémy</t>
    </r>
  </si>
  <si>
    <r>
      <t xml:space="preserve">Počet absolvovaných projektů </t>
    </r>
    <r>
      <rPr>
        <b/>
        <sz val="8"/>
        <color theme="1"/>
        <rFont val="Verdana"/>
        <family val="2"/>
        <charset val="238"/>
        <scheme val="minor"/>
      </rPr>
      <t xml:space="preserve">navíc oproti kvalifikaci </t>
    </r>
    <r>
      <rPr>
        <sz val="8"/>
        <color theme="1"/>
        <rFont val="Verdana"/>
        <family val="2"/>
        <charset val="238"/>
        <scheme val="minor"/>
      </rPr>
      <t>(5 projektů) dle kvalifikačních požadavků</t>
    </r>
  </si>
  <si>
    <r>
      <t xml:space="preserve">Počet let praxe </t>
    </r>
    <r>
      <rPr>
        <b/>
        <sz val="8"/>
        <color theme="1"/>
        <rFont val="Verdana"/>
        <family val="2"/>
        <charset val="238"/>
        <scheme val="minor"/>
      </rPr>
      <t xml:space="preserve">navíc oproti kvalifikaci </t>
    </r>
    <r>
      <rPr>
        <sz val="8"/>
        <color theme="1"/>
        <rFont val="Verdana"/>
        <family val="2"/>
        <charset val="238"/>
        <scheme val="minor"/>
      </rPr>
      <t>(5 let)</t>
    </r>
    <r>
      <rPr>
        <b/>
        <sz val="8"/>
        <color theme="1"/>
        <rFont val="Verdana"/>
        <family val="2"/>
        <charset val="238"/>
        <scheme val="minor"/>
      </rPr>
      <t xml:space="preserve"> </t>
    </r>
    <r>
      <rPr>
        <sz val="8"/>
        <color theme="1"/>
        <rFont val="Verdana"/>
        <family val="2"/>
        <charset val="238"/>
        <scheme val="minor"/>
      </rPr>
      <t>v oblasti činnosti architekta modulu/produktu/oblasti SAP PI/PO/XI, Báze SAP, NW Enterprise Portal.</t>
    </r>
  </si>
  <si>
    <r>
      <t xml:space="preserve">Počet absolvovaných projektů </t>
    </r>
    <r>
      <rPr>
        <b/>
        <sz val="8"/>
        <color theme="1"/>
        <rFont val="Verdana"/>
        <family val="2"/>
        <charset val="238"/>
        <scheme val="minor"/>
      </rPr>
      <t xml:space="preserve">navíc oproti kvalifikaci </t>
    </r>
    <r>
      <rPr>
        <sz val="8"/>
        <color theme="1"/>
        <rFont val="Verdana"/>
        <family val="2"/>
        <charset val="238"/>
        <scheme val="minor"/>
      </rPr>
      <t>(3 projekty) dle kvalifikačních požadavků</t>
    </r>
  </si>
  <si>
    <r>
      <t xml:space="preserve">Počet let praxe </t>
    </r>
    <r>
      <rPr>
        <b/>
        <sz val="8"/>
        <color theme="1"/>
        <rFont val="Verdana"/>
        <family val="2"/>
        <charset val="238"/>
        <scheme val="minor"/>
      </rPr>
      <t>navíc oproti kvalifikaci</t>
    </r>
    <r>
      <rPr>
        <sz val="8"/>
        <color theme="1"/>
        <rFont val="Verdana"/>
        <family val="2"/>
        <charset val="238"/>
        <scheme val="minor"/>
      </rPr>
      <t xml:space="preserve"> (3 roky) v oblasti činnosti architekta modulu/produktu/oblasti SAP Cloud Platform Integration, SAP Cloud Platform Identity management, SAP Cloud Platform Portal, UX (Fiori, Gateway, Launchpad, CDS Views)</t>
    </r>
  </si>
  <si>
    <r>
      <t xml:space="preserve">Počet projektů </t>
    </r>
    <r>
      <rPr>
        <b/>
        <sz val="8"/>
        <color theme="1"/>
        <rFont val="Verdana"/>
        <family val="2"/>
        <charset val="238"/>
        <scheme val="minor"/>
      </rPr>
      <t xml:space="preserve">navíc oproti kvalifikaci </t>
    </r>
    <r>
      <rPr>
        <sz val="8"/>
        <color theme="1"/>
        <rFont val="Verdana"/>
        <family val="2"/>
        <charset val="238"/>
        <scheme val="minor"/>
      </rPr>
      <t>(3 projekty) se zkušeností na pozici konzultanta příslušného modulu v min. objemu 10 milionů Kč bez DPH</t>
    </r>
  </si>
  <si>
    <r>
      <t xml:space="preserve">Praxe </t>
    </r>
    <r>
      <rPr>
        <b/>
        <sz val="8"/>
        <color theme="1"/>
        <rFont val="Verdana"/>
        <family val="2"/>
        <charset val="238"/>
        <scheme val="minor"/>
      </rPr>
      <t>navíc oproti kvalifikaci</t>
    </r>
    <r>
      <rPr>
        <sz val="8"/>
        <color theme="1"/>
        <rFont val="Verdana"/>
        <family val="2"/>
        <charset val="238"/>
        <scheme val="minor"/>
      </rPr>
      <t xml:space="preserve"> (5 let) v oblasti činnosti architekta platforem ERP a S/4HANA a IS-U (nebo S/4Hana for Utilities), kterou se rozumí zejména plánování a návrhy architektury řešení a návrh způsobu integrace řešení s okolními systémy</t>
    </r>
  </si>
  <si>
    <r>
      <t xml:space="preserve">Zkušenost na projektech </t>
    </r>
    <r>
      <rPr>
        <b/>
        <sz val="8"/>
        <color theme="1"/>
        <rFont val="Verdana"/>
        <family val="2"/>
        <charset val="238"/>
        <scheme val="minor"/>
      </rPr>
      <t>navíc oproti kvalifikaci</t>
    </r>
    <r>
      <rPr>
        <sz val="8"/>
        <color theme="1"/>
        <rFont val="Verdana"/>
        <family val="2"/>
        <charset val="238"/>
        <scheme val="minor"/>
      </rPr>
      <t xml:space="preserve"> (5 projektů) v oblasti analýzy, implementace nebo významného rozšíření (tj. analýza a implementace) SAP s pozicí architekta, které jednotlivě nebo v souhrnu zahrnují platformy ERP a S/4HANA, IS-U (nebo S/4Hana for Utilities)</t>
    </r>
  </si>
  <si>
    <r>
      <t>Způsob doložení zkušenosti na projektech</t>
    </r>
    <r>
      <rPr>
        <b/>
        <sz val="8"/>
        <color theme="1"/>
        <rFont val="Verdana"/>
        <family val="2"/>
        <charset val="238"/>
        <scheme val="minor"/>
      </rPr>
      <t xml:space="preserve"> navíc oproti kvalifikaci</t>
    </r>
    <r>
      <rPr>
        <sz val="8"/>
        <color theme="1"/>
        <rFont val="Verdana"/>
        <family val="2"/>
        <charset val="238"/>
        <scheme val="minor"/>
      </rPr>
      <t xml:space="preserve"> (3 projekty)</t>
    </r>
  </si>
  <si>
    <r>
      <t xml:space="preserve">Praxe </t>
    </r>
    <r>
      <rPr>
        <b/>
        <sz val="8"/>
        <color theme="1"/>
        <rFont val="Verdana"/>
        <family val="2"/>
        <charset val="238"/>
        <scheme val="minor"/>
      </rPr>
      <t>navíc oproti kvalifikaci</t>
    </r>
    <r>
      <rPr>
        <sz val="8"/>
        <color theme="1"/>
        <rFont val="Verdana"/>
        <family val="2"/>
        <charset val="238"/>
        <scheme val="minor"/>
      </rPr>
      <t xml:space="preserve"> (5 let) v oblasti činnosti architekta modulu/produktu/oblasti SAP PI/PO/XI, Báze SAP, NW Enterprise Portal </t>
    </r>
  </si>
  <si>
    <r>
      <t>Zkušenost na projektech</t>
    </r>
    <r>
      <rPr>
        <b/>
        <sz val="8"/>
        <color theme="1"/>
        <rFont val="Verdana"/>
        <family val="2"/>
        <charset val="238"/>
        <scheme val="minor"/>
      </rPr>
      <t xml:space="preserve"> navíc oproti kvalifikaci</t>
    </r>
    <r>
      <rPr>
        <sz val="8"/>
        <color theme="1"/>
        <rFont val="Verdana"/>
        <family val="2"/>
        <charset val="238"/>
        <scheme val="minor"/>
      </rPr>
      <t xml:space="preserve"> (3 projekty)  v oblasti analýzy, implementace nebo významného rozšíření (tj. analýza a implementace) SAP s pozicí architekta, které jednotlivě nebo v souhrnu obsahují SAP modul/produkt/oblast SAP PI/PO/XI, Báze SAP, SAP Identity management, SAP Cloud Platform Integration, SAP Cloud Platform Identity management,  SAP Cloud Platform Portal, UX (Gateway, Launchpad), NW Enterprise Portal </t>
    </r>
  </si>
  <si>
    <r>
      <t xml:space="preserve">Praxe </t>
    </r>
    <r>
      <rPr>
        <b/>
        <sz val="8"/>
        <color theme="1"/>
        <rFont val="Verdana"/>
        <family val="2"/>
        <charset val="238"/>
        <scheme val="minor"/>
      </rPr>
      <t>navíc oproti kvalifikaci</t>
    </r>
    <r>
      <rPr>
        <sz val="8"/>
        <color theme="1"/>
        <rFont val="Verdana"/>
        <family val="2"/>
        <charset val="238"/>
        <scheme val="minor"/>
      </rPr>
      <t xml:space="preserve"> (3 roky) v oblasti činnosti architekta modulu/produktu/oblasti SAP Cloud Platform Integration, SAP Cloud Platform Identity management, SAP Cloud Platform Portal, UX (Fiori, Gateway, Launchpad, CDS Views)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</si>
</sst>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ajor"/>
    </font>
    <font>
      <b/>
      <sz val="10"/>
      <color rgb="FF000000"/>
      <name val="Verdana"/>
      <family val="2"/>
      <charset val="238"/>
      <scheme val="major"/>
    </font>
    <font>
      <i/>
      <sz val="10"/>
      <color rgb="FF000000"/>
      <name val="Verdana"/>
      <family val="2"/>
      <charset val="238"/>
      <scheme val="major"/>
    </font>
    <font>
      <sz val="10"/>
      <color rgb="FF000000"/>
      <name val="Verdana"/>
      <family val="2"/>
      <charset val="238"/>
      <scheme val="major"/>
    </font>
    <font>
      <b/>
      <sz val="11"/>
      <color theme="1"/>
      <name val="Verdana"/>
      <family val="2"/>
      <charset val="238"/>
      <scheme val="minor"/>
    </font>
    <font>
      <b/>
      <sz val="11"/>
      <color theme="0"/>
      <name val="Verdana"/>
      <family val="2"/>
      <charset val="238"/>
      <scheme val="minor"/>
    </font>
    <font>
      <sz val="11"/>
      <color rgb="FF9C5700"/>
      <name val="Verdana"/>
      <family val="2"/>
      <charset val="238"/>
      <scheme val="minor"/>
    </font>
    <font>
      <sz val="11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8"/>
      <color theme="1"/>
      <name val="Verdana"/>
      <family val="2"/>
      <charset val="238"/>
      <scheme val="minor"/>
    </font>
    <font>
      <i/>
      <sz val="8"/>
      <color theme="1"/>
      <name val="Verdana"/>
      <family val="2"/>
      <charset val="238"/>
      <scheme val="minor"/>
    </font>
    <font>
      <b/>
      <i/>
      <sz val="8"/>
      <color theme="1"/>
      <name val="Verdana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auto="1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dashed">
        <color indexed="64"/>
      </bottom>
      <diagonal/>
    </border>
    <border>
      <left style="dashed">
        <color indexed="64"/>
      </left>
      <right/>
      <top style="medium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auto="1"/>
      </bottom>
      <diagonal/>
    </border>
    <border>
      <left style="dashed">
        <color indexed="64"/>
      </left>
      <right/>
      <top style="dashed">
        <color indexed="64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dashed">
        <color indexed="64"/>
      </bottom>
      <diagonal/>
    </border>
    <border>
      <left style="dashed">
        <color indexed="64"/>
      </left>
      <right/>
      <top style="thin">
        <color auto="1"/>
      </top>
      <bottom style="dashed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</borders>
  <cellStyleXfs count="2">
    <xf numFmtId="0" fontId="0" fillId="0" borderId="0"/>
    <xf numFmtId="0" fontId="7" fillId="7" borderId="0" applyNumberFormat="0" applyBorder="0" applyAlignment="0" applyProtection="0"/>
  </cellStyleXfs>
  <cellXfs count="112">
    <xf numFmtId="0" fontId="0" fillId="0" borderId="0" xfId="0"/>
    <xf numFmtId="0" fontId="6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0" fontId="7" fillId="4" borderId="7" xfId="1" applyFill="1" applyBorder="1" applyAlignment="1">
      <alignment horizontal="center"/>
    </xf>
    <xf numFmtId="0" fontId="11" fillId="10" borderId="8" xfId="0" applyFont="1" applyFill="1" applyBorder="1" applyAlignment="1">
      <alignment horizontal="center"/>
    </xf>
    <xf numFmtId="0" fontId="9" fillId="11" borderId="8" xfId="0" applyFont="1" applyFill="1" applyBorder="1"/>
    <xf numFmtId="0" fontId="12" fillId="10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7" fillId="4" borderId="13" xfId="1" applyFill="1" applyBorder="1" applyAlignment="1">
      <alignment horizontal="center"/>
    </xf>
    <xf numFmtId="0" fontId="11" fillId="10" borderId="14" xfId="0" applyFont="1" applyFill="1" applyBorder="1" applyAlignment="1">
      <alignment horizontal="center"/>
    </xf>
    <xf numFmtId="0" fontId="12" fillId="10" borderId="15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7" fillId="4" borderId="16" xfId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1" fillId="10" borderId="17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1" fontId="3" fillId="0" borderId="20" xfId="0" applyNumberFormat="1" applyFont="1" applyBorder="1" applyAlignment="1">
      <alignment horizontal="left" vertical="center" wrapText="1"/>
    </xf>
    <xf numFmtId="1" fontId="4" fillId="0" borderId="21" xfId="0" applyNumberFormat="1" applyFont="1" applyBorder="1" applyAlignment="1">
      <alignment horizontal="left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left" vertical="center" wrapText="1"/>
    </xf>
    <xf numFmtId="1" fontId="4" fillId="0" borderId="25" xfId="0" applyNumberFormat="1" applyFont="1" applyBorder="1" applyAlignment="1">
      <alignment horizontal="left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left" vertical="center" wrapText="1"/>
    </xf>
    <xf numFmtId="1" fontId="4" fillId="0" borderId="28" xfId="0" applyNumberFormat="1" applyFont="1" applyBorder="1" applyAlignment="1">
      <alignment horizontal="left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left" vertical="top" wrapText="1"/>
    </xf>
    <xf numFmtId="1" fontId="4" fillId="0" borderId="32" xfId="0" applyNumberFormat="1" applyFont="1" applyBorder="1" applyAlignment="1">
      <alignment horizontal="left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left" vertical="top" wrapText="1"/>
    </xf>
    <xf numFmtId="1" fontId="3" fillId="0" borderId="35" xfId="0" applyNumberFormat="1" applyFont="1" applyBorder="1" applyAlignment="1">
      <alignment horizontal="left" vertical="top" wrapText="1"/>
    </xf>
    <xf numFmtId="1" fontId="4" fillId="0" borderId="36" xfId="0" applyNumberFormat="1" applyFont="1" applyBorder="1" applyAlignment="1">
      <alignment horizontal="left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left" vertical="top" wrapText="1"/>
    </xf>
    <xf numFmtId="1" fontId="3" fillId="0" borderId="38" xfId="0" applyNumberFormat="1" applyFont="1" applyBorder="1" applyAlignment="1">
      <alignment horizontal="left" vertical="center" wrapText="1"/>
    </xf>
    <xf numFmtId="1" fontId="4" fillId="0" borderId="39" xfId="0" applyNumberFormat="1" applyFont="1" applyBorder="1" applyAlignment="1">
      <alignment horizontal="left" vertical="center" wrapText="1"/>
    </xf>
    <xf numFmtId="1" fontId="4" fillId="0" borderId="40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left" vertical="center" wrapText="1"/>
    </xf>
    <xf numFmtId="1" fontId="3" fillId="0" borderId="35" xfId="0" applyNumberFormat="1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41" xfId="0" applyFont="1" applyBorder="1" applyAlignment="1">
      <alignment vertical="center" wrapText="1"/>
    </xf>
    <xf numFmtId="0" fontId="10" fillId="0" borderId="0" xfId="0" applyFont="1"/>
    <xf numFmtId="0" fontId="9" fillId="13" borderId="1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vertical="center" wrapText="1"/>
    </xf>
    <xf numFmtId="0" fontId="7" fillId="4" borderId="48" xfId="1" applyFill="1" applyBorder="1" applyAlignment="1">
      <alignment horizontal="center" vertical="center"/>
    </xf>
    <xf numFmtId="0" fontId="9" fillId="0" borderId="49" xfId="0" applyFont="1" applyBorder="1" applyAlignment="1">
      <alignment vertical="center" wrapText="1"/>
    </xf>
    <xf numFmtId="0" fontId="11" fillId="10" borderId="49" xfId="0" applyFont="1" applyFill="1" applyBorder="1" applyAlignment="1">
      <alignment horizontal="center" vertical="center"/>
    </xf>
    <xf numFmtId="0" fontId="9" fillId="3" borderId="14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left" vertical="center"/>
      <protection locked="0"/>
    </xf>
    <xf numFmtId="0" fontId="9" fillId="3" borderId="49" xfId="0" applyFont="1" applyFill="1" applyBorder="1" applyAlignment="1" applyProtection="1">
      <alignment horizontal="left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49" xfId="0" applyFont="1" applyFill="1" applyBorder="1" applyAlignment="1" applyProtection="1">
      <alignment horizontal="center" vertical="center"/>
      <protection locked="0"/>
    </xf>
    <xf numFmtId="0" fontId="9" fillId="13" borderId="44" xfId="0" applyFont="1" applyFill="1" applyBorder="1" applyAlignment="1">
      <alignment vertical="center" wrapText="1"/>
    </xf>
    <xf numFmtId="0" fontId="9" fillId="3" borderId="43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center"/>
    </xf>
    <xf numFmtId="0" fontId="9" fillId="3" borderId="18" xfId="0" applyFont="1" applyFill="1" applyBorder="1" applyAlignment="1" applyProtection="1">
      <alignment horizontal="left" vertical="center"/>
      <protection locked="0"/>
    </xf>
    <xf numFmtId="0" fontId="9" fillId="3" borderId="46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horizontal="left" vertical="center"/>
      <protection locked="0"/>
    </xf>
    <xf numFmtId="0" fontId="9" fillId="3" borderId="50" xfId="0" applyFont="1" applyFill="1" applyBorder="1" applyAlignment="1" applyProtection="1">
      <alignment horizontal="left" vertical="center"/>
      <protection locked="0"/>
    </xf>
    <xf numFmtId="0" fontId="9" fillId="3" borderId="47" xfId="0" applyFont="1" applyFill="1" applyBorder="1" applyAlignment="1" applyProtection="1">
      <alignment horizontal="left" vertical="center"/>
      <protection locked="0"/>
    </xf>
    <xf numFmtId="0" fontId="9" fillId="3" borderId="48" xfId="0" applyFont="1" applyFill="1" applyBorder="1" applyAlignment="1" applyProtection="1">
      <alignment horizontal="left" vertical="center"/>
      <protection locked="0"/>
    </xf>
    <xf numFmtId="0" fontId="9" fillId="13" borderId="12" xfId="0" applyFont="1" applyFill="1" applyBorder="1" applyAlignment="1">
      <alignment horizontal="left" vertical="center" wrapText="1"/>
    </xf>
    <xf numFmtId="0" fontId="9" fillId="13" borderId="45" xfId="0" applyFont="1" applyFill="1" applyBorder="1" applyAlignment="1">
      <alignment horizontal="left" vertical="center" wrapText="1"/>
    </xf>
    <xf numFmtId="0" fontId="9" fillId="13" borderId="10" xfId="0" applyFont="1" applyFill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3" borderId="43" xfId="0" applyFont="1" applyFill="1" applyBorder="1" applyAlignment="1" applyProtection="1">
      <alignment horizontal="left" vertical="center"/>
      <protection locked="0"/>
    </xf>
    <xf numFmtId="0" fontId="9" fillId="3" borderId="44" xfId="0" applyFont="1" applyFill="1" applyBorder="1" applyAlignment="1" applyProtection="1">
      <alignment horizontal="left" vertical="center"/>
      <protection locked="0"/>
    </xf>
    <xf numFmtId="0" fontId="9" fillId="3" borderId="41" xfId="0" applyFont="1" applyFill="1" applyBorder="1" applyAlignment="1" applyProtection="1">
      <alignment horizontal="left" vertical="center"/>
      <protection locked="0"/>
    </xf>
    <xf numFmtId="0" fontId="9" fillId="13" borderId="43" xfId="0" applyFont="1" applyFill="1" applyBorder="1" applyAlignment="1">
      <alignment horizontal="center" vertical="center" wrapText="1"/>
    </xf>
    <xf numFmtId="0" fontId="9" fillId="13" borderId="41" xfId="0" applyFont="1" applyFill="1" applyBorder="1" applyAlignment="1">
      <alignment horizontal="center" vertical="center" wrapText="1"/>
    </xf>
    <xf numFmtId="0" fontId="9" fillId="13" borderId="44" xfId="0" applyFont="1" applyFill="1" applyBorder="1" applyAlignment="1">
      <alignment horizontal="left" vertical="center" wrapText="1"/>
    </xf>
    <xf numFmtId="0" fontId="9" fillId="13" borderId="41" xfId="0" applyFont="1" applyFill="1" applyBorder="1" applyAlignment="1">
      <alignment horizontal="left" vertical="center" wrapText="1"/>
    </xf>
    <xf numFmtId="0" fontId="9" fillId="13" borderId="43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left"/>
      <protection locked="0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left" vertical="top" wrapText="1"/>
    </xf>
    <xf numFmtId="1" fontId="3" fillId="0" borderId="23" xfId="0" applyNumberFormat="1" applyFont="1" applyBorder="1" applyAlignment="1">
      <alignment horizontal="left" vertical="top" wrapText="1"/>
    </xf>
    <xf numFmtId="1" fontId="3" fillId="0" borderId="34" xfId="0" applyNumberFormat="1" applyFont="1" applyBorder="1" applyAlignment="1">
      <alignment horizontal="left" vertical="top" wrapText="1"/>
    </xf>
    <xf numFmtId="1" fontId="3" fillId="0" borderId="30" xfId="0" applyNumberFormat="1" applyFont="1" applyBorder="1" applyAlignment="1">
      <alignment horizontal="left" vertical="top" wrapText="1"/>
    </xf>
  </cellXfs>
  <cellStyles count="2">
    <cellStyle name="Neutrální" xfId="1" builtinId="28"/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5F8FF"/>
      <color rgb="FFE7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Z">
  <a:themeElements>
    <a:clrScheme name="SZDC">
      <a:dk1>
        <a:srgbClr val="002B59"/>
      </a:dk1>
      <a:lt1>
        <a:srgbClr val="FFFFFF"/>
      </a:lt1>
      <a:dk2>
        <a:srgbClr val="FF5200"/>
      </a:dk2>
      <a:lt2>
        <a:srgbClr val="FFFFFF"/>
      </a:lt2>
      <a:accent1>
        <a:srgbClr val="002B59"/>
      </a:accent1>
      <a:accent2>
        <a:srgbClr val="FF5200"/>
      </a:accent2>
      <a:accent3>
        <a:srgbClr val="00A1E0"/>
      </a:accent3>
      <a:accent4>
        <a:srgbClr val="737373"/>
      </a:accent4>
      <a:accent5>
        <a:srgbClr val="82BC00"/>
      </a:accent5>
      <a:accent6>
        <a:srgbClr val="34A49A"/>
      </a:accent6>
      <a:hlink>
        <a:srgbClr val="002B59"/>
      </a:hlink>
      <a:folHlink>
        <a:srgbClr val="737373"/>
      </a:folHlink>
    </a:clrScheme>
    <a:fontScheme name="SZDC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lumMod val="20000"/>
            <a:lumOff val="80000"/>
          </a:schemeClr>
        </a:solidFill>
        <a:ln w="12700">
          <a:solidFill>
            <a:schemeClr val="accent3"/>
          </a:solidFill>
        </a:ln>
      </a:spPr>
      <a:bodyPr lIns="72000" tIns="54000" rIns="72000" bIns="72000" rtlCol="0" anchor="t" anchorCtr="0"/>
      <a:lstStyle>
        <a:defPPr algn="l">
          <a:defRPr sz="1500" dirty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accent3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12700">
          <a:noFill/>
        </a:ln>
      </a:spPr>
      <a:bodyPr wrap="square" lIns="0" tIns="0" rIns="0" bIns="0" rtlCol="0">
        <a:spAutoFit/>
      </a:bodyPr>
      <a:lstStyle>
        <a:defPPr>
          <a:defRPr sz="1500"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SZ" id="{81818E9B-F1CB-4745-BE4C-EE60ED91161E}" vid="{CDFFF36A-B33B-424B-B6FB-16F6D4541BC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"/>
  <sheetViews>
    <sheetView showGridLines="0" tabSelected="1" view="pageBreakPreview" zoomScaleNormal="100" zoomScaleSheetLayoutView="100" workbookViewId="0">
      <selection activeCell="C27" sqref="C27"/>
    </sheetView>
  </sheetViews>
  <sheetFormatPr defaultRowHeight="14.25" x14ac:dyDescent="0.2"/>
  <cols>
    <col min="1" max="1" width="1.69921875" customWidth="1"/>
    <col min="2" max="2" width="6.296875" hidden="1" customWidth="1"/>
    <col min="3" max="3" width="19.5" customWidth="1"/>
    <col min="4" max="4" width="8.59765625" customWidth="1"/>
    <col min="5" max="5" width="27.09765625" customWidth="1"/>
    <col min="6" max="6" width="7.69921875" style="31" customWidth="1"/>
    <col min="7" max="7" width="21.19921875" customWidth="1"/>
    <col min="8" max="8" width="8.796875" style="31"/>
    <col min="9" max="9" width="24.5" customWidth="1"/>
    <col min="11" max="11" width="0" style="32" hidden="1" customWidth="1"/>
  </cols>
  <sheetData>
    <row r="2" spans="2:11" x14ac:dyDescent="0.2">
      <c r="C2" s="1" t="s">
        <v>11</v>
      </c>
      <c r="D2" s="1"/>
      <c r="E2" s="2"/>
      <c r="F2" s="3"/>
      <c r="G2" s="2"/>
      <c r="H2" s="3"/>
      <c r="I2" s="2"/>
      <c r="J2" s="2"/>
      <c r="K2" s="4"/>
    </row>
    <row r="5" spans="2:11" x14ac:dyDescent="0.2">
      <c r="C5" s="5" t="s">
        <v>12</v>
      </c>
      <c r="D5" s="5"/>
      <c r="E5" s="5"/>
      <c r="F5" s="6"/>
      <c r="G5" s="5"/>
      <c r="H5" s="6"/>
      <c r="I5" s="5"/>
      <c r="J5" s="5"/>
      <c r="K5" s="7"/>
    </row>
    <row r="7" spans="2:11" ht="79.5" customHeight="1" x14ac:dyDescent="0.2">
      <c r="B7" s="8" t="s">
        <v>13</v>
      </c>
      <c r="C7" s="97" t="s">
        <v>14</v>
      </c>
      <c r="D7" s="98"/>
      <c r="E7" s="9" t="s">
        <v>47</v>
      </c>
      <c r="F7" s="9" t="s">
        <v>15</v>
      </c>
      <c r="G7" s="9" t="s">
        <v>48</v>
      </c>
      <c r="H7" s="9" t="s">
        <v>16</v>
      </c>
      <c r="I7" s="10"/>
      <c r="J7" s="10"/>
      <c r="K7" s="11" t="s">
        <v>10</v>
      </c>
    </row>
    <row r="8" spans="2:11" x14ac:dyDescent="0.2">
      <c r="B8" s="12" t="s">
        <v>17</v>
      </c>
      <c r="C8" s="99" t="s">
        <v>41</v>
      </c>
      <c r="D8" s="100"/>
      <c r="E8" s="68" t="s">
        <v>42</v>
      </c>
      <c r="F8" s="13">
        <f>IFERROR(VLOOKUP(E8,'Pomocná hodn.'!$C$3:$E$5,3,1),0)</f>
        <v>0</v>
      </c>
      <c r="G8" s="68" t="s">
        <v>42</v>
      </c>
      <c r="H8" s="13">
        <f>IFERROR(VLOOKUP(Hodnocení_týmu!G8,'Pomocná hodn.'!$C$6:$E$8,3,1),0)</f>
        <v>0</v>
      </c>
      <c r="I8" s="14"/>
      <c r="J8" s="14"/>
      <c r="K8" s="15">
        <f>IF(B8="NE",0,SUM(F8,H8))</f>
        <v>0</v>
      </c>
    </row>
    <row r="10" spans="2:11" s="58" customFormat="1" ht="10.5" x14ac:dyDescent="0.15">
      <c r="B10" s="62" t="s">
        <v>39</v>
      </c>
      <c r="F10" s="59"/>
      <c r="H10" s="59"/>
      <c r="K10" s="60"/>
    </row>
    <row r="11" spans="2:11" s="58" customFormat="1" ht="49.5" customHeight="1" x14ac:dyDescent="0.15">
      <c r="B11" s="73"/>
      <c r="C11" s="94" t="s">
        <v>37</v>
      </c>
      <c r="D11" s="94"/>
      <c r="E11" s="95"/>
      <c r="F11" s="92" t="s">
        <v>38</v>
      </c>
      <c r="G11" s="93"/>
      <c r="H11" s="96" t="s">
        <v>40</v>
      </c>
      <c r="I11" s="94"/>
      <c r="J11" s="94"/>
      <c r="K11" s="73"/>
    </row>
    <row r="12" spans="2:11" s="58" customFormat="1" ht="49.5" customHeight="1" x14ac:dyDescent="0.15">
      <c r="B12" s="61"/>
      <c r="C12" s="86" t="s">
        <v>53</v>
      </c>
      <c r="D12" s="87"/>
      <c r="E12" s="88"/>
      <c r="F12" s="85" t="s">
        <v>44</v>
      </c>
      <c r="G12" s="85"/>
      <c r="H12" s="89" t="s">
        <v>43</v>
      </c>
      <c r="I12" s="90"/>
      <c r="J12" s="91"/>
      <c r="K12" s="74"/>
    </row>
    <row r="13" spans="2:11" s="58" customFormat="1" ht="42.75" customHeight="1" x14ac:dyDescent="0.15">
      <c r="B13" s="61"/>
      <c r="C13" s="86" t="s">
        <v>54</v>
      </c>
      <c r="D13" s="87"/>
      <c r="E13" s="88"/>
      <c r="F13" s="85" t="s">
        <v>44</v>
      </c>
      <c r="G13" s="85"/>
      <c r="H13" s="89" t="s">
        <v>43</v>
      </c>
      <c r="I13" s="90"/>
      <c r="J13" s="91"/>
      <c r="K13" s="74"/>
    </row>
    <row r="14" spans="2:11" s="58" customFormat="1" ht="10.5" x14ac:dyDescent="0.15">
      <c r="F14" s="59"/>
      <c r="H14" s="59"/>
      <c r="K14" s="60"/>
    </row>
    <row r="16" spans="2:11" x14ac:dyDescent="0.2">
      <c r="C16" s="5" t="s">
        <v>18</v>
      </c>
      <c r="D16" s="5"/>
      <c r="E16" s="5"/>
      <c r="F16" s="6"/>
      <c r="G16" s="5"/>
      <c r="H16" s="6"/>
      <c r="I16" s="5"/>
      <c r="J16" s="5"/>
      <c r="K16" s="7"/>
    </row>
    <row r="18" spans="2:11" ht="79.5" customHeight="1" x14ac:dyDescent="0.2">
      <c r="B18" s="16" t="s">
        <v>13</v>
      </c>
      <c r="C18" s="101" t="s">
        <v>14</v>
      </c>
      <c r="D18" s="102"/>
      <c r="E18" s="17" t="s">
        <v>49</v>
      </c>
      <c r="F18" s="17" t="s">
        <v>15</v>
      </c>
      <c r="G18" s="17" t="s">
        <v>50</v>
      </c>
      <c r="H18" s="17" t="s">
        <v>16</v>
      </c>
      <c r="I18" s="17" t="s">
        <v>51</v>
      </c>
      <c r="J18" s="17" t="s">
        <v>19</v>
      </c>
      <c r="K18" s="18" t="s">
        <v>10</v>
      </c>
    </row>
    <row r="19" spans="2:11" x14ac:dyDescent="0.2">
      <c r="B19" s="19" t="s">
        <v>17</v>
      </c>
      <c r="C19" s="103" t="s">
        <v>41</v>
      </c>
      <c r="D19" s="104"/>
      <c r="E19" s="68" t="s">
        <v>42</v>
      </c>
      <c r="F19" s="20">
        <f>IFERROR(VLOOKUP(E19,'Pomocná hodn.'!$C$9:$E$11,3,1),0)</f>
        <v>0</v>
      </c>
      <c r="G19" s="68" t="s">
        <v>42</v>
      </c>
      <c r="H19" s="20">
        <f>IFERROR(VLOOKUP(Hodnocení_týmu!G19,'Pomocná hodn.'!$C$12:$E$14,3,1),0)</f>
        <v>0</v>
      </c>
      <c r="I19" s="68" t="s">
        <v>42</v>
      </c>
      <c r="J19" s="20">
        <f>IFERROR(VLOOKUP(Hodnocení_týmu!I19,'Pomocná hodn.'!$C$15:$E$17,3,1),0)</f>
        <v>0</v>
      </c>
      <c r="K19" s="21">
        <f>IF(B19="NE",0,SUM(F19,H19,J19))</f>
        <v>0</v>
      </c>
    </row>
    <row r="21" spans="2:11" s="58" customFormat="1" ht="10.5" x14ac:dyDescent="0.15">
      <c r="B21" s="62" t="s">
        <v>39</v>
      </c>
      <c r="F21" s="59"/>
      <c r="H21" s="59"/>
      <c r="K21" s="60"/>
    </row>
    <row r="22" spans="2:11" s="58" customFormat="1" ht="49.5" customHeight="1" x14ac:dyDescent="0.15">
      <c r="B22" s="73"/>
      <c r="C22" s="94" t="s">
        <v>37</v>
      </c>
      <c r="D22" s="94"/>
      <c r="E22" s="95"/>
      <c r="F22" s="92" t="s">
        <v>38</v>
      </c>
      <c r="G22" s="93"/>
      <c r="H22" s="96" t="s">
        <v>40</v>
      </c>
      <c r="I22" s="94"/>
      <c r="J22" s="94"/>
      <c r="K22" s="73"/>
    </row>
    <row r="23" spans="2:11" s="58" customFormat="1" ht="49.5" customHeight="1" x14ac:dyDescent="0.15">
      <c r="B23" s="61"/>
      <c r="C23" s="86" t="s">
        <v>56</v>
      </c>
      <c r="D23" s="87"/>
      <c r="E23" s="88"/>
      <c r="F23" s="85" t="s">
        <v>44</v>
      </c>
      <c r="G23" s="85"/>
      <c r="H23" s="89" t="s">
        <v>43</v>
      </c>
      <c r="I23" s="90"/>
      <c r="J23" s="91"/>
      <c r="K23" s="74"/>
    </row>
    <row r="24" spans="2:11" s="58" customFormat="1" ht="60.75" customHeight="1" x14ac:dyDescent="0.15">
      <c r="B24" s="61"/>
      <c r="C24" s="86" t="s">
        <v>57</v>
      </c>
      <c r="D24" s="87"/>
      <c r="E24" s="88"/>
      <c r="F24" s="85" t="s">
        <v>44</v>
      </c>
      <c r="G24" s="85"/>
      <c r="H24" s="89" t="s">
        <v>43</v>
      </c>
      <c r="I24" s="90"/>
      <c r="J24" s="91"/>
      <c r="K24" s="74"/>
    </row>
    <row r="25" spans="2:11" s="58" customFormat="1" ht="60.75" customHeight="1" x14ac:dyDescent="0.15">
      <c r="B25" s="61"/>
      <c r="C25" s="86" t="s">
        <v>58</v>
      </c>
      <c r="D25" s="87"/>
      <c r="E25" s="88"/>
      <c r="F25" s="85" t="s">
        <v>44</v>
      </c>
      <c r="G25" s="85"/>
      <c r="H25" s="89" t="s">
        <v>43</v>
      </c>
      <c r="I25" s="90"/>
      <c r="J25" s="91"/>
      <c r="K25" s="74"/>
    </row>
    <row r="26" spans="2:11" s="58" customFormat="1" ht="10.5" x14ac:dyDescent="0.15">
      <c r="F26" s="59"/>
      <c r="H26" s="59"/>
      <c r="K26" s="60"/>
    </row>
    <row r="28" spans="2:11" x14ac:dyDescent="0.2">
      <c r="C28" s="5" t="s">
        <v>20</v>
      </c>
      <c r="D28" s="5"/>
      <c r="E28" s="5"/>
      <c r="F28" s="6"/>
      <c r="G28" s="5"/>
      <c r="H28" s="6"/>
      <c r="I28" s="5"/>
      <c r="J28" s="5"/>
      <c r="K28" s="7"/>
    </row>
    <row r="30" spans="2:11" x14ac:dyDescent="0.2">
      <c r="G30" s="75" t="s">
        <v>46</v>
      </c>
      <c r="H30" s="75"/>
      <c r="I30" s="75"/>
      <c r="J30" s="75"/>
    </row>
    <row r="31" spans="2:11" ht="79.5" customHeight="1" x14ac:dyDescent="0.2">
      <c r="B31" s="22" t="s">
        <v>13</v>
      </c>
      <c r="C31" s="23" t="s">
        <v>14</v>
      </c>
      <c r="D31" s="23" t="s">
        <v>21</v>
      </c>
      <c r="E31" s="23" t="s">
        <v>52</v>
      </c>
      <c r="F31" s="23" t="s">
        <v>15</v>
      </c>
      <c r="G31" s="63" t="s">
        <v>55</v>
      </c>
      <c r="H31" s="82" t="s">
        <v>40</v>
      </c>
      <c r="I31" s="83"/>
      <c r="J31" s="84"/>
      <c r="K31" s="24" t="s">
        <v>10</v>
      </c>
    </row>
    <row r="32" spans="2:11" ht="42" x14ac:dyDescent="0.2">
      <c r="B32" s="25" t="s">
        <v>17</v>
      </c>
      <c r="C32" s="69" t="s">
        <v>41</v>
      </c>
      <c r="D32" s="26" t="s">
        <v>22</v>
      </c>
      <c r="E32" s="71" t="s">
        <v>42</v>
      </c>
      <c r="F32" s="27">
        <f>IFERROR(VLOOKUP(E32,'Pomocná hodn.'!$C$18:$E$21,3,1),0)</f>
        <v>0</v>
      </c>
      <c r="G32" s="64" t="s">
        <v>45</v>
      </c>
      <c r="H32" s="76" t="s">
        <v>43</v>
      </c>
      <c r="I32" s="77"/>
      <c r="J32" s="78"/>
      <c r="K32" s="28">
        <f>IF(B32="NE",0,F32)</f>
        <v>0</v>
      </c>
    </row>
    <row r="33" spans="2:11" ht="42" customHeight="1" x14ac:dyDescent="0.2">
      <c r="B33" s="25" t="s">
        <v>17</v>
      </c>
      <c r="C33" s="69" t="s">
        <v>41</v>
      </c>
      <c r="D33" s="26" t="s">
        <v>23</v>
      </c>
      <c r="E33" s="71" t="s">
        <v>42</v>
      </c>
      <c r="F33" s="27">
        <f>IFERROR(VLOOKUP(E33,'Pomocná hodn.'!$C$18:$E$21,3,1),0)</f>
        <v>0</v>
      </c>
      <c r="G33" s="64" t="s">
        <v>45</v>
      </c>
      <c r="H33" s="76" t="s">
        <v>43</v>
      </c>
      <c r="I33" s="77"/>
      <c r="J33" s="78"/>
      <c r="K33" s="28">
        <f t="shared" ref="K33:K42" si="0">IF(B33="NE",0,F33)</f>
        <v>0</v>
      </c>
    </row>
    <row r="34" spans="2:11" ht="42" x14ac:dyDescent="0.2">
      <c r="B34" s="25" t="s">
        <v>17</v>
      </c>
      <c r="C34" s="69" t="s">
        <v>41</v>
      </c>
      <c r="D34" s="26" t="s">
        <v>24</v>
      </c>
      <c r="E34" s="71" t="s">
        <v>42</v>
      </c>
      <c r="F34" s="27">
        <f>IFERROR(VLOOKUP(E34,'Pomocná hodn.'!$C$18:$E$21,3,1),0)</f>
        <v>0</v>
      </c>
      <c r="G34" s="64" t="s">
        <v>45</v>
      </c>
      <c r="H34" s="76" t="s">
        <v>43</v>
      </c>
      <c r="I34" s="77"/>
      <c r="J34" s="78"/>
      <c r="K34" s="28">
        <f t="shared" si="0"/>
        <v>0</v>
      </c>
    </row>
    <row r="35" spans="2:11" ht="42" x14ac:dyDescent="0.2">
      <c r="B35" s="25" t="s">
        <v>17</v>
      </c>
      <c r="C35" s="69" t="s">
        <v>41</v>
      </c>
      <c r="D35" s="26" t="s">
        <v>25</v>
      </c>
      <c r="E35" s="71" t="s">
        <v>42</v>
      </c>
      <c r="F35" s="27">
        <f>IFERROR(VLOOKUP(E35,'Pomocná hodn.'!$C$18:$E$21,3,1),0)</f>
        <v>0</v>
      </c>
      <c r="G35" s="64" t="s">
        <v>45</v>
      </c>
      <c r="H35" s="76" t="s">
        <v>43</v>
      </c>
      <c r="I35" s="77"/>
      <c r="J35" s="78"/>
      <c r="K35" s="28">
        <f t="shared" si="0"/>
        <v>0</v>
      </c>
    </row>
    <row r="36" spans="2:11" ht="42" x14ac:dyDescent="0.2">
      <c r="B36" s="25" t="s">
        <v>17</v>
      </c>
      <c r="C36" s="69" t="s">
        <v>41</v>
      </c>
      <c r="D36" s="26" t="s">
        <v>26</v>
      </c>
      <c r="E36" s="71" t="s">
        <v>42</v>
      </c>
      <c r="F36" s="27">
        <f>IFERROR(VLOOKUP(E36,'Pomocná hodn.'!$C$18:$E$21,3,1),0)</f>
        <v>0</v>
      </c>
      <c r="G36" s="64" t="s">
        <v>45</v>
      </c>
      <c r="H36" s="76" t="s">
        <v>43</v>
      </c>
      <c r="I36" s="77"/>
      <c r="J36" s="78"/>
      <c r="K36" s="28">
        <f t="shared" si="0"/>
        <v>0</v>
      </c>
    </row>
    <row r="37" spans="2:11" ht="42" x14ac:dyDescent="0.2">
      <c r="B37" s="25" t="s">
        <v>17</v>
      </c>
      <c r="C37" s="69" t="s">
        <v>41</v>
      </c>
      <c r="D37" s="26" t="s">
        <v>27</v>
      </c>
      <c r="E37" s="71" t="s">
        <v>42</v>
      </c>
      <c r="F37" s="27">
        <f>IFERROR(VLOOKUP(E37,'Pomocná hodn.'!$C$18:$E$21,3,1),0)</f>
        <v>0</v>
      </c>
      <c r="G37" s="64" t="s">
        <v>45</v>
      </c>
      <c r="H37" s="76" t="s">
        <v>43</v>
      </c>
      <c r="I37" s="77"/>
      <c r="J37" s="78"/>
      <c r="K37" s="28">
        <f t="shared" si="0"/>
        <v>0</v>
      </c>
    </row>
    <row r="38" spans="2:11" ht="42" x14ac:dyDescent="0.2">
      <c r="B38" s="25" t="s">
        <v>17</v>
      </c>
      <c r="C38" s="69" t="s">
        <v>41</v>
      </c>
      <c r="D38" s="26" t="s">
        <v>28</v>
      </c>
      <c r="E38" s="71" t="s">
        <v>42</v>
      </c>
      <c r="F38" s="27">
        <f>IFERROR(VLOOKUP(E38,'Pomocná hodn.'!$C$18:$E$21,3,1),0)</f>
        <v>0</v>
      </c>
      <c r="G38" s="64" t="s">
        <v>45</v>
      </c>
      <c r="H38" s="76" t="s">
        <v>43</v>
      </c>
      <c r="I38" s="77"/>
      <c r="J38" s="78"/>
      <c r="K38" s="28">
        <f t="shared" si="0"/>
        <v>0</v>
      </c>
    </row>
    <row r="39" spans="2:11" ht="42" x14ac:dyDescent="0.2">
      <c r="B39" s="25" t="s">
        <v>17</v>
      </c>
      <c r="C39" s="69" t="s">
        <v>41</v>
      </c>
      <c r="D39" s="26" t="s">
        <v>29</v>
      </c>
      <c r="E39" s="71" t="s">
        <v>42</v>
      </c>
      <c r="F39" s="27">
        <f>IFERROR(VLOOKUP(E39,'Pomocná hodn.'!$C$18:$E$21,3,1),0)</f>
        <v>0</v>
      </c>
      <c r="G39" s="64" t="s">
        <v>45</v>
      </c>
      <c r="H39" s="76" t="s">
        <v>43</v>
      </c>
      <c r="I39" s="77"/>
      <c r="J39" s="78"/>
      <c r="K39" s="28">
        <f t="shared" si="0"/>
        <v>0</v>
      </c>
    </row>
    <row r="40" spans="2:11" ht="42" x14ac:dyDescent="0.2">
      <c r="B40" s="25" t="s">
        <v>17</v>
      </c>
      <c r="C40" s="69" t="s">
        <v>41</v>
      </c>
      <c r="D40" s="26" t="s">
        <v>30</v>
      </c>
      <c r="E40" s="71" t="s">
        <v>42</v>
      </c>
      <c r="F40" s="27">
        <f>IFERROR(VLOOKUP(E40,'Pomocná hodn.'!$C$18:$E$21,3,1),0)</f>
        <v>0</v>
      </c>
      <c r="G40" s="64" t="s">
        <v>45</v>
      </c>
      <c r="H40" s="76" t="s">
        <v>43</v>
      </c>
      <c r="I40" s="77"/>
      <c r="J40" s="78"/>
      <c r="K40" s="28">
        <f t="shared" si="0"/>
        <v>0</v>
      </c>
    </row>
    <row r="41" spans="2:11" ht="42" x14ac:dyDescent="0.2">
      <c r="B41" s="25" t="s">
        <v>17</v>
      </c>
      <c r="C41" s="69" t="s">
        <v>41</v>
      </c>
      <c r="D41" s="26" t="s">
        <v>31</v>
      </c>
      <c r="E41" s="71" t="s">
        <v>42</v>
      </c>
      <c r="F41" s="27">
        <f>IFERROR(VLOOKUP(E41,'Pomocná hodn.'!$C$18:$E$21,3,1),0)</f>
        <v>0</v>
      </c>
      <c r="G41" s="64" t="s">
        <v>45</v>
      </c>
      <c r="H41" s="76" t="s">
        <v>43</v>
      </c>
      <c r="I41" s="77"/>
      <c r="J41" s="78"/>
      <c r="K41" s="28">
        <f t="shared" si="0"/>
        <v>0</v>
      </c>
    </row>
    <row r="42" spans="2:11" ht="42" x14ac:dyDescent="0.2">
      <c r="B42" s="65" t="s">
        <v>17</v>
      </c>
      <c r="C42" s="70" t="s">
        <v>41</v>
      </c>
      <c r="D42" s="66" t="s">
        <v>32</v>
      </c>
      <c r="E42" s="72" t="s">
        <v>42</v>
      </c>
      <c r="F42" s="67">
        <f>IFERROR(VLOOKUP(E42,'Pomocná hodn.'!$C$18:$E$21,3,1),0)</f>
        <v>0</v>
      </c>
      <c r="G42" s="64" t="s">
        <v>45</v>
      </c>
      <c r="H42" s="79" t="s">
        <v>43</v>
      </c>
      <c r="I42" s="80"/>
      <c r="J42" s="81"/>
      <c r="K42" s="28">
        <f t="shared" si="0"/>
        <v>0</v>
      </c>
    </row>
    <row r="44" spans="2:11" x14ac:dyDescent="0.2">
      <c r="B44" s="29" t="s">
        <v>33</v>
      </c>
      <c r="C44" s="29"/>
      <c r="D44" s="1"/>
      <c r="E44" s="1"/>
      <c r="F44" s="30"/>
      <c r="G44" s="1"/>
      <c r="H44" s="30"/>
      <c r="I44" s="1"/>
      <c r="J44" s="1"/>
      <c r="K44" s="4">
        <f>SUM(K8:K42)</f>
        <v>0</v>
      </c>
    </row>
  </sheetData>
  <sheetProtection algorithmName="SHA-512" hashValue="M5+ZQrvKNlC0dNvK0hAqxsqwFWYjrsMYbt7tPunCpKSnEJW/VRx7W0FCINfeDOho+f9o7weaIYKMCEy/Z6TYqg==" saltValue="KYc9Ye719eFLpNfzPOdirQ==" spinCount="100000" sheet="1" objects="1" scenarios="1"/>
  <mergeCells count="38">
    <mergeCell ref="C7:D7"/>
    <mergeCell ref="C8:D8"/>
    <mergeCell ref="C18:D18"/>
    <mergeCell ref="C19:D19"/>
    <mergeCell ref="C11:E11"/>
    <mergeCell ref="C13:E13"/>
    <mergeCell ref="C12:E12"/>
    <mergeCell ref="F13:G13"/>
    <mergeCell ref="F11:G11"/>
    <mergeCell ref="F12:G12"/>
    <mergeCell ref="H12:J12"/>
    <mergeCell ref="H13:J13"/>
    <mergeCell ref="H11:J11"/>
    <mergeCell ref="F22:G22"/>
    <mergeCell ref="F23:G23"/>
    <mergeCell ref="C23:E23"/>
    <mergeCell ref="C22:E22"/>
    <mergeCell ref="H23:J23"/>
    <mergeCell ref="H22:J22"/>
    <mergeCell ref="F24:G24"/>
    <mergeCell ref="F25:G25"/>
    <mergeCell ref="C25:E25"/>
    <mergeCell ref="C24:E24"/>
    <mergeCell ref="H25:J25"/>
    <mergeCell ref="H24:J24"/>
    <mergeCell ref="H41:J41"/>
    <mergeCell ref="H42:J42"/>
    <mergeCell ref="H31:J31"/>
    <mergeCell ref="H32:J32"/>
    <mergeCell ref="H33:J33"/>
    <mergeCell ref="H34:J34"/>
    <mergeCell ref="H35:J35"/>
    <mergeCell ref="H36:J36"/>
    <mergeCell ref="G30:J30"/>
    <mergeCell ref="H37:J37"/>
    <mergeCell ref="H38:J38"/>
    <mergeCell ref="H39:J39"/>
    <mergeCell ref="H40:J40"/>
  </mergeCells>
  <conditionalFormatting sqref="B8 B19 B32:B42 B44:C44">
    <cfRule type="containsText" dxfId="1" priority="1" operator="containsText" text="NE">
      <formula>NOT(ISERROR(SEARCH("NE",B8)))</formula>
    </cfRule>
    <cfRule type="containsText" dxfId="0" priority="2" operator="containsText" text="ANO">
      <formula>NOT(ISERROR(SEARCH("ANO",B8)))</formula>
    </cfRule>
  </conditionalFormatting>
  <dataValidations count="1">
    <dataValidation type="list" allowBlank="1" showInputMessage="1" showErrorMessage="1" sqref="B8 B32:B42 B19">
      <formula1>"ANO,NE"</formula1>
    </dataValidation>
  </dataValidation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="97" workbookViewId="0">
      <selection activeCell="C13" sqref="C13"/>
    </sheetView>
  </sheetViews>
  <sheetFormatPr defaultRowHeight="14.25" x14ac:dyDescent="0.2"/>
  <cols>
    <col min="2" max="2" width="27.296875" customWidth="1"/>
    <col min="3" max="3" width="10.5" bestFit="1" customWidth="1"/>
    <col min="4" max="4" width="10.69921875" bestFit="1" customWidth="1"/>
  </cols>
  <sheetData>
    <row r="2" spans="1:5" ht="15" thickBot="1" x14ac:dyDescent="0.25">
      <c r="A2" s="33" t="s">
        <v>34</v>
      </c>
      <c r="B2" s="34" t="s">
        <v>0</v>
      </c>
      <c r="C2" s="34" t="s">
        <v>35</v>
      </c>
      <c r="D2" s="34" t="s">
        <v>36</v>
      </c>
      <c r="E2" s="35" t="s">
        <v>1</v>
      </c>
    </row>
    <row r="3" spans="1:5" x14ac:dyDescent="0.2">
      <c r="A3" s="105" t="s">
        <v>2</v>
      </c>
      <c r="B3" s="108" t="s">
        <v>3</v>
      </c>
      <c r="C3" s="36">
        <v>0</v>
      </c>
      <c r="D3" s="37">
        <v>0</v>
      </c>
      <c r="E3" s="38">
        <v>0</v>
      </c>
    </row>
    <row r="4" spans="1:5" x14ac:dyDescent="0.2">
      <c r="A4" s="106"/>
      <c r="B4" s="109"/>
      <c r="C4" s="39">
        <v>1</v>
      </c>
      <c r="D4" s="40">
        <v>3</v>
      </c>
      <c r="E4" s="41">
        <v>3</v>
      </c>
    </row>
    <row r="5" spans="1:5" ht="51" customHeight="1" x14ac:dyDescent="0.2">
      <c r="A5" s="106"/>
      <c r="B5" s="109"/>
      <c r="C5" s="42">
        <v>4</v>
      </c>
      <c r="D5" s="43">
        <v>1000</v>
      </c>
      <c r="E5" s="44">
        <v>6</v>
      </c>
    </row>
    <row r="6" spans="1:5" x14ac:dyDescent="0.2">
      <c r="A6" s="106"/>
      <c r="B6" s="111" t="s">
        <v>4</v>
      </c>
      <c r="C6" s="45">
        <v>1</v>
      </c>
      <c r="D6" s="46">
        <v>1</v>
      </c>
      <c r="E6" s="47">
        <v>3</v>
      </c>
    </row>
    <row r="7" spans="1:5" x14ac:dyDescent="0.2">
      <c r="A7" s="106"/>
      <c r="B7" s="109"/>
      <c r="C7" s="48">
        <v>2</v>
      </c>
      <c r="D7" s="40">
        <v>3</v>
      </c>
      <c r="E7" s="41">
        <v>6</v>
      </c>
    </row>
    <row r="8" spans="1:5" ht="15" thickBot="1" x14ac:dyDescent="0.25">
      <c r="A8" s="107"/>
      <c r="B8" s="110"/>
      <c r="C8" s="49">
        <v>4</v>
      </c>
      <c r="D8" s="50">
        <v>1000</v>
      </c>
      <c r="E8" s="51">
        <v>9</v>
      </c>
    </row>
    <row r="9" spans="1:5" x14ac:dyDescent="0.2">
      <c r="A9" s="105" t="s">
        <v>5</v>
      </c>
      <c r="B9" s="108" t="s">
        <v>6</v>
      </c>
      <c r="C9" s="52">
        <v>0</v>
      </c>
      <c r="D9" s="37">
        <v>0</v>
      </c>
      <c r="E9" s="38">
        <v>0</v>
      </c>
    </row>
    <row r="10" spans="1:5" x14ac:dyDescent="0.2">
      <c r="A10" s="106"/>
      <c r="B10" s="109"/>
      <c r="C10" s="39">
        <v>1</v>
      </c>
      <c r="D10" s="40">
        <v>3</v>
      </c>
      <c r="E10" s="41">
        <v>1</v>
      </c>
    </row>
    <row r="11" spans="1:5" x14ac:dyDescent="0.2">
      <c r="A11" s="106"/>
      <c r="B11" s="109"/>
      <c r="C11" s="42">
        <v>4</v>
      </c>
      <c r="D11" s="43">
        <v>1000</v>
      </c>
      <c r="E11" s="44">
        <v>2</v>
      </c>
    </row>
    <row r="12" spans="1:5" x14ac:dyDescent="0.2">
      <c r="A12" s="106"/>
      <c r="B12" s="109" t="s">
        <v>4</v>
      </c>
      <c r="C12" s="53">
        <v>1</v>
      </c>
      <c r="D12" s="54">
        <v>1</v>
      </c>
      <c r="E12" s="55">
        <v>1</v>
      </c>
    </row>
    <row r="13" spans="1:5" x14ac:dyDescent="0.2">
      <c r="A13" s="106"/>
      <c r="B13" s="109"/>
      <c r="C13" s="39">
        <v>2</v>
      </c>
      <c r="D13" s="40">
        <v>5</v>
      </c>
      <c r="E13" s="41">
        <v>2</v>
      </c>
    </row>
    <row r="14" spans="1:5" x14ac:dyDescent="0.2">
      <c r="A14" s="106"/>
      <c r="B14" s="109"/>
      <c r="C14" s="42">
        <v>6</v>
      </c>
      <c r="D14" s="43">
        <v>1000</v>
      </c>
      <c r="E14" s="44">
        <v>3</v>
      </c>
    </row>
    <row r="15" spans="1:5" x14ac:dyDescent="0.2">
      <c r="A15" s="106"/>
      <c r="B15" s="111" t="s">
        <v>7</v>
      </c>
      <c r="C15" s="56">
        <v>1</v>
      </c>
      <c r="D15" s="46">
        <v>2</v>
      </c>
      <c r="E15" s="47">
        <v>1</v>
      </c>
    </row>
    <row r="16" spans="1:5" x14ac:dyDescent="0.2">
      <c r="A16" s="106"/>
      <c r="B16" s="109"/>
      <c r="C16" s="39">
        <v>3</v>
      </c>
      <c r="D16" s="40">
        <v>5</v>
      </c>
      <c r="E16" s="41">
        <v>2</v>
      </c>
    </row>
    <row r="17" spans="1:5" ht="53.25" customHeight="1" thickBot="1" x14ac:dyDescent="0.25">
      <c r="A17" s="107"/>
      <c r="B17" s="110"/>
      <c r="C17" s="57">
        <v>6</v>
      </c>
      <c r="D17" s="50">
        <v>1000</v>
      </c>
      <c r="E17" s="51">
        <v>3</v>
      </c>
    </row>
    <row r="18" spans="1:5" x14ac:dyDescent="0.2">
      <c r="A18" s="105" t="s">
        <v>8</v>
      </c>
      <c r="B18" s="108" t="s">
        <v>9</v>
      </c>
      <c r="C18" s="36">
        <v>0</v>
      </c>
      <c r="D18" s="37">
        <v>0</v>
      </c>
      <c r="E18" s="38">
        <v>0</v>
      </c>
    </row>
    <row r="19" spans="1:5" x14ac:dyDescent="0.2">
      <c r="A19" s="106"/>
      <c r="B19" s="109"/>
      <c r="C19" s="39">
        <v>1</v>
      </c>
      <c r="D19" s="40">
        <v>1</v>
      </c>
      <c r="E19" s="41">
        <v>1</v>
      </c>
    </row>
    <row r="20" spans="1:5" x14ac:dyDescent="0.2">
      <c r="A20" s="106"/>
      <c r="B20" s="109"/>
      <c r="C20" s="39">
        <v>2</v>
      </c>
      <c r="D20" s="40">
        <v>3</v>
      </c>
      <c r="E20" s="41">
        <v>2</v>
      </c>
    </row>
    <row r="21" spans="1:5" ht="15" thickBot="1" x14ac:dyDescent="0.25">
      <c r="A21" s="107"/>
      <c r="B21" s="110"/>
      <c r="C21" s="57">
        <v>4</v>
      </c>
      <c r="D21" s="50">
        <v>1000</v>
      </c>
      <c r="E21" s="51">
        <v>3</v>
      </c>
    </row>
  </sheetData>
  <sheetProtection algorithmName="SHA-512" hashValue="ii9AK+ibCmyQBtNPJ3G/h0WfuOJnAzmhgwro5XfjqlgOerchBVGUwa8bLotzbP9pd0u0wA7yg2k8Y8N1sFjJtA==" saltValue="F2PSIoGWqewpukbVmwXQ0Q==" spinCount="100000" sheet="1" objects="1" scenarios="1"/>
  <mergeCells count="9">
    <mergeCell ref="A18:A21"/>
    <mergeCell ref="B18:B21"/>
    <mergeCell ref="A3:A8"/>
    <mergeCell ref="B3:B5"/>
    <mergeCell ref="B6:B8"/>
    <mergeCell ref="A9:A17"/>
    <mergeCell ref="B9:B11"/>
    <mergeCell ref="B12:B14"/>
    <mergeCell ref="B15:B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A1270C53097D4BA8A9C0E3882A5521" ma:contentTypeVersion="2" ma:contentTypeDescription="Vytvoří nový dokument" ma:contentTypeScope="" ma:versionID="37e9abe0e9c52fc0766553f78a8fe6ea">
  <xsd:schema xmlns:xsd="http://www.w3.org/2001/XMLSchema" xmlns:xs="http://www.w3.org/2001/XMLSchema" xmlns:p="http://schemas.microsoft.com/office/2006/metadata/properties" xmlns:ns2="22e27771-72ce-40f2-b90f-68f5310eed0d" targetNamespace="http://schemas.microsoft.com/office/2006/metadata/properties" ma:root="true" ma:fieldsID="09b3107cc7afb148466cf06f5004aa30" ns2:_="">
    <xsd:import namespace="22e27771-72ce-40f2-b90f-68f5310ee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27771-72ce-40f2-b90f-68f5310ee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5FC228-339D-47C6-9506-A95FF2C15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e27771-72ce-40f2-b90f-68f5310ee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5D1339-1240-4908-B286-043E790171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6602EF-D8C6-4F45-8D8C-CCECDD3FF02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22e27771-72ce-40f2-b90f-68f5310eed0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Hodnocení_týmu</vt:lpstr>
      <vt:lpstr>Pomocná hodn.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</dc:creator>
  <cp:keywords/>
  <dc:description/>
  <cp:lastModifiedBy>Burdová Nikola, Mgr. Bc.</cp:lastModifiedBy>
  <cp:revision/>
  <cp:lastPrinted>2023-01-10T12:43:54Z</cp:lastPrinted>
  <dcterms:created xsi:type="dcterms:W3CDTF">2022-08-25T10:55:19Z</dcterms:created>
  <dcterms:modified xsi:type="dcterms:W3CDTF">2023-01-25T13:49:53Z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0x01010049A1270C53097D4BA8A9C0E3882A5521</vt:lpwstr>
  </property>
</Properties>
</file>