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2082-10-05 - Most v km..." sheetId="2" r:id="rId2"/>
    <sheet name="VON - Vedlejší a ostatní ..." sheetId="3" r:id="rId3"/>
    <sheet name="SO_ 2082-20-05 - Oprava m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2082-10-05 - Most v km...'!$C$86:$K$210</definedName>
    <definedName name="_xlnm.Print_Area" localSheetId="1">'SO 2082-10-05 - Most v km...'!$C$4:$J$41,'SO 2082-10-05 - Most v km...'!$C$47:$J$66,'SO 2082-10-05 - Most v km...'!$C$72:$K$210</definedName>
    <definedName name="_xlnm.Print_Titles" localSheetId="1">'SO 2082-10-05 - Most v km...'!$86:$86</definedName>
    <definedName name="_xlnm._FilterDatabase" localSheetId="2" hidden="1">'VON - Vedlejší a ostatní ...'!$C$85:$K$90</definedName>
    <definedName name="_xlnm.Print_Area" localSheetId="2">'VON - Vedlejší a ostatní ...'!$C$4:$J$41,'VON - Vedlejší a ostatní ...'!$C$47:$J$65,'VON - Vedlejší a ostatní ...'!$C$71:$K$90</definedName>
    <definedName name="_xlnm.Print_Titles" localSheetId="2">'VON - Vedlejší a ostatní ...'!$85:$85</definedName>
    <definedName name="_xlnm._FilterDatabase" localSheetId="3" hidden="1">'SO_ 2082-20-05 - Oprava m...'!$C$97:$K$332</definedName>
    <definedName name="_xlnm.Print_Area" localSheetId="3">'SO_ 2082-20-05 - Oprava m...'!$C$4:$J$41,'SO_ 2082-20-05 - Oprava m...'!$C$47:$J$77,'SO_ 2082-20-05 - Oprava m...'!$C$83:$K$332</definedName>
    <definedName name="_xlnm.Print_Titles" localSheetId="3">'SO_ 2082-20-05 - Oprava m...'!$97:$97</definedName>
    <definedName name="_xlnm._FilterDatabase" localSheetId="4" hidden="1">'VRN - Vedlejší rozpočtové...'!$C$91:$K$132</definedName>
    <definedName name="_xlnm.Print_Area" localSheetId="4">'VRN - Vedlejší rozpočtové...'!$C$4:$J$41,'VRN - Vedlejší rozpočtové...'!$C$47:$J$71,'VRN - Vedlejší rozpočtové...'!$C$77:$K$132</definedName>
    <definedName name="_xlnm.Print_Titles" localSheetId="4">'VRN - Vedlejší rozpočtové...'!$91:$91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93"/>
  <c r="J39"/>
  <c r="J38"/>
  <c i="1" r="AY62"/>
  <c i="5" r="J37"/>
  <c i="1" r="AX62"/>
  <c i="5"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T105"/>
  <c r="R106"/>
  <c r="R105"/>
  <c r="P106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64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4" r="J39"/>
  <c r="J38"/>
  <c i="1" r="AY60"/>
  <c i="4" r="J37"/>
  <c i="1" r="AX60"/>
  <c i="4"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T304"/>
  <c r="R305"/>
  <c r="R304"/>
  <c r="P305"/>
  <c r="P304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59"/>
  <c r="J19"/>
  <c r="J14"/>
  <c r="J92"/>
  <c r="E7"/>
  <c r="E50"/>
  <c i="3" r="J39"/>
  <c r="J38"/>
  <c i="1" r="AY58"/>
  <c i="3" r="J37"/>
  <c i="1" r="AX58"/>
  <c i="3" r="BI88"/>
  <c r="BH88"/>
  <c r="BG88"/>
  <c r="BF88"/>
  <c r="T88"/>
  <c r="T87"/>
  <c r="T86"/>
  <c r="R88"/>
  <c r="R87"/>
  <c r="R86"/>
  <c r="P88"/>
  <c r="P87"/>
  <c r="P86"/>
  <c i="1" r="AU58"/>
  <c i="3" r="J83"/>
  <c r="J82"/>
  <c r="F82"/>
  <c r="F80"/>
  <c r="E78"/>
  <c r="J59"/>
  <c r="J58"/>
  <c r="F58"/>
  <c r="F56"/>
  <c r="E54"/>
  <c r="J20"/>
  <c r="E20"/>
  <c r="F83"/>
  <c r="J19"/>
  <c r="J14"/>
  <c r="J80"/>
  <c r="E7"/>
  <c r="E50"/>
  <c i="2" r="J39"/>
  <c r="J38"/>
  <c i="1" r="AY56"/>
  <c i="2" r="J37"/>
  <c i="1" r="AX56"/>
  <c i="2"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1" r="L50"/>
  <c r="AM50"/>
  <c r="AM49"/>
  <c r="L49"/>
  <c r="AM47"/>
  <c r="L47"/>
  <c r="L45"/>
  <c r="L44"/>
  <c i="2" r="BK177"/>
  <c r="J174"/>
  <c r="BK129"/>
  <c r="BK148"/>
  <c r="J108"/>
  <c r="J123"/>
  <c i="4" r="J325"/>
  <c r="BK115"/>
  <c r="BK196"/>
  <c r="BK135"/>
  <c r="J226"/>
  <c r="BK305"/>
  <c r="J242"/>
  <c i="5" r="J102"/>
  <c i="2" r="J188"/>
  <c r="BK93"/>
  <c r="BK171"/>
  <c r="J148"/>
  <c r="BK137"/>
  <c r="BK104"/>
  <c i="4" r="BK299"/>
  <c r="J255"/>
  <c r="BK164"/>
  <c r="BK204"/>
  <c r="BK270"/>
  <c r="J308"/>
  <c r="BK211"/>
  <c r="J135"/>
  <c i="2" r="BK201"/>
  <c r="J126"/>
  <c r="BK198"/>
  <c r="BK123"/>
  <c r="BK208"/>
  <c i="3" r="F36"/>
  <c i="1" r="BA58"/>
  <c r="BA57"/>
  <c i="4" r="BK145"/>
  <c r="BK313"/>
  <c r="J158"/>
  <c r="J173"/>
  <c i="5" r="J110"/>
  <c r="BK127"/>
  <c i="2" r="BK89"/>
  <c i="3" r="F38"/>
  <c i="1" r="BC58"/>
  <c r="BC57"/>
  <c i="4" r="BK173"/>
  <c r="BK138"/>
  <c r="BK308"/>
  <c r="BK162"/>
  <c r="J299"/>
  <c r="J223"/>
  <c r="BK111"/>
  <c i="5" r="J113"/>
  <c i="1" r="AU57"/>
  <c i="2" r="J208"/>
  <c r="BK117"/>
  <c r="J104"/>
  <c r="BK139"/>
  <c r="BK134"/>
  <c i="3" r="F39"/>
  <c i="1" r="BD58"/>
  <c r="BD57"/>
  <c i="4" r="BK235"/>
  <c r="J101"/>
  <c r="J270"/>
  <c r="BK219"/>
  <c i="5" r="J117"/>
  <c r="BK124"/>
  <c i="2" r="BK160"/>
  <c r="J160"/>
  <c r="BK108"/>
  <c r="J154"/>
  <c i="1" r="AS59"/>
  <c i="2" r="BK131"/>
  <c i="4" r="J274"/>
  <c r="J328"/>
  <c r="J111"/>
  <c r="BK215"/>
  <c r="BK328"/>
  <c r="J266"/>
  <c i="5" r="BK110"/>
  <c i="2" r="BK143"/>
  <c r="J89"/>
  <c r="J137"/>
  <c r="J156"/>
  <c r="J111"/>
  <c r="BK120"/>
  <c i="4" r="J321"/>
  <c r="BK176"/>
  <c r="J331"/>
  <c r="BK274"/>
  <c r="J313"/>
  <c r="J258"/>
  <c r="J145"/>
  <c i="5" r="BK113"/>
  <c i="2" r="BK126"/>
  <c i="4" r="J305"/>
  <c r="J229"/>
  <c r="BK131"/>
  <c r="BK118"/>
  <c r="BK252"/>
  <c r="BK123"/>
  <c r="J278"/>
  <c r="BK200"/>
  <c r="J148"/>
  <c i="5" r="BK121"/>
  <c i="2" r="J141"/>
  <c i="1" r="AS55"/>
  <c i="2" r="J139"/>
  <c r="J168"/>
  <c r="J117"/>
  <c r="BK195"/>
  <c i="4" r="BK262"/>
  <c r="J162"/>
  <c r="BK278"/>
  <c r="J167"/>
  <c r="BK325"/>
  <c r="J262"/>
  <c r="BK141"/>
  <c r="BK190"/>
  <c r="J138"/>
  <c i="2" r="BK205"/>
  <c r="J134"/>
  <c r="BK188"/>
  <c r="BK100"/>
  <c r="J114"/>
  <c r="J163"/>
  <c i="3" r="F37"/>
  <c i="1" r="BB58"/>
  <c r="BB57"/>
  <c i="4" r="BK255"/>
  <c r="J141"/>
  <c r="BK127"/>
  <c r="J293"/>
  <c r="BK182"/>
  <c i="5" r="BK117"/>
  <c r="BK106"/>
  <c i="2" r="BK179"/>
  <c r="BK168"/>
  <c r="J102"/>
  <c r="BK141"/>
  <c r="J97"/>
  <c r="BK156"/>
  <c i="4" r="BK266"/>
  <c r="J118"/>
  <c r="J127"/>
  <c r="J200"/>
  <c r="BK296"/>
  <c r="BK232"/>
  <c r="J107"/>
  <c i="2" r="BK97"/>
  <c i="4" r="BK258"/>
  <c r="BK170"/>
  <c r="BK242"/>
  <c r="J155"/>
  <c r="BK321"/>
  <c r="BK331"/>
  <c r="BK167"/>
  <c r="J131"/>
  <c i="5" r="J121"/>
  <c r="BK130"/>
  <c i="2" r="J198"/>
  <c r="J129"/>
  <c r="BK102"/>
  <c r="J195"/>
  <c r="BK163"/>
  <c r="J201"/>
  <c i="1" r="AS61"/>
  <c i="2" r="J171"/>
  <c r="J93"/>
  <c i="4" r="BK288"/>
  <c r="BK248"/>
  <c r="J182"/>
  <c r="BK226"/>
  <c r="BK148"/>
  <c r="BK107"/>
  <c r="J296"/>
  <c r="J196"/>
  <c r="J285"/>
  <c r="J164"/>
  <c i="5" r="J127"/>
  <c r="BK102"/>
  <c i="2" r="J182"/>
  <c r="J120"/>
  <c r="J205"/>
  <c r="J131"/>
  <c r="J179"/>
  <c r="J143"/>
  <c r="J100"/>
  <c r="J177"/>
  <c i="3" r="BK88"/>
  <c i="4" r="J211"/>
  <c r="J123"/>
  <c r="J232"/>
  <c r="BK158"/>
  <c r="BK316"/>
  <c r="BK245"/>
  <c r="BK186"/>
  <c r="J235"/>
  <c r="BK155"/>
  <c i="5" r="J99"/>
  <c r="J130"/>
  <c i="2" r="J184"/>
  <c r="BK114"/>
  <c r="BK182"/>
  <c r="J151"/>
  <c r="BK111"/>
  <c r="BK184"/>
  <c r="BK151"/>
  <c r="BK174"/>
  <c i="1" r="AS57"/>
  <c i="4" r="J245"/>
  <c r="J176"/>
  <c r="J248"/>
  <c r="J215"/>
  <c r="J170"/>
  <c r="BK229"/>
  <c r="J115"/>
  <c r="BK281"/>
  <c r="J204"/>
  <c i="5" r="J106"/>
  <c r="J124"/>
  <c i="2" r="BK154"/>
  <c i="3" r="J88"/>
  <c i="4" r="J281"/>
  <c r="J190"/>
  <c r="BK285"/>
  <c r="BK223"/>
  <c r="J186"/>
  <c r="BK101"/>
  <c r="BK293"/>
  <c r="J219"/>
  <c r="J316"/>
  <c r="J288"/>
  <c r="J252"/>
  <c i="5" r="J96"/>
  <c r="BK96"/>
  <c r="BK99"/>
  <c i="2" l="1" r="T88"/>
  <c r="R187"/>
  <c i="4" r="P100"/>
  <c r="T100"/>
  <c r="T110"/>
  <c r="T122"/>
  <c r="T144"/>
  <c r="T154"/>
  <c r="T265"/>
  <c r="R292"/>
  <c r="R307"/>
  <c r="R303"/>
  <c r="P320"/>
  <c r="P319"/>
  <c i="5" r="P95"/>
  <c r="P120"/>
  <c i="2" r="P88"/>
  <c r="P87"/>
  <c i="1" r="AU56"/>
  <c i="2" r="P187"/>
  <c i="4" r="BK100"/>
  <c r="J100"/>
  <c r="J65"/>
  <c r="P110"/>
  <c r="P122"/>
  <c r="P144"/>
  <c r="R154"/>
  <c r="R265"/>
  <c r="T292"/>
  <c r="P307"/>
  <c r="P303"/>
  <c r="R320"/>
  <c r="R319"/>
  <c i="5" r="BK95"/>
  <c r="J95"/>
  <c r="J66"/>
  <c r="BK109"/>
  <c r="J109"/>
  <c r="J68"/>
  <c r="R109"/>
  <c r="R120"/>
  <c r="P126"/>
  <c i="2" r="R88"/>
  <c r="R87"/>
  <c r="T187"/>
  <c i="4" r="R100"/>
  <c r="R110"/>
  <c r="R122"/>
  <c r="R144"/>
  <c r="P154"/>
  <c r="P265"/>
  <c r="BK292"/>
  <c r="J292"/>
  <c r="J71"/>
  <c r="BK307"/>
  <c r="J307"/>
  <c r="J74"/>
  <c r="BK320"/>
  <c r="BK319"/>
  <c r="J319"/>
  <c r="J75"/>
  <c i="5" r="T95"/>
  <c r="T109"/>
  <c r="T120"/>
  <c r="R126"/>
  <c i="2" r="BK88"/>
  <c r="J88"/>
  <c r="J64"/>
  <c r="BK187"/>
  <c r="J187"/>
  <c r="J65"/>
  <c i="4" r="BK110"/>
  <c r="J110"/>
  <c r="J66"/>
  <c r="BK122"/>
  <c r="J122"/>
  <c r="J67"/>
  <c r="BK144"/>
  <c r="J144"/>
  <c r="J68"/>
  <c r="BK154"/>
  <c r="J154"/>
  <c r="J69"/>
  <c r="BK265"/>
  <c r="J265"/>
  <c r="J70"/>
  <c r="P292"/>
  <c r="T307"/>
  <c r="T303"/>
  <c r="T320"/>
  <c r="T319"/>
  <c i="5" r="R95"/>
  <c r="R94"/>
  <c r="R92"/>
  <c r="P109"/>
  <c r="BK120"/>
  <c r="J120"/>
  <c r="J69"/>
  <c r="BK126"/>
  <c r="J126"/>
  <c r="J70"/>
  <c r="T126"/>
  <c r="BK105"/>
  <c r="J105"/>
  <c r="J67"/>
  <c i="4" r="BK304"/>
  <c r="J304"/>
  <c r="J73"/>
  <c i="3" r="BK87"/>
  <c r="J87"/>
  <c r="J64"/>
  <c i="5" r="E50"/>
  <c r="F59"/>
  <c r="BE102"/>
  <c r="BE110"/>
  <c r="BE117"/>
  <c r="BE130"/>
  <c i="4" r="J320"/>
  <c r="J76"/>
  <c i="5" r="J56"/>
  <c r="BE121"/>
  <c i="4" r="BK303"/>
  <c r="J303"/>
  <c r="J72"/>
  <c i="5" r="BE96"/>
  <c r="BE127"/>
  <c r="BE99"/>
  <c r="BE106"/>
  <c r="BE113"/>
  <c r="BE124"/>
  <c i="4" r="E86"/>
  <c r="BE101"/>
  <c r="BE115"/>
  <c r="BE145"/>
  <c r="BE176"/>
  <c r="BE186"/>
  <c r="BE196"/>
  <c r="BE204"/>
  <c r="BE226"/>
  <c r="BE255"/>
  <c r="BE262"/>
  <c r="BE278"/>
  <c r="BE288"/>
  <c r="BE299"/>
  <c r="BE321"/>
  <c r="BE331"/>
  <c r="BE111"/>
  <c r="BE131"/>
  <c r="BE141"/>
  <c r="BE148"/>
  <c r="BE155"/>
  <c r="BE164"/>
  <c r="BE170"/>
  <c r="BE190"/>
  <c r="BE211"/>
  <c r="BE223"/>
  <c r="BE232"/>
  <c r="BE242"/>
  <c r="BE248"/>
  <c r="BE258"/>
  <c r="BE281"/>
  <c r="BE328"/>
  <c r="F95"/>
  <c r="BE107"/>
  <c r="BE123"/>
  <c r="BE135"/>
  <c r="BE162"/>
  <c r="BE182"/>
  <c r="BE229"/>
  <c r="BE245"/>
  <c r="BE252"/>
  <c r="BE266"/>
  <c r="BE274"/>
  <c r="BE293"/>
  <c r="BE296"/>
  <c r="BE305"/>
  <c r="BE308"/>
  <c r="BE316"/>
  <c r="BE325"/>
  <c r="J56"/>
  <c r="BE118"/>
  <c r="BE127"/>
  <c r="BE138"/>
  <c r="BE158"/>
  <c r="BE167"/>
  <c r="BE173"/>
  <c r="BE200"/>
  <c r="BE215"/>
  <c r="BE219"/>
  <c r="BE235"/>
  <c r="BE270"/>
  <c r="BE285"/>
  <c r="BE313"/>
  <c i="2" r="BK87"/>
  <c r="J87"/>
  <c i="3" r="J56"/>
  <c r="F59"/>
  <c r="E74"/>
  <c r="BE88"/>
  <c i="2" r="J56"/>
  <c r="F84"/>
  <c r="BE100"/>
  <c r="BE108"/>
  <c r="BE114"/>
  <c r="BE129"/>
  <c r="BE139"/>
  <c r="BE151"/>
  <c r="BE160"/>
  <c r="BE184"/>
  <c r="BE208"/>
  <c r="BE102"/>
  <c r="BE126"/>
  <c r="BE131"/>
  <c r="BE179"/>
  <c r="BE182"/>
  <c r="BE198"/>
  <c r="BE205"/>
  <c r="E75"/>
  <c r="BE89"/>
  <c r="BE93"/>
  <c r="BE117"/>
  <c r="BE123"/>
  <c r="BE134"/>
  <c r="BE141"/>
  <c r="BE143"/>
  <c r="BE148"/>
  <c r="BE154"/>
  <c r="BE174"/>
  <c r="BE177"/>
  <c r="BE188"/>
  <c r="BE201"/>
  <c r="BE97"/>
  <c r="BE104"/>
  <c r="BE111"/>
  <c r="BE120"/>
  <c r="BE137"/>
  <c r="BE156"/>
  <c r="BE163"/>
  <c r="BE168"/>
  <c r="BE171"/>
  <c r="BE195"/>
  <c r="F39"/>
  <c i="1" r="BD56"/>
  <c r="BD55"/>
  <c i="2" r="J36"/>
  <c i="1" r="AW56"/>
  <c i="4" r="F36"/>
  <c i="1" r="BA60"/>
  <c r="BA59"/>
  <c r="AW59"/>
  <c i="5" r="F36"/>
  <c i="1" r="BA62"/>
  <c r="BA61"/>
  <c r="AW61"/>
  <c i="5" r="F37"/>
  <c i="1" r="BB62"/>
  <c r="BB61"/>
  <c r="AX61"/>
  <c i="2" r="F37"/>
  <c i="1" r="BB56"/>
  <c r="BB55"/>
  <c r="AX55"/>
  <c i="2" r="F36"/>
  <c i="1" r="BA56"/>
  <c r="BA55"/>
  <c i="4" r="F39"/>
  <c i="1" r="BD60"/>
  <c r="BD59"/>
  <c r="AU55"/>
  <c i="4" r="F38"/>
  <c i="1" r="BC60"/>
  <c r="BC59"/>
  <c r="AY59"/>
  <c i="5" r="J36"/>
  <c i="1" r="AW62"/>
  <c r="AS54"/>
  <c i="3" r="J36"/>
  <c i="1" r="AW58"/>
  <c r="AW57"/>
  <c r="AX57"/>
  <c i="4" r="J36"/>
  <c i="1" r="AW60"/>
  <c i="4" r="F37"/>
  <c i="1" r="BB60"/>
  <c r="BB59"/>
  <c r="AX59"/>
  <c i="2" r="J32"/>
  <c i="3" r="F35"/>
  <c i="1" r="AZ58"/>
  <c r="AZ57"/>
  <c r="AV57"/>
  <c r="AY57"/>
  <c i="5" r="F39"/>
  <c i="1" r="BD62"/>
  <c r="BD61"/>
  <c i="2" r="F38"/>
  <c i="1" r="BC56"/>
  <c r="BC55"/>
  <c r="AY55"/>
  <c i="5" r="F38"/>
  <c i="1" r="BC62"/>
  <c r="BC61"/>
  <c r="AY61"/>
  <c i="5" l="1" r="T94"/>
  <c r="T92"/>
  <c i="4" r="P99"/>
  <c r="P98"/>
  <c i="1" r="AU60"/>
  <c i="4" r="R99"/>
  <c r="R98"/>
  <c i="5" r="P94"/>
  <c r="P92"/>
  <c i="1" r="AU62"/>
  <c i="4" r="T99"/>
  <c r="T98"/>
  <c i="2" r="T87"/>
  <c i="5" r="BK94"/>
  <c r="J94"/>
  <c r="J65"/>
  <c i="3" r="BK86"/>
  <c r="J86"/>
  <c r="J63"/>
  <c i="4" r="BK99"/>
  <c r="J99"/>
  <c r="J64"/>
  <c i="1" r="AG56"/>
  <c i="2" r="J63"/>
  <c i="1" r="AU59"/>
  <c i="5" r="F35"/>
  <c i="1" r="AZ62"/>
  <c r="AZ61"/>
  <c r="AV61"/>
  <c r="AT61"/>
  <c i="2" r="J35"/>
  <c i="1" r="AV56"/>
  <c r="AT56"/>
  <c r="AN56"/>
  <c r="AT57"/>
  <c r="BD54"/>
  <c r="W33"/>
  <c i="5" r="J35"/>
  <c i="1" r="AV62"/>
  <c r="AT62"/>
  <c i="3" r="J35"/>
  <c i="1" r="AV58"/>
  <c r="AT58"/>
  <c r="BA54"/>
  <c r="W30"/>
  <c r="BB54"/>
  <c r="AX54"/>
  <c r="BC54"/>
  <c r="W32"/>
  <c r="AU61"/>
  <c r="AW55"/>
  <c i="4" r="F35"/>
  <c i="1" r="AZ60"/>
  <c r="AZ59"/>
  <c r="AV59"/>
  <c r="AT59"/>
  <c i="2" r="F35"/>
  <c i="1" r="AZ56"/>
  <c r="AZ55"/>
  <c r="AV55"/>
  <c r="AG55"/>
  <c i="4" r="J35"/>
  <c i="1" r="AV60"/>
  <c r="AT60"/>
  <c i="4" l="1" r="BK98"/>
  <c r="J98"/>
  <c r="J63"/>
  <c i="5" r="BK92"/>
  <c r="J92"/>
  <c r="J63"/>
  <c i="2" r="J41"/>
  <c i="1" r="AY54"/>
  <c r="AZ54"/>
  <c r="W29"/>
  <c r="AU54"/>
  <c i="4" r="J32"/>
  <c i="1" r="AG60"/>
  <c r="AG59"/>
  <c r="W31"/>
  <c r="AT55"/>
  <c i="3" r="J32"/>
  <c i="1" r="AG58"/>
  <c r="AG57"/>
  <c r="AW54"/>
  <c r="AK30"/>
  <c i="3" l="1" r="J41"/>
  <c i="4" r="J41"/>
  <c i="1" r="AN59"/>
  <c r="AN60"/>
  <c r="AN55"/>
  <c r="AN58"/>
  <c r="AN57"/>
  <c r="AV54"/>
  <c r="AK29"/>
  <c i="5" r="J32"/>
  <c i="1" r="AG62"/>
  <c r="AG61"/>
  <c i="5" l="1" r="J41"/>
  <c i="1" r="AN61"/>
  <c r="AN62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<sst xmlns="http://schemas.openxmlformats.org/spreadsheetml/2006/main">
  <si>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</si>
  <si>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</si>
  <si>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</si>
  <si>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</si>
  <si>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</si>
  <si>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{b40ca068-a0fd-4aae-9116-383580249282}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</si>
  <si>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</si>
  <si>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</si>
  <si>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</si>
  <si>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</si>
  <si>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</si>
  <si>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</si>
  <si>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</si>
  <si>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</si>
  <si>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2082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</si>
  <si>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</si>
  <si>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</si>
  <si>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 v km 21,879</t>
  </si>
  <si>
    <t>KSO:</t>
  </si>
  <si>
    <t/>
  </si>
  <si>
    <t>CC-CZ:</t>
  </si>
  <si>
    <t>Místo:</t>
  </si>
  <si>
    <t>Znojmo</t>
  </si>
  <si>
    <t>Datum:</t>
  </si>
  <si>
    <t>30. 9. 2022</t>
  </si>
  <si>
    <t>Zadavatel:</t>
  </si>
  <si>
    <t>IČ:</t>
  </si>
  <si>
    <t>70994234</t>
  </si>
  <si>
    <t xml:space="preserve">Správa Železnic, s. o. </t>
  </si>
  <si>
    <t>DIČ:</t>
  </si>
  <si>
    <t>Uchazeč:</t>
  </si>
  <si>
    <t>Vyplň údaj</t>
  </si>
  <si>
    <t>Projektant:</t>
  </si>
  <si>
    <t>Ing. Libor Kožik</t>
  </si>
  <si>
    <t>True</t>
  </si>
  <si>
    <t>Zpracovatel:</t>
  </si>
  <si>
    <t>Ing. Václav Pavlas-Jirásek</t>
  </si>
  <si>
    <t>Poznámka:</t>
  </si>
  <si>
    <t xml:space="preserve">Soupis prací je sestaven s využitím Cenové soustavy ÚRS a Sborníku ÚOŽI. Položky, které pochází z těchto cenových soustav, jsou ve sloupci 'Cenová soustava' označeny popisem 'CS ÚRS' nebo  'ÚOŽI' a úrovní příslušného kalendářního pololetí. Veškeré další informace vymezující popis a podmínky použití těchto položek z Cenové soustavy a Sborníku, které nejsou uvedeny přímo v soupisu prací, jsou neomezeně dálkově k dispozici na https://podminky.urs.cz a https://www.sfdi.cz/pravidla-metodiky-a-ceniky/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</si>
  <si>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</si>
  <si>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</si>
  <si>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</si>
  <si>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</si>
  <si>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</si>
  <si>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</si>
  <si>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</si>
  <si>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</si>
  <si>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</si>
  <si>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</si>
  <si>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</si>
  <si>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</si>
  <si>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</si>
  <si>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</si>
  <si>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</si>
  <si>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</si>
  <si>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</si>
  <si>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</si>
  <si>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</si>
  <si>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</si>
  <si>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</si>
  <si>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</si>
  <si>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</si>
  <si>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</si>
  <si>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</si>
  <si>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</si>
  <si>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</si>
  <si>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</si>
  <si>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</si>
  <si>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</si>
  <si>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</si>
  <si>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</si>
  <si>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</si>
  <si>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</si>
  <si>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</si>
  <si>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</si>
  <si>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</si>
  <si>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</si>
  <si>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1_SO 2082-10-05</t>
  </si>
  <si>
    <t>Most v km 21,879 - Železniční svršek</t>
  </si>
  <si>
    <t>STA</t>
  </si>
  <si>
    <t>1</t>
  </si>
  <si>
    <t>{1a93fcca-a6d1-4d5c-872b-58602b74473d}</t>
  </si>
  <si>
    <t>2</t>
  </si>
  <si>
    <t>/</t>
  </si>
  <si>
    <t>SO 2082-10-05</t>
  </si>
  <si>
    <t>Soupis</t>
  </si>
  <si>
    <t>{982c4dcd-0cb5-4cba-9b52-0ef9ebcaeae3}</t>
  </si>
  <si>
    <t>2_VON</t>
  </si>
  <si>
    <t>Vedlejší a ostatní náklady</t>
  </si>
  <si>
    <t>VON</t>
  </si>
  <si>
    <t>{0d8d1027-6472-4b45-b0da-afc320101642}</t>
  </si>
  <si>
    <t>{c2c76f48-5266-4ffd-954a-005169f0cd49}</t>
  </si>
  <si>
    <t>3_SO 2082-20-05</t>
  </si>
  <si>
    <t>Oprava mostu v km 21,879</t>
  </si>
  <si>
    <t>{3d8bd3a6-1350-43a8-968f-606fcfe9c72d}</t>
  </si>
  <si>
    <t>SO_ 2082-20-05</t>
  </si>
  <si>
    <t>{c8ed4040-fdc7-4ad8-9c7b-fb5c6b0103f2}</t>
  </si>
  <si>
    <t>4_VRN</t>
  </si>
  <si>
    <t>Vedlejší rozpočtové náklady</t>
  </si>
  <si>
    <t>{528783cf-28bb-4a37-8469-54371a2e2b97}</t>
  </si>
  <si>
    <t>VRN</t>
  </si>
  <si>
    <t>{6ffe32f8-1e70-4ee6-98fe-6a654243714a}</t>
  </si>
  <si>
    <t>KRYCÍ LIST SOUPISU PRACÍ</t>
  </si>
  <si>
    <t>Objekt:</t>
  </si>
  <si>
    <t>1_SO 2082-10-05 - Most v km 21,879 - Železniční svršek</t>
  </si>
  <si>
    <t>Soupis:</t>
  </si>
  <si>
    <t>SO 2082-10-05 - Most v km 21,879 - Železniční svršek</t>
  </si>
  <si>
    <t>REKAPITULACE ČLENĚNÍ SOUPISU PRACÍ</t>
  </si>
  <si>
    <t>Kód dílu - Popis</t>
  </si>
  <si>
    <t>Cena celkem [CZK]</t>
  </si>
  <si>
    <t>-1</t>
  </si>
  <si>
    <t>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</si>
  <si>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</si>
  <si>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</si>
  <si>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</si>
  <si>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</si>
  <si>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</si>
  <si>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</si>
  <si>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</si>
  <si>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</si>
  <si>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</si>
  <si>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</si>
  <si>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</si>
  <si>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</si>
  <si>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</si>
  <si>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</si>
  <si>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</si>
  <si>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</si>
  <si>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</si>
  <si>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K</t>
  </si>
  <si>
    <t>5901005010</t>
  </si>
  <si>
    <t>Měření geometrických parametrů měřícím vozíkem v koleji</t>
  </si>
  <si>
    <t>km</t>
  </si>
  <si>
    <t>Sborník UOŽI 01 2023</t>
  </si>
  <si>
    <t>4</t>
  </si>
  <si>
    <t>528870192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</si>
  <si>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</si>
  <si>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</si>
  <si>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</si>
  <si>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</si>
  <si>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VV</t>
  </si>
  <si>
    <t>2*0,06+0,11</t>
  </si>
  <si>
    <t>5905110010</t>
  </si>
  <si>
    <t>Snížení KL pod patou kolejnice v koleji</t>
  </si>
  <si>
    <t>1816694222</t>
  </si>
  <si>
    <t>Snížení KL pod patou kolejnice v koleji. Poznámka: 1. V cenách jsou započteny náklady na snížení KL pod patou kolejnice ručně vidlemi. 2. V cenách nejsou obsaženy náklady na doplnění a dodávku kameniva.</t>
  </si>
  <si>
    <t>(0,015+0,015)"před a za mostem"*2"kolejnice"</t>
  </si>
  <si>
    <t>3</t>
  </si>
  <si>
    <t>5905105030</t>
  </si>
  <si>
    <t>Doplnění KL kamenivem souvisle strojně v koleji</t>
  </si>
  <si>
    <t>m3</t>
  </si>
  <si>
    <t>-677282612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</si>
  <si>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</si>
  <si>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0,04"výška"*2,4"šířka"*(35+35)"délka úseku"</t>
  </si>
  <si>
    <t>M</t>
  </si>
  <si>
    <t>5955101012</t>
  </si>
  <si>
    <t>Kamenivo drcené štěrk frakce 16/32</t>
  </si>
  <si>
    <t>t</t>
  </si>
  <si>
    <t>8</t>
  </si>
  <si>
    <t>452792024</t>
  </si>
  <si>
    <t>5906025020</t>
  </si>
  <si>
    <t>Výměna pražců po vyjmutí KR pražce dřevěné příčné vystrojené</t>
  </si>
  <si>
    <t>kus</t>
  </si>
  <si>
    <t>-969313226</t>
  </si>
  <si>
    <t>Výměna pražců po vyjmutí KR pražce dřevěné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</si>
  <si>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6</t>
  </si>
  <si>
    <t>5907015391</t>
  </si>
  <si>
    <t>Ojedinělá výměna kolejnic současně s výměnou kompletů a pryžové podložky, tvar S49, T, 49E1</t>
  </si>
  <si>
    <t>m</t>
  </si>
  <si>
    <t>-1583976423</t>
  </si>
  <si>
    <t>Ojedinělá výměna kolejnic současně s výměnou kompletů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</si>
  <si>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</si>
  <si>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2*60</t>
  </si>
  <si>
    <t>7</t>
  </si>
  <si>
    <t>5957110030</t>
  </si>
  <si>
    <t>Kolejnice tv. 49 E 1, třídy R260</t>
  </si>
  <si>
    <t>73653737</t>
  </si>
  <si>
    <t>5958158005</t>
  </si>
  <si>
    <t>Podložka pryžová pod patu kolejnice S49 183/126/6</t>
  </si>
  <si>
    <t>-133443461</t>
  </si>
  <si>
    <t>"39 pražců"39*2</t>
  </si>
  <si>
    <t>9</t>
  </si>
  <si>
    <t>5958282005</t>
  </si>
  <si>
    <t>Podložka pryžová pod patu kolejnice užitá S49 183/126/6</t>
  </si>
  <si>
    <t>548306409</t>
  </si>
  <si>
    <t>2"pražce"*2</t>
  </si>
  <si>
    <t>10</t>
  </si>
  <si>
    <t>59581580R</t>
  </si>
  <si>
    <t xml:space="preserve">Podložka pryžová pod patu kolejnice S49  200/125/6</t>
  </si>
  <si>
    <t>-651377181</t>
  </si>
  <si>
    <t>"64 mostnic"64*2</t>
  </si>
  <si>
    <t>11</t>
  </si>
  <si>
    <t>5958128010</t>
  </si>
  <si>
    <t>Komplety ŽS 4 (šroub RS 1, matice M 24, podložka Fe6, svěrka ŽS4)</t>
  </si>
  <si>
    <t>2101153316</t>
  </si>
  <si>
    <t>64"mostnice"*4+39"pražce"*4</t>
  </si>
  <si>
    <t>12</t>
  </si>
  <si>
    <t>5958228015</t>
  </si>
  <si>
    <t>Komplet užitý ŽS 4 (šroub RS 1, matice M 24, podložka Fe6, svěrka ŽS4)</t>
  </si>
  <si>
    <t>1051571848</t>
  </si>
  <si>
    <t>2"pražce"*4</t>
  </si>
  <si>
    <t>13</t>
  </si>
  <si>
    <t>5958158080</t>
  </si>
  <si>
    <t>Podložka z penefolu pod podkladnici 390/210/5</t>
  </si>
  <si>
    <t>909769985</t>
  </si>
  <si>
    <t>14</t>
  </si>
  <si>
    <t>5956201005</t>
  </si>
  <si>
    <t>Pražec dřevěný příčný užitý vystrojený</t>
  </si>
  <si>
    <t>-1885816263</t>
  </si>
  <si>
    <t>5907050020</t>
  </si>
  <si>
    <t>Dělení kolejnic řezáním nebo rozbroušením, soustavy S49 nebo T</t>
  </si>
  <si>
    <t>84301936</t>
  </si>
  <si>
    <t>Dělení kolejnic řezáním nebo rozbroušením, soustavy S49 nebo T. Poznámka: 1. V cenách jsou započteny náklady na manipulaci, podložení, označení a provedení řezu kolejnice.</t>
  </si>
  <si>
    <t>Poznámka k položce:_x000d_
Řez=kus</t>
  </si>
  <si>
    <t>16</t>
  </si>
  <si>
    <t>5907055030</t>
  </si>
  <si>
    <t>Vrtání kolejnic otvor o průměru přes 23 mm</t>
  </si>
  <si>
    <t>-1772965765</t>
  </si>
  <si>
    <t>Vrtání kolejnic otvor o průměru přes 23 mm. Poznámka: 1. V cenách jsou započteny náklady na manipulaci, podložení, označení a provedení vrtu ve stojině kolejnice.</t>
  </si>
  <si>
    <t>Poznámka k položce:_x000d_
Vrt=kus</t>
  </si>
  <si>
    <t>17</t>
  </si>
  <si>
    <t>5958101000</t>
  </si>
  <si>
    <t>Součásti spojovací kolejnicové spojky tv. T4 730 mm</t>
  </si>
  <si>
    <t>1506991424</t>
  </si>
  <si>
    <t>18</t>
  </si>
  <si>
    <t>5958107000</t>
  </si>
  <si>
    <t>Šroub spojkový M24 x 120 mm</t>
  </si>
  <si>
    <t>275894463</t>
  </si>
  <si>
    <t>19</t>
  </si>
  <si>
    <t>5958116000</t>
  </si>
  <si>
    <t>Matice M24</t>
  </si>
  <si>
    <t>962186659</t>
  </si>
  <si>
    <t>20</t>
  </si>
  <si>
    <t>5958134040</t>
  </si>
  <si>
    <t>Součásti upevňovací kroužek pružný dvojitý Fe 6</t>
  </si>
  <si>
    <t>1967678570</t>
  </si>
  <si>
    <t>"kolejnicové styky"32</t>
  </si>
  <si>
    <t>"upevnění podkladnice"512</t>
  </si>
  <si>
    <t>Součet</t>
  </si>
  <si>
    <t>5908053250</t>
  </si>
  <si>
    <t>Výměna drobného kolejiva kroužek dvojitý pružný</t>
  </si>
  <si>
    <t>1054753967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</si>
  <si>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</si>
  <si>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8*(64+2)</t>
  </si>
  <si>
    <t>22</t>
  </si>
  <si>
    <t>5908045026</t>
  </si>
  <si>
    <t>Výměna podkladnice čtyři vrtule pražce dřevěné nebo betonové</t>
  </si>
  <si>
    <t>-43840895</t>
  </si>
  <si>
    <t>Výměna podkladnice čtyři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</si>
  <si>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2*64</t>
  </si>
  <si>
    <t>23</t>
  </si>
  <si>
    <t>5908052040</t>
  </si>
  <si>
    <t>Výměna podložky polyetylenové pod podkladnici</t>
  </si>
  <si>
    <t>1725670511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</si>
  <si>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</si>
  <si>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24</t>
  </si>
  <si>
    <t>5906060010</t>
  </si>
  <si>
    <t>Vrtání pražce dřevěného do 8 otvorů</t>
  </si>
  <si>
    <t>463599204</t>
  </si>
  <si>
    <t>Vrtání pražce dřevěného do 8 otvorů. Poznámka: 1. V cenách jsou započteny náklady na potřebnou manipulaci, označení, vyvrtání otvorů a jejich ošetření impregnací.</t>
  </si>
  <si>
    <t>Poznámka k položce:_x000d_
Pražec=kus</t>
  </si>
  <si>
    <t>64"mostnic"</t>
  </si>
  <si>
    <t>25</t>
  </si>
  <si>
    <t>5908053210</t>
  </si>
  <si>
    <t>Výměna drobného kolejiva vrtule do pražce</t>
  </si>
  <si>
    <t>-1799575442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</si>
  <si>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</si>
  <si>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26</t>
  </si>
  <si>
    <t>5958134075</t>
  </si>
  <si>
    <t>Součásti upevňovací vrtule R1(145)</t>
  </si>
  <si>
    <t>181705427</t>
  </si>
  <si>
    <t>"kolejnice"8*64</t>
  </si>
  <si>
    <t>"pojistné úhelníky"4*(64+25)</t>
  </si>
  <si>
    <t>27</t>
  </si>
  <si>
    <t>5909031010</t>
  </si>
  <si>
    <t>Úprava GPK koleje směrové a výškové uspořádání pražce dřevěné nebo ocelové</t>
  </si>
  <si>
    <t>-531813206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</si>
  <si>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</si>
  <si>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28</t>
  </si>
  <si>
    <t>5999010010</t>
  </si>
  <si>
    <t>Vyjmutí a snesení konstrukcí nebo dílů hmotnosti do 10 t</t>
  </si>
  <si>
    <t>1705896245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</si>
  <si>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</si>
  <si>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0,049"kg/m-kolejnice"*60*2</t>
  </si>
  <si>
    <t>29</t>
  </si>
  <si>
    <t>5999015010</t>
  </si>
  <si>
    <t>Vložení konstrukcí nebo dílů hmotnosti do 10 t</t>
  </si>
  <si>
    <t>-1774791698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</si>
  <si>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</si>
  <si>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5,88</t>
  </si>
  <si>
    <t>30</t>
  </si>
  <si>
    <t>5908070015</t>
  </si>
  <si>
    <t>Souvislé dotahování upevňovadel v koleji bez protáčení závitů šrouby svěrkové</t>
  </si>
  <si>
    <t>-437013537</t>
  </si>
  <si>
    <t>Souvislé dotahování upevňovadel v koleji bez protáčení závitů šrouby svěrkové. Poznámka: 1. V cenách jsou započteny náklady na dotažení součástí doporučeným utahovacím momentem a ošetření součástí mazivem.</t>
  </si>
  <si>
    <t>31</t>
  </si>
  <si>
    <t>5908005125</t>
  </si>
  <si>
    <t>Oprava kolejnicového styku demontáž spojky tvar S49, T, A</t>
  </si>
  <si>
    <t>1168175902</t>
  </si>
  <si>
    <t>Oprava kolejnicového styku demontáž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</si>
  <si>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2"styky"*2"kolejnicové pásy"</t>
  </si>
  <si>
    <t>32</t>
  </si>
  <si>
    <t>5908005225</t>
  </si>
  <si>
    <t>Oprava kolejnicového styku montáž spojky tvar S49, T, A</t>
  </si>
  <si>
    <t>2132149080</t>
  </si>
  <si>
    <t>Oprava kolejnicového styku 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</si>
  <si>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33</t>
  </si>
  <si>
    <t>9903200R</t>
  </si>
  <si>
    <t>Doprava podbíječky</t>
  </si>
  <si>
    <t>262144</t>
  </si>
  <si>
    <t>-1286892750</t>
  </si>
  <si>
    <t>"doprava podbíječky"1</t>
  </si>
  <si>
    <t>OST</t>
  </si>
  <si>
    <t>Ostatní</t>
  </si>
  <si>
    <t>34</t>
  </si>
  <si>
    <t>9902300600</t>
  </si>
  <si>
    <t>Doprava jednosměrná mechanizací o nosnosti přes 3,5 t sypanin (kameniva, písku, suti, dlažebních kostek, atd.) do 80 km</t>
  </si>
  <si>
    <t>-525482296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</si>
  <si>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</si>
  <si>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</si>
  <si>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"dovoz kameniva"13,44</t>
  </si>
  <si>
    <t>"dovoz drobné kolejivo"0,015+0,027+0,517+0,024+0,034+0,093+0,008+0,002+0,050+0,460</t>
  </si>
  <si>
    <t>"odvoz drobné kolejivo"0,015+0,027+0,517+0,024+0,034+0,093+0,008+0,002+0,050+0,460</t>
  </si>
  <si>
    <t>35</t>
  </si>
  <si>
    <t>9902200600</t>
  </si>
  <si>
    <t>Doprava obousměrná mechanizací o nosnosti přes 3,5 t objemnějšího kusového materiálu (prefabrikátů, stožárů, výhybek, rozvaděčů, vybouraných hmot atd.) do 80 km</t>
  </si>
  <si>
    <t>1255073404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</si>
  <si>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</si>
  <si>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"výměna kolejnic"5,88</t>
  </si>
  <si>
    <t>36</t>
  </si>
  <si>
    <t>9902209100</t>
  </si>
  <si>
    <t>Doprava obousměrná mechanizací o nosnosti přes 3,5 t objemnějšího kusového materiálu (prefabrikátů, stožárů, výhybek, rozvaděčů, vybouraných hmot atd.) příplatek za každý další 1 km</t>
  </si>
  <si>
    <t>-1887620040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</si>
  <si>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</si>
  <si>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5,88*10 'Přepočtené koeficientem množství</t>
  </si>
  <si>
    <t>37</t>
  </si>
  <si>
    <t>9902900100</t>
  </si>
  <si>
    <t>Naložení sypanin, drobného kusového materiálu, suti</t>
  </si>
  <si>
    <t>-894926787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</si>
  <si>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</si>
  <si>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drobné kolejivo, kolejnicové styky</t>
  </si>
  <si>
    <t>0,015+0,027+0,517+0,024+0,034+0,093+0,008+0,002+0,050+0,460</t>
  </si>
  <si>
    <t>38</t>
  </si>
  <si>
    <t>9903200100</t>
  </si>
  <si>
    <t>Přeprava mechanizace na místo prováděných prací o hmotnosti přes 12 t přes 50 do 100 km</t>
  </si>
  <si>
    <t>1422911516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</si>
  <si>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</si>
  <si>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"dvoucestní bagr"1</t>
  </si>
  <si>
    <t>39</t>
  </si>
  <si>
    <t>9909000400</t>
  </si>
  <si>
    <t>Poplatek za likvidaci plastových součástí</t>
  </si>
  <si>
    <t>1143775883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</si>
  <si>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</si>
  <si>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"odhad hmotnosti"0,5</t>
  </si>
  <si>
    <t>2_VON - Vedlejší a ostatní náklady</t>
  </si>
  <si>
    <t>VON - Vedlejší a ostatní náklady</t>
  </si>
  <si>
    <t>VRN - Vedlejší rozpočtové náklady</t>
  </si>
  <si>
    <t>022101021</t>
  </si>
  <si>
    <t>Geodetické práce Geodetické práce po ukončení opravy</t>
  </si>
  <si>
    <t>%</t>
  </si>
  <si>
    <t>Sborník UOŽI 01 2022</t>
  </si>
  <si>
    <t>1024</t>
  </si>
  <si>
    <t>-1357625768</t>
  </si>
  <si>
    <t>3_SO 2082-20-05 - Oprava mostu v km 21,879</t>
  </si>
  <si>
    <t>SO_ 2082-20-05 - Oprava mostu v km 21,879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</si>
  <si>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</si>
  <si>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</si>
  <si>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</si>
  <si>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</si>
  <si>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</si>
  <si>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</si>
  <si>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</si>
  <si>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</si>
  <si>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</si>
  <si>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</si>
  <si>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</si>
  <si>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</si>
  <si>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</si>
  <si>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</si>
  <si>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</si>
  <si>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</si>
  <si>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111203201</t>
  </si>
  <si>
    <t>Odstranění křovin a stromů s ponecháním kořenů z plochy do 1000 m2</t>
  </si>
  <si>
    <t>m2</t>
  </si>
  <si>
    <t>CS ÚRS 2022 02</t>
  </si>
  <si>
    <t>-1706455650</t>
  </si>
  <si>
    <t>Odstranění křovin a stromů s ponecháním kořenů průměru kmene do 100 mm, při jakémkoliv sklonu terénu mimo LTM, při celkové ploše do 1 000 m2</t>
  </si>
  <si>
    <t>Online PSC</t>
  </si>
  <si>
    <t>https://podminky.urs.cz/item/CS_URS_2022_02/111203201</t>
  </si>
  <si>
    <t>4*65</t>
  </si>
  <si>
    <t>50"zařízení staveniště"</t>
  </si>
  <si>
    <t>162301501</t>
  </si>
  <si>
    <t>Vodorovné přemístění křovin do 5 km D kmene do 100 mm</t>
  </si>
  <si>
    <t>-30686432</t>
  </si>
  <si>
    <t>Vodorovné přemístění smýcených křovin do průměru kmene 100 mm na vzdálenost do 5 000 m</t>
  </si>
  <si>
    <t>https://podminky.urs.cz/item/CS_URS_2022_02/162301501</t>
  </si>
  <si>
    <t>Vodorovné konstrukce</t>
  </si>
  <si>
    <t>421941321</t>
  </si>
  <si>
    <t>Montáž podlahy z plechů bez výztuh při opravě mostu</t>
  </si>
  <si>
    <t>1124487763</t>
  </si>
  <si>
    <t>Oprava podlah z plechů montáž bez výztuh</t>
  </si>
  <si>
    <t>https://podminky.urs.cz/item/CS_URS_2022_02/421941321</t>
  </si>
  <si>
    <t>2*1,05*32+(2*0,3+0,82)*34,7</t>
  </si>
  <si>
    <t>421941521</t>
  </si>
  <si>
    <t>Demontáž podlahových plechů bez výztuh na mostech</t>
  </si>
  <si>
    <t>-580711216</t>
  </si>
  <si>
    <t>Demontáž podlahových plechů bez výztuh</t>
  </si>
  <si>
    <t>https://podminky.urs.cz/item/CS_URS_2022_02/421941521</t>
  </si>
  <si>
    <t>4291721R2</t>
  </si>
  <si>
    <t>Oprava ocelových prvků mostních konstrukcí</t>
  </si>
  <si>
    <t>ks</t>
  </si>
  <si>
    <t>-335544492</t>
  </si>
  <si>
    <t>Oprava ocelových prvků mostních konstrukcí - výměna uvolněných a poškozených nýtů za HRC šrouby; oprava poškozeného ztužení; oprava ložisek; oprava zábradlí mimo mostní konstrukci</t>
  </si>
  <si>
    <t>výměna uvolněných a poškozených nýtů za HRC šrouby; oprava poškozeného ztužení; oprava ložisek; oprava zábradlí mimo mostní konstrukci</t>
  </si>
  <si>
    <t>1"ocelové prvky+spojovací materiál"</t>
  </si>
  <si>
    <t>521272215</t>
  </si>
  <si>
    <t>Demontáž mostnic s odsunem hmot mimo objekt mostu</t>
  </si>
  <si>
    <t>-745326409</t>
  </si>
  <si>
    <t>Demontáž mostnic s odsunem hmot mimo objekt mostu se zřízením pomocné montážní lávky</t>
  </si>
  <si>
    <t>https://podminky.urs.cz/item/CS_URS_2022_02/521272215</t>
  </si>
  <si>
    <t>521273111</t>
  </si>
  <si>
    <t>Výroba dřevěných mostnic železničního mostu v přímé, v oblouku nebo přechodnici bez převýšení</t>
  </si>
  <si>
    <t>872371213</t>
  </si>
  <si>
    <t>Mostnice na železničních mostech z tvrdého dřeva s plošným uložením výroba bez převýšení v přímé, v oblouku nebo přechodnici</t>
  </si>
  <si>
    <t>https://podminky.urs.cz/item/CS_URS_2022_02/521273111</t>
  </si>
  <si>
    <t>64</t>
  </si>
  <si>
    <t>521273211</t>
  </si>
  <si>
    <t>Montáž dřevěných mostnic železničního mostu v přímé, v oblouku nebo přechodnici bez převýšení</t>
  </si>
  <si>
    <t>289571431</t>
  </si>
  <si>
    <t>Mostnice na železničních mostech z tvrdého dřeva s plošným uložením montáž bez převýšení v přímé, v oblouku nebo přechodnici</t>
  </si>
  <si>
    <t>https://podminky.urs.cz/item/CS_URS_2022_02/521273211</t>
  </si>
  <si>
    <t>60815365</t>
  </si>
  <si>
    <t>mostnice dřevěná impregnovaná olejem DB 240x260mm dl 2,4m</t>
  </si>
  <si>
    <t>1716223697</t>
  </si>
  <si>
    <t>64*0,24*0,26*2,4</t>
  </si>
  <si>
    <t>31198003</t>
  </si>
  <si>
    <t>šroub mostnicový ČSN 02 1352 20x280mm</t>
  </si>
  <si>
    <t>100 kus</t>
  </si>
  <si>
    <t>-1445637754</t>
  </si>
  <si>
    <t>93*0,01</t>
  </si>
  <si>
    <t>31198004</t>
  </si>
  <si>
    <t>šroub mostnicový ČSN 02 1352 20x300mm</t>
  </si>
  <si>
    <t>-2121803240</t>
  </si>
  <si>
    <t>35*0,01</t>
  </si>
  <si>
    <t>Úpravy povrchů, podlahy a osazování výplní</t>
  </si>
  <si>
    <t>628613511</t>
  </si>
  <si>
    <t>Ochranný nátěr OK mostů - základní a podkladní epoxidový, vrchní PU, tl. min 280 µm</t>
  </si>
  <si>
    <t>-317239157</t>
  </si>
  <si>
    <t>Ochranný nátěrový systém ocelových konstrukcí mostů základní a podkladní epoxidový, vrchní polyuretanový tl. min 280 µm</t>
  </si>
  <si>
    <t>https://podminky.urs.cz/item/CS_URS_2022_02/628613511</t>
  </si>
  <si>
    <t>629995101</t>
  </si>
  <si>
    <t>Očištění vnějších ploch tlakovou vodou</t>
  </si>
  <si>
    <t>-1125666672</t>
  </si>
  <si>
    <t>Očištění vnějších ploch tlakovou vodou omytím</t>
  </si>
  <si>
    <t>https://podminky.urs.cz/item/CS_URS_2022_02/629995101</t>
  </si>
  <si>
    <t>"spodní stavba"577,4</t>
  </si>
  <si>
    <t>"nosná konstrukce"1271,91</t>
  </si>
  <si>
    <t>Ostatní konstrukce a práce, bourání</t>
  </si>
  <si>
    <t>9361711R</t>
  </si>
  <si>
    <t>Demontáž pojistných úhelníků L 160 x 100 x 14 na železničních mostech přímých nebo v oblouku</t>
  </si>
  <si>
    <t>-754584012</t>
  </si>
  <si>
    <t>Demontáž úhelníků na železničních mostech bez přesypávky v přímé trati nebo v oblouku pojistných L 160 x 100 x 14</t>
  </si>
  <si>
    <t>54*2</t>
  </si>
  <si>
    <t>936171311</t>
  </si>
  <si>
    <t>Montáž pojistných úhelníků L 160x100x14 v koleji S 49 na mostě</t>
  </si>
  <si>
    <t>-908787772</t>
  </si>
  <si>
    <t>Oprava úhelníků na železničních mostech v přímé trati nebo oblouku montáž úhelníků pojistných v koleji tvaru S 49 - L 160x100x14</t>
  </si>
  <si>
    <t>https://podminky.urs.cz/item/CS_URS_2022_02/936171311</t>
  </si>
  <si>
    <t>9369422R</t>
  </si>
  <si>
    <t>Cedule s černožlutou šrafou výstražná, cena zahrnuje náklady na dodání materiálu</t>
  </si>
  <si>
    <t>1521227290</t>
  </si>
  <si>
    <t>938111111</t>
  </si>
  <si>
    <t>Čištění zdiva opěr, pilířů, křídel od mechu a jiné vegetace</t>
  </si>
  <si>
    <t>-1650449884</t>
  </si>
  <si>
    <t>https://podminky.urs.cz/item/CS_URS_2022_02/938111111</t>
  </si>
  <si>
    <t>938905211</t>
  </si>
  <si>
    <t>Údržba OK mostů - úprava ukončení 1 páru pojistných úhelníků 160 x 100 x 14 mm</t>
  </si>
  <si>
    <t>soubor</t>
  </si>
  <si>
    <t>-1065857330</t>
  </si>
  <si>
    <t>Údržba ocelových konstrukcí úprava ukončení (výběhů) jednoho páru pojistných úhelníků, velikosti 160 x 100 x 14 mm</t>
  </si>
  <si>
    <t>https://podminky.urs.cz/item/CS_URS_2022_02/938905211</t>
  </si>
  <si>
    <t>938905311</t>
  </si>
  <si>
    <t>Údržba OK mostů - očistění, nátěr, namazání ložisek</t>
  </si>
  <si>
    <t>-20055944</t>
  </si>
  <si>
    <t>Údržba ocelových konstrukcí údržba ložisek očistění, nátěr, namazání</t>
  </si>
  <si>
    <t>https://podminky.urs.cz/item/CS_URS_2022_02/938905311</t>
  </si>
  <si>
    <t>938905312</t>
  </si>
  <si>
    <t>Údržba OK mostů - vysekání obetonávky ložisek a zalití ložiskových desek</t>
  </si>
  <si>
    <t>-910140480</t>
  </si>
  <si>
    <t>Údržba ocelových konstrukcí údržba ložisek vysekání obetonávky a zalití ložiskových desek</t>
  </si>
  <si>
    <t>https://podminky.urs.cz/item/CS_URS_2022_02/938905312</t>
  </si>
  <si>
    <t>941111131</t>
  </si>
  <si>
    <t>Montáž lešení řadového trubkového lehkého s podlahami zatížení do 200 kg/m2 š od 1,2 do 1,5 m v do 10 m</t>
  </si>
  <si>
    <t>-1925575850</t>
  </si>
  <si>
    <t>Montáž lešení řadového trubkového lehkého pracovního s podlahami s provozním zatížením tř. 3 do 200 kg/m2 šířky tř. W12 od 1,2 do 1,5 m, výšky do 10 m</t>
  </si>
  <si>
    <t>https://podminky.urs.cz/item/CS_URS_2022_02/941111131</t>
  </si>
  <si>
    <t>"pilíř"2,2*5,4+9*6+6,8*4,7</t>
  </si>
  <si>
    <t>"opěry"(21,8-8,6)*4,1+(28,8-8,6)*6,2</t>
  </si>
  <si>
    <t>941111231</t>
  </si>
  <si>
    <t>Příplatek k lešení řadovému trubkovému lehkému s podlahami š 1,5 m v 10 m za první a ZKD den použití</t>
  </si>
  <si>
    <t>-641701569</t>
  </si>
  <si>
    <t>Montáž lešení řadového trubkového lehkého pracovního s podlahami s provozním zatížením tř. 3 do 200 kg/m2 Příplatek za první a každý další den použití lešení k ceně -1131</t>
  </si>
  <si>
    <t>https://podminky.urs.cz/item/CS_URS_2022_02/941111231</t>
  </si>
  <si>
    <t>"plocha"277,2*"počet dní"50</t>
  </si>
  <si>
    <t>941111831</t>
  </si>
  <si>
    <t>Demontáž lešení řadového trubkového lehkého s podlahami zatížení do 200 kg/m2 š od 1,2 do 1,5 m v do 10 m</t>
  </si>
  <si>
    <t>-574052838</t>
  </si>
  <si>
    <t>Demontáž lešení řadového trubkového lehkého pracovního s podlahami s provozním zatížením tř. 3 do 200 kg/m2 šířky tř. W12 od 1,2 do 1,5 m, výšky do 10 m</t>
  </si>
  <si>
    <t>https://podminky.urs.cz/item/CS_URS_2022_02/941111831</t>
  </si>
  <si>
    <t>277,2</t>
  </si>
  <si>
    <t>943211111</t>
  </si>
  <si>
    <t>Montáž lešení prostorového rámového lehkého s podlahami zatížení do 200 kg/m2 v do 10 m</t>
  </si>
  <si>
    <t>1575503277</t>
  </si>
  <si>
    <t>Montáž lešení prostorového rámového lehkého pracovního s podlahami s provozním zatížením tř. 3 do 200 kg/m2, výšky do 10 m</t>
  </si>
  <si>
    <t>https://podminky.urs.cz/item/CS_URS_2022_02/943211111</t>
  </si>
  <si>
    <t>"otvor 1"89,2*8,64</t>
  </si>
  <si>
    <t>"otvor 2"57,5*8,64</t>
  </si>
  <si>
    <t>943211211</t>
  </si>
  <si>
    <t>Příplatek k lešení prostorovému rámovému lehkému s podlahami v do 10 m za první a ZKD den použití</t>
  </si>
  <si>
    <t>-1776933595</t>
  </si>
  <si>
    <t>Montáž lešení prostorového rámového lehkého pracovního s podlahami Příplatek za první a každý další den použití lešení k ceně -1111</t>
  </si>
  <si>
    <t>https://podminky.urs.cz/item/CS_URS_2022_02/943211211</t>
  </si>
  <si>
    <t>"objem"1267,488*"počet dní"30</t>
  </si>
  <si>
    <t>943211811</t>
  </si>
  <si>
    <t>Demontáž lešení prostorového rámového lehkého s podlahami zatížení do 200 kg/m2 v do 10 m</t>
  </si>
  <si>
    <t>1173693497</t>
  </si>
  <si>
    <t>Demontáž lešení prostorového rámového lehkého pracovního s podlahami s provozním zatížením tř. 3 do 200 kg/m2, výšky do 10 m</t>
  </si>
  <si>
    <t>https://podminky.urs.cz/item/CS_URS_2022_02/943211811</t>
  </si>
  <si>
    <t>1267,488</t>
  </si>
  <si>
    <t>944611111</t>
  </si>
  <si>
    <t>Montáž ochranné plachty z textilie z umělých vláken</t>
  </si>
  <si>
    <t>1351393360</t>
  </si>
  <si>
    <t>Montáž ochranné plachty zavěšené na konstrukci lešení z textilie z umělých vláken</t>
  </si>
  <si>
    <t>https://podminky.urs.cz/item/CS_URS_2022_02/944611111</t>
  </si>
  <si>
    <t>"řadové"277,2</t>
  </si>
  <si>
    <t>"prostorové otvor 1"89,2*2</t>
  </si>
  <si>
    <t>"prostorové otvor 2"57,5*2+2*8,64*4,5</t>
  </si>
  <si>
    <t>944611211</t>
  </si>
  <si>
    <t>Příplatek k ochranné plachtě za první a ZKD den použití</t>
  </si>
  <si>
    <t>1648062971</t>
  </si>
  <si>
    <t>Montáž ochranné plachty Příplatek za první a každý další den použití plachty k ceně -1111</t>
  </si>
  <si>
    <t>https://podminky.urs.cz/item/CS_URS_2022_02/944611211</t>
  </si>
  <si>
    <t>"plocha"648,36*"počet dní"30</t>
  </si>
  <si>
    <t>944611811</t>
  </si>
  <si>
    <t>Demontáž ochranné plachty z textilie z umělých vláken</t>
  </si>
  <si>
    <t>734664892</t>
  </si>
  <si>
    <t>Demontáž ochranné plachty zavěšené na konstrukci lešení z textilie z umělých vláken</t>
  </si>
  <si>
    <t>https://podminky.urs.cz/item/CS_URS_2022_02/944611811</t>
  </si>
  <si>
    <t>648,36</t>
  </si>
  <si>
    <t>985121101</t>
  </si>
  <si>
    <t>Tryskání degradovaného betonu stěn a rubu kleneb sušeným pískem</t>
  </si>
  <si>
    <t>1257958118</t>
  </si>
  <si>
    <t>Tryskání degradovaného betonu stěn, rubu kleneb a podlah křemičitým pískem sušeným</t>
  </si>
  <si>
    <t>https://podminky.urs.cz/item/CS_URS_2022_02/985121101</t>
  </si>
  <si>
    <t>985141111</t>
  </si>
  <si>
    <t>Vyčištění trhlin a dutin ve zdivu š do 30 mm hl do 150 mm</t>
  </si>
  <si>
    <t>2126132592</t>
  </si>
  <si>
    <t>Vyčištění trhlin nebo dutin ve zdivu šířky do 30 mm, hloubky do 150 mm</t>
  </si>
  <si>
    <t>https://podminky.urs.cz/item/CS_URS_2022_02/985141111</t>
  </si>
  <si>
    <t>985142111</t>
  </si>
  <si>
    <t>Vysekání spojovací hmoty ze spár zdiva hl do 40 mm dl do 6 m/m2</t>
  </si>
  <si>
    <t>-434345475</t>
  </si>
  <si>
    <t>Vysekání spojovací hmoty ze spár zdiva včetně vyčištění hloubky spáry do 40 mm délky spáry na 1 m2 upravované plochy do 6 m</t>
  </si>
  <si>
    <t>https://podminky.urs.cz/item/CS_URS_2022_02/985142111</t>
  </si>
  <si>
    <t>985231111</t>
  </si>
  <si>
    <t>Spárování zdiva aktivovanou maltou spára hl do 40 mm dl do 6 m/m2</t>
  </si>
  <si>
    <t>-25288019</t>
  </si>
  <si>
    <t>Spárování zdiva hloubky do 40 mm aktivovanou maltou délky spáry na 1 m2 upravované plochy do 6 m</t>
  </si>
  <si>
    <t>https://podminky.urs.cz/item/CS_URS_2022_02/985231111</t>
  </si>
  <si>
    <t>985233111</t>
  </si>
  <si>
    <t>Úprava spár po spárování zdiva uhlazením spára dl do 6 m/m2</t>
  </si>
  <si>
    <t>-1600741361</t>
  </si>
  <si>
    <t>Úprava spár po spárování zdiva kamenného nebo cihelného délky spáry na 1 m2 upravované plochy do 6 m uhlazením</t>
  </si>
  <si>
    <t>https://podminky.urs.cz/item/CS_URS_2022_02/985233111</t>
  </si>
  <si>
    <t>985311112</t>
  </si>
  <si>
    <t>Reprofilace stěn cementovou sanační maltou tl přes 10 do 20 mm</t>
  </si>
  <si>
    <t>-2017809007</t>
  </si>
  <si>
    <t>Reprofilace betonu sanačními maltami na cementové bázi ručně stěn, tloušťky přes 10 do 20 mm
SAMONIVELAČNÍ STĚRKA NA VRCHU ÚLOŽNÝCH PRAHŮ "ČEPICE"</t>
  </si>
  <si>
    <t>https://podminky.urs.cz/item/CS_URS_2022_02/985311112</t>
  </si>
  <si>
    <t>"opěra 01"12,6</t>
  </si>
  <si>
    <t>"opěra 02"12,7</t>
  </si>
  <si>
    <t>"pilíř"25,7</t>
  </si>
  <si>
    <t>985311116</t>
  </si>
  <si>
    <t>Reprofilace stěn cementovou sanační maltou tl přes 50 do 60 mm</t>
  </si>
  <si>
    <t>-850045180</t>
  </si>
  <si>
    <t>Reprofilace betonu sanačními maltami na cementové bázi ručně stěn, tloušťky přes 50 do 60 mm</t>
  </si>
  <si>
    <t>https://podminky.urs.cz/item/CS_URS_2022_02/985311116</t>
  </si>
  <si>
    <t>985312114</t>
  </si>
  <si>
    <t>Stěrka k vyrovnání betonových ploch stěn tl do 5 mm</t>
  </si>
  <si>
    <t>361576774</t>
  </si>
  <si>
    <t>Stěrka k vyrovnání ploch reprofilovaného betonu stěn, tloušťky do 5 mm</t>
  </si>
  <si>
    <t>https://podminky.urs.cz/item/CS_URS_2022_02/985312114</t>
  </si>
  <si>
    <t>985331117</t>
  </si>
  <si>
    <t>Dodatečné vlepování betonářské výztuže D 20 mm do cementové aktivované malty včetně vyvrtání otvoru</t>
  </si>
  <si>
    <t>-387501493</t>
  </si>
  <si>
    <t>Dodatečné vlepování betonářské výztuže včetně vyvrtání a vyčištění otvoru cementovou aktivovanou maltou průměr výztuže 20 mm</t>
  </si>
  <si>
    <t>https://podminky.urs.cz/item/CS_URS_2022_02/985331117</t>
  </si>
  <si>
    <t>4*0,5</t>
  </si>
  <si>
    <t>13021017</t>
  </si>
  <si>
    <t>tyč ocelová kruhová žebírková DIN 488 jakost B500B (10 505) výztuž do betonu D 20mm</t>
  </si>
  <si>
    <t>-703671001</t>
  </si>
  <si>
    <t>2*0,00254 'Přepočtené koeficientem množství</t>
  </si>
  <si>
    <t>40</t>
  </si>
  <si>
    <t>985331912</t>
  </si>
  <si>
    <t>Příplatek k dodatečnému vlepování betonářské výztuže za délku do 1 m jednotlivě</t>
  </si>
  <si>
    <t>396631571</t>
  </si>
  <si>
    <t>Dodatečné vlepování betonářské výztuže Příplatek k cenám za délku do 1 m jednotlivě</t>
  </si>
  <si>
    <t>https://podminky.urs.cz/item/CS_URS_2022_02/985331912</t>
  </si>
  <si>
    <t>41</t>
  </si>
  <si>
    <t>985411111</t>
  </si>
  <si>
    <t>Beztlakové zalití trhlin a dutin ve zdivu aktivovanou maltou</t>
  </si>
  <si>
    <t>988643254</t>
  </si>
  <si>
    <t>Beztlakové zalití trhlin a dutin aktivovanou maltou</t>
  </si>
  <si>
    <t>https://podminky.urs.cz/item/CS_URS_2022_02/985411111</t>
  </si>
  <si>
    <t>2*0,5*0,05</t>
  </si>
  <si>
    <t>42</t>
  </si>
  <si>
    <t>985411912</t>
  </si>
  <si>
    <t>Příplatek k beztlakovému zalití trhlin a dutin za objem do 1 m3 jednotlivě</t>
  </si>
  <si>
    <t>268407799</t>
  </si>
  <si>
    <t>Beztlakové zalití trhlin a dutin Příplatek k ceně za objem do 1 m3 jednotlivě</t>
  </si>
  <si>
    <t>https://podminky.urs.cz/item/CS_URS_2022_02/985411912</t>
  </si>
  <si>
    <t>997</t>
  </si>
  <si>
    <t>Přesun sutě</t>
  </si>
  <si>
    <t>43</t>
  </si>
  <si>
    <t>997013631</t>
  </si>
  <si>
    <t>Poplatek za uložení na skládce (skládkovné) stavebního odpadu směsného kód odpadu 17 09 04</t>
  </si>
  <si>
    <t>-205639894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</si>
  <si>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</si>
  <si>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</si>
  <si>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0,009+0,053+0,002+75,062</t>
  </si>
  <si>
    <t>44</t>
  </si>
  <si>
    <t>997013811</t>
  </si>
  <si>
    <t>Poplatek za uložení na skládce (skládkovné) stavebního odpadu dřevěného kód odpadu 17 02 01</t>
  </si>
  <si>
    <t>-1037727520</t>
  </si>
  <si>
    <t>Poplatek za uložení stavebního odpadu na skládce (skládkovné) dřevěného zatříděného do Katalogu odpadů pod kódem 17 02 01</t>
  </si>
  <si>
    <t>https://podminky.urs.cz/item/CS_URS_2022_02/997013811</t>
  </si>
  <si>
    <t>"drcené mostnice"10,624</t>
  </si>
  <si>
    <t>45</t>
  </si>
  <si>
    <t>997013843</t>
  </si>
  <si>
    <t>Poplatek za uložení na skládce (skládkovné) odpadu po otryskávání s obsahem nebezpečných látek kód odpadu 12 01 16</t>
  </si>
  <si>
    <t>2129435094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</si>
  <si>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</si>
  <si>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https://podminky.urs.cz/item/CS_URS_2022_02/997013843</t>
  </si>
  <si>
    <t>50,876"materiál po otryskání"</t>
  </si>
  <si>
    <t>46</t>
  </si>
  <si>
    <t>997211511</t>
  </si>
  <si>
    <t>Vodorovná doprava suti po suchu na vzdálenost do 1 km</t>
  </si>
  <si>
    <t>-821529444</t>
  </si>
  <si>
    <t>Vodorovná doprava suti nebo vybouraných hmot suti se složením a hrubým urovnáním, na vzdálenost do 1 km</t>
  </si>
  <si>
    <t>https://podminky.urs.cz/item/CS_URS_2022_02/997211511</t>
  </si>
  <si>
    <t>47</t>
  </si>
  <si>
    <t>997211519</t>
  </si>
  <si>
    <t>Příplatek ZKD 1 km u vodorovné dopravy suti</t>
  </si>
  <si>
    <t>-1840158023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</si>
  <si>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</si>
  <si>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</si>
  <si>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136,626*10 'Přepočtené koeficientem množství</t>
  </si>
  <si>
    <t>48</t>
  </si>
  <si>
    <t>997211611</t>
  </si>
  <si>
    <t>Nakládání suti na dopravní prostředky pro vodorovnou dopravu</t>
  </si>
  <si>
    <t>2049618954</t>
  </si>
  <si>
    <t>Nakládání suti nebo vybouraných hmot na dopravní prostředky pro vodorovnou dopravu suti</t>
  </si>
  <si>
    <t>https://podminky.urs.cz/item/CS_URS_2022_02/997211611</t>
  </si>
  <si>
    <t>49</t>
  </si>
  <si>
    <t>997211621</t>
  </si>
  <si>
    <t>Ekologická likvidace mostnic - drcení a odvoz do 20 km</t>
  </si>
  <si>
    <t>-366780527</t>
  </si>
  <si>
    <t>Ekologická likvidace mostnic s drcením s odvozem drtě do 20 km</t>
  </si>
  <si>
    <t>https://podminky.urs.cz/item/CS_URS_2022_02/997211621</t>
  </si>
  <si>
    <t>998</t>
  </si>
  <si>
    <t>Přesun hmot</t>
  </si>
  <si>
    <t>50</t>
  </si>
  <si>
    <t>998212111</t>
  </si>
  <si>
    <t>Přesun hmot pro mosty zděné, monolitické betonové nebo ocelové v do 20 m</t>
  </si>
  <si>
    <t>122041247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</si>
  <si>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</si>
  <si>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</si>
  <si>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51</t>
  </si>
  <si>
    <t>998212195</t>
  </si>
  <si>
    <t>Příplatek k přesunu hmot pro mosty zděné nebo monolitické za zvětšený přesun do 5000 m</t>
  </si>
  <si>
    <t>-1052728524</t>
  </si>
  <si>
    <t>Přesun hmot pro mosty zděné, betonové monolitické, spřažené ocelobetonové nebo kovové Příplatek k cenám za zvětšený přesun přes přes vymezenou největší dopravní vzdálenost do 5000 m</t>
  </si>
  <si>
    <t>https://podminky.urs.cz/item/CS_URS_2022_02/998212195</t>
  </si>
  <si>
    <t>52</t>
  </si>
  <si>
    <t>998212199</t>
  </si>
  <si>
    <t>Příplatek k přesunu hmot pro mosty zděné nebo monolitické za zvětšený přesun ZKD 5000 m</t>
  </si>
  <si>
    <t>622640363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</si>
  <si>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</si>
  <si>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https://podminky.urs.cz/item/CS_URS_2022_02/998212199</t>
  </si>
  <si>
    <t>59,647*14 'Přepočtené koeficientem množství</t>
  </si>
  <si>
    <t>PSV</t>
  </si>
  <si>
    <t>Práce a dodávky PSV</t>
  </si>
  <si>
    <t>783</t>
  </si>
  <si>
    <t>Dokončovací práce - nátěry</t>
  </si>
  <si>
    <t>53</t>
  </si>
  <si>
    <t>7838465R</t>
  </si>
  <si>
    <t>Umělecké graffiti</t>
  </si>
  <si>
    <t>kpl</t>
  </si>
  <si>
    <t>-1612967657</t>
  </si>
  <si>
    <t>789</t>
  </si>
  <si>
    <t>Povrchové úpravy ocelových konstrukcí a technologických zařízení</t>
  </si>
  <si>
    <t>54</t>
  </si>
  <si>
    <t>789121152</t>
  </si>
  <si>
    <t>Čištění ručním nářadím ocelových konstrukcí třídy I stupeň přípravy St 2 stupeň zrezivění C</t>
  </si>
  <si>
    <t>337352617</t>
  </si>
  <si>
    <t>Úpravy povrchů pod nátěry ocelových konstrukcí třídy I odstranění rzi a nečistot pomocí ručního nářadí stupeň přípravy St 2, stupeň zrezivění C</t>
  </si>
  <si>
    <t>https://podminky.urs.cz/item/CS_URS_2022_02/789121152</t>
  </si>
  <si>
    <t>lokální dočištění míst 10% celkové výměry</t>
  </si>
  <si>
    <t>1271,91*0,1</t>
  </si>
  <si>
    <t>55</t>
  </si>
  <si>
    <t>789221122</t>
  </si>
  <si>
    <t>Provedení otryskání ocelových konstrukcí třídy I stupeň zarezavění B stupeň přípravy Sa 2 1/2</t>
  </si>
  <si>
    <t>689781809</t>
  </si>
  <si>
    <t>Provedení otryskání povrchů ocelových konstrukcí suché abrazivní tryskání třídy I stupeň zrezivění B, stupeň přípravy Sa 2½</t>
  </si>
  <si>
    <t>https://podminky.urs.cz/item/CS_URS_2022_02/789221122</t>
  </si>
  <si>
    <t>56</t>
  </si>
  <si>
    <t>42118101</t>
  </si>
  <si>
    <t>materiál tryskací (ostrohranný tvrdý písek)</t>
  </si>
  <si>
    <t>1353156790</t>
  </si>
  <si>
    <t>"uvažováno 30kg na m2"1271,91*30/1000</t>
  </si>
  <si>
    <t>Práce a dodávky M</t>
  </si>
  <si>
    <t>46-M</t>
  </si>
  <si>
    <t>Zemní práce při extr.mont.pracích</t>
  </si>
  <si>
    <t>57</t>
  </si>
  <si>
    <t>460161111</t>
  </si>
  <si>
    <t>Hloubení kabelových rýh ručně š 35 cm hl 20 cm v hornině tř I skupiny 1 a 2</t>
  </si>
  <si>
    <t>-1440536816</t>
  </si>
  <si>
    <t>Hloubení zapažených i nezapažených kabelových rýh ručně včetně urovnání dna s přemístěním výkopku do vzdálenosti 3 m od okraje jámy nebo s naložením na dopravní prostředek šířky 35 cm hloubky 20 cm v hornině třídy těžitelnosti I skupiny 1 a 2</t>
  </si>
  <si>
    <t>https://podminky.urs.cz/item/CS_URS_2022_02/460161111</t>
  </si>
  <si>
    <t>"před a za mostem pro uvolnění kabelů"5+5</t>
  </si>
  <si>
    <t>58</t>
  </si>
  <si>
    <t>460431121</t>
  </si>
  <si>
    <t>Zásyp kabelových rýh ručně se zhutněním š 35 cm hl 20 cm z horniny tř I skupiny 1 a 2</t>
  </si>
  <si>
    <t>932349472</t>
  </si>
  <si>
    <t>Zásyp kabelových rýh ručně s přemístění sypaniny ze vzdálenosti do 10 m, s uložením výkopku ve vrstvách včetně zhutnění a úpravy povrchu šířky 35 cm hloubky 20 cm z horniny třídy těžitelnosti I skupiny 1 a 2</t>
  </si>
  <si>
    <t>https://podminky.urs.cz/item/CS_URS_2022_02/460431121</t>
  </si>
  <si>
    <t>59</t>
  </si>
  <si>
    <t>460671114</t>
  </si>
  <si>
    <t>Výstražná fólie pro krytí kabelů šířky 40 cm</t>
  </si>
  <si>
    <t>-1473795305</t>
  </si>
  <si>
    <t>Výstražná fólie z PVC pro krytí kabelů včetně vyrovnání povrchu rýhy, rozvinutí a uložení fólie šířky do 40 cm</t>
  </si>
  <si>
    <t>https://podminky.urs.cz/item/CS_URS_2022_02/460671114</t>
  </si>
  <si>
    <t>60</t>
  </si>
  <si>
    <t>460R1</t>
  </si>
  <si>
    <t>Výměna kompozitního kabelového žlabu s novým upevněním ke konstrukci včetně nákladů na dodávku materiálu žlabu, víka a upevnění, ocelový kabelový žlab 250x100x0,75 mm</t>
  </si>
  <si>
    <t>-1087025044</t>
  </si>
  <si>
    <t>4_VRN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</si>
  <si>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</si>
  <si>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</si>
  <si>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</si>
  <si>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</si>
  <si>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</si>
  <si>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</si>
  <si>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</si>
  <si>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</si>
  <si>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</si>
  <si>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…</t>
  </si>
  <si>
    <t>1758655291</t>
  </si>
  <si>
    <t>https://podminky.urs.cz/item/CS_URS_2022_02/012103000</t>
  </si>
  <si>
    <t>012203000</t>
  </si>
  <si>
    <t>Geodetické práce při provádění stavby</t>
  </si>
  <si>
    <t>663360031</t>
  </si>
  <si>
    <t>https://podminky.urs.cz/item/CS_URS_2022_02/012203000</t>
  </si>
  <si>
    <t>013254000</t>
  </si>
  <si>
    <t>Dokumentace skutečného provedení stavby</t>
  </si>
  <si>
    <t>2032433991</t>
  </si>
  <si>
    <t>https://podminky.urs.cz/item/CS_URS_2022_02/013254000</t>
  </si>
  <si>
    <t>VRN2</t>
  </si>
  <si>
    <t>Příprava staveniště</t>
  </si>
  <si>
    <t>022002000</t>
  </si>
  <si>
    <t>Přeložení konstrukcí</t>
  </si>
  <si>
    <t>1653106407</t>
  </si>
  <si>
    <t>Přeložení konstrukcí
DOČASNÉ VYVĚŠENÍ, ZAJIŠTĚNÍ A NÁSLEDNÉ PŘELOŽENÍ KABELŮ DO NOVÉHO KABELOVÉHO ŽLABU</t>
  </si>
  <si>
    <t>https://podminky.urs.cz/item/CS_URS_2022_02/022002000</t>
  </si>
  <si>
    <t>VRN3</t>
  </si>
  <si>
    <t>Zařízení staveniště</t>
  </si>
  <si>
    <t>030001000</t>
  </si>
  <si>
    <t>434871047</t>
  </si>
  <si>
    <t>https://podminky.urs.cz/item/CS_URS_2022_02/030001000</t>
  </si>
  <si>
    <t>034603000</t>
  </si>
  <si>
    <t>Alarm, strážní služba staveniště</t>
  </si>
  <si>
    <t>-1993146989</t>
  </si>
  <si>
    <t>https://podminky.urs.cz/item/CS_URS_2022_02/034603000</t>
  </si>
  <si>
    <t>30*24</t>
  </si>
  <si>
    <t>039203000</t>
  </si>
  <si>
    <t>Úprava terénu po zrušení zařízení staveniště</t>
  </si>
  <si>
    <t>129768224</t>
  </si>
  <si>
    <t>https://podminky.urs.cz/item/CS_URS_2022_02/039203000</t>
  </si>
  <si>
    <t>VRN6</t>
  </si>
  <si>
    <t>Územní vlivy</t>
  </si>
  <si>
    <t>060001000</t>
  </si>
  <si>
    <t>1075323810</t>
  </si>
  <si>
    <t>https://podminky.urs.cz/item/CS_URS_2022_02/060001000</t>
  </si>
  <si>
    <t>065002000</t>
  </si>
  <si>
    <t>Mimostaveništní doprava materiálů</t>
  </si>
  <si>
    <t>CS ÚRS 2018 02</t>
  </si>
  <si>
    <t>-2002901803</t>
  </si>
  <si>
    <t>VRN7</t>
  </si>
  <si>
    <t>Provozní vlivy</t>
  </si>
  <si>
    <t>070001000</t>
  </si>
  <si>
    <t>-945946281</t>
  </si>
  <si>
    <t>https://podminky.urs.cz/item/CS_URS_2022_02/070001000</t>
  </si>
  <si>
    <t>072103021</t>
  </si>
  <si>
    <t>Zajištění DIO komunikace I. třídy - jednoduché el. vedení</t>
  </si>
  <si>
    <t>-738898930</t>
  </si>
  <si>
    <t>https://podminky.urs.cz/item/CS_URS_2022_02/072103021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</si>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</sst>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1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03201" TargetMode="External" /><Relationship Id="rId2" Type="http://schemas.openxmlformats.org/officeDocument/2006/relationships/hyperlink" Target="https://podminky.urs.cz/item/CS_URS_2022_02/162301501" TargetMode="External" /><Relationship Id="rId3" Type="http://schemas.openxmlformats.org/officeDocument/2006/relationships/hyperlink" Target="https://podminky.urs.cz/item/CS_URS_2022_02/421941321" TargetMode="External" /><Relationship Id="rId4" Type="http://schemas.openxmlformats.org/officeDocument/2006/relationships/hyperlink" Target="https://podminky.urs.cz/item/CS_URS_2022_02/421941521" TargetMode="External" /><Relationship Id="rId5" Type="http://schemas.openxmlformats.org/officeDocument/2006/relationships/hyperlink" Target="https://podminky.urs.cz/item/CS_URS_2022_02/521272215" TargetMode="External" /><Relationship Id="rId6" Type="http://schemas.openxmlformats.org/officeDocument/2006/relationships/hyperlink" Target="https://podminky.urs.cz/item/CS_URS_2022_02/521273111" TargetMode="External" /><Relationship Id="rId7" Type="http://schemas.openxmlformats.org/officeDocument/2006/relationships/hyperlink" Target="https://podminky.urs.cz/item/CS_URS_2022_02/521273211" TargetMode="External" /><Relationship Id="rId8" Type="http://schemas.openxmlformats.org/officeDocument/2006/relationships/hyperlink" Target="https://podminky.urs.cz/item/CS_URS_2022_02/628613511" TargetMode="External" /><Relationship Id="rId9" Type="http://schemas.openxmlformats.org/officeDocument/2006/relationships/hyperlink" Target="https://podminky.urs.cz/item/CS_URS_2022_02/629995101" TargetMode="External" /><Relationship Id="rId10" Type="http://schemas.openxmlformats.org/officeDocument/2006/relationships/hyperlink" Target="https://podminky.urs.cz/item/CS_URS_2022_02/936171311" TargetMode="External" /><Relationship Id="rId11" Type="http://schemas.openxmlformats.org/officeDocument/2006/relationships/hyperlink" Target="https://podminky.urs.cz/item/CS_URS_2022_02/938111111" TargetMode="External" /><Relationship Id="rId12" Type="http://schemas.openxmlformats.org/officeDocument/2006/relationships/hyperlink" Target="https://podminky.urs.cz/item/CS_URS_2022_02/938905211" TargetMode="External" /><Relationship Id="rId13" Type="http://schemas.openxmlformats.org/officeDocument/2006/relationships/hyperlink" Target="https://podminky.urs.cz/item/CS_URS_2022_02/938905311" TargetMode="External" /><Relationship Id="rId14" Type="http://schemas.openxmlformats.org/officeDocument/2006/relationships/hyperlink" Target="https://podminky.urs.cz/item/CS_URS_2022_02/938905312" TargetMode="External" /><Relationship Id="rId15" Type="http://schemas.openxmlformats.org/officeDocument/2006/relationships/hyperlink" Target="https://podminky.urs.cz/item/CS_URS_2022_02/941111131" TargetMode="External" /><Relationship Id="rId16" Type="http://schemas.openxmlformats.org/officeDocument/2006/relationships/hyperlink" Target="https://podminky.urs.cz/item/CS_URS_2022_02/941111231" TargetMode="External" /><Relationship Id="rId17" Type="http://schemas.openxmlformats.org/officeDocument/2006/relationships/hyperlink" Target="https://podminky.urs.cz/item/CS_URS_2022_02/941111831" TargetMode="External" /><Relationship Id="rId18" Type="http://schemas.openxmlformats.org/officeDocument/2006/relationships/hyperlink" Target="https://podminky.urs.cz/item/CS_URS_2022_02/943211111" TargetMode="External" /><Relationship Id="rId19" Type="http://schemas.openxmlformats.org/officeDocument/2006/relationships/hyperlink" Target="https://podminky.urs.cz/item/CS_URS_2022_02/943211211" TargetMode="External" /><Relationship Id="rId20" Type="http://schemas.openxmlformats.org/officeDocument/2006/relationships/hyperlink" Target="https://podminky.urs.cz/item/CS_URS_2022_02/943211811" TargetMode="External" /><Relationship Id="rId21" Type="http://schemas.openxmlformats.org/officeDocument/2006/relationships/hyperlink" Target="https://podminky.urs.cz/item/CS_URS_2022_02/944611111" TargetMode="External" /><Relationship Id="rId22" Type="http://schemas.openxmlformats.org/officeDocument/2006/relationships/hyperlink" Target="https://podminky.urs.cz/item/CS_URS_2022_02/944611211" TargetMode="External" /><Relationship Id="rId23" Type="http://schemas.openxmlformats.org/officeDocument/2006/relationships/hyperlink" Target="https://podminky.urs.cz/item/CS_URS_2022_02/944611811" TargetMode="External" /><Relationship Id="rId24" Type="http://schemas.openxmlformats.org/officeDocument/2006/relationships/hyperlink" Target="https://podminky.urs.cz/item/CS_URS_2022_02/985121101" TargetMode="External" /><Relationship Id="rId25" Type="http://schemas.openxmlformats.org/officeDocument/2006/relationships/hyperlink" Target="https://podminky.urs.cz/item/CS_URS_2022_02/985141111" TargetMode="External" /><Relationship Id="rId26" Type="http://schemas.openxmlformats.org/officeDocument/2006/relationships/hyperlink" Target="https://podminky.urs.cz/item/CS_URS_2022_02/985142111" TargetMode="External" /><Relationship Id="rId27" Type="http://schemas.openxmlformats.org/officeDocument/2006/relationships/hyperlink" Target="https://podminky.urs.cz/item/CS_URS_2022_02/985231111" TargetMode="External" /><Relationship Id="rId28" Type="http://schemas.openxmlformats.org/officeDocument/2006/relationships/hyperlink" Target="https://podminky.urs.cz/item/CS_URS_2022_02/985233111" TargetMode="External" /><Relationship Id="rId29" Type="http://schemas.openxmlformats.org/officeDocument/2006/relationships/hyperlink" Target="https://podminky.urs.cz/item/CS_URS_2022_02/985311112" TargetMode="External" /><Relationship Id="rId30" Type="http://schemas.openxmlformats.org/officeDocument/2006/relationships/hyperlink" Target="https://podminky.urs.cz/item/CS_URS_2022_02/985311116" TargetMode="External" /><Relationship Id="rId31" Type="http://schemas.openxmlformats.org/officeDocument/2006/relationships/hyperlink" Target="https://podminky.urs.cz/item/CS_URS_2022_02/985312114" TargetMode="External" /><Relationship Id="rId32" Type="http://schemas.openxmlformats.org/officeDocument/2006/relationships/hyperlink" Target="https://podminky.urs.cz/item/CS_URS_2022_02/985331117" TargetMode="External" /><Relationship Id="rId33" Type="http://schemas.openxmlformats.org/officeDocument/2006/relationships/hyperlink" Target="https://podminky.urs.cz/item/CS_URS_2022_02/985331912" TargetMode="External" /><Relationship Id="rId34" Type="http://schemas.openxmlformats.org/officeDocument/2006/relationships/hyperlink" Target="https://podminky.urs.cz/item/CS_URS_2022_02/985411111" TargetMode="External" /><Relationship Id="rId35" Type="http://schemas.openxmlformats.org/officeDocument/2006/relationships/hyperlink" Target="https://podminky.urs.cz/item/CS_URS_2022_02/985411912" TargetMode="External" /><Relationship Id="rId36" Type="http://schemas.openxmlformats.org/officeDocument/2006/relationships/hyperlink" Target="https://podminky.urs.cz/item/CS_URS_2022_02/997013631" TargetMode="External" /><Relationship Id="rId37" Type="http://schemas.openxmlformats.org/officeDocument/2006/relationships/hyperlink" Target="https://podminky.urs.cz/item/CS_URS_2022_02/997013811" TargetMode="External" /><Relationship Id="rId38" Type="http://schemas.openxmlformats.org/officeDocument/2006/relationships/hyperlink" Target="https://podminky.urs.cz/item/CS_URS_2022_02/997013843" TargetMode="External" /><Relationship Id="rId39" Type="http://schemas.openxmlformats.org/officeDocument/2006/relationships/hyperlink" Target="https://podminky.urs.cz/item/CS_URS_2022_02/997211511" TargetMode="External" /><Relationship Id="rId40" Type="http://schemas.openxmlformats.org/officeDocument/2006/relationships/hyperlink" Target="https://podminky.urs.cz/item/CS_URS_2022_02/997211519" TargetMode="External" /><Relationship Id="rId41" Type="http://schemas.openxmlformats.org/officeDocument/2006/relationships/hyperlink" Target="https://podminky.urs.cz/item/CS_URS_2022_02/997211611" TargetMode="External" /><Relationship Id="rId42" Type="http://schemas.openxmlformats.org/officeDocument/2006/relationships/hyperlink" Target="https://podminky.urs.cz/item/CS_URS_2022_02/997211621" TargetMode="External" /><Relationship Id="rId43" Type="http://schemas.openxmlformats.org/officeDocument/2006/relationships/hyperlink" Target="https://podminky.urs.cz/item/CS_URS_2022_02/998212111" TargetMode="External" /><Relationship Id="rId44" Type="http://schemas.openxmlformats.org/officeDocument/2006/relationships/hyperlink" Target="https://podminky.urs.cz/item/CS_URS_2022_02/998212195" TargetMode="External" /><Relationship Id="rId45" Type="http://schemas.openxmlformats.org/officeDocument/2006/relationships/hyperlink" Target="https://podminky.urs.cz/item/CS_URS_2022_02/998212199" TargetMode="External" /><Relationship Id="rId46" Type="http://schemas.openxmlformats.org/officeDocument/2006/relationships/hyperlink" Target="https://podminky.urs.cz/item/CS_URS_2022_02/789121152" TargetMode="External" /><Relationship Id="rId47" Type="http://schemas.openxmlformats.org/officeDocument/2006/relationships/hyperlink" Target="https://podminky.urs.cz/item/CS_URS_2022_02/789221122" TargetMode="External" /><Relationship Id="rId48" Type="http://schemas.openxmlformats.org/officeDocument/2006/relationships/hyperlink" Target="https://podminky.urs.cz/item/CS_URS_2022_02/460161111" TargetMode="External" /><Relationship Id="rId49" Type="http://schemas.openxmlformats.org/officeDocument/2006/relationships/hyperlink" Target="https://podminky.urs.cz/item/CS_URS_2022_02/460431121" TargetMode="External" /><Relationship Id="rId50" Type="http://schemas.openxmlformats.org/officeDocument/2006/relationships/hyperlink" Target="https://podminky.urs.cz/item/CS_URS_2022_02/460671114" TargetMode="External" /><Relationship Id="rId5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103000" TargetMode="External" /><Relationship Id="rId2" Type="http://schemas.openxmlformats.org/officeDocument/2006/relationships/hyperlink" Target="https://podminky.urs.cz/item/CS_URS_2022_02/012203000" TargetMode="External" /><Relationship Id="rId3" Type="http://schemas.openxmlformats.org/officeDocument/2006/relationships/hyperlink" Target="https://podminky.urs.cz/item/CS_URS_2022_02/013254000" TargetMode="External" /><Relationship Id="rId4" Type="http://schemas.openxmlformats.org/officeDocument/2006/relationships/hyperlink" Target="https://podminky.urs.cz/item/CS_URS_2022_02/022002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34603000" TargetMode="External" /><Relationship Id="rId7" Type="http://schemas.openxmlformats.org/officeDocument/2006/relationships/hyperlink" Target="https://podminky.urs.cz/item/CS_URS_2022_02/039203000" TargetMode="External" /><Relationship Id="rId8" Type="http://schemas.openxmlformats.org/officeDocument/2006/relationships/hyperlink" Target="https://podminky.urs.cz/item/CS_URS_2022_02/060001000" TargetMode="External" /><Relationship Id="rId9" Type="http://schemas.openxmlformats.org/officeDocument/2006/relationships/hyperlink" Target="https://podminky.urs.cz/item/CS_URS_2022_02/070001000" TargetMode="External" /><Relationship Id="rId10" Type="http://schemas.openxmlformats.org/officeDocument/2006/relationships/hyperlink" Target="https://podminky.urs.cz/item/CS_URS_2022_02/072103021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2082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most v km 21,879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Znojmo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30. 9. 2022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Správa Železnic, s. o.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Libor Kožik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Václav Pavlas-Jirásek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ROUND(AS55+AS57+AS59+AS61,2)</f>
        <v>0</v>
      </c>
      <c r="AT54" s="107">
        <f>ROUND(SUM(AV54:AW54),2)</f>
        <v>0</v>
      </c>
      <c r="AU54" s="108">
        <f>ROUND(AU55+AU57+AU59+AU61,5)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ROUND(AZ55+AZ57+AZ59+AZ61,2)</f>
        <v>0</v>
      </c>
      <c r="BA54" s="107">
        <f>ROUND(BA55+BA57+BA59+BA61,2)</f>
        <v>0</v>
      </c>
      <c r="BB54" s="107">
        <f>ROUND(BB55+BB57+BB59+BB61,2)</f>
        <v>0</v>
      </c>
      <c r="BC54" s="107">
        <f>ROUND(BC55+BC57+BC59+BC61,2)</f>
        <v>0</v>
      </c>
      <c r="BD54" s="109">
        <f>ROUND(BD55+BD57+BD59+BD61,2)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37.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72</v>
      </c>
      <c r="BT55" s="124" t="s">
        <v>80</v>
      </c>
      <c r="BU55" s="124" t="s">
        <v>74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4" customFormat="1" ht="35.2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78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2082-10-05 - Most v km...'!J32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 2082-10-05 - Most v km...'!P87</f>
        <v>0</v>
      </c>
      <c r="AV56" s="131">
        <f>'SO 2082-10-05 - Most v km...'!J35</f>
        <v>0</v>
      </c>
      <c r="AW56" s="131">
        <f>'SO 2082-10-05 - Most v km...'!J36</f>
        <v>0</v>
      </c>
      <c r="AX56" s="131">
        <f>'SO 2082-10-05 - Most v km...'!J37</f>
        <v>0</v>
      </c>
      <c r="AY56" s="131">
        <f>'SO 2082-10-05 - Most v km...'!J38</f>
        <v>0</v>
      </c>
      <c r="AZ56" s="131">
        <f>'SO 2082-10-05 - Most v km...'!F35</f>
        <v>0</v>
      </c>
      <c r="BA56" s="131">
        <f>'SO 2082-10-05 - Most v km...'!F36</f>
        <v>0</v>
      </c>
      <c r="BB56" s="131">
        <f>'SO 2082-10-05 - Most v km...'!F37</f>
        <v>0</v>
      </c>
      <c r="BC56" s="131">
        <f>'SO 2082-10-05 - Most v km...'!F38</f>
        <v>0</v>
      </c>
      <c r="BD56" s="133">
        <f>'SO 2082-10-05 - Most v km...'!F39</f>
        <v>0</v>
      </c>
      <c r="BE56" s="4"/>
      <c r="BT56" s="134" t="s">
        <v>82</v>
      </c>
      <c r="BV56" s="134" t="s">
        <v>75</v>
      </c>
      <c r="BW56" s="134" t="s">
        <v>86</v>
      </c>
      <c r="BX56" s="134" t="s">
        <v>81</v>
      </c>
      <c r="CL56" s="134" t="s">
        <v>19</v>
      </c>
    </row>
    <row r="57" s="7" customFormat="1" ht="16.5" customHeight="1">
      <c r="A57" s="7"/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89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72</v>
      </c>
      <c r="BT57" s="124" t="s">
        <v>80</v>
      </c>
      <c r="BU57" s="124" t="s">
        <v>74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82</v>
      </c>
    </row>
    <row r="58" s="4" customFormat="1" ht="16.5" customHeight="1">
      <c r="A58" s="125" t="s">
        <v>83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'VON - Vedlejší a ostatní ...'!P86</f>
        <v>0</v>
      </c>
      <c r="AV58" s="131">
        <f>'VON - Vedlejší a ostatní ...'!J35</f>
        <v>0</v>
      </c>
      <c r="AW58" s="131">
        <f>'VON - Vedlejší a ostatní ...'!J36</f>
        <v>0</v>
      </c>
      <c r="AX58" s="131">
        <f>'VON - Vedlejší a ostatní ...'!J37</f>
        <v>0</v>
      </c>
      <c r="AY58" s="131">
        <f>'VON - Vedlejší a ostatní ...'!J38</f>
        <v>0</v>
      </c>
      <c r="AZ58" s="131">
        <f>'VON - Vedlejší a ostatní ...'!F35</f>
        <v>0</v>
      </c>
      <c r="BA58" s="131">
        <f>'VON - Vedlejší a ostatní ...'!F36</f>
        <v>0</v>
      </c>
      <c r="BB58" s="131">
        <f>'VON - Vedlejší a ostatní ...'!F37</f>
        <v>0</v>
      </c>
      <c r="BC58" s="131">
        <f>'VON - Vedlejší a ostatní ...'!F38</f>
        <v>0</v>
      </c>
      <c r="BD58" s="133">
        <f>'VON - Vedlejší a ostatní ...'!F39</f>
        <v>0</v>
      </c>
      <c r="BE58" s="4"/>
      <c r="BT58" s="134" t="s">
        <v>82</v>
      </c>
      <c r="BV58" s="134" t="s">
        <v>75</v>
      </c>
      <c r="BW58" s="134" t="s">
        <v>91</v>
      </c>
      <c r="BX58" s="134" t="s">
        <v>90</v>
      </c>
      <c r="CL58" s="134" t="s">
        <v>19</v>
      </c>
    </row>
    <row r="59" s="7" customFormat="1" ht="37.5" customHeight="1">
      <c r="A59" s="7"/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79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72</v>
      </c>
      <c r="BT59" s="124" t="s">
        <v>80</v>
      </c>
      <c r="BU59" s="124" t="s">
        <v>74</v>
      </c>
      <c r="BV59" s="124" t="s">
        <v>75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4" customFormat="1" ht="35.25" customHeight="1">
      <c r="A60" s="125" t="s">
        <v>83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93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'SO_ 2082-20-05 - Oprava m...'!J32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'SO_ 2082-20-05 - Oprava m...'!P98</f>
        <v>0</v>
      </c>
      <c r="AV60" s="131">
        <f>'SO_ 2082-20-05 - Oprava m...'!J35</f>
        <v>0</v>
      </c>
      <c r="AW60" s="131">
        <f>'SO_ 2082-20-05 - Oprava m...'!J36</f>
        <v>0</v>
      </c>
      <c r="AX60" s="131">
        <f>'SO_ 2082-20-05 - Oprava m...'!J37</f>
        <v>0</v>
      </c>
      <c r="AY60" s="131">
        <f>'SO_ 2082-20-05 - Oprava m...'!J38</f>
        <v>0</v>
      </c>
      <c r="AZ60" s="131">
        <f>'SO_ 2082-20-05 - Oprava m...'!F35</f>
        <v>0</v>
      </c>
      <c r="BA60" s="131">
        <f>'SO_ 2082-20-05 - Oprava m...'!F36</f>
        <v>0</v>
      </c>
      <c r="BB60" s="131">
        <f>'SO_ 2082-20-05 - Oprava m...'!F37</f>
        <v>0</v>
      </c>
      <c r="BC60" s="131">
        <f>'SO_ 2082-20-05 - Oprava m...'!F38</f>
        <v>0</v>
      </c>
      <c r="BD60" s="133">
        <f>'SO_ 2082-20-05 - Oprava m...'!F39</f>
        <v>0</v>
      </c>
      <c r="BE60" s="4"/>
      <c r="BT60" s="134" t="s">
        <v>82</v>
      </c>
      <c r="BV60" s="134" t="s">
        <v>75</v>
      </c>
      <c r="BW60" s="134" t="s">
        <v>96</v>
      </c>
      <c r="BX60" s="134" t="s">
        <v>94</v>
      </c>
      <c r="CL60" s="134" t="s">
        <v>19</v>
      </c>
    </row>
    <row r="61" s="7" customFormat="1" ht="16.5" customHeight="1">
      <c r="A61" s="7"/>
      <c r="B61" s="112"/>
      <c r="C61" s="113"/>
      <c r="D61" s="114" t="s">
        <v>97</v>
      </c>
      <c r="E61" s="114"/>
      <c r="F61" s="114"/>
      <c r="G61" s="114"/>
      <c r="H61" s="114"/>
      <c r="I61" s="115"/>
      <c r="J61" s="114" t="s">
        <v>98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89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72</v>
      </c>
      <c r="BT61" s="124" t="s">
        <v>80</v>
      </c>
      <c r="BU61" s="124" t="s">
        <v>74</v>
      </c>
      <c r="BV61" s="124" t="s">
        <v>75</v>
      </c>
      <c r="BW61" s="124" t="s">
        <v>99</v>
      </c>
      <c r="BX61" s="124" t="s">
        <v>5</v>
      </c>
      <c r="CL61" s="124" t="s">
        <v>19</v>
      </c>
      <c r="CM61" s="124" t="s">
        <v>82</v>
      </c>
    </row>
    <row r="62" s="4" customFormat="1" ht="16.5" customHeight="1">
      <c r="A62" s="125" t="s">
        <v>83</v>
      </c>
      <c r="B62" s="64"/>
      <c r="C62" s="126"/>
      <c r="D62" s="126"/>
      <c r="E62" s="127" t="s">
        <v>100</v>
      </c>
      <c r="F62" s="127"/>
      <c r="G62" s="127"/>
      <c r="H62" s="127"/>
      <c r="I62" s="127"/>
      <c r="J62" s="126"/>
      <c r="K62" s="127" t="s">
        <v>98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5">
        <v>0</v>
      </c>
      <c r="AT62" s="136">
        <f>ROUND(SUM(AV62:AW62),2)</f>
        <v>0</v>
      </c>
      <c r="AU62" s="137">
        <f>'VRN - Vedlejší rozpočtové...'!P92</f>
        <v>0</v>
      </c>
      <c r="AV62" s="136">
        <f>'VRN - Vedlejší rozpočtové...'!J35</f>
        <v>0</v>
      </c>
      <c r="AW62" s="136">
        <f>'VRN - Vedlejší rozpočtové...'!J36</f>
        <v>0</v>
      </c>
      <c r="AX62" s="136">
        <f>'VRN - Vedlejší rozpočtové...'!J37</f>
        <v>0</v>
      </c>
      <c r="AY62" s="136">
        <f>'VRN - Vedlejší rozpočtové...'!J38</f>
        <v>0</v>
      </c>
      <c r="AZ62" s="136">
        <f>'VRN - Vedlejší rozpočtové...'!F35</f>
        <v>0</v>
      </c>
      <c r="BA62" s="136">
        <f>'VRN - Vedlejší rozpočtové...'!F36</f>
        <v>0</v>
      </c>
      <c r="BB62" s="136">
        <f>'VRN - Vedlejší rozpočtové...'!F37</f>
        <v>0</v>
      </c>
      <c r="BC62" s="136">
        <f>'VRN - Vedlejší rozpočtové...'!F38</f>
        <v>0</v>
      </c>
      <c r="BD62" s="138">
        <f>'VRN - Vedlejší rozpočtové...'!F39</f>
        <v>0</v>
      </c>
      <c r="BE62" s="4"/>
      <c r="BT62" s="134" t="s">
        <v>82</v>
      </c>
      <c r="BV62" s="134" t="s">
        <v>75</v>
      </c>
      <c r="BW62" s="134" t="s">
        <v>101</v>
      </c>
      <c r="BX62" s="134" t="s">
        <v>99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WhtXYvsb+mTo5RSlS8x2N+TPh98KF9XRSiKk2WAgGM6KaZXCKqNCP+aEcJi/7PLOdo0yT0zJm5feBDRyJIYHMw==" hashValue="xc84jBx3l7stEBhlycXSukp64C9SnOtGMp9njRYxIeZJqHXEMQESwdQxSVPjnF5SfPtO6pJqQ5TXHS1J7cSO2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2082-10-05 - Most v km...'!C2" display="/"/>
    <hyperlink ref="A58" location="'VON - Vedlejší a ostatní ...'!C2" display="/"/>
    <hyperlink ref="A60" location="'SO_ 2082-20-05 - Oprava m...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 v km 21,879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36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ROUND((SUM(BE87:BE210)),  2)</f>
        <v>0</v>
      </c>
      <c r="G35" s="39"/>
      <c r="H35" s="39"/>
      <c r="I35" s="158">
        <v>0.20999999999999999</v>
      </c>
      <c r="J35" s="157">
        <f>ROUND(((SUM(BE87:BE210))*I35),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ROUND((SUM(BF87:BF210)),  2)</f>
        <v>0</v>
      </c>
      <c r="G36" s="39"/>
      <c r="H36" s="39"/>
      <c r="I36" s="158">
        <v>0.14999999999999999</v>
      </c>
      <c r="J36" s="157">
        <f>ROUND(((SUM(BF87:BF210))*I36),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ROUND((SUM(BG87:BG210)),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ROUND((SUM(BH87:BH210)),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ROUND((SUM(BI87:BI210)),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 v km 21,879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2082-10-05 - Most v km 21,879 - Železniční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Znojmo</v>
      </c>
      <c r="G56" s="41"/>
      <c r="H56" s="41"/>
      <c r="I56" s="33" t="s">
        <v>23</v>
      </c>
      <c r="J56" s="73" t="str">
        <f>IF(J14="","",J14)</f>
        <v>30. 9. 2022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Správa Železnic, s. o. </v>
      </c>
      <c r="G58" s="41"/>
      <c r="H58" s="41"/>
      <c r="I58" s="33" t="s">
        <v>32</v>
      </c>
      <c r="J58" s="37" t="str">
        <f>E23</f>
        <v>Ing. Libor Kožik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Václav Pavlas-Jirásek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112</v>
      </c>
      <c r="E65" s="178"/>
      <c r="F65" s="178"/>
      <c r="G65" s="178"/>
      <c r="H65" s="178"/>
      <c r="I65" s="178"/>
      <c r="J65" s="179">
        <f>J187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113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most v km 21,879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103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104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105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 2082-10-05 - Most v km 21,879 - Železniční svršek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Znojmo</v>
      </c>
      <c r="G81" s="41"/>
      <c r="H81" s="41"/>
      <c r="I81" s="33" t="s">
        <v>23</v>
      </c>
      <c r="J81" s="73" t="str">
        <f>IF(J14="","",J14)</f>
        <v>30. 9. 2022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Správa Železnic, s. o. </v>
      </c>
      <c r="G83" s="41"/>
      <c r="H83" s="41"/>
      <c r="I83" s="33" t="s">
        <v>32</v>
      </c>
      <c r="J83" s="37" t="str">
        <f>E23</f>
        <v>Ing. Libor Kožik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35</v>
      </c>
      <c r="J84" s="37" t="str">
        <f>E26</f>
        <v>Ing. Václav Pavlas-Jirásek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0" customFormat="1" ht="29.28" customHeight="1">
      <c r="A86" s="181"/>
      <c r="B86" s="182"/>
      <c r="C86" s="183" t="s">
        <v>114</v>
      </c>
      <c r="D86" s="184" t="s">
        <v>58</v>
      </c>
      <c r="E86" s="184" t="s">
        <v>54</v>
      </c>
      <c r="F86" s="184" t="s">
        <v>55</v>
      </c>
      <c r="G86" s="184" t="s">
        <v>115</v>
      </c>
      <c r="H86" s="184" t="s">
        <v>116</v>
      </c>
      <c r="I86" s="184" t="s">
        <v>117</v>
      </c>
      <c r="J86" s="184" t="s">
        <v>109</v>
      </c>
      <c r="K86" s="185" t="s">
        <v>118</v>
      </c>
      <c r="L86" s="186"/>
      <c r="M86" s="93" t="s">
        <v>19</v>
      </c>
      <c r="N86" s="94" t="s">
        <v>43</v>
      </c>
      <c r="O86" s="94" t="s">
        <v>119</v>
      </c>
      <c r="P86" s="94" t="s">
        <v>120</v>
      </c>
      <c r="Q86" s="94" t="s">
        <v>121</v>
      </c>
      <c r="R86" s="94" t="s">
        <v>122</v>
      </c>
      <c r="S86" s="94" t="s">
        <v>123</v>
      </c>
      <c r="T86" s="95" t="s">
        <v>124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39"/>
      <c r="B87" s="40"/>
      <c r="C87" s="100" t="s">
        <v>125</v>
      </c>
      <c r="D87" s="41"/>
      <c r="E87" s="41"/>
      <c r="F87" s="41"/>
      <c r="G87" s="41"/>
      <c r="H87" s="41"/>
      <c r="I87" s="41"/>
      <c r="J87" s="187">
        <f>BK87</f>
        <v>0</v>
      </c>
      <c r="K87" s="41"/>
      <c r="L87" s="45"/>
      <c r="M87" s="96"/>
      <c r="N87" s="188"/>
      <c r="O87" s="97"/>
      <c r="P87" s="189">
        <f>P88+P187</f>
        <v>0</v>
      </c>
      <c r="Q87" s="97"/>
      <c r="R87" s="189">
        <f>R88+R187</f>
        <v>20.445680000000003</v>
      </c>
      <c r="S87" s="97"/>
      <c r="T87" s="190">
        <f>T88+T187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110</v>
      </c>
      <c r="BK87" s="191">
        <f>BK88+BK187</f>
        <v>0</v>
      </c>
    </row>
    <row r="88" s="11" customFormat="1" ht="25.92" customHeight="1">
      <c r="A88" s="11"/>
      <c r="B88" s="192"/>
      <c r="C88" s="193"/>
      <c r="D88" s="194" t="s">
        <v>72</v>
      </c>
      <c r="E88" s="195" t="s">
        <v>126</v>
      </c>
      <c r="F88" s="195" t="s">
        <v>127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SUM(P89:P186)</f>
        <v>0</v>
      </c>
      <c r="Q88" s="200"/>
      <c r="R88" s="201">
        <f>SUM(R89:R186)</f>
        <v>20.445680000000003</v>
      </c>
      <c r="S88" s="200"/>
      <c r="T88" s="202">
        <f>SUM(T89:T186)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3" t="s">
        <v>80</v>
      </c>
      <c r="AT88" s="204" t="s">
        <v>72</v>
      </c>
      <c r="AU88" s="204" t="s">
        <v>73</v>
      </c>
      <c r="AY88" s="203" t="s">
        <v>128</v>
      </c>
      <c r="BK88" s="205">
        <f>SUM(BK89:BK186)</f>
        <v>0</v>
      </c>
    </row>
    <row r="89" s="2" customFormat="1" ht="16.5" customHeight="1">
      <c r="A89" s="39"/>
      <c r="B89" s="40"/>
      <c r="C89" s="206" t="s">
        <v>80</v>
      </c>
      <c r="D89" s="206" t="s">
        <v>129</v>
      </c>
      <c r="E89" s="207" t="s">
        <v>130</v>
      </c>
      <c r="F89" s="208" t="s">
        <v>131</v>
      </c>
      <c r="G89" s="209" t="s">
        <v>132</v>
      </c>
      <c r="H89" s="210">
        <v>0.23000000000000001</v>
      </c>
      <c r="I89" s="211"/>
      <c r="J89" s="212">
        <f>ROUND(I89*H89,2)</f>
        <v>0</v>
      </c>
      <c r="K89" s="208" t="s">
        <v>133</v>
      </c>
      <c r="L89" s="45"/>
      <c r="M89" s="213" t="s">
        <v>19</v>
      </c>
      <c r="N89" s="214" t="s">
        <v>44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134</v>
      </c>
      <c r="AT89" s="217" t="s">
        <v>129</v>
      </c>
      <c r="AU89" s="217" t="s">
        <v>80</v>
      </c>
      <c r="AY89" s="18" t="s">
        <v>128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80</v>
      </c>
      <c r="BK89" s="218">
        <f>ROUND(I89*H89,2)</f>
        <v>0</v>
      </c>
      <c r="BL89" s="18" t="s">
        <v>134</v>
      </c>
      <c r="BM89" s="217" t="s">
        <v>135</v>
      </c>
    </row>
    <row r="90" s="2" customFormat="1">
      <c r="A90" s="39"/>
      <c r="B90" s="40"/>
      <c r="C90" s="41"/>
      <c r="D90" s="219" t="s">
        <v>136</v>
      </c>
      <c r="E90" s="41"/>
      <c r="F90" s="220" t="s">
        <v>137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136</v>
      </c>
      <c r="AU90" s="18" t="s">
        <v>80</v>
      </c>
    </row>
    <row r="91" s="2" customFormat="1">
      <c r="A91" s="39"/>
      <c r="B91" s="40"/>
      <c r="C91" s="41"/>
      <c r="D91" s="219" t="s">
        <v>138</v>
      </c>
      <c r="E91" s="41"/>
      <c r="F91" s="224" t="s">
        <v>139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80</v>
      </c>
    </row>
    <row r="92" s="12" customFormat="1">
      <c r="A92" s="12"/>
      <c r="B92" s="225"/>
      <c r="C92" s="226"/>
      <c r="D92" s="219" t="s">
        <v>140</v>
      </c>
      <c r="E92" s="227" t="s">
        <v>19</v>
      </c>
      <c r="F92" s="228" t="s">
        <v>141</v>
      </c>
      <c r="G92" s="226"/>
      <c r="H92" s="229">
        <v>0.23000000000000001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5" t="s">
        <v>140</v>
      </c>
      <c r="AU92" s="235" t="s">
        <v>80</v>
      </c>
      <c r="AV92" s="12" t="s">
        <v>82</v>
      </c>
      <c r="AW92" s="12" t="s">
        <v>34</v>
      </c>
      <c r="AX92" s="12" t="s">
        <v>80</v>
      </c>
      <c r="AY92" s="235" t="s">
        <v>128</v>
      </c>
    </row>
    <row r="93" s="2" customFormat="1" ht="16.5" customHeight="1">
      <c r="A93" s="39"/>
      <c r="B93" s="40"/>
      <c r="C93" s="206" t="s">
        <v>82</v>
      </c>
      <c r="D93" s="206" t="s">
        <v>129</v>
      </c>
      <c r="E93" s="207" t="s">
        <v>142</v>
      </c>
      <c r="F93" s="208" t="s">
        <v>143</v>
      </c>
      <c r="G93" s="209" t="s">
        <v>132</v>
      </c>
      <c r="H93" s="210">
        <v>0.059999999999999998</v>
      </c>
      <c r="I93" s="211"/>
      <c r="J93" s="212">
        <f>ROUND(I93*H93,2)</f>
        <v>0</v>
      </c>
      <c r="K93" s="208" t="s">
        <v>133</v>
      </c>
      <c r="L93" s="45"/>
      <c r="M93" s="213" t="s">
        <v>19</v>
      </c>
      <c r="N93" s="214" t="s">
        <v>44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134</v>
      </c>
      <c r="AT93" s="217" t="s">
        <v>129</v>
      </c>
      <c r="AU93" s="217" t="s">
        <v>80</v>
      </c>
      <c r="AY93" s="18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80</v>
      </c>
      <c r="BK93" s="218">
        <f>ROUND(I93*H93,2)</f>
        <v>0</v>
      </c>
      <c r="BL93" s="18" t="s">
        <v>134</v>
      </c>
      <c r="BM93" s="217" t="s">
        <v>144</v>
      </c>
    </row>
    <row r="94" s="2" customFormat="1">
      <c r="A94" s="39"/>
      <c r="B94" s="40"/>
      <c r="C94" s="41"/>
      <c r="D94" s="219" t="s">
        <v>136</v>
      </c>
      <c r="E94" s="41"/>
      <c r="F94" s="220" t="s">
        <v>145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136</v>
      </c>
      <c r="AU94" s="18" t="s">
        <v>80</v>
      </c>
    </row>
    <row r="95" s="2" customFormat="1">
      <c r="A95" s="39"/>
      <c r="B95" s="40"/>
      <c r="C95" s="41"/>
      <c r="D95" s="219" t="s">
        <v>138</v>
      </c>
      <c r="E95" s="41"/>
      <c r="F95" s="224" t="s">
        <v>139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80</v>
      </c>
    </row>
    <row r="96" s="12" customFormat="1">
      <c r="A96" s="12"/>
      <c r="B96" s="225"/>
      <c r="C96" s="226"/>
      <c r="D96" s="219" t="s">
        <v>140</v>
      </c>
      <c r="E96" s="227" t="s">
        <v>19</v>
      </c>
      <c r="F96" s="228" t="s">
        <v>146</v>
      </c>
      <c r="G96" s="226"/>
      <c r="H96" s="229">
        <v>0.059999999999999998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5" t="s">
        <v>140</v>
      </c>
      <c r="AU96" s="235" t="s">
        <v>80</v>
      </c>
      <c r="AV96" s="12" t="s">
        <v>82</v>
      </c>
      <c r="AW96" s="12" t="s">
        <v>34</v>
      </c>
      <c r="AX96" s="12" t="s">
        <v>80</v>
      </c>
      <c r="AY96" s="235" t="s">
        <v>128</v>
      </c>
    </row>
    <row r="97" s="2" customFormat="1" ht="16.5" customHeight="1">
      <c r="A97" s="39"/>
      <c r="B97" s="40"/>
      <c r="C97" s="206" t="s">
        <v>147</v>
      </c>
      <c r="D97" s="206" t="s">
        <v>129</v>
      </c>
      <c r="E97" s="207" t="s">
        <v>148</v>
      </c>
      <c r="F97" s="208" t="s">
        <v>149</v>
      </c>
      <c r="G97" s="209" t="s">
        <v>150</v>
      </c>
      <c r="H97" s="210">
        <v>6.7199999999999998</v>
      </c>
      <c r="I97" s="211"/>
      <c r="J97" s="212">
        <f>ROUND(I97*H97,2)</f>
        <v>0</v>
      </c>
      <c r="K97" s="208" t="s">
        <v>133</v>
      </c>
      <c r="L97" s="45"/>
      <c r="M97" s="213" t="s">
        <v>19</v>
      </c>
      <c r="N97" s="214" t="s">
        <v>44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134</v>
      </c>
      <c r="AT97" s="217" t="s">
        <v>129</v>
      </c>
      <c r="AU97" s="217" t="s">
        <v>80</v>
      </c>
      <c r="AY97" s="18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80</v>
      </c>
      <c r="BK97" s="218">
        <f>ROUND(I97*H97,2)</f>
        <v>0</v>
      </c>
      <c r="BL97" s="18" t="s">
        <v>134</v>
      </c>
      <c r="BM97" s="217" t="s">
        <v>151</v>
      </c>
    </row>
    <row r="98" s="2" customFormat="1">
      <c r="A98" s="39"/>
      <c r="B98" s="40"/>
      <c r="C98" s="41"/>
      <c r="D98" s="219" t="s">
        <v>136</v>
      </c>
      <c r="E98" s="41"/>
      <c r="F98" s="220" t="s">
        <v>152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136</v>
      </c>
      <c r="AU98" s="18" t="s">
        <v>80</v>
      </c>
    </row>
    <row r="99" s="12" customFormat="1">
      <c r="A99" s="12"/>
      <c r="B99" s="225"/>
      <c r="C99" s="226"/>
      <c r="D99" s="219" t="s">
        <v>140</v>
      </c>
      <c r="E99" s="227" t="s">
        <v>19</v>
      </c>
      <c r="F99" s="228" t="s">
        <v>153</v>
      </c>
      <c r="G99" s="226"/>
      <c r="H99" s="229">
        <v>6.7199999999999998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35" t="s">
        <v>140</v>
      </c>
      <c r="AU99" s="235" t="s">
        <v>80</v>
      </c>
      <c r="AV99" s="12" t="s">
        <v>82</v>
      </c>
      <c r="AW99" s="12" t="s">
        <v>34</v>
      </c>
      <c r="AX99" s="12" t="s">
        <v>80</v>
      </c>
      <c r="AY99" s="235" t="s">
        <v>128</v>
      </c>
    </row>
    <row r="100" s="2" customFormat="1" ht="16.5" customHeight="1">
      <c r="A100" s="39"/>
      <c r="B100" s="40"/>
      <c r="C100" s="236" t="s">
        <v>134</v>
      </c>
      <c r="D100" s="236" t="s">
        <v>154</v>
      </c>
      <c r="E100" s="237" t="s">
        <v>155</v>
      </c>
      <c r="F100" s="238" t="s">
        <v>156</v>
      </c>
      <c r="G100" s="239" t="s">
        <v>157</v>
      </c>
      <c r="H100" s="240">
        <v>13.44</v>
      </c>
      <c r="I100" s="241"/>
      <c r="J100" s="242">
        <f>ROUND(I100*H100,2)</f>
        <v>0</v>
      </c>
      <c r="K100" s="238" t="s">
        <v>133</v>
      </c>
      <c r="L100" s="243"/>
      <c r="M100" s="244" t="s">
        <v>19</v>
      </c>
      <c r="N100" s="245" t="s">
        <v>44</v>
      </c>
      <c r="O100" s="85"/>
      <c r="P100" s="215">
        <f>O100*H100</f>
        <v>0</v>
      </c>
      <c r="Q100" s="215">
        <v>1</v>
      </c>
      <c r="R100" s="215">
        <f>Q100*H100</f>
        <v>13.44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158</v>
      </c>
      <c r="AT100" s="217" t="s">
        <v>154</v>
      </c>
      <c r="AU100" s="217" t="s">
        <v>80</v>
      </c>
      <c r="AY100" s="18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80</v>
      </c>
      <c r="BK100" s="218">
        <f>ROUND(I100*H100,2)</f>
        <v>0</v>
      </c>
      <c r="BL100" s="18" t="s">
        <v>134</v>
      </c>
      <c r="BM100" s="217" t="s">
        <v>159</v>
      </c>
    </row>
    <row r="101" s="2" customFormat="1">
      <c r="A101" s="39"/>
      <c r="B101" s="40"/>
      <c r="C101" s="41"/>
      <c r="D101" s="219" t="s">
        <v>136</v>
      </c>
      <c r="E101" s="41"/>
      <c r="F101" s="220" t="s">
        <v>156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80</v>
      </c>
    </row>
    <row r="102" s="2" customFormat="1" ht="16.5" customHeight="1">
      <c r="A102" s="39"/>
      <c r="B102" s="40"/>
      <c r="C102" s="206" t="s">
        <v>126</v>
      </c>
      <c r="D102" s="206" t="s">
        <v>129</v>
      </c>
      <c r="E102" s="207" t="s">
        <v>160</v>
      </c>
      <c r="F102" s="208" t="s">
        <v>161</v>
      </c>
      <c r="G102" s="209" t="s">
        <v>162</v>
      </c>
      <c r="H102" s="210">
        <v>2</v>
      </c>
      <c r="I102" s="211"/>
      <c r="J102" s="212">
        <f>ROUND(I102*H102,2)</f>
        <v>0</v>
      </c>
      <c r="K102" s="208" t="s">
        <v>133</v>
      </c>
      <c r="L102" s="45"/>
      <c r="M102" s="213" t="s">
        <v>19</v>
      </c>
      <c r="N102" s="214" t="s">
        <v>44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134</v>
      </c>
      <c r="AT102" s="217" t="s">
        <v>129</v>
      </c>
      <c r="AU102" s="217" t="s">
        <v>80</v>
      </c>
      <c r="AY102" s="18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80</v>
      </c>
      <c r="BK102" s="218">
        <f>ROUND(I102*H102,2)</f>
        <v>0</v>
      </c>
      <c r="BL102" s="18" t="s">
        <v>134</v>
      </c>
      <c r="BM102" s="217" t="s">
        <v>163</v>
      </c>
    </row>
    <row r="103" s="2" customFormat="1">
      <c r="A103" s="39"/>
      <c r="B103" s="40"/>
      <c r="C103" s="41"/>
      <c r="D103" s="219" t="s">
        <v>136</v>
      </c>
      <c r="E103" s="41"/>
      <c r="F103" s="220" t="s">
        <v>164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136</v>
      </c>
      <c r="AU103" s="18" t="s">
        <v>80</v>
      </c>
    </row>
    <row r="104" s="2" customFormat="1" ht="16.5" customHeight="1">
      <c r="A104" s="39"/>
      <c r="B104" s="40"/>
      <c r="C104" s="206" t="s">
        <v>165</v>
      </c>
      <c r="D104" s="206" t="s">
        <v>129</v>
      </c>
      <c r="E104" s="207" t="s">
        <v>166</v>
      </c>
      <c r="F104" s="208" t="s">
        <v>167</v>
      </c>
      <c r="G104" s="209" t="s">
        <v>168</v>
      </c>
      <c r="H104" s="210">
        <v>120</v>
      </c>
      <c r="I104" s="211"/>
      <c r="J104" s="212">
        <f>ROUND(I104*H104,2)</f>
        <v>0</v>
      </c>
      <c r="K104" s="208" t="s">
        <v>133</v>
      </c>
      <c r="L104" s="45"/>
      <c r="M104" s="213" t="s">
        <v>19</v>
      </c>
      <c r="N104" s="214" t="s">
        <v>44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134</v>
      </c>
      <c r="AT104" s="217" t="s">
        <v>129</v>
      </c>
      <c r="AU104" s="217" t="s">
        <v>80</v>
      </c>
      <c r="AY104" s="18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80</v>
      </c>
      <c r="BK104" s="218">
        <f>ROUND(I104*H104,2)</f>
        <v>0</v>
      </c>
      <c r="BL104" s="18" t="s">
        <v>134</v>
      </c>
      <c r="BM104" s="217" t="s">
        <v>169</v>
      </c>
    </row>
    <row r="105" s="2" customFormat="1">
      <c r="A105" s="39"/>
      <c r="B105" s="40"/>
      <c r="C105" s="41"/>
      <c r="D105" s="219" t="s">
        <v>136</v>
      </c>
      <c r="E105" s="41"/>
      <c r="F105" s="220" t="s">
        <v>170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80</v>
      </c>
    </row>
    <row r="106" s="2" customFormat="1">
      <c r="A106" s="39"/>
      <c r="B106" s="40"/>
      <c r="C106" s="41"/>
      <c r="D106" s="219" t="s">
        <v>138</v>
      </c>
      <c r="E106" s="41"/>
      <c r="F106" s="224" t="s">
        <v>171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80</v>
      </c>
    </row>
    <row r="107" s="12" customFormat="1">
      <c r="A107" s="12"/>
      <c r="B107" s="225"/>
      <c r="C107" s="226"/>
      <c r="D107" s="219" t="s">
        <v>140</v>
      </c>
      <c r="E107" s="227" t="s">
        <v>19</v>
      </c>
      <c r="F107" s="228" t="s">
        <v>172</v>
      </c>
      <c r="G107" s="226"/>
      <c r="H107" s="229">
        <v>120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5" t="s">
        <v>140</v>
      </c>
      <c r="AU107" s="235" t="s">
        <v>80</v>
      </c>
      <c r="AV107" s="12" t="s">
        <v>82</v>
      </c>
      <c r="AW107" s="12" t="s">
        <v>34</v>
      </c>
      <c r="AX107" s="12" t="s">
        <v>80</v>
      </c>
      <c r="AY107" s="235" t="s">
        <v>128</v>
      </c>
    </row>
    <row r="108" s="2" customFormat="1" ht="16.5" customHeight="1">
      <c r="A108" s="39"/>
      <c r="B108" s="40"/>
      <c r="C108" s="236" t="s">
        <v>173</v>
      </c>
      <c r="D108" s="236" t="s">
        <v>154</v>
      </c>
      <c r="E108" s="237" t="s">
        <v>174</v>
      </c>
      <c r="F108" s="238" t="s">
        <v>175</v>
      </c>
      <c r="G108" s="239" t="s">
        <v>168</v>
      </c>
      <c r="H108" s="240">
        <v>120</v>
      </c>
      <c r="I108" s="241"/>
      <c r="J108" s="242">
        <f>ROUND(I108*H108,2)</f>
        <v>0</v>
      </c>
      <c r="K108" s="238" t="s">
        <v>133</v>
      </c>
      <c r="L108" s="243"/>
      <c r="M108" s="244" t="s">
        <v>19</v>
      </c>
      <c r="N108" s="245" t="s">
        <v>44</v>
      </c>
      <c r="O108" s="85"/>
      <c r="P108" s="215">
        <f>O108*H108</f>
        <v>0</v>
      </c>
      <c r="Q108" s="215">
        <v>0.049390000000000003</v>
      </c>
      <c r="R108" s="215">
        <f>Q108*H108</f>
        <v>5.9268000000000001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158</v>
      </c>
      <c r="AT108" s="217" t="s">
        <v>154</v>
      </c>
      <c r="AU108" s="217" t="s">
        <v>80</v>
      </c>
      <c r="AY108" s="18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80</v>
      </c>
      <c r="BK108" s="218">
        <f>ROUND(I108*H108,2)</f>
        <v>0</v>
      </c>
      <c r="BL108" s="18" t="s">
        <v>134</v>
      </c>
      <c r="BM108" s="217" t="s">
        <v>176</v>
      </c>
    </row>
    <row r="109" s="2" customFormat="1">
      <c r="A109" s="39"/>
      <c r="B109" s="40"/>
      <c r="C109" s="41"/>
      <c r="D109" s="219" t="s">
        <v>136</v>
      </c>
      <c r="E109" s="41"/>
      <c r="F109" s="220" t="s">
        <v>175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80</v>
      </c>
    </row>
    <row r="110" s="12" customFormat="1">
      <c r="A110" s="12"/>
      <c r="B110" s="225"/>
      <c r="C110" s="226"/>
      <c r="D110" s="219" t="s">
        <v>140</v>
      </c>
      <c r="E110" s="227" t="s">
        <v>19</v>
      </c>
      <c r="F110" s="228" t="s">
        <v>172</v>
      </c>
      <c r="G110" s="226"/>
      <c r="H110" s="229">
        <v>120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5" t="s">
        <v>140</v>
      </c>
      <c r="AU110" s="235" t="s">
        <v>80</v>
      </c>
      <c r="AV110" s="12" t="s">
        <v>82</v>
      </c>
      <c r="AW110" s="12" t="s">
        <v>34</v>
      </c>
      <c r="AX110" s="12" t="s">
        <v>80</v>
      </c>
      <c r="AY110" s="235" t="s">
        <v>128</v>
      </c>
    </row>
    <row r="111" s="2" customFormat="1" ht="16.5" customHeight="1">
      <c r="A111" s="39"/>
      <c r="B111" s="40"/>
      <c r="C111" s="236" t="s">
        <v>158</v>
      </c>
      <c r="D111" s="236" t="s">
        <v>154</v>
      </c>
      <c r="E111" s="237" t="s">
        <v>177</v>
      </c>
      <c r="F111" s="238" t="s">
        <v>178</v>
      </c>
      <c r="G111" s="239" t="s">
        <v>162</v>
      </c>
      <c r="H111" s="240">
        <v>78</v>
      </c>
      <c r="I111" s="241"/>
      <c r="J111" s="242">
        <f>ROUND(I111*H111,2)</f>
        <v>0</v>
      </c>
      <c r="K111" s="238" t="s">
        <v>133</v>
      </c>
      <c r="L111" s="243"/>
      <c r="M111" s="244" t="s">
        <v>19</v>
      </c>
      <c r="N111" s="245" t="s">
        <v>44</v>
      </c>
      <c r="O111" s="85"/>
      <c r="P111" s="215">
        <f>O111*H111</f>
        <v>0</v>
      </c>
      <c r="Q111" s="215">
        <v>0.00018000000000000001</v>
      </c>
      <c r="R111" s="215">
        <f>Q111*H111</f>
        <v>0.01404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158</v>
      </c>
      <c r="AT111" s="217" t="s">
        <v>154</v>
      </c>
      <c r="AU111" s="217" t="s">
        <v>80</v>
      </c>
      <c r="AY111" s="18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80</v>
      </c>
      <c r="BK111" s="218">
        <f>ROUND(I111*H111,2)</f>
        <v>0</v>
      </c>
      <c r="BL111" s="18" t="s">
        <v>134</v>
      </c>
      <c r="BM111" s="217" t="s">
        <v>179</v>
      </c>
    </row>
    <row r="112" s="2" customFormat="1">
      <c r="A112" s="39"/>
      <c r="B112" s="40"/>
      <c r="C112" s="41"/>
      <c r="D112" s="219" t="s">
        <v>136</v>
      </c>
      <c r="E112" s="41"/>
      <c r="F112" s="220" t="s">
        <v>178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80</v>
      </c>
    </row>
    <row r="113" s="12" customFormat="1">
      <c r="A113" s="12"/>
      <c r="B113" s="225"/>
      <c r="C113" s="226"/>
      <c r="D113" s="219" t="s">
        <v>140</v>
      </c>
      <c r="E113" s="227" t="s">
        <v>19</v>
      </c>
      <c r="F113" s="228" t="s">
        <v>180</v>
      </c>
      <c r="G113" s="226"/>
      <c r="H113" s="229">
        <v>78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5" t="s">
        <v>140</v>
      </c>
      <c r="AU113" s="235" t="s">
        <v>80</v>
      </c>
      <c r="AV113" s="12" t="s">
        <v>82</v>
      </c>
      <c r="AW113" s="12" t="s">
        <v>34</v>
      </c>
      <c r="AX113" s="12" t="s">
        <v>80</v>
      </c>
      <c r="AY113" s="235" t="s">
        <v>128</v>
      </c>
    </row>
    <row r="114" s="2" customFormat="1" ht="16.5" customHeight="1">
      <c r="A114" s="39"/>
      <c r="B114" s="40"/>
      <c r="C114" s="236" t="s">
        <v>181</v>
      </c>
      <c r="D114" s="236" t="s">
        <v>154</v>
      </c>
      <c r="E114" s="237" t="s">
        <v>182</v>
      </c>
      <c r="F114" s="238" t="s">
        <v>183</v>
      </c>
      <c r="G114" s="239" t="s">
        <v>162</v>
      </c>
      <c r="H114" s="240">
        <v>4</v>
      </c>
      <c r="I114" s="241"/>
      <c r="J114" s="242">
        <f>ROUND(I114*H114,2)</f>
        <v>0</v>
      </c>
      <c r="K114" s="238" t="s">
        <v>133</v>
      </c>
      <c r="L114" s="243"/>
      <c r="M114" s="244" t="s">
        <v>19</v>
      </c>
      <c r="N114" s="245" t="s">
        <v>44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158</v>
      </c>
      <c r="AT114" s="217" t="s">
        <v>154</v>
      </c>
      <c r="AU114" s="217" t="s">
        <v>80</v>
      </c>
      <c r="AY114" s="18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80</v>
      </c>
      <c r="BK114" s="218">
        <f>ROUND(I114*H114,2)</f>
        <v>0</v>
      </c>
      <c r="BL114" s="18" t="s">
        <v>134</v>
      </c>
      <c r="BM114" s="217" t="s">
        <v>184</v>
      </c>
    </row>
    <row r="115" s="2" customFormat="1">
      <c r="A115" s="39"/>
      <c r="B115" s="40"/>
      <c r="C115" s="41"/>
      <c r="D115" s="219" t="s">
        <v>136</v>
      </c>
      <c r="E115" s="41"/>
      <c r="F115" s="220" t="s">
        <v>183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80</v>
      </c>
    </row>
    <row r="116" s="12" customFormat="1">
      <c r="A116" s="12"/>
      <c r="B116" s="225"/>
      <c r="C116" s="226"/>
      <c r="D116" s="219" t="s">
        <v>140</v>
      </c>
      <c r="E116" s="227" t="s">
        <v>19</v>
      </c>
      <c r="F116" s="228" t="s">
        <v>185</v>
      </c>
      <c r="G116" s="226"/>
      <c r="H116" s="229">
        <v>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5" t="s">
        <v>140</v>
      </c>
      <c r="AU116" s="235" t="s">
        <v>80</v>
      </c>
      <c r="AV116" s="12" t="s">
        <v>82</v>
      </c>
      <c r="AW116" s="12" t="s">
        <v>34</v>
      </c>
      <c r="AX116" s="12" t="s">
        <v>80</v>
      </c>
      <c r="AY116" s="235" t="s">
        <v>128</v>
      </c>
    </row>
    <row r="117" s="2" customFormat="1" ht="16.5" customHeight="1">
      <c r="A117" s="39"/>
      <c r="B117" s="40"/>
      <c r="C117" s="236" t="s">
        <v>186</v>
      </c>
      <c r="D117" s="236" t="s">
        <v>154</v>
      </c>
      <c r="E117" s="237" t="s">
        <v>187</v>
      </c>
      <c r="F117" s="238" t="s">
        <v>188</v>
      </c>
      <c r="G117" s="239" t="s">
        <v>162</v>
      </c>
      <c r="H117" s="240">
        <v>128</v>
      </c>
      <c r="I117" s="241"/>
      <c r="J117" s="242">
        <f>ROUND(I117*H117,2)</f>
        <v>0</v>
      </c>
      <c r="K117" s="238" t="s">
        <v>19</v>
      </c>
      <c r="L117" s="243"/>
      <c r="M117" s="244" t="s">
        <v>19</v>
      </c>
      <c r="N117" s="245" t="s">
        <v>44</v>
      </c>
      <c r="O117" s="85"/>
      <c r="P117" s="215">
        <f>O117*H117</f>
        <v>0</v>
      </c>
      <c r="Q117" s="215">
        <v>0.00018000000000000001</v>
      </c>
      <c r="R117" s="215">
        <f>Q117*H117</f>
        <v>0.023040000000000001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158</v>
      </c>
      <c r="AT117" s="217" t="s">
        <v>154</v>
      </c>
      <c r="AU117" s="217" t="s">
        <v>80</v>
      </c>
      <c r="AY117" s="18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80</v>
      </c>
      <c r="BK117" s="218">
        <f>ROUND(I117*H117,2)</f>
        <v>0</v>
      </c>
      <c r="BL117" s="18" t="s">
        <v>134</v>
      </c>
      <c r="BM117" s="217" t="s">
        <v>189</v>
      </c>
    </row>
    <row r="118" s="2" customFormat="1">
      <c r="A118" s="39"/>
      <c r="B118" s="40"/>
      <c r="C118" s="41"/>
      <c r="D118" s="219" t="s">
        <v>136</v>
      </c>
      <c r="E118" s="41"/>
      <c r="F118" s="220" t="s">
        <v>188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80</v>
      </c>
    </row>
    <row r="119" s="12" customFormat="1">
      <c r="A119" s="12"/>
      <c r="B119" s="225"/>
      <c r="C119" s="226"/>
      <c r="D119" s="219" t="s">
        <v>140</v>
      </c>
      <c r="E119" s="227" t="s">
        <v>19</v>
      </c>
      <c r="F119" s="228" t="s">
        <v>190</v>
      </c>
      <c r="G119" s="226"/>
      <c r="H119" s="229">
        <v>128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5" t="s">
        <v>140</v>
      </c>
      <c r="AU119" s="235" t="s">
        <v>80</v>
      </c>
      <c r="AV119" s="12" t="s">
        <v>82</v>
      </c>
      <c r="AW119" s="12" t="s">
        <v>34</v>
      </c>
      <c r="AX119" s="12" t="s">
        <v>80</v>
      </c>
      <c r="AY119" s="235" t="s">
        <v>128</v>
      </c>
    </row>
    <row r="120" s="2" customFormat="1" ht="16.5" customHeight="1">
      <c r="A120" s="39"/>
      <c r="B120" s="40"/>
      <c r="C120" s="236" t="s">
        <v>191</v>
      </c>
      <c r="D120" s="236" t="s">
        <v>154</v>
      </c>
      <c r="E120" s="237" t="s">
        <v>192</v>
      </c>
      <c r="F120" s="238" t="s">
        <v>193</v>
      </c>
      <c r="G120" s="239" t="s">
        <v>162</v>
      </c>
      <c r="H120" s="240">
        <v>412</v>
      </c>
      <c r="I120" s="241"/>
      <c r="J120" s="242">
        <f>ROUND(I120*H120,2)</f>
        <v>0</v>
      </c>
      <c r="K120" s="238" t="s">
        <v>133</v>
      </c>
      <c r="L120" s="243"/>
      <c r="M120" s="244" t="s">
        <v>19</v>
      </c>
      <c r="N120" s="245" t="s">
        <v>44</v>
      </c>
      <c r="O120" s="85"/>
      <c r="P120" s="215">
        <f>O120*H120</f>
        <v>0</v>
      </c>
      <c r="Q120" s="215">
        <v>0.00123</v>
      </c>
      <c r="R120" s="215">
        <f>Q120*H120</f>
        <v>0.50675999999999999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158</v>
      </c>
      <c r="AT120" s="217" t="s">
        <v>154</v>
      </c>
      <c r="AU120" s="217" t="s">
        <v>80</v>
      </c>
      <c r="AY120" s="18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80</v>
      </c>
      <c r="BK120" s="218">
        <f>ROUND(I120*H120,2)</f>
        <v>0</v>
      </c>
      <c r="BL120" s="18" t="s">
        <v>134</v>
      </c>
      <c r="BM120" s="217" t="s">
        <v>194</v>
      </c>
    </row>
    <row r="121" s="2" customFormat="1">
      <c r="A121" s="39"/>
      <c r="B121" s="40"/>
      <c r="C121" s="41"/>
      <c r="D121" s="219" t="s">
        <v>136</v>
      </c>
      <c r="E121" s="41"/>
      <c r="F121" s="220" t="s">
        <v>193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80</v>
      </c>
    </row>
    <row r="122" s="12" customFormat="1">
      <c r="A122" s="12"/>
      <c r="B122" s="225"/>
      <c r="C122" s="226"/>
      <c r="D122" s="219" t="s">
        <v>140</v>
      </c>
      <c r="E122" s="227" t="s">
        <v>19</v>
      </c>
      <c r="F122" s="228" t="s">
        <v>195</v>
      </c>
      <c r="G122" s="226"/>
      <c r="H122" s="229">
        <v>412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35" t="s">
        <v>140</v>
      </c>
      <c r="AU122" s="235" t="s">
        <v>80</v>
      </c>
      <c r="AV122" s="12" t="s">
        <v>82</v>
      </c>
      <c r="AW122" s="12" t="s">
        <v>34</v>
      </c>
      <c r="AX122" s="12" t="s">
        <v>80</v>
      </c>
      <c r="AY122" s="235" t="s">
        <v>128</v>
      </c>
    </row>
    <row r="123" s="2" customFormat="1" ht="16.5" customHeight="1">
      <c r="A123" s="39"/>
      <c r="B123" s="40"/>
      <c r="C123" s="236" t="s">
        <v>196</v>
      </c>
      <c r="D123" s="236" t="s">
        <v>154</v>
      </c>
      <c r="E123" s="237" t="s">
        <v>197</v>
      </c>
      <c r="F123" s="238" t="s">
        <v>198</v>
      </c>
      <c r="G123" s="239" t="s">
        <v>162</v>
      </c>
      <c r="H123" s="240">
        <v>8</v>
      </c>
      <c r="I123" s="241"/>
      <c r="J123" s="242">
        <f>ROUND(I123*H123,2)</f>
        <v>0</v>
      </c>
      <c r="K123" s="238" t="s">
        <v>133</v>
      </c>
      <c r="L123" s="243"/>
      <c r="M123" s="244" t="s">
        <v>19</v>
      </c>
      <c r="N123" s="245" t="s">
        <v>44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158</v>
      </c>
      <c r="AT123" s="217" t="s">
        <v>154</v>
      </c>
      <c r="AU123" s="217" t="s">
        <v>80</v>
      </c>
      <c r="AY123" s="18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80</v>
      </c>
      <c r="BK123" s="218">
        <f>ROUND(I123*H123,2)</f>
        <v>0</v>
      </c>
      <c r="BL123" s="18" t="s">
        <v>134</v>
      </c>
      <c r="BM123" s="217" t="s">
        <v>199</v>
      </c>
    </row>
    <row r="124" s="2" customFormat="1">
      <c r="A124" s="39"/>
      <c r="B124" s="40"/>
      <c r="C124" s="41"/>
      <c r="D124" s="219" t="s">
        <v>136</v>
      </c>
      <c r="E124" s="41"/>
      <c r="F124" s="220" t="s">
        <v>198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80</v>
      </c>
    </row>
    <row r="125" s="12" customFormat="1">
      <c r="A125" s="12"/>
      <c r="B125" s="225"/>
      <c r="C125" s="226"/>
      <c r="D125" s="219" t="s">
        <v>140</v>
      </c>
      <c r="E125" s="227" t="s">
        <v>19</v>
      </c>
      <c r="F125" s="228" t="s">
        <v>200</v>
      </c>
      <c r="G125" s="226"/>
      <c r="H125" s="229">
        <v>8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5" t="s">
        <v>140</v>
      </c>
      <c r="AU125" s="235" t="s">
        <v>80</v>
      </c>
      <c r="AV125" s="12" t="s">
        <v>82</v>
      </c>
      <c r="AW125" s="12" t="s">
        <v>34</v>
      </c>
      <c r="AX125" s="12" t="s">
        <v>80</v>
      </c>
      <c r="AY125" s="235" t="s">
        <v>128</v>
      </c>
    </row>
    <row r="126" s="2" customFormat="1" ht="16.5" customHeight="1">
      <c r="A126" s="39"/>
      <c r="B126" s="40"/>
      <c r="C126" s="236" t="s">
        <v>201</v>
      </c>
      <c r="D126" s="236" t="s">
        <v>154</v>
      </c>
      <c r="E126" s="237" t="s">
        <v>202</v>
      </c>
      <c r="F126" s="238" t="s">
        <v>203</v>
      </c>
      <c r="G126" s="239" t="s">
        <v>162</v>
      </c>
      <c r="H126" s="240">
        <v>128</v>
      </c>
      <c r="I126" s="241"/>
      <c r="J126" s="242">
        <f>ROUND(I126*H126,2)</f>
        <v>0</v>
      </c>
      <c r="K126" s="238" t="s">
        <v>133</v>
      </c>
      <c r="L126" s="243"/>
      <c r="M126" s="244" t="s">
        <v>19</v>
      </c>
      <c r="N126" s="245" t="s">
        <v>44</v>
      </c>
      <c r="O126" s="85"/>
      <c r="P126" s="215">
        <f>O126*H126</f>
        <v>0</v>
      </c>
      <c r="Q126" s="215">
        <v>0.00019000000000000001</v>
      </c>
      <c r="R126" s="215">
        <f>Q126*H126</f>
        <v>0.024320000000000001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158</v>
      </c>
      <c r="AT126" s="217" t="s">
        <v>154</v>
      </c>
      <c r="AU126" s="217" t="s">
        <v>80</v>
      </c>
      <c r="AY126" s="18" t="s">
        <v>128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80</v>
      </c>
      <c r="BK126" s="218">
        <f>ROUND(I126*H126,2)</f>
        <v>0</v>
      </c>
      <c r="BL126" s="18" t="s">
        <v>134</v>
      </c>
      <c r="BM126" s="217" t="s">
        <v>204</v>
      </c>
    </row>
    <row r="127" s="2" customFormat="1">
      <c r="A127" s="39"/>
      <c r="B127" s="40"/>
      <c r="C127" s="41"/>
      <c r="D127" s="219" t="s">
        <v>136</v>
      </c>
      <c r="E127" s="41"/>
      <c r="F127" s="220" t="s">
        <v>203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80</v>
      </c>
    </row>
    <row r="128" s="12" customFormat="1">
      <c r="A128" s="12"/>
      <c r="B128" s="225"/>
      <c r="C128" s="226"/>
      <c r="D128" s="219" t="s">
        <v>140</v>
      </c>
      <c r="E128" s="227" t="s">
        <v>19</v>
      </c>
      <c r="F128" s="228" t="s">
        <v>190</v>
      </c>
      <c r="G128" s="226"/>
      <c r="H128" s="229">
        <v>128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5" t="s">
        <v>140</v>
      </c>
      <c r="AU128" s="235" t="s">
        <v>80</v>
      </c>
      <c r="AV128" s="12" t="s">
        <v>82</v>
      </c>
      <c r="AW128" s="12" t="s">
        <v>34</v>
      </c>
      <c r="AX128" s="12" t="s">
        <v>80</v>
      </c>
      <c r="AY128" s="235" t="s">
        <v>128</v>
      </c>
    </row>
    <row r="129" s="2" customFormat="1" ht="16.5" customHeight="1">
      <c r="A129" s="39"/>
      <c r="B129" s="40"/>
      <c r="C129" s="236" t="s">
        <v>205</v>
      </c>
      <c r="D129" s="236" t="s">
        <v>154</v>
      </c>
      <c r="E129" s="237" t="s">
        <v>206</v>
      </c>
      <c r="F129" s="238" t="s">
        <v>207</v>
      </c>
      <c r="G129" s="239" t="s">
        <v>162</v>
      </c>
      <c r="H129" s="240">
        <v>2</v>
      </c>
      <c r="I129" s="241"/>
      <c r="J129" s="242">
        <f>ROUND(I129*H129,2)</f>
        <v>0</v>
      </c>
      <c r="K129" s="238" t="s">
        <v>133</v>
      </c>
      <c r="L129" s="243"/>
      <c r="M129" s="244" t="s">
        <v>19</v>
      </c>
      <c r="N129" s="245" t="s">
        <v>44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158</v>
      </c>
      <c r="AT129" s="217" t="s">
        <v>154</v>
      </c>
      <c r="AU129" s="217" t="s">
        <v>80</v>
      </c>
      <c r="AY129" s="18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80</v>
      </c>
      <c r="BK129" s="218">
        <f>ROUND(I129*H129,2)</f>
        <v>0</v>
      </c>
      <c r="BL129" s="18" t="s">
        <v>134</v>
      </c>
      <c r="BM129" s="217" t="s">
        <v>208</v>
      </c>
    </row>
    <row r="130" s="2" customFormat="1">
      <c r="A130" s="39"/>
      <c r="B130" s="40"/>
      <c r="C130" s="41"/>
      <c r="D130" s="219" t="s">
        <v>136</v>
      </c>
      <c r="E130" s="41"/>
      <c r="F130" s="220" t="s">
        <v>207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80</v>
      </c>
    </row>
    <row r="131" s="2" customFormat="1" ht="16.5" customHeight="1">
      <c r="A131" s="39"/>
      <c r="B131" s="40"/>
      <c r="C131" s="206" t="s">
        <v>8</v>
      </c>
      <c r="D131" s="206" t="s">
        <v>129</v>
      </c>
      <c r="E131" s="207" t="s">
        <v>209</v>
      </c>
      <c r="F131" s="208" t="s">
        <v>210</v>
      </c>
      <c r="G131" s="209" t="s">
        <v>162</v>
      </c>
      <c r="H131" s="210">
        <v>4</v>
      </c>
      <c r="I131" s="211"/>
      <c r="J131" s="212">
        <f>ROUND(I131*H131,2)</f>
        <v>0</v>
      </c>
      <c r="K131" s="208" t="s">
        <v>133</v>
      </c>
      <c r="L131" s="45"/>
      <c r="M131" s="213" t="s">
        <v>19</v>
      </c>
      <c r="N131" s="214" t="s">
        <v>44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134</v>
      </c>
      <c r="AT131" s="217" t="s">
        <v>129</v>
      </c>
      <c r="AU131" s="217" t="s">
        <v>80</v>
      </c>
      <c r="AY131" s="18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80</v>
      </c>
      <c r="BK131" s="218">
        <f>ROUND(I131*H131,2)</f>
        <v>0</v>
      </c>
      <c r="BL131" s="18" t="s">
        <v>134</v>
      </c>
      <c r="BM131" s="217" t="s">
        <v>211</v>
      </c>
    </row>
    <row r="132" s="2" customFormat="1">
      <c r="A132" s="39"/>
      <c r="B132" s="40"/>
      <c r="C132" s="41"/>
      <c r="D132" s="219" t="s">
        <v>136</v>
      </c>
      <c r="E132" s="41"/>
      <c r="F132" s="220" t="s">
        <v>212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80</v>
      </c>
    </row>
    <row r="133" s="2" customFormat="1">
      <c r="A133" s="39"/>
      <c r="B133" s="40"/>
      <c r="C133" s="41"/>
      <c r="D133" s="219" t="s">
        <v>138</v>
      </c>
      <c r="E133" s="41"/>
      <c r="F133" s="224" t="s">
        <v>213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80</v>
      </c>
    </row>
    <row r="134" s="2" customFormat="1" ht="16.5" customHeight="1">
      <c r="A134" s="39"/>
      <c r="B134" s="40"/>
      <c r="C134" s="206" t="s">
        <v>214</v>
      </c>
      <c r="D134" s="206" t="s">
        <v>129</v>
      </c>
      <c r="E134" s="207" t="s">
        <v>215</v>
      </c>
      <c r="F134" s="208" t="s">
        <v>216</v>
      </c>
      <c r="G134" s="209" t="s">
        <v>162</v>
      </c>
      <c r="H134" s="210">
        <v>16</v>
      </c>
      <c r="I134" s="211"/>
      <c r="J134" s="212">
        <f>ROUND(I134*H134,2)</f>
        <v>0</v>
      </c>
      <c r="K134" s="208" t="s">
        <v>133</v>
      </c>
      <c r="L134" s="45"/>
      <c r="M134" s="213" t="s">
        <v>19</v>
      </c>
      <c r="N134" s="214" t="s">
        <v>44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134</v>
      </c>
      <c r="AT134" s="217" t="s">
        <v>129</v>
      </c>
      <c r="AU134" s="217" t="s">
        <v>80</v>
      </c>
      <c r="AY134" s="18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80</v>
      </c>
      <c r="BK134" s="218">
        <f>ROUND(I134*H134,2)</f>
        <v>0</v>
      </c>
      <c r="BL134" s="18" t="s">
        <v>134</v>
      </c>
      <c r="BM134" s="217" t="s">
        <v>217</v>
      </c>
    </row>
    <row r="135" s="2" customFormat="1">
      <c r="A135" s="39"/>
      <c r="B135" s="40"/>
      <c r="C135" s="41"/>
      <c r="D135" s="219" t="s">
        <v>136</v>
      </c>
      <c r="E135" s="41"/>
      <c r="F135" s="220" t="s">
        <v>218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80</v>
      </c>
    </row>
    <row r="136" s="2" customFormat="1">
      <c r="A136" s="39"/>
      <c r="B136" s="40"/>
      <c r="C136" s="41"/>
      <c r="D136" s="219" t="s">
        <v>138</v>
      </c>
      <c r="E136" s="41"/>
      <c r="F136" s="224" t="s">
        <v>219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80</v>
      </c>
    </row>
    <row r="137" s="2" customFormat="1" ht="16.5" customHeight="1">
      <c r="A137" s="39"/>
      <c r="B137" s="40"/>
      <c r="C137" s="236" t="s">
        <v>220</v>
      </c>
      <c r="D137" s="236" t="s">
        <v>154</v>
      </c>
      <c r="E137" s="237" t="s">
        <v>221</v>
      </c>
      <c r="F137" s="238" t="s">
        <v>222</v>
      </c>
      <c r="G137" s="239" t="s">
        <v>162</v>
      </c>
      <c r="H137" s="240">
        <v>8</v>
      </c>
      <c r="I137" s="241"/>
      <c r="J137" s="242">
        <f>ROUND(I137*H137,2)</f>
        <v>0</v>
      </c>
      <c r="K137" s="238" t="s">
        <v>133</v>
      </c>
      <c r="L137" s="243"/>
      <c r="M137" s="244" t="s">
        <v>19</v>
      </c>
      <c r="N137" s="245" t="s">
        <v>44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158</v>
      </c>
      <c r="AT137" s="217" t="s">
        <v>154</v>
      </c>
      <c r="AU137" s="217" t="s">
        <v>80</v>
      </c>
      <c r="AY137" s="18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80</v>
      </c>
      <c r="BK137" s="218">
        <f>ROUND(I137*H137,2)</f>
        <v>0</v>
      </c>
      <c r="BL137" s="18" t="s">
        <v>134</v>
      </c>
      <c r="BM137" s="217" t="s">
        <v>223</v>
      </c>
    </row>
    <row r="138" s="2" customFormat="1">
      <c r="A138" s="39"/>
      <c r="B138" s="40"/>
      <c r="C138" s="41"/>
      <c r="D138" s="219" t="s">
        <v>136</v>
      </c>
      <c r="E138" s="41"/>
      <c r="F138" s="220" t="s">
        <v>222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136</v>
      </c>
      <c r="AU138" s="18" t="s">
        <v>80</v>
      </c>
    </row>
    <row r="139" s="2" customFormat="1" ht="16.5" customHeight="1">
      <c r="A139" s="39"/>
      <c r="B139" s="40"/>
      <c r="C139" s="236" t="s">
        <v>224</v>
      </c>
      <c r="D139" s="236" t="s">
        <v>154</v>
      </c>
      <c r="E139" s="237" t="s">
        <v>225</v>
      </c>
      <c r="F139" s="238" t="s">
        <v>226</v>
      </c>
      <c r="G139" s="239" t="s">
        <v>162</v>
      </c>
      <c r="H139" s="240">
        <v>16</v>
      </c>
      <c r="I139" s="241"/>
      <c r="J139" s="242">
        <f>ROUND(I139*H139,2)</f>
        <v>0</v>
      </c>
      <c r="K139" s="238" t="s">
        <v>133</v>
      </c>
      <c r="L139" s="243"/>
      <c r="M139" s="244" t="s">
        <v>19</v>
      </c>
      <c r="N139" s="245" t="s">
        <v>44</v>
      </c>
      <c r="O139" s="85"/>
      <c r="P139" s="215">
        <f>O139*H139</f>
        <v>0</v>
      </c>
      <c r="Q139" s="215">
        <v>0.00052999999999999998</v>
      </c>
      <c r="R139" s="215">
        <f>Q139*H139</f>
        <v>0.0084799999999999997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158</v>
      </c>
      <c r="AT139" s="217" t="s">
        <v>154</v>
      </c>
      <c r="AU139" s="217" t="s">
        <v>80</v>
      </c>
      <c r="AY139" s="18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80</v>
      </c>
      <c r="BK139" s="218">
        <f>ROUND(I139*H139,2)</f>
        <v>0</v>
      </c>
      <c r="BL139" s="18" t="s">
        <v>134</v>
      </c>
      <c r="BM139" s="217" t="s">
        <v>227</v>
      </c>
    </row>
    <row r="140" s="2" customFormat="1">
      <c r="A140" s="39"/>
      <c r="B140" s="40"/>
      <c r="C140" s="41"/>
      <c r="D140" s="219" t="s">
        <v>136</v>
      </c>
      <c r="E140" s="41"/>
      <c r="F140" s="220" t="s">
        <v>226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80</v>
      </c>
    </row>
    <row r="141" s="2" customFormat="1" ht="16.5" customHeight="1">
      <c r="A141" s="39"/>
      <c r="B141" s="40"/>
      <c r="C141" s="236" t="s">
        <v>228</v>
      </c>
      <c r="D141" s="236" t="s">
        <v>154</v>
      </c>
      <c r="E141" s="237" t="s">
        <v>229</v>
      </c>
      <c r="F141" s="238" t="s">
        <v>230</v>
      </c>
      <c r="G141" s="239" t="s">
        <v>162</v>
      </c>
      <c r="H141" s="240">
        <v>16</v>
      </c>
      <c r="I141" s="241"/>
      <c r="J141" s="242">
        <f>ROUND(I141*H141,2)</f>
        <v>0</v>
      </c>
      <c r="K141" s="238" t="s">
        <v>133</v>
      </c>
      <c r="L141" s="243"/>
      <c r="M141" s="244" t="s">
        <v>19</v>
      </c>
      <c r="N141" s="245" t="s">
        <v>44</v>
      </c>
      <c r="O141" s="85"/>
      <c r="P141" s="215">
        <f>O141*H141</f>
        <v>0</v>
      </c>
      <c r="Q141" s="215">
        <v>0.00012</v>
      </c>
      <c r="R141" s="215">
        <f>Q141*H141</f>
        <v>0.0019200000000000001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158</v>
      </c>
      <c r="AT141" s="217" t="s">
        <v>154</v>
      </c>
      <c r="AU141" s="217" t="s">
        <v>80</v>
      </c>
      <c r="AY141" s="18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80</v>
      </c>
      <c r="BK141" s="218">
        <f>ROUND(I141*H141,2)</f>
        <v>0</v>
      </c>
      <c r="BL141" s="18" t="s">
        <v>134</v>
      </c>
      <c r="BM141" s="217" t="s">
        <v>231</v>
      </c>
    </row>
    <row r="142" s="2" customFormat="1">
      <c r="A142" s="39"/>
      <c r="B142" s="40"/>
      <c r="C142" s="41"/>
      <c r="D142" s="219" t="s">
        <v>136</v>
      </c>
      <c r="E142" s="41"/>
      <c r="F142" s="220" t="s">
        <v>230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80</v>
      </c>
    </row>
    <row r="143" s="2" customFormat="1" ht="16.5" customHeight="1">
      <c r="A143" s="39"/>
      <c r="B143" s="40"/>
      <c r="C143" s="236" t="s">
        <v>232</v>
      </c>
      <c r="D143" s="236" t="s">
        <v>154</v>
      </c>
      <c r="E143" s="237" t="s">
        <v>233</v>
      </c>
      <c r="F143" s="238" t="s">
        <v>234</v>
      </c>
      <c r="G143" s="239" t="s">
        <v>162</v>
      </c>
      <c r="H143" s="240">
        <v>544</v>
      </c>
      <c r="I143" s="241"/>
      <c r="J143" s="242">
        <f>ROUND(I143*H143,2)</f>
        <v>0</v>
      </c>
      <c r="K143" s="238" t="s">
        <v>133</v>
      </c>
      <c r="L143" s="243"/>
      <c r="M143" s="244" t="s">
        <v>19</v>
      </c>
      <c r="N143" s="245" t="s">
        <v>44</v>
      </c>
      <c r="O143" s="85"/>
      <c r="P143" s="215">
        <f>O143*H143</f>
        <v>0</v>
      </c>
      <c r="Q143" s="215">
        <v>9.0000000000000006E-05</v>
      </c>
      <c r="R143" s="215">
        <f>Q143*H143</f>
        <v>0.048960000000000004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158</v>
      </c>
      <c r="AT143" s="217" t="s">
        <v>154</v>
      </c>
      <c r="AU143" s="217" t="s">
        <v>80</v>
      </c>
      <c r="AY143" s="18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80</v>
      </c>
      <c r="BK143" s="218">
        <f>ROUND(I143*H143,2)</f>
        <v>0</v>
      </c>
      <c r="BL143" s="18" t="s">
        <v>134</v>
      </c>
      <c r="BM143" s="217" t="s">
        <v>235</v>
      </c>
    </row>
    <row r="144" s="2" customFormat="1">
      <c r="A144" s="39"/>
      <c r="B144" s="40"/>
      <c r="C144" s="41"/>
      <c r="D144" s="219" t="s">
        <v>136</v>
      </c>
      <c r="E144" s="41"/>
      <c r="F144" s="220" t="s">
        <v>234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80</v>
      </c>
    </row>
    <row r="145" s="12" customFormat="1">
      <c r="A145" s="12"/>
      <c r="B145" s="225"/>
      <c r="C145" s="226"/>
      <c r="D145" s="219" t="s">
        <v>140</v>
      </c>
      <c r="E145" s="227" t="s">
        <v>19</v>
      </c>
      <c r="F145" s="228" t="s">
        <v>236</v>
      </c>
      <c r="G145" s="226"/>
      <c r="H145" s="229">
        <v>32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5" t="s">
        <v>140</v>
      </c>
      <c r="AU145" s="235" t="s">
        <v>80</v>
      </c>
      <c r="AV145" s="12" t="s">
        <v>82</v>
      </c>
      <c r="AW145" s="12" t="s">
        <v>34</v>
      </c>
      <c r="AX145" s="12" t="s">
        <v>73</v>
      </c>
      <c r="AY145" s="235" t="s">
        <v>128</v>
      </c>
    </row>
    <row r="146" s="12" customFormat="1">
      <c r="A146" s="12"/>
      <c r="B146" s="225"/>
      <c r="C146" s="226"/>
      <c r="D146" s="219" t="s">
        <v>140</v>
      </c>
      <c r="E146" s="227" t="s">
        <v>19</v>
      </c>
      <c r="F146" s="228" t="s">
        <v>237</v>
      </c>
      <c r="G146" s="226"/>
      <c r="H146" s="229">
        <v>512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140</v>
      </c>
      <c r="AU146" s="235" t="s">
        <v>80</v>
      </c>
      <c r="AV146" s="12" t="s">
        <v>82</v>
      </c>
      <c r="AW146" s="12" t="s">
        <v>34</v>
      </c>
      <c r="AX146" s="12" t="s">
        <v>73</v>
      </c>
      <c r="AY146" s="235" t="s">
        <v>128</v>
      </c>
    </row>
    <row r="147" s="13" customFormat="1">
      <c r="A147" s="13"/>
      <c r="B147" s="246"/>
      <c r="C147" s="247"/>
      <c r="D147" s="219" t="s">
        <v>140</v>
      </c>
      <c r="E147" s="248" t="s">
        <v>19</v>
      </c>
      <c r="F147" s="249" t="s">
        <v>238</v>
      </c>
      <c r="G147" s="247"/>
      <c r="H147" s="250">
        <v>544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140</v>
      </c>
      <c r="AU147" s="256" t="s">
        <v>80</v>
      </c>
      <c r="AV147" s="13" t="s">
        <v>134</v>
      </c>
      <c r="AW147" s="13" t="s">
        <v>34</v>
      </c>
      <c r="AX147" s="13" t="s">
        <v>80</v>
      </c>
      <c r="AY147" s="256" t="s">
        <v>128</v>
      </c>
    </row>
    <row r="148" s="2" customFormat="1" ht="16.5" customHeight="1">
      <c r="A148" s="39"/>
      <c r="B148" s="40"/>
      <c r="C148" s="206" t="s">
        <v>7</v>
      </c>
      <c r="D148" s="206" t="s">
        <v>129</v>
      </c>
      <c r="E148" s="207" t="s">
        <v>239</v>
      </c>
      <c r="F148" s="208" t="s">
        <v>240</v>
      </c>
      <c r="G148" s="209" t="s">
        <v>162</v>
      </c>
      <c r="H148" s="210">
        <v>528</v>
      </c>
      <c r="I148" s="211"/>
      <c r="J148" s="212">
        <f>ROUND(I148*H148,2)</f>
        <v>0</v>
      </c>
      <c r="K148" s="208" t="s">
        <v>133</v>
      </c>
      <c r="L148" s="45"/>
      <c r="M148" s="213" t="s">
        <v>19</v>
      </c>
      <c r="N148" s="214" t="s">
        <v>44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134</v>
      </c>
      <c r="AT148" s="217" t="s">
        <v>129</v>
      </c>
      <c r="AU148" s="217" t="s">
        <v>80</v>
      </c>
      <c r="AY148" s="18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80</v>
      </c>
      <c r="BK148" s="218">
        <f>ROUND(I148*H148,2)</f>
        <v>0</v>
      </c>
      <c r="BL148" s="18" t="s">
        <v>134</v>
      </c>
      <c r="BM148" s="217" t="s">
        <v>241</v>
      </c>
    </row>
    <row r="149" s="2" customFormat="1">
      <c r="A149" s="39"/>
      <c r="B149" s="40"/>
      <c r="C149" s="41"/>
      <c r="D149" s="219" t="s">
        <v>136</v>
      </c>
      <c r="E149" s="41"/>
      <c r="F149" s="220" t="s">
        <v>242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80</v>
      </c>
    </row>
    <row r="150" s="12" customFormat="1">
      <c r="A150" s="12"/>
      <c r="B150" s="225"/>
      <c r="C150" s="226"/>
      <c r="D150" s="219" t="s">
        <v>140</v>
      </c>
      <c r="E150" s="227" t="s">
        <v>19</v>
      </c>
      <c r="F150" s="228" t="s">
        <v>243</v>
      </c>
      <c r="G150" s="226"/>
      <c r="H150" s="229">
        <v>528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140</v>
      </c>
      <c r="AU150" s="235" t="s">
        <v>80</v>
      </c>
      <c r="AV150" s="12" t="s">
        <v>82</v>
      </c>
      <c r="AW150" s="12" t="s">
        <v>34</v>
      </c>
      <c r="AX150" s="12" t="s">
        <v>80</v>
      </c>
      <c r="AY150" s="235" t="s">
        <v>128</v>
      </c>
    </row>
    <row r="151" s="2" customFormat="1" ht="16.5" customHeight="1">
      <c r="A151" s="39"/>
      <c r="B151" s="40"/>
      <c r="C151" s="206" t="s">
        <v>244</v>
      </c>
      <c r="D151" s="206" t="s">
        <v>129</v>
      </c>
      <c r="E151" s="207" t="s">
        <v>245</v>
      </c>
      <c r="F151" s="208" t="s">
        <v>246</v>
      </c>
      <c r="G151" s="209" t="s">
        <v>162</v>
      </c>
      <c r="H151" s="210">
        <v>128</v>
      </c>
      <c r="I151" s="211"/>
      <c r="J151" s="212">
        <f>ROUND(I151*H151,2)</f>
        <v>0</v>
      </c>
      <c r="K151" s="208" t="s">
        <v>133</v>
      </c>
      <c r="L151" s="45"/>
      <c r="M151" s="213" t="s">
        <v>19</v>
      </c>
      <c r="N151" s="214" t="s">
        <v>44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134</v>
      </c>
      <c r="AT151" s="217" t="s">
        <v>129</v>
      </c>
      <c r="AU151" s="217" t="s">
        <v>80</v>
      </c>
      <c r="AY151" s="18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80</v>
      </c>
      <c r="BK151" s="218">
        <f>ROUND(I151*H151,2)</f>
        <v>0</v>
      </c>
      <c r="BL151" s="18" t="s">
        <v>134</v>
      </c>
      <c r="BM151" s="217" t="s">
        <v>247</v>
      </c>
    </row>
    <row r="152" s="2" customFormat="1">
      <c r="A152" s="39"/>
      <c r="B152" s="40"/>
      <c r="C152" s="41"/>
      <c r="D152" s="219" t="s">
        <v>136</v>
      </c>
      <c r="E152" s="41"/>
      <c r="F152" s="220" t="s">
        <v>248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80</v>
      </c>
    </row>
    <row r="153" s="12" customFormat="1">
      <c r="A153" s="12"/>
      <c r="B153" s="225"/>
      <c r="C153" s="226"/>
      <c r="D153" s="219" t="s">
        <v>140</v>
      </c>
      <c r="E153" s="227" t="s">
        <v>19</v>
      </c>
      <c r="F153" s="228" t="s">
        <v>249</v>
      </c>
      <c r="G153" s="226"/>
      <c r="H153" s="229">
        <v>128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140</v>
      </c>
      <c r="AU153" s="235" t="s">
        <v>80</v>
      </c>
      <c r="AV153" s="12" t="s">
        <v>82</v>
      </c>
      <c r="AW153" s="12" t="s">
        <v>34</v>
      </c>
      <c r="AX153" s="12" t="s">
        <v>80</v>
      </c>
      <c r="AY153" s="235" t="s">
        <v>128</v>
      </c>
    </row>
    <row r="154" s="2" customFormat="1" ht="16.5" customHeight="1">
      <c r="A154" s="39"/>
      <c r="B154" s="40"/>
      <c r="C154" s="206" t="s">
        <v>250</v>
      </c>
      <c r="D154" s="206" t="s">
        <v>129</v>
      </c>
      <c r="E154" s="207" t="s">
        <v>251</v>
      </c>
      <c r="F154" s="208" t="s">
        <v>252</v>
      </c>
      <c r="G154" s="209" t="s">
        <v>162</v>
      </c>
      <c r="H154" s="210">
        <v>128</v>
      </c>
      <c r="I154" s="211"/>
      <c r="J154" s="212">
        <f>ROUND(I154*H154,2)</f>
        <v>0</v>
      </c>
      <c r="K154" s="208" t="s">
        <v>133</v>
      </c>
      <c r="L154" s="45"/>
      <c r="M154" s="213" t="s">
        <v>19</v>
      </c>
      <c r="N154" s="214" t="s">
        <v>44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134</v>
      </c>
      <c r="AT154" s="217" t="s">
        <v>129</v>
      </c>
      <c r="AU154" s="217" t="s">
        <v>80</v>
      </c>
      <c r="AY154" s="18" t="s">
        <v>128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80</v>
      </c>
      <c r="BK154" s="218">
        <f>ROUND(I154*H154,2)</f>
        <v>0</v>
      </c>
      <c r="BL154" s="18" t="s">
        <v>134</v>
      </c>
      <c r="BM154" s="217" t="s">
        <v>253</v>
      </c>
    </row>
    <row r="155" s="2" customFormat="1">
      <c r="A155" s="39"/>
      <c r="B155" s="40"/>
      <c r="C155" s="41"/>
      <c r="D155" s="219" t="s">
        <v>136</v>
      </c>
      <c r="E155" s="41"/>
      <c r="F155" s="220" t="s">
        <v>254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80</v>
      </c>
    </row>
    <row r="156" s="2" customFormat="1" ht="16.5" customHeight="1">
      <c r="A156" s="39"/>
      <c r="B156" s="40"/>
      <c r="C156" s="206" t="s">
        <v>255</v>
      </c>
      <c r="D156" s="206" t="s">
        <v>129</v>
      </c>
      <c r="E156" s="207" t="s">
        <v>256</v>
      </c>
      <c r="F156" s="208" t="s">
        <v>257</v>
      </c>
      <c r="G156" s="209" t="s">
        <v>162</v>
      </c>
      <c r="H156" s="210">
        <v>64</v>
      </c>
      <c r="I156" s="211"/>
      <c r="J156" s="212">
        <f>ROUND(I156*H156,2)</f>
        <v>0</v>
      </c>
      <c r="K156" s="208" t="s">
        <v>133</v>
      </c>
      <c r="L156" s="45"/>
      <c r="M156" s="213" t="s">
        <v>19</v>
      </c>
      <c r="N156" s="214" t="s">
        <v>44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134</v>
      </c>
      <c r="AT156" s="217" t="s">
        <v>129</v>
      </c>
      <c r="AU156" s="217" t="s">
        <v>80</v>
      </c>
      <c r="AY156" s="18" t="s">
        <v>128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80</v>
      </c>
      <c r="BK156" s="218">
        <f>ROUND(I156*H156,2)</f>
        <v>0</v>
      </c>
      <c r="BL156" s="18" t="s">
        <v>134</v>
      </c>
      <c r="BM156" s="217" t="s">
        <v>258</v>
      </c>
    </row>
    <row r="157" s="2" customFormat="1">
      <c r="A157" s="39"/>
      <c r="B157" s="40"/>
      <c r="C157" s="41"/>
      <c r="D157" s="219" t="s">
        <v>136</v>
      </c>
      <c r="E157" s="41"/>
      <c r="F157" s="220" t="s">
        <v>259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80</v>
      </c>
    </row>
    <row r="158" s="2" customFormat="1">
      <c r="A158" s="39"/>
      <c r="B158" s="40"/>
      <c r="C158" s="41"/>
      <c r="D158" s="219" t="s">
        <v>138</v>
      </c>
      <c r="E158" s="41"/>
      <c r="F158" s="224" t="s">
        <v>260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80</v>
      </c>
    </row>
    <row r="159" s="12" customFormat="1">
      <c r="A159" s="12"/>
      <c r="B159" s="225"/>
      <c r="C159" s="226"/>
      <c r="D159" s="219" t="s">
        <v>140</v>
      </c>
      <c r="E159" s="227" t="s">
        <v>19</v>
      </c>
      <c r="F159" s="228" t="s">
        <v>261</v>
      </c>
      <c r="G159" s="226"/>
      <c r="H159" s="229">
        <v>64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140</v>
      </c>
      <c r="AU159" s="235" t="s">
        <v>80</v>
      </c>
      <c r="AV159" s="12" t="s">
        <v>82</v>
      </c>
      <c r="AW159" s="12" t="s">
        <v>34</v>
      </c>
      <c r="AX159" s="12" t="s">
        <v>80</v>
      </c>
      <c r="AY159" s="235" t="s">
        <v>128</v>
      </c>
    </row>
    <row r="160" s="2" customFormat="1" ht="16.5" customHeight="1">
      <c r="A160" s="39"/>
      <c r="B160" s="40"/>
      <c r="C160" s="206" t="s">
        <v>262</v>
      </c>
      <c r="D160" s="206" t="s">
        <v>129</v>
      </c>
      <c r="E160" s="207" t="s">
        <v>263</v>
      </c>
      <c r="F160" s="208" t="s">
        <v>264</v>
      </c>
      <c r="G160" s="209" t="s">
        <v>162</v>
      </c>
      <c r="H160" s="210">
        <v>528</v>
      </c>
      <c r="I160" s="211"/>
      <c r="J160" s="212">
        <f>ROUND(I160*H160,2)</f>
        <v>0</v>
      </c>
      <c r="K160" s="208" t="s">
        <v>133</v>
      </c>
      <c r="L160" s="45"/>
      <c r="M160" s="213" t="s">
        <v>19</v>
      </c>
      <c r="N160" s="214" t="s">
        <v>44</v>
      </c>
      <c r="O160" s="85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134</v>
      </c>
      <c r="AT160" s="217" t="s">
        <v>129</v>
      </c>
      <c r="AU160" s="217" t="s">
        <v>80</v>
      </c>
      <c r="AY160" s="18" t="s">
        <v>128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80</v>
      </c>
      <c r="BK160" s="218">
        <f>ROUND(I160*H160,2)</f>
        <v>0</v>
      </c>
      <c r="BL160" s="18" t="s">
        <v>134</v>
      </c>
      <c r="BM160" s="217" t="s">
        <v>265</v>
      </c>
    </row>
    <row r="161" s="2" customFormat="1">
      <c r="A161" s="39"/>
      <c r="B161" s="40"/>
      <c r="C161" s="41"/>
      <c r="D161" s="219" t="s">
        <v>136</v>
      </c>
      <c r="E161" s="41"/>
      <c r="F161" s="220" t="s">
        <v>266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80</v>
      </c>
    </row>
    <row r="162" s="12" customFormat="1">
      <c r="A162" s="12"/>
      <c r="B162" s="225"/>
      <c r="C162" s="226"/>
      <c r="D162" s="219" t="s">
        <v>140</v>
      </c>
      <c r="E162" s="227" t="s">
        <v>19</v>
      </c>
      <c r="F162" s="228" t="s">
        <v>243</v>
      </c>
      <c r="G162" s="226"/>
      <c r="H162" s="229">
        <v>528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5" t="s">
        <v>140</v>
      </c>
      <c r="AU162" s="235" t="s">
        <v>80</v>
      </c>
      <c r="AV162" s="12" t="s">
        <v>82</v>
      </c>
      <c r="AW162" s="12" t="s">
        <v>34</v>
      </c>
      <c r="AX162" s="12" t="s">
        <v>80</v>
      </c>
      <c r="AY162" s="235" t="s">
        <v>128</v>
      </c>
    </row>
    <row r="163" s="2" customFormat="1" ht="16.5" customHeight="1">
      <c r="A163" s="39"/>
      <c r="B163" s="40"/>
      <c r="C163" s="236" t="s">
        <v>267</v>
      </c>
      <c r="D163" s="236" t="s">
        <v>154</v>
      </c>
      <c r="E163" s="237" t="s">
        <v>268</v>
      </c>
      <c r="F163" s="238" t="s">
        <v>269</v>
      </c>
      <c r="G163" s="239" t="s">
        <v>162</v>
      </c>
      <c r="H163" s="240">
        <v>868</v>
      </c>
      <c r="I163" s="241"/>
      <c r="J163" s="242">
        <f>ROUND(I163*H163,2)</f>
        <v>0</v>
      </c>
      <c r="K163" s="238" t="s">
        <v>133</v>
      </c>
      <c r="L163" s="243"/>
      <c r="M163" s="244" t="s">
        <v>19</v>
      </c>
      <c r="N163" s="245" t="s">
        <v>44</v>
      </c>
      <c r="O163" s="85"/>
      <c r="P163" s="215">
        <f>O163*H163</f>
        <v>0</v>
      </c>
      <c r="Q163" s="215">
        <v>0.00051999999999999995</v>
      </c>
      <c r="R163" s="215">
        <f>Q163*H163</f>
        <v>0.45135999999999998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158</v>
      </c>
      <c r="AT163" s="217" t="s">
        <v>154</v>
      </c>
      <c r="AU163" s="217" t="s">
        <v>80</v>
      </c>
      <c r="AY163" s="18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80</v>
      </c>
      <c r="BK163" s="218">
        <f>ROUND(I163*H163,2)</f>
        <v>0</v>
      </c>
      <c r="BL163" s="18" t="s">
        <v>134</v>
      </c>
      <c r="BM163" s="217" t="s">
        <v>270</v>
      </c>
    </row>
    <row r="164" s="2" customFormat="1">
      <c r="A164" s="39"/>
      <c r="B164" s="40"/>
      <c r="C164" s="41"/>
      <c r="D164" s="219" t="s">
        <v>136</v>
      </c>
      <c r="E164" s="41"/>
      <c r="F164" s="220" t="s">
        <v>269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80</v>
      </c>
    </row>
    <row r="165" s="12" customFormat="1">
      <c r="A165" s="12"/>
      <c r="B165" s="225"/>
      <c r="C165" s="226"/>
      <c r="D165" s="219" t="s">
        <v>140</v>
      </c>
      <c r="E165" s="227" t="s">
        <v>19</v>
      </c>
      <c r="F165" s="228" t="s">
        <v>271</v>
      </c>
      <c r="G165" s="226"/>
      <c r="H165" s="229">
        <v>512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5" t="s">
        <v>140</v>
      </c>
      <c r="AU165" s="235" t="s">
        <v>80</v>
      </c>
      <c r="AV165" s="12" t="s">
        <v>82</v>
      </c>
      <c r="AW165" s="12" t="s">
        <v>34</v>
      </c>
      <c r="AX165" s="12" t="s">
        <v>73</v>
      </c>
      <c r="AY165" s="235" t="s">
        <v>128</v>
      </c>
    </row>
    <row r="166" s="12" customFormat="1">
      <c r="A166" s="12"/>
      <c r="B166" s="225"/>
      <c r="C166" s="226"/>
      <c r="D166" s="219" t="s">
        <v>140</v>
      </c>
      <c r="E166" s="227" t="s">
        <v>19</v>
      </c>
      <c r="F166" s="228" t="s">
        <v>272</v>
      </c>
      <c r="G166" s="226"/>
      <c r="H166" s="229">
        <v>356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5" t="s">
        <v>140</v>
      </c>
      <c r="AU166" s="235" t="s">
        <v>80</v>
      </c>
      <c r="AV166" s="12" t="s">
        <v>82</v>
      </c>
      <c r="AW166" s="12" t="s">
        <v>34</v>
      </c>
      <c r="AX166" s="12" t="s">
        <v>73</v>
      </c>
      <c r="AY166" s="235" t="s">
        <v>128</v>
      </c>
    </row>
    <row r="167" s="13" customFormat="1">
      <c r="A167" s="13"/>
      <c r="B167" s="246"/>
      <c r="C167" s="247"/>
      <c r="D167" s="219" t="s">
        <v>140</v>
      </c>
      <c r="E167" s="248" t="s">
        <v>19</v>
      </c>
      <c r="F167" s="249" t="s">
        <v>238</v>
      </c>
      <c r="G167" s="247"/>
      <c r="H167" s="250">
        <v>868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140</v>
      </c>
      <c r="AU167" s="256" t="s">
        <v>80</v>
      </c>
      <c r="AV167" s="13" t="s">
        <v>134</v>
      </c>
      <c r="AW167" s="13" t="s">
        <v>34</v>
      </c>
      <c r="AX167" s="13" t="s">
        <v>80</v>
      </c>
      <c r="AY167" s="256" t="s">
        <v>128</v>
      </c>
    </row>
    <row r="168" s="2" customFormat="1" ht="16.5" customHeight="1">
      <c r="A168" s="39"/>
      <c r="B168" s="40"/>
      <c r="C168" s="206" t="s">
        <v>273</v>
      </c>
      <c r="D168" s="206" t="s">
        <v>129</v>
      </c>
      <c r="E168" s="207" t="s">
        <v>274</v>
      </c>
      <c r="F168" s="208" t="s">
        <v>275</v>
      </c>
      <c r="G168" s="209" t="s">
        <v>132</v>
      </c>
      <c r="H168" s="210">
        <v>0.11</v>
      </c>
      <c r="I168" s="211"/>
      <c r="J168" s="212">
        <f>ROUND(I168*H168,2)</f>
        <v>0</v>
      </c>
      <c r="K168" s="208" t="s">
        <v>133</v>
      </c>
      <c r="L168" s="45"/>
      <c r="M168" s="213" t="s">
        <v>19</v>
      </c>
      <c r="N168" s="214" t="s">
        <v>44</v>
      </c>
      <c r="O168" s="85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134</v>
      </c>
      <c r="AT168" s="217" t="s">
        <v>129</v>
      </c>
      <c r="AU168" s="217" t="s">
        <v>80</v>
      </c>
      <c r="AY168" s="18" t="s">
        <v>128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80</v>
      </c>
      <c r="BK168" s="218">
        <f>ROUND(I168*H168,2)</f>
        <v>0</v>
      </c>
      <c r="BL168" s="18" t="s">
        <v>134</v>
      </c>
      <c r="BM168" s="217" t="s">
        <v>276</v>
      </c>
    </row>
    <row r="169" s="2" customFormat="1">
      <c r="A169" s="39"/>
      <c r="B169" s="40"/>
      <c r="C169" s="41"/>
      <c r="D169" s="219" t="s">
        <v>136</v>
      </c>
      <c r="E169" s="41"/>
      <c r="F169" s="220" t="s">
        <v>277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80</v>
      </c>
    </row>
    <row r="170" s="2" customFormat="1">
      <c r="A170" s="39"/>
      <c r="B170" s="40"/>
      <c r="C170" s="41"/>
      <c r="D170" s="219" t="s">
        <v>138</v>
      </c>
      <c r="E170" s="41"/>
      <c r="F170" s="224" t="s">
        <v>139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138</v>
      </c>
      <c r="AU170" s="18" t="s">
        <v>80</v>
      </c>
    </row>
    <row r="171" s="2" customFormat="1" ht="16.5" customHeight="1">
      <c r="A171" s="39"/>
      <c r="B171" s="40"/>
      <c r="C171" s="206" t="s">
        <v>278</v>
      </c>
      <c r="D171" s="206" t="s">
        <v>129</v>
      </c>
      <c r="E171" s="207" t="s">
        <v>279</v>
      </c>
      <c r="F171" s="208" t="s">
        <v>280</v>
      </c>
      <c r="G171" s="209" t="s">
        <v>157</v>
      </c>
      <c r="H171" s="210">
        <v>5.8799999999999999</v>
      </c>
      <c r="I171" s="211"/>
      <c r="J171" s="212">
        <f>ROUND(I171*H171,2)</f>
        <v>0</v>
      </c>
      <c r="K171" s="208" t="s">
        <v>133</v>
      </c>
      <c r="L171" s="45"/>
      <c r="M171" s="213" t="s">
        <v>19</v>
      </c>
      <c r="N171" s="214" t="s">
        <v>44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134</v>
      </c>
      <c r="AT171" s="217" t="s">
        <v>129</v>
      </c>
      <c r="AU171" s="217" t="s">
        <v>80</v>
      </c>
      <c r="AY171" s="18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80</v>
      </c>
      <c r="BK171" s="218">
        <f>ROUND(I171*H171,2)</f>
        <v>0</v>
      </c>
      <c r="BL171" s="18" t="s">
        <v>134</v>
      </c>
      <c r="BM171" s="217" t="s">
        <v>281</v>
      </c>
    </row>
    <row r="172" s="2" customFormat="1">
      <c r="A172" s="39"/>
      <c r="B172" s="40"/>
      <c r="C172" s="41"/>
      <c r="D172" s="219" t="s">
        <v>136</v>
      </c>
      <c r="E172" s="41"/>
      <c r="F172" s="220" t="s">
        <v>282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80</v>
      </c>
    </row>
    <row r="173" s="12" customFormat="1">
      <c r="A173" s="12"/>
      <c r="B173" s="225"/>
      <c r="C173" s="226"/>
      <c r="D173" s="219" t="s">
        <v>140</v>
      </c>
      <c r="E173" s="227" t="s">
        <v>19</v>
      </c>
      <c r="F173" s="228" t="s">
        <v>283</v>
      </c>
      <c r="G173" s="226"/>
      <c r="H173" s="229">
        <v>5.8799999999999999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5" t="s">
        <v>140</v>
      </c>
      <c r="AU173" s="235" t="s">
        <v>80</v>
      </c>
      <c r="AV173" s="12" t="s">
        <v>82</v>
      </c>
      <c r="AW173" s="12" t="s">
        <v>34</v>
      </c>
      <c r="AX173" s="12" t="s">
        <v>80</v>
      </c>
      <c r="AY173" s="235" t="s">
        <v>128</v>
      </c>
    </row>
    <row r="174" s="2" customFormat="1" ht="16.5" customHeight="1">
      <c r="A174" s="39"/>
      <c r="B174" s="40"/>
      <c r="C174" s="206" t="s">
        <v>284</v>
      </c>
      <c r="D174" s="206" t="s">
        <v>129</v>
      </c>
      <c r="E174" s="207" t="s">
        <v>285</v>
      </c>
      <c r="F174" s="208" t="s">
        <v>286</v>
      </c>
      <c r="G174" s="209" t="s">
        <v>157</v>
      </c>
      <c r="H174" s="210">
        <v>5.8799999999999999</v>
      </c>
      <c r="I174" s="211"/>
      <c r="J174" s="212">
        <f>ROUND(I174*H174,2)</f>
        <v>0</v>
      </c>
      <c r="K174" s="208" t="s">
        <v>133</v>
      </c>
      <c r="L174" s="45"/>
      <c r="M174" s="213" t="s">
        <v>19</v>
      </c>
      <c r="N174" s="214" t="s">
        <v>44</v>
      </c>
      <c r="O174" s="85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134</v>
      </c>
      <c r="AT174" s="217" t="s">
        <v>129</v>
      </c>
      <c r="AU174" s="217" t="s">
        <v>80</v>
      </c>
      <c r="AY174" s="18" t="s">
        <v>128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80</v>
      </c>
      <c r="BK174" s="218">
        <f>ROUND(I174*H174,2)</f>
        <v>0</v>
      </c>
      <c r="BL174" s="18" t="s">
        <v>134</v>
      </c>
      <c r="BM174" s="217" t="s">
        <v>287</v>
      </c>
    </row>
    <row r="175" s="2" customFormat="1">
      <c r="A175" s="39"/>
      <c r="B175" s="40"/>
      <c r="C175" s="41"/>
      <c r="D175" s="219" t="s">
        <v>136</v>
      </c>
      <c r="E175" s="41"/>
      <c r="F175" s="220" t="s">
        <v>288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136</v>
      </c>
      <c r="AU175" s="18" t="s">
        <v>80</v>
      </c>
    </row>
    <row r="176" s="12" customFormat="1">
      <c r="A176" s="12"/>
      <c r="B176" s="225"/>
      <c r="C176" s="226"/>
      <c r="D176" s="219" t="s">
        <v>140</v>
      </c>
      <c r="E176" s="227" t="s">
        <v>19</v>
      </c>
      <c r="F176" s="228" t="s">
        <v>289</v>
      </c>
      <c r="G176" s="226"/>
      <c r="H176" s="229">
        <v>5.8799999999999999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5" t="s">
        <v>140</v>
      </c>
      <c r="AU176" s="235" t="s">
        <v>80</v>
      </c>
      <c r="AV176" s="12" t="s">
        <v>82</v>
      </c>
      <c r="AW176" s="12" t="s">
        <v>34</v>
      </c>
      <c r="AX176" s="12" t="s">
        <v>80</v>
      </c>
      <c r="AY176" s="235" t="s">
        <v>128</v>
      </c>
    </row>
    <row r="177" s="2" customFormat="1" ht="16.5" customHeight="1">
      <c r="A177" s="39"/>
      <c r="B177" s="40"/>
      <c r="C177" s="206" t="s">
        <v>290</v>
      </c>
      <c r="D177" s="206" t="s">
        <v>129</v>
      </c>
      <c r="E177" s="207" t="s">
        <v>291</v>
      </c>
      <c r="F177" s="208" t="s">
        <v>292</v>
      </c>
      <c r="G177" s="209" t="s">
        <v>132</v>
      </c>
      <c r="H177" s="210">
        <v>0.11</v>
      </c>
      <c r="I177" s="211"/>
      <c r="J177" s="212">
        <f>ROUND(I177*H177,2)</f>
        <v>0</v>
      </c>
      <c r="K177" s="208" t="s">
        <v>133</v>
      </c>
      <c r="L177" s="45"/>
      <c r="M177" s="213" t="s">
        <v>19</v>
      </c>
      <c r="N177" s="214" t="s">
        <v>44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134</v>
      </c>
      <c r="AT177" s="217" t="s">
        <v>129</v>
      </c>
      <c r="AU177" s="217" t="s">
        <v>80</v>
      </c>
      <c r="AY177" s="18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80</v>
      </c>
      <c r="BK177" s="218">
        <f>ROUND(I177*H177,2)</f>
        <v>0</v>
      </c>
      <c r="BL177" s="18" t="s">
        <v>134</v>
      </c>
      <c r="BM177" s="217" t="s">
        <v>293</v>
      </c>
    </row>
    <row r="178" s="2" customFormat="1">
      <c r="A178" s="39"/>
      <c r="B178" s="40"/>
      <c r="C178" s="41"/>
      <c r="D178" s="219" t="s">
        <v>136</v>
      </c>
      <c r="E178" s="41"/>
      <c r="F178" s="220" t="s">
        <v>294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80</v>
      </c>
    </row>
    <row r="179" s="2" customFormat="1" ht="16.5" customHeight="1">
      <c r="A179" s="39"/>
      <c r="B179" s="40"/>
      <c r="C179" s="206" t="s">
        <v>295</v>
      </c>
      <c r="D179" s="206" t="s">
        <v>129</v>
      </c>
      <c r="E179" s="207" t="s">
        <v>296</v>
      </c>
      <c r="F179" s="208" t="s">
        <v>297</v>
      </c>
      <c r="G179" s="209" t="s">
        <v>162</v>
      </c>
      <c r="H179" s="210">
        <v>4</v>
      </c>
      <c r="I179" s="211"/>
      <c r="J179" s="212">
        <f>ROUND(I179*H179,2)</f>
        <v>0</v>
      </c>
      <c r="K179" s="208" t="s">
        <v>133</v>
      </c>
      <c r="L179" s="45"/>
      <c r="M179" s="213" t="s">
        <v>19</v>
      </c>
      <c r="N179" s="214" t="s">
        <v>44</v>
      </c>
      <c r="O179" s="85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134</v>
      </c>
      <c r="AT179" s="217" t="s">
        <v>129</v>
      </c>
      <c r="AU179" s="217" t="s">
        <v>80</v>
      </c>
      <c r="AY179" s="18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80</v>
      </c>
      <c r="BK179" s="218">
        <f>ROUND(I179*H179,2)</f>
        <v>0</v>
      </c>
      <c r="BL179" s="18" t="s">
        <v>134</v>
      </c>
      <c r="BM179" s="217" t="s">
        <v>298</v>
      </c>
    </row>
    <row r="180" s="2" customFormat="1">
      <c r="A180" s="39"/>
      <c r="B180" s="40"/>
      <c r="C180" s="41"/>
      <c r="D180" s="219" t="s">
        <v>136</v>
      </c>
      <c r="E180" s="41"/>
      <c r="F180" s="220" t="s">
        <v>299</v>
      </c>
      <c r="G180" s="41"/>
      <c r="H180" s="41"/>
      <c r="I180" s="221"/>
      <c r="J180" s="41"/>
      <c r="K180" s="41"/>
      <c r="L180" s="45"/>
      <c r="M180" s="222"/>
      <c r="N180" s="223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80</v>
      </c>
    </row>
    <row r="181" s="12" customFormat="1">
      <c r="A181" s="12"/>
      <c r="B181" s="225"/>
      <c r="C181" s="226"/>
      <c r="D181" s="219" t="s">
        <v>140</v>
      </c>
      <c r="E181" s="227" t="s">
        <v>19</v>
      </c>
      <c r="F181" s="228" t="s">
        <v>300</v>
      </c>
      <c r="G181" s="226"/>
      <c r="H181" s="229">
        <v>4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5" t="s">
        <v>140</v>
      </c>
      <c r="AU181" s="235" t="s">
        <v>80</v>
      </c>
      <c r="AV181" s="12" t="s">
        <v>82</v>
      </c>
      <c r="AW181" s="12" t="s">
        <v>34</v>
      </c>
      <c r="AX181" s="12" t="s">
        <v>80</v>
      </c>
      <c r="AY181" s="235" t="s">
        <v>128</v>
      </c>
    </row>
    <row r="182" s="2" customFormat="1" ht="16.5" customHeight="1">
      <c r="A182" s="39"/>
      <c r="B182" s="40"/>
      <c r="C182" s="206" t="s">
        <v>301</v>
      </c>
      <c r="D182" s="206" t="s">
        <v>129</v>
      </c>
      <c r="E182" s="207" t="s">
        <v>302</v>
      </c>
      <c r="F182" s="208" t="s">
        <v>303</v>
      </c>
      <c r="G182" s="209" t="s">
        <v>162</v>
      </c>
      <c r="H182" s="210">
        <v>4</v>
      </c>
      <c r="I182" s="211"/>
      <c r="J182" s="212">
        <f>ROUND(I182*H182,2)</f>
        <v>0</v>
      </c>
      <c r="K182" s="208" t="s">
        <v>133</v>
      </c>
      <c r="L182" s="45"/>
      <c r="M182" s="213" t="s">
        <v>19</v>
      </c>
      <c r="N182" s="214" t="s">
        <v>44</v>
      </c>
      <c r="O182" s="85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7" t="s">
        <v>134</v>
      </c>
      <c r="AT182" s="217" t="s">
        <v>129</v>
      </c>
      <c r="AU182" s="217" t="s">
        <v>80</v>
      </c>
      <c r="AY182" s="18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80</v>
      </c>
      <c r="BK182" s="218">
        <f>ROUND(I182*H182,2)</f>
        <v>0</v>
      </c>
      <c r="BL182" s="18" t="s">
        <v>134</v>
      </c>
      <c r="BM182" s="217" t="s">
        <v>304</v>
      </c>
    </row>
    <row r="183" s="2" customFormat="1">
      <c r="A183" s="39"/>
      <c r="B183" s="40"/>
      <c r="C183" s="41"/>
      <c r="D183" s="219" t="s">
        <v>136</v>
      </c>
      <c r="E183" s="41"/>
      <c r="F183" s="220" t="s">
        <v>305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80</v>
      </c>
    </row>
    <row r="184" s="2" customFormat="1" ht="16.5" customHeight="1">
      <c r="A184" s="39"/>
      <c r="B184" s="40"/>
      <c r="C184" s="206" t="s">
        <v>306</v>
      </c>
      <c r="D184" s="206" t="s">
        <v>129</v>
      </c>
      <c r="E184" s="207" t="s">
        <v>307</v>
      </c>
      <c r="F184" s="208" t="s">
        <v>308</v>
      </c>
      <c r="G184" s="209" t="s">
        <v>162</v>
      </c>
      <c r="H184" s="210">
        <v>1</v>
      </c>
      <c r="I184" s="211"/>
      <c r="J184" s="212">
        <f>ROUND(I184*H184,2)</f>
        <v>0</v>
      </c>
      <c r="K184" s="208" t="s">
        <v>19</v>
      </c>
      <c r="L184" s="45"/>
      <c r="M184" s="213" t="s">
        <v>19</v>
      </c>
      <c r="N184" s="214" t="s">
        <v>44</v>
      </c>
      <c r="O184" s="85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309</v>
      </c>
      <c r="AT184" s="217" t="s">
        <v>129</v>
      </c>
      <c r="AU184" s="217" t="s">
        <v>80</v>
      </c>
      <c r="AY184" s="18" t="s">
        <v>128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80</v>
      </c>
      <c r="BK184" s="218">
        <f>ROUND(I184*H184,2)</f>
        <v>0</v>
      </c>
      <c r="BL184" s="18" t="s">
        <v>309</v>
      </c>
      <c r="BM184" s="217" t="s">
        <v>310</v>
      </c>
    </row>
    <row r="185" s="2" customFormat="1">
      <c r="A185" s="39"/>
      <c r="B185" s="40"/>
      <c r="C185" s="41"/>
      <c r="D185" s="219" t="s">
        <v>136</v>
      </c>
      <c r="E185" s="41"/>
      <c r="F185" s="220" t="s">
        <v>308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80</v>
      </c>
    </row>
    <row r="186" s="12" customFormat="1">
      <c r="A186" s="12"/>
      <c r="B186" s="225"/>
      <c r="C186" s="226"/>
      <c r="D186" s="219" t="s">
        <v>140</v>
      </c>
      <c r="E186" s="227" t="s">
        <v>19</v>
      </c>
      <c r="F186" s="228" t="s">
        <v>311</v>
      </c>
      <c r="G186" s="226"/>
      <c r="H186" s="229">
        <v>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5" t="s">
        <v>140</v>
      </c>
      <c r="AU186" s="235" t="s">
        <v>80</v>
      </c>
      <c r="AV186" s="12" t="s">
        <v>82</v>
      </c>
      <c r="AW186" s="12" t="s">
        <v>34</v>
      </c>
      <c r="AX186" s="12" t="s">
        <v>80</v>
      </c>
      <c r="AY186" s="235" t="s">
        <v>128</v>
      </c>
    </row>
    <row r="187" s="11" customFormat="1" ht="25.92" customHeight="1">
      <c r="A187" s="11"/>
      <c r="B187" s="192"/>
      <c r="C187" s="193"/>
      <c r="D187" s="194" t="s">
        <v>72</v>
      </c>
      <c r="E187" s="195" t="s">
        <v>312</v>
      </c>
      <c r="F187" s="195" t="s">
        <v>313</v>
      </c>
      <c r="G187" s="193"/>
      <c r="H187" s="193"/>
      <c r="I187" s="196"/>
      <c r="J187" s="197">
        <f>BK187</f>
        <v>0</v>
      </c>
      <c r="K187" s="193"/>
      <c r="L187" s="198"/>
      <c r="M187" s="199"/>
      <c r="N187" s="200"/>
      <c r="O187" s="200"/>
      <c r="P187" s="201">
        <f>SUM(P188:P210)</f>
        <v>0</v>
      </c>
      <c r="Q187" s="200"/>
      <c r="R187" s="201">
        <f>SUM(R188:R210)</f>
        <v>0</v>
      </c>
      <c r="S187" s="200"/>
      <c r="T187" s="202">
        <f>SUM(T188:T210)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03" t="s">
        <v>134</v>
      </c>
      <c r="AT187" s="204" t="s">
        <v>72</v>
      </c>
      <c r="AU187" s="204" t="s">
        <v>73</v>
      </c>
      <c r="AY187" s="203" t="s">
        <v>128</v>
      </c>
      <c r="BK187" s="205">
        <f>SUM(BK188:BK210)</f>
        <v>0</v>
      </c>
    </row>
    <row r="188" s="2" customFormat="1" ht="24.15" customHeight="1">
      <c r="A188" s="39"/>
      <c r="B188" s="40"/>
      <c r="C188" s="206" t="s">
        <v>314</v>
      </c>
      <c r="D188" s="206" t="s">
        <v>129</v>
      </c>
      <c r="E188" s="207" t="s">
        <v>315</v>
      </c>
      <c r="F188" s="208" t="s">
        <v>316</v>
      </c>
      <c r="G188" s="209" t="s">
        <v>157</v>
      </c>
      <c r="H188" s="210">
        <v>15.9</v>
      </c>
      <c r="I188" s="211"/>
      <c r="J188" s="212">
        <f>ROUND(I188*H188,2)</f>
        <v>0</v>
      </c>
      <c r="K188" s="208" t="s">
        <v>133</v>
      </c>
      <c r="L188" s="45"/>
      <c r="M188" s="213" t="s">
        <v>19</v>
      </c>
      <c r="N188" s="214" t="s">
        <v>44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309</v>
      </c>
      <c r="AT188" s="217" t="s">
        <v>129</v>
      </c>
      <c r="AU188" s="217" t="s">
        <v>80</v>
      </c>
      <c r="AY188" s="18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80</v>
      </c>
      <c r="BK188" s="218">
        <f>ROUND(I188*H188,2)</f>
        <v>0</v>
      </c>
      <c r="BL188" s="18" t="s">
        <v>309</v>
      </c>
      <c r="BM188" s="217" t="s">
        <v>317</v>
      </c>
    </row>
    <row r="189" s="2" customFormat="1">
      <c r="A189" s="39"/>
      <c r="B189" s="40"/>
      <c r="C189" s="41"/>
      <c r="D189" s="219" t="s">
        <v>136</v>
      </c>
      <c r="E189" s="41"/>
      <c r="F189" s="220" t="s">
        <v>318</v>
      </c>
      <c r="G189" s="41"/>
      <c r="H189" s="41"/>
      <c r="I189" s="221"/>
      <c r="J189" s="41"/>
      <c r="K189" s="41"/>
      <c r="L189" s="45"/>
      <c r="M189" s="222"/>
      <c r="N189" s="22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80</v>
      </c>
    </row>
    <row r="190" s="2" customFormat="1">
      <c r="A190" s="39"/>
      <c r="B190" s="40"/>
      <c r="C190" s="41"/>
      <c r="D190" s="219" t="s">
        <v>138</v>
      </c>
      <c r="E190" s="41"/>
      <c r="F190" s="224" t="s">
        <v>319</v>
      </c>
      <c r="G190" s="41"/>
      <c r="H190" s="41"/>
      <c r="I190" s="221"/>
      <c r="J190" s="41"/>
      <c r="K190" s="41"/>
      <c r="L190" s="45"/>
      <c r="M190" s="222"/>
      <c r="N190" s="22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80</v>
      </c>
    </row>
    <row r="191" s="12" customFormat="1">
      <c r="A191" s="12"/>
      <c r="B191" s="225"/>
      <c r="C191" s="226"/>
      <c r="D191" s="219" t="s">
        <v>140</v>
      </c>
      <c r="E191" s="227" t="s">
        <v>19</v>
      </c>
      <c r="F191" s="228" t="s">
        <v>320</v>
      </c>
      <c r="G191" s="226"/>
      <c r="H191" s="229">
        <v>13.44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5" t="s">
        <v>140</v>
      </c>
      <c r="AU191" s="235" t="s">
        <v>80</v>
      </c>
      <c r="AV191" s="12" t="s">
        <v>82</v>
      </c>
      <c r="AW191" s="12" t="s">
        <v>34</v>
      </c>
      <c r="AX191" s="12" t="s">
        <v>73</v>
      </c>
      <c r="AY191" s="235" t="s">
        <v>128</v>
      </c>
    </row>
    <row r="192" s="12" customFormat="1">
      <c r="A192" s="12"/>
      <c r="B192" s="225"/>
      <c r="C192" s="226"/>
      <c r="D192" s="219" t="s">
        <v>140</v>
      </c>
      <c r="E192" s="227" t="s">
        <v>19</v>
      </c>
      <c r="F192" s="228" t="s">
        <v>321</v>
      </c>
      <c r="G192" s="226"/>
      <c r="H192" s="229">
        <v>1.23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5" t="s">
        <v>140</v>
      </c>
      <c r="AU192" s="235" t="s">
        <v>80</v>
      </c>
      <c r="AV192" s="12" t="s">
        <v>82</v>
      </c>
      <c r="AW192" s="12" t="s">
        <v>34</v>
      </c>
      <c r="AX192" s="12" t="s">
        <v>73</v>
      </c>
      <c r="AY192" s="235" t="s">
        <v>128</v>
      </c>
    </row>
    <row r="193" s="12" customFormat="1">
      <c r="A193" s="12"/>
      <c r="B193" s="225"/>
      <c r="C193" s="226"/>
      <c r="D193" s="219" t="s">
        <v>140</v>
      </c>
      <c r="E193" s="227" t="s">
        <v>19</v>
      </c>
      <c r="F193" s="228" t="s">
        <v>322</v>
      </c>
      <c r="G193" s="226"/>
      <c r="H193" s="229">
        <v>1.23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5" t="s">
        <v>140</v>
      </c>
      <c r="AU193" s="235" t="s">
        <v>80</v>
      </c>
      <c r="AV193" s="12" t="s">
        <v>82</v>
      </c>
      <c r="AW193" s="12" t="s">
        <v>34</v>
      </c>
      <c r="AX193" s="12" t="s">
        <v>73</v>
      </c>
      <c r="AY193" s="235" t="s">
        <v>128</v>
      </c>
    </row>
    <row r="194" s="13" customFormat="1">
      <c r="A194" s="13"/>
      <c r="B194" s="246"/>
      <c r="C194" s="247"/>
      <c r="D194" s="219" t="s">
        <v>140</v>
      </c>
      <c r="E194" s="248" t="s">
        <v>19</v>
      </c>
      <c r="F194" s="249" t="s">
        <v>238</v>
      </c>
      <c r="G194" s="247"/>
      <c r="H194" s="250">
        <v>15.9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140</v>
      </c>
      <c r="AU194" s="256" t="s">
        <v>80</v>
      </c>
      <c r="AV194" s="13" t="s">
        <v>134</v>
      </c>
      <c r="AW194" s="13" t="s">
        <v>34</v>
      </c>
      <c r="AX194" s="13" t="s">
        <v>80</v>
      </c>
      <c r="AY194" s="256" t="s">
        <v>128</v>
      </c>
    </row>
    <row r="195" s="2" customFormat="1" ht="24.15" customHeight="1">
      <c r="A195" s="39"/>
      <c r="B195" s="40"/>
      <c r="C195" s="206" t="s">
        <v>323</v>
      </c>
      <c r="D195" s="206" t="s">
        <v>129</v>
      </c>
      <c r="E195" s="207" t="s">
        <v>324</v>
      </c>
      <c r="F195" s="208" t="s">
        <v>325</v>
      </c>
      <c r="G195" s="209" t="s">
        <v>157</v>
      </c>
      <c r="H195" s="210">
        <v>5.8799999999999999</v>
      </c>
      <c r="I195" s="211"/>
      <c r="J195" s="212">
        <f>ROUND(I195*H195,2)</f>
        <v>0</v>
      </c>
      <c r="K195" s="208" t="s">
        <v>133</v>
      </c>
      <c r="L195" s="45"/>
      <c r="M195" s="213" t="s">
        <v>19</v>
      </c>
      <c r="N195" s="214" t="s">
        <v>44</v>
      </c>
      <c r="O195" s="85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7" t="s">
        <v>309</v>
      </c>
      <c r="AT195" s="217" t="s">
        <v>129</v>
      </c>
      <c r="AU195" s="217" t="s">
        <v>80</v>
      </c>
      <c r="AY195" s="18" t="s">
        <v>128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80</v>
      </c>
      <c r="BK195" s="218">
        <f>ROUND(I195*H195,2)</f>
        <v>0</v>
      </c>
      <c r="BL195" s="18" t="s">
        <v>309</v>
      </c>
      <c r="BM195" s="217" t="s">
        <v>326</v>
      </c>
    </row>
    <row r="196" s="2" customFormat="1">
      <c r="A196" s="39"/>
      <c r="B196" s="40"/>
      <c r="C196" s="41"/>
      <c r="D196" s="219" t="s">
        <v>136</v>
      </c>
      <c r="E196" s="41"/>
      <c r="F196" s="220" t="s">
        <v>327</v>
      </c>
      <c r="G196" s="41"/>
      <c r="H196" s="41"/>
      <c r="I196" s="221"/>
      <c r="J196" s="41"/>
      <c r="K196" s="41"/>
      <c r="L196" s="45"/>
      <c r="M196" s="222"/>
      <c r="N196" s="22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80</v>
      </c>
    </row>
    <row r="197" s="12" customFormat="1">
      <c r="A197" s="12"/>
      <c r="B197" s="225"/>
      <c r="C197" s="226"/>
      <c r="D197" s="219" t="s">
        <v>140</v>
      </c>
      <c r="E197" s="227" t="s">
        <v>19</v>
      </c>
      <c r="F197" s="228" t="s">
        <v>328</v>
      </c>
      <c r="G197" s="226"/>
      <c r="H197" s="229">
        <v>5.8799999999999999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5" t="s">
        <v>140</v>
      </c>
      <c r="AU197" s="235" t="s">
        <v>80</v>
      </c>
      <c r="AV197" s="12" t="s">
        <v>82</v>
      </c>
      <c r="AW197" s="12" t="s">
        <v>34</v>
      </c>
      <c r="AX197" s="12" t="s">
        <v>80</v>
      </c>
      <c r="AY197" s="235" t="s">
        <v>128</v>
      </c>
    </row>
    <row r="198" s="2" customFormat="1" ht="24.15" customHeight="1">
      <c r="A198" s="39"/>
      <c r="B198" s="40"/>
      <c r="C198" s="206" t="s">
        <v>329</v>
      </c>
      <c r="D198" s="206" t="s">
        <v>129</v>
      </c>
      <c r="E198" s="207" t="s">
        <v>330</v>
      </c>
      <c r="F198" s="208" t="s">
        <v>331</v>
      </c>
      <c r="G198" s="209" t="s">
        <v>157</v>
      </c>
      <c r="H198" s="210">
        <v>58.799999999999997</v>
      </c>
      <c r="I198" s="211"/>
      <c r="J198" s="212">
        <f>ROUND(I198*H198,2)</f>
        <v>0</v>
      </c>
      <c r="K198" s="208" t="s">
        <v>133</v>
      </c>
      <c r="L198" s="45"/>
      <c r="M198" s="213" t="s">
        <v>19</v>
      </c>
      <c r="N198" s="214" t="s">
        <v>44</v>
      </c>
      <c r="O198" s="85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309</v>
      </c>
      <c r="AT198" s="217" t="s">
        <v>129</v>
      </c>
      <c r="AU198" s="217" t="s">
        <v>80</v>
      </c>
      <c r="AY198" s="18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80</v>
      </c>
      <c r="BK198" s="218">
        <f>ROUND(I198*H198,2)</f>
        <v>0</v>
      </c>
      <c r="BL198" s="18" t="s">
        <v>309</v>
      </c>
      <c r="BM198" s="217" t="s">
        <v>332</v>
      </c>
    </row>
    <row r="199" s="2" customFormat="1">
      <c r="A199" s="39"/>
      <c r="B199" s="40"/>
      <c r="C199" s="41"/>
      <c r="D199" s="219" t="s">
        <v>136</v>
      </c>
      <c r="E199" s="41"/>
      <c r="F199" s="220" t="s">
        <v>333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80</v>
      </c>
    </row>
    <row r="200" s="12" customFormat="1">
      <c r="A200" s="12"/>
      <c r="B200" s="225"/>
      <c r="C200" s="226"/>
      <c r="D200" s="219" t="s">
        <v>140</v>
      </c>
      <c r="E200" s="226"/>
      <c r="F200" s="228" t="s">
        <v>334</v>
      </c>
      <c r="G200" s="226"/>
      <c r="H200" s="229">
        <v>58.799999999999997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140</v>
      </c>
      <c r="AU200" s="235" t="s">
        <v>80</v>
      </c>
      <c r="AV200" s="12" t="s">
        <v>82</v>
      </c>
      <c r="AW200" s="12" t="s">
        <v>4</v>
      </c>
      <c r="AX200" s="12" t="s">
        <v>80</v>
      </c>
      <c r="AY200" s="235" t="s">
        <v>128</v>
      </c>
    </row>
    <row r="201" s="2" customFormat="1" ht="16.5" customHeight="1">
      <c r="A201" s="39"/>
      <c r="B201" s="40"/>
      <c r="C201" s="206" t="s">
        <v>335</v>
      </c>
      <c r="D201" s="206" t="s">
        <v>129</v>
      </c>
      <c r="E201" s="207" t="s">
        <v>336</v>
      </c>
      <c r="F201" s="208" t="s">
        <v>337</v>
      </c>
      <c r="G201" s="209" t="s">
        <v>157</v>
      </c>
      <c r="H201" s="210">
        <v>1.23</v>
      </c>
      <c r="I201" s="211"/>
      <c r="J201" s="212">
        <f>ROUND(I201*H201,2)</f>
        <v>0</v>
      </c>
      <c r="K201" s="208" t="s">
        <v>133</v>
      </c>
      <c r="L201" s="45"/>
      <c r="M201" s="213" t="s">
        <v>19</v>
      </c>
      <c r="N201" s="214" t="s">
        <v>44</v>
      </c>
      <c r="O201" s="85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309</v>
      </c>
      <c r="AT201" s="217" t="s">
        <v>129</v>
      </c>
      <c r="AU201" s="217" t="s">
        <v>80</v>
      </c>
      <c r="AY201" s="18" t="s">
        <v>128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80</v>
      </c>
      <c r="BK201" s="218">
        <f>ROUND(I201*H201,2)</f>
        <v>0</v>
      </c>
      <c r="BL201" s="18" t="s">
        <v>309</v>
      </c>
      <c r="BM201" s="217" t="s">
        <v>338</v>
      </c>
    </row>
    <row r="202" s="2" customFormat="1">
      <c r="A202" s="39"/>
      <c r="B202" s="40"/>
      <c r="C202" s="41"/>
      <c r="D202" s="219" t="s">
        <v>136</v>
      </c>
      <c r="E202" s="41"/>
      <c r="F202" s="220" t="s">
        <v>339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80</v>
      </c>
    </row>
    <row r="203" s="14" customFormat="1">
      <c r="A203" s="14"/>
      <c r="B203" s="257"/>
      <c r="C203" s="258"/>
      <c r="D203" s="219" t="s">
        <v>140</v>
      </c>
      <c r="E203" s="259" t="s">
        <v>19</v>
      </c>
      <c r="F203" s="260" t="s">
        <v>340</v>
      </c>
      <c r="G203" s="258"/>
      <c r="H203" s="259" t="s">
        <v>19</v>
      </c>
      <c r="I203" s="261"/>
      <c r="J203" s="258"/>
      <c r="K203" s="258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140</v>
      </c>
      <c r="AU203" s="266" t="s">
        <v>80</v>
      </c>
      <c r="AV203" s="14" t="s">
        <v>80</v>
      </c>
      <c r="AW203" s="14" t="s">
        <v>34</v>
      </c>
      <c r="AX203" s="14" t="s">
        <v>73</v>
      </c>
      <c r="AY203" s="266" t="s">
        <v>128</v>
      </c>
    </row>
    <row r="204" s="12" customFormat="1">
      <c r="A204" s="12"/>
      <c r="B204" s="225"/>
      <c r="C204" s="226"/>
      <c r="D204" s="219" t="s">
        <v>140</v>
      </c>
      <c r="E204" s="227" t="s">
        <v>19</v>
      </c>
      <c r="F204" s="228" t="s">
        <v>341</v>
      </c>
      <c r="G204" s="226"/>
      <c r="H204" s="229">
        <v>1.23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5" t="s">
        <v>140</v>
      </c>
      <c r="AU204" s="235" t="s">
        <v>80</v>
      </c>
      <c r="AV204" s="12" t="s">
        <v>82</v>
      </c>
      <c r="AW204" s="12" t="s">
        <v>34</v>
      </c>
      <c r="AX204" s="12" t="s">
        <v>80</v>
      </c>
      <c r="AY204" s="235" t="s">
        <v>128</v>
      </c>
    </row>
    <row r="205" s="2" customFormat="1" ht="16.5" customHeight="1">
      <c r="A205" s="39"/>
      <c r="B205" s="40"/>
      <c r="C205" s="206" t="s">
        <v>342</v>
      </c>
      <c r="D205" s="206" t="s">
        <v>129</v>
      </c>
      <c r="E205" s="207" t="s">
        <v>343</v>
      </c>
      <c r="F205" s="208" t="s">
        <v>344</v>
      </c>
      <c r="G205" s="209" t="s">
        <v>162</v>
      </c>
      <c r="H205" s="210">
        <v>1</v>
      </c>
      <c r="I205" s="211"/>
      <c r="J205" s="212">
        <f>ROUND(I205*H205,2)</f>
        <v>0</v>
      </c>
      <c r="K205" s="208" t="s">
        <v>133</v>
      </c>
      <c r="L205" s="45"/>
      <c r="M205" s="213" t="s">
        <v>19</v>
      </c>
      <c r="N205" s="214" t="s">
        <v>44</v>
      </c>
      <c r="O205" s="85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309</v>
      </c>
      <c r="AT205" s="217" t="s">
        <v>129</v>
      </c>
      <c r="AU205" s="217" t="s">
        <v>80</v>
      </c>
      <c r="AY205" s="18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80</v>
      </c>
      <c r="BK205" s="218">
        <f>ROUND(I205*H205,2)</f>
        <v>0</v>
      </c>
      <c r="BL205" s="18" t="s">
        <v>309</v>
      </c>
      <c r="BM205" s="217" t="s">
        <v>345</v>
      </c>
    </row>
    <row r="206" s="2" customFormat="1">
      <c r="A206" s="39"/>
      <c r="B206" s="40"/>
      <c r="C206" s="41"/>
      <c r="D206" s="219" t="s">
        <v>136</v>
      </c>
      <c r="E206" s="41"/>
      <c r="F206" s="220" t="s">
        <v>346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80</v>
      </c>
    </row>
    <row r="207" s="12" customFormat="1">
      <c r="A207" s="12"/>
      <c r="B207" s="225"/>
      <c r="C207" s="226"/>
      <c r="D207" s="219" t="s">
        <v>140</v>
      </c>
      <c r="E207" s="227" t="s">
        <v>19</v>
      </c>
      <c r="F207" s="228" t="s">
        <v>347</v>
      </c>
      <c r="G207" s="226"/>
      <c r="H207" s="229">
        <v>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5" t="s">
        <v>140</v>
      </c>
      <c r="AU207" s="235" t="s">
        <v>80</v>
      </c>
      <c r="AV207" s="12" t="s">
        <v>82</v>
      </c>
      <c r="AW207" s="12" t="s">
        <v>34</v>
      </c>
      <c r="AX207" s="12" t="s">
        <v>80</v>
      </c>
      <c r="AY207" s="235" t="s">
        <v>128</v>
      </c>
    </row>
    <row r="208" s="2" customFormat="1" ht="16.5" customHeight="1">
      <c r="A208" s="39"/>
      <c r="B208" s="40"/>
      <c r="C208" s="206" t="s">
        <v>348</v>
      </c>
      <c r="D208" s="206" t="s">
        <v>129</v>
      </c>
      <c r="E208" s="207" t="s">
        <v>349</v>
      </c>
      <c r="F208" s="208" t="s">
        <v>350</v>
      </c>
      <c r="G208" s="209" t="s">
        <v>157</v>
      </c>
      <c r="H208" s="210">
        <v>0.5</v>
      </c>
      <c r="I208" s="211"/>
      <c r="J208" s="212">
        <f>ROUND(I208*H208,2)</f>
        <v>0</v>
      </c>
      <c r="K208" s="208" t="s">
        <v>133</v>
      </c>
      <c r="L208" s="45"/>
      <c r="M208" s="213" t="s">
        <v>19</v>
      </c>
      <c r="N208" s="214" t="s">
        <v>44</v>
      </c>
      <c r="O208" s="85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309</v>
      </c>
      <c r="AT208" s="217" t="s">
        <v>129</v>
      </c>
      <c r="AU208" s="217" t="s">
        <v>80</v>
      </c>
      <c r="AY208" s="18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80</v>
      </c>
      <c r="BK208" s="218">
        <f>ROUND(I208*H208,2)</f>
        <v>0</v>
      </c>
      <c r="BL208" s="18" t="s">
        <v>309</v>
      </c>
      <c r="BM208" s="217" t="s">
        <v>351</v>
      </c>
    </row>
    <row r="209" s="2" customFormat="1">
      <c r="A209" s="39"/>
      <c r="B209" s="40"/>
      <c r="C209" s="41"/>
      <c r="D209" s="219" t="s">
        <v>136</v>
      </c>
      <c r="E209" s="41"/>
      <c r="F209" s="220" t="s">
        <v>352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80</v>
      </c>
    </row>
    <row r="210" s="12" customFormat="1">
      <c r="A210" s="12"/>
      <c r="B210" s="225"/>
      <c r="C210" s="226"/>
      <c r="D210" s="219" t="s">
        <v>140</v>
      </c>
      <c r="E210" s="227" t="s">
        <v>19</v>
      </c>
      <c r="F210" s="228" t="s">
        <v>353</v>
      </c>
      <c r="G210" s="226"/>
      <c r="H210" s="229">
        <v>0.5</v>
      </c>
      <c r="I210" s="230"/>
      <c r="J210" s="226"/>
      <c r="K210" s="226"/>
      <c r="L210" s="231"/>
      <c r="M210" s="267"/>
      <c r="N210" s="268"/>
      <c r="O210" s="268"/>
      <c r="P210" s="268"/>
      <c r="Q210" s="268"/>
      <c r="R210" s="268"/>
      <c r="S210" s="268"/>
      <c r="T210" s="26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5" t="s">
        <v>140</v>
      </c>
      <c r="AU210" s="235" t="s">
        <v>80</v>
      </c>
      <c r="AV210" s="12" t="s">
        <v>82</v>
      </c>
      <c r="AW210" s="12" t="s">
        <v>34</v>
      </c>
      <c r="AX210" s="12" t="s">
        <v>80</v>
      </c>
      <c r="AY210" s="235" t="s">
        <v>128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nSN4LyJ20fwSOdBKxJ9x2tbqM7GEzdUI4oxI1K3IJpEJhs2gessbFCqeuNHP5QaHumLatBkIH6OWY++82ZuiVw==" hashValue="wMuHfB9k1EgqBj5SVc7GI6fRN0cxpyqZmz2RGK30iqI8xohhJzF0s5v1UY7q9Js3I53EtX/4YZp636chCV4YeA==" algorithmName="SHA-512" password="CC35"/>
  <autoFilter ref="C86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 v km 21,879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354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355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36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ROUND((SUM(BE86:BE90)),  2)</f>
        <v>0</v>
      </c>
      <c r="G35" s="39"/>
      <c r="H35" s="39"/>
      <c r="I35" s="158">
        <v>0.20999999999999999</v>
      </c>
      <c r="J35" s="157">
        <f>ROUND(((SUM(BE86:BE90))*I35),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ROUND((SUM(BF86:BF90)),  2)</f>
        <v>0</v>
      </c>
      <c r="G36" s="39"/>
      <c r="H36" s="39"/>
      <c r="I36" s="158">
        <v>0.14999999999999999</v>
      </c>
      <c r="J36" s="157">
        <f>ROUND(((SUM(BF86:BF90))*I36),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ROUND((SUM(BG86:BG90)),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ROUND((SUM(BH86:BH90)),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ROUND((SUM(BI86:BI90)),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 v km 21,879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354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Znojmo</v>
      </c>
      <c r="G56" s="41"/>
      <c r="H56" s="41"/>
      <c r="I56" s="33" t="s">
        <v>23</v>
      </c>
      <c r="J56" s="73" t="str">
        <f>IF(J14="","",J14)</f>
        <v>30. 9. 2022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Správa Železnic, s. o. </v>
      </c>
      <c r="G58" s="41"/>
      <c r="H58" s="41"/>
      <c r="I58" s="33" t="s">
        <v>32</v>
      </c>
      <c r="J58" s="37" t="str">
        <f>E23</f>
        <v>Ing. Libor Kožik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Václav Pavlas-Jirásek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356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Oprava most v km 21,879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103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354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105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VON - Vedlejší a ostatní náklady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Znojmo</v>
      </c>
      <c r="G80" s="41"/>
      <c r="H80" s="41"/>
      <c r="I80" s="33" t="s">
        <v>23</v>
      </c>
      <c r="J80" s="73" t="str">
        <f>IF(J14="","",J14)</f>
        <v>30. 9. 2022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 xml:space="preserve">Správa Železnic, s. o. </v>
      </c>
      <c r="G82" s="41"/>
      <c r="H82" s="41"/>
      <c r="I82" s="33" t="s">
        <v>32</v>
      </c>
      <c r="J82" s="37" t="str">
        <f>E23</f>
        <v>Ing. Libor Kožik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30</v>
      </c>
      <c r="D83" s="41"/>
      <c r="E83" s="41"/>
      <c r="F83" s="28" t="str">
        <f>IF(E20="","",E20)</f>
        <v>Vyplň údaj</v>
      </c>
      <c r="G83" s="41"/>
      <c r="H83" s="41"/>
      <c r="I83" s="33" t="s">
        <v>35</v>
      </c>
      <c r="J83" s="37" t="str">
        <f>E26</f>
        <v>Ing. Václav Pavlas-Jirásek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114</v>
      </c>
      <c r="D85" s="184" t="s">
        <v>58</v>
      </c>
      <c r="E85" s="184" t="s">
        <v>54</v>
      </c>
      <c r="F85" s="184" t="s">
        <v>55</v>
      </c>
      <c r="G85" s="184" t="s">
        <v>115</v>
      </c>
      <c r="H85" s="184" t="s">
        <v>116</v>
      </c>
      <c r="I85" s="184" t="s">
        <v>117</v>
      </c>
      <c r="J85" s="184" t="s">
        <v>109</v>
      </c>
      <c r="K85" s="185" t="s">
        <v>118</v>
      </c>
      <c r="L85" s="186"/>
      <c r="M85" s="93" t="s">
        <v>19</v>
      </c>
      <c r="N85" s="94" t="s">
        <v>43</v>
      </c>
      <c r="O85" s="94" t="s">
        <v>119</v>
      </c>
      <c r="P85" s="94" t="s">
        <v>120</v>
      </c>
      <c r="Q85" s="94" t="s">
        <v>121</v>
      </c>
      <c r="R85" s="94" t="s">
        <v>122</v>
      </c>
      <c r="S85" s="94" t="s">
        <v>123</v>
      </c>
      <c r="T85" s="95" t="s">
        <v>124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125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</f>
        <v>0</v>
      </c>
      <c r="Q86" s="97"/>
      <c r="R86" s="189">
        <f>R87</f>
        <v>0</v>
      </c>
      <c r="S86" s="97"/>
      <c r="T86" s="190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110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72</v>
      </c>
      <c r="E87" s="195" t="s">
        <v>100</v>
      </c>
      <c r="F87" s="195" t="s">
        <v>98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SUM(P88:P90)</f>
        <v>0</v>
      </c>
      <c r="Q87" s="200"/>
      <c r="R87" s="201">
        <f>SUM(R88:R90)</f>
        <v>0</v>
      </c>
      <c r="S87" s="200"/>
      <c r="T87" s="202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126</v>
      </c>
      <c r="AT87" s="204" t="s">
        <v>72</v>
      </c>
      <c r="AU87" s="204" t="s">
        <v>73</v>
      </c>
      <c r="AY87" s="203" t="s">
        <v>128</v>
      </c>
      <c r="BK87" s="205">
        <f>SUM(BK88:BK90)</f>
        <v>0</v>
      </c>
    </row>
    <row r="88" s="2" customFormat="1" ht="16.5" customHeight="1">
      <c r="A88" s="39"/>
      <c r="B88" s="40"/>
      <c r="C88" s="206" t="s">
        <v>80</v>
      </c>
      <c r="D88" s="206" t="s">
        <v>129</v>
      </c>
      <c r="E88" s="207" t="s">
        <v>357</v>
      </c>
      <c r="F88" s="208" t="s">
        <v>358</v>
      </c>
      <c r="G88" s="209" t="s">
        <v>359</v>
      </c>
      <c r="H88" s="270"/>
      <c r="I88" s="211"/>
      <c r="J88" s="212">
        <f>ROUND(I88*H88,2)</f>
        <v>0</v>
      </c>
      <c r="K88" s="208" t="s">
        <v>360</v>
      </c>
      <c r="L88" s="45"/>
      <c r="M88" s="213" t="s">
        <v>19</v>
      </c>
      <c r="N88" s="214" t="s">
        <v>44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361</v>
      </c>
      <c r="AT88" s="217" t="s">
        <v>129</v>
      </c>
      <c r="AU88" s="217" t="s">
        <v>80</v>
      </c>
      <c r="AY88" s="18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80</v>
      </c>
      <c r="BK88" s="218">
        <f>ROUND(I88*H88,2)</f>
        <v>0</v>
      </c>
      <c r="BL88" s="18" t="s">
        <v>361</v>
      </c>
      <c r="BM88" s="217" t="s">
        <v>362</v>
      </c>
    </row>
    <row r="89" s="2" customFormat="1">
      <c r="A89" s="39"/>
      <c r="B89" s="40"/>
      <c r="C89" s="41"/>
      <c r="D89" s="219" t="s">
        <v>136</v>
      </c>
      <c r="E89" s="41"/>
      <c r="F89" s="220" t="s">
        <v>358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80</v>
      </c>
    </row>
    <row r="90" s="12" customFormat="1">
      <c r="A90" s="12"/>
      <c r="B90" s="225"/>
      <c r="C90" s="226"/>
      <c r="D90" s="219" t="s">
        <v>140</v>
      </c>
      <c r="E90" s="227" t="s">
        <v>19</v>
      </c>
      <c r="F90" s="228" t="s">
        <v>80</v>
      </c>
      <c r="G90" s="226"/>
      <c r="H90" s="229">
        <v>1</v>
      </c>
      <c r="I90" s="230"/>
      <c r="J90" s="226"/>
      <c r="K90" s="226"/>
      <c r="L90" s="231"/>
      <c r="M90" s="267"/>
      <c r="N90" s="268"/>
      <c r="O90" s="268"/>
      <c r="P90" s="268"/>
      <c r="Q90" s="268"/>
      <c r="R90" s="268"/>
      <c r="S90" s="268"/>
      <c r="T90" s="269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5" t="s">
        <v>140</v>
      </c>
      <c r="AU90" s="235" t="s">
        <v>80</v>
      </c>
      <c r="AV90" s="12" t="s">
        <v>82</v>
      </c>
      <c r="AW90" s="12" t="s">
        <v>34</v>
      </c>
      <c r="AX90" s="12" t="s">
        <v>80</v>
      </c>
      <c r="AY90" s="235" t="s">
        <v>128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71D17EFXcoIHmumJDPgdkQc7660gLXRB9KJ5OFTHO7Ov6VA7lPzBcIzDQRbdNHrHX4Ng1Xxg/ZiLc0X2RhPEyQ==" hashValue="4tqJVyFCo/XkSXlF7mPM6nAVimhOjRnjKQZQJEwaTD7ujY2MNlWKDkm1c4OQ4viYLO0xoljkPJXkrHL9JCUVsA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 v km 21,879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363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364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36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ROUND((SUM(BE98:BE332)),  2)</f>
        <v>0</v>
      </c>
      <c r="G35" s="39"/>
      <c r="H35" s="39"/>
      <c r="I35" s="158">
        <v>0.20999999999999999</v>
      </c>
      <c r="J35" s="157">
        <f>ROUND(((SUM(BE98:BE332))*I35),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ROUND((SUM(BF98:BF332)),  2)</f>
        <v>0</v>
      </c>
      <c r="G36" s="39"/>
      <c r="H36" s="39"/>
      <c r="I36" s="158">
        <v>0.14999999999999999</v>
      </c>
      <c r="J36" s="157">
        <f>ROUND(((SUM(BF98:BF332))*I36),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ROUND((SUM(BG98:BG332)),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ROUND((SUM(BH98:BH332)),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ROUND((SUM(BI98:BI332)),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 v km 21,879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363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SO_ 2082-20-05 - Oprava mostu v km 21,879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Znojmo</v>
      </c>
      <c r="G56" s="41"/>
      <c r="H56" s="41"/>
      <c r="I56" s="33" t="s">
        <v>23</v>
      </c>
      <c r="J56" s="73" t="str">
        <f>IF(J14="","",J14)</f>
        <v>30. 9. 2022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Správa Železnic, s. o. </v>
      </c>
      <c r="G58" s="41"/>
      <c r="H58" s="41"/>
      <c r="I58" s="33" t="s">
        <v>32</v>
      </c>
      <c r="J58" s="37" t="str">
        <f>E23</f>
        <v>Ing. Libor Kožik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Václav Pavlas-Jirásek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365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5" customFormat="1" ht="19.92" customHeight="1">
      <c r="A65" s="15"/>
      <c r="B65" s="271"/>
      <c r="C65" s="126"/>
      <c r="D65" s="272" t="s">
        <v>366</v>
      </c>
      <c r="E65" s="273"/>
      <c r="F65" s="273"/>
      <c r="G65" s="273"/>
      <c r="H65" s="273"/>
      <c r="I65" s="273"/>
      <c r="J65" s="274">
        <f>J100</f>
        <v>0</v>
      </c>
      <c r="K65" s="126"/>
      <c r="L65" s="27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="15" customFormat="1" ht="19.92" customHeight="1">
      <c r="A66" s="15"/>
      <c r="B66" s="271"/>
      <c r="C66" s="126"/>
      <c r="D66" s="272" t="s">
        <v>367</v>
      </c>
      <c r="E66" s="273"/>
      <c r="F66" s="273"/>
      <c r="G66" s="273"/>
      <c r="H66" s="273"/>
      <c r="I66" s="273"/>
      <c r="J66" s="274">
        <f>J110</f>
        <v>0</v>
      </c>
      <c r="K66" s="126"/>
      <c r="L66" s="27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="15" customFormat="1" ht="19.92" customHeight="1">
      <c r="A67" s="15"/>
      <c r="B67" s="271"/>
      <c r="C67" s="126"/>
      <c r="D67" s="272" t="s">
        <v>368</v>
      </c>
      <c r="E67" s="273"/>
      <c r="F67" s="273"/>
      <c r="G67" s="273"/>
      <c r="H67" s="273"/>
      <c r="I67" s="273"/>
      <c r="J67" s="274">
        <f>J122</f>
        <v>0</v>
      </c>
      <c r="K67" s="126"/>
      <c r="L67" s="27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="15" customFormat="1" ht="19.92" customHeight="1">
      <c r="A68" s="15"/>
      <c r="B68" s="271"/>
      <c r="C68" s="126"/>
      <c r="D68" s="272" t="s">
        <v>369</v>
      </c>
      <c r="E68" s="273"/>
      <c r="F68" s="273"/>
      <c r="G68" s="273"/>
      <c r="H68" s="273"/>
      <c r="I68" s="273"/>
      <c r="J68" s="274">
        <f>J144</f>
        <v>0</v>
      </c>
      <c r="K68" s="126"/>
      <c r="L68" s="27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="15" customFormat="1" ht="19.92" customHeight="1">
      <c r="A69" s="15"/>
      <c r="B69" s="271"/>
      <c r="C69" s="126"/>
      <c r="D69" s="272" t="s">
        <v>370</v>
      </c>
      <c r="E69" s="273"/>
      <c r="F69" s="273"/>
      <c r="G69" s="273"/>
      <c r="H69" s="273"/>
      <c r="I69" s="273"/>
      <c r="J69" s="274">
        <f>J154</f>
        <v>0</v>
      </c>
      <c r="K69" s="126"/>
      <c r="L69" s="27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="15" customFormat="1" ht="19.92" customHeight="1">
      <c r="A70" s="15"/>
      <c r="B70" s="271"/>
      <c r="C70" s="126"/>
      <c r="D70" s="272" t="s">
        <v>371</v>
      </c>
      <c r="E70" s="273"/>
      <c r="F70" s="273"/>
      <c r="G70" s="273"/>
      <c r="H70" s="273"/>
      <c r="I70" s="273"/>
      <c r="J70" s="274">
        <f>J265</f>
        <v>0</v>
      </c>
      <c r="K70" s="126"/>
      <c r="L70" s="27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="15" customFormat="1" ht="19.92" customHeight="1">
      <c r="A71" s="15"/>
      <c r="B71" s="271"/>
      <c r="C71" s="126"/>
      <c r="D71" s="272" t="s">
        <v>372</v>
      </c>
      <c r="E71" s="273"/>
      <c r="F71" s="273"/>
      <c r="G71" s="273"/>
      <c r="H71" s="273"/>
      <c r="I71" s="273"/>
      <c r="J71" s="274">
        <f>J292</f>
        <v>0</v>
      </c>
      <c r="K71" s="126"/>
      <c r="L71" s="27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="9" customFormat="1" ht="24.96" customHeight="1">
      <c r="A72" s="9"/>
      <c r="B72" s="175"/>
      <c r="C72" s="176"/>
      <c r="D72" s="177" t="s">
        <v>373</v>
      </c>
      <c r="E72" s="178"/>
      <c r="F72" s="178"/>
      <c r="G72" s="178"/>
      <c r="H72" s="178"/>
      <c r="I72" s="178"/>
      <c r="J72" s="179">
        <f>J303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5" customFormat="1" ht="19.92" customHeight="1">
      <c r="A73" s="15"/>
      <c r="B73" s="271"/>
      <c r="C73" s="126"/>
      <c r="D73" s="272" t="s">
        <v>374</v>
      </c>
      <c r="E73" s="273"/>
      <c r="F73" s="273"/>
      <c r="G73" s="273"/>
      <c r="H73" s="273"/>
      <c r="I73" s="273"/>
      <c r="J73" s="274">
        <f>J304</f>
        <v>0</v>
      </c>
      <c r="K73" s="126"/>
      <c r="L73" s="27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="15" customFormat="1" ht="19.92" customHeight="1">
      <c r="A74" s="15"/>
      <c r="B74" s="271"/>
      <c r="C74" s="126"/>
      <c r="D74" s="272" t="s">
        <v>375</v>
      </c>
      <c r="E74" s="273"/>
      <c r="F74" s="273"/>
      <c r="G74" s="273"/>
      <c r="H74" s="273"/>
      <c r="I74" s="273"/>
      <c r="J74" s="274">
        <f>J307</f>
        <v>0</v>
      </c>
      <c r="K74" s="126"/>
      <c r="L74" s="27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="9" customFormat="1" ht="24.96" customHeight="1">
      <c r="A75" s="9"/>
      <c r="B75" s="175"/>
      <c r="C75" s="176"/>
      <c r="D75" s="177" t="s">
        <v>376</v>
      </c>
      <c r="E75" s="178"/>
      <c r="F75" s="178"/>
      <c r="G75" s="178"/>
      <c r="H75" s="178"/>
      <c r="I75" s="178"/>
      <c r="J75" s="179">
        <f>J319</f>
        <v>0</v>
      </c>
      <c r="K75" s="176"/>
      <c r="L75" s="18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5" customFormat="1" ht="19.92" customHeight="1">
      <c r="A76" s="15"/>
      <c r="B76" s="271"/>
      <c r="C76" s="126"/>
      <c r="D76" s="272" t="s">
        <v>377</v>
      </c>
      <c r="E76" s="273"/>
      <c r="F76" s="273"/>
      <c r="G76" s="273"/>
      <c r="H76" s="273"/>
      <c r="I76" s="273"/>
      <c r="J76" s="274">
        <f>J320</f>
        <v>0</v>
      </c>
      <c r="K76" s="126"/>
      <c r="L76" s="27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Oprava most v km 21,879</v>
      </c>
      <c r="F86" s="33"/>
      <c r="G86" s="33"/>
      <c r="H86" s="33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103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0" t="s">
        <v>363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105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SO_ 2082-20-05 - Oprava mostu v km 21,879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>Znojmo</v>
      </c>
      <c r="G92" s="41"/>
      <c r="H92" s="41"/>
      <c r="I92" s="33" t="s">
        <v>23</v>
      </c>
      <c r="J92" s="73" t="str">
        <f>IF(J14="","",J14)</f>
        <v>30. 9. 2022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E17</f>
        <v xml:space="preserve">Správa Železnic, s. o. </v>
      </c>
      <c r="G94" s="41"/>
      <c r="H94" s="41"/>
      <c r="I94" s="33" t="s">
        <v>32</v>
      </c>
      <c r="J94" s="37" t="str">
        <f>E23</f>
        <v>Ing. Libor Kožik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30</v>
      </c>
      <c r="D95" s="41"/>
      <c r="E95" s="41"/>
      <c r="F95" s="28" t="str">
        <f>IF(E20="","",E20)</f>
        <v>Vyplň údaj</v>
      </c>
      <c r="G95" s="41"/>
      <c r="H95" s="41"/>
      <c r="I95" s="33" t="s">
        <v>35</v>
      </c>
      <c r="J95" s="37" t="str">
        <f>E26</f>
        <v>Ing. Václav Pavlas-Jirásek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0" customFormat="1" ht="29.28" customHeight="1">
      <c r="A97" s="181"/>
      <c r="B97" s="182"/>
      <c r="C97" s="183" t="s">
        <v>114</v>
      </c>
      <c r="D97" s="184" t="s">
        <v>58</v>
      </c>
      <c r="E97" s="184" t="s">
        <v>54</v>
      </c>
      <c r="F97" s="184" t="s">
        <v>55</v>
      </c>
      <c r="G97" s="184" t="s">
        <v>115</v>
      </c>
      <c r="H97" s="184" t="s">
        <v>116</v>
      </c>
      <c r="I97" s="184" t="s">
        <v>117</v>
      </c>
      <c r="J97" s="184" t="s">
        <v>109</v>
      </c>
      <c r="K97" s="185" t="s">
        <v>118</v>
      </c>
      <c r="L97" s="186"/>
      <c r="M97" s="93" t="s">
        <v>19</v>
      </c>
      <c r="N97" s="94" t="s">
        <v>43</v>
      </c>
      <c r="O97" s="94" t="s">
        <v>119</v>
      </c>
      <c r="P97" s="94" t="s">
        <v>120</v>
      </c>
      <c r="Q97" s="94" t="s">
        <v>121</v>
      </c>
      <c r="R97" s="94" t="s">
        <v>122</v>
      </c>
      <c r="S97" s="94" t="s">
        <v>123</v>
      </c>
      <c r="T97" s="95" t="s">
        <v>124</v>
      </c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</row>
    <row r="98" s="2" customFormat="1" ht="22.8" customHeight="1">
      <c r="A98" s="39"/>
      <c r="B98" s="40"/>
      <c r="C98" s="100" t="s">
        <v>125</v>
      </c>
      <c r="D98" s="41"/>
      <c r="E98" s="41"/>
      <c r="F98" s="41"/>
      <c r="G98" s="41"/>
      <c r="H98" s="41"/>
      <c r="I98" s="41"/>
      <c r="J98" s="187">
        <f>BK98</f>
        <v>0</v>
      </c>
      <c r="K98" s="41"/>
      <c r="L98" s="45"/>
      <c r="M98" s="96"/>
      <c r="N98" s="188"/>
      <c r="O98" s="97"/>
      <c r="P98" s="189">
        <f>P99+P303+P319</f>
        <v>0</v>
      </c>
      <c r="Q98" s="97"/>
      <c r="R98" s="189">
        <f>R99+R303+R319</f>
        <v>113.94440438</v>
      </c>
      <c r="S98" s="97"/>
      <c r="T98" s="190">
        <f>T99+T303+T319</f>
        <v>136.62639999999999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72</v>
      </c>
      <c r="AU98" s="18" t="s">
        <v>110</v>
      </c>
      <c r="BK98" s="191">
        <f>BK99+BK303+BK319</f>
        <v>0</v>
      </c>
    </row>
    <row r="99" s="11" customFormat="1" ht="25.92" customHeight="1">
      <c r="A99" s="11"/>
      <c r="B99" s="192"/>
      <c r="C99" s="193"/>
      <c r="D99" s="194" t="s">
        <v>72</v>
      </c>
      <c r="E99" s="195" t="s">
        <v>378</v>
      </c>
      <c r="F99" s="195" t="s">
        <v>379</v>
      </c>
      <c r="G99" s="193"/>
      <c r="H99" s="193"/>
      <c r="I99" s="196"/>
      <c r="J99" s="197">
        <f>BK99</f>
        <v>0</v>
      </c>
      <c r="K99" s="193"/>
      <c r="L99" s="198"/>
      <c r="M99" s="199"/>
      <c r="N99" s="200"/>
      <c r="O99" s="200"/>
      <c r="P99" s="201">
        <f>P100+P110+P122+P144+P154+P265+P292</f>
        <v>0</v>
      </c>
      <c r="Q99" s="200"/>
      <c r="R99" s="201">
        <f>R100+R110+R122+R144+R154+R265+R292</f>
        <v>59.647174379999996</v>
      </c>
      <c r="S99" s="200"/>
      <c r="T99" s="202">
        <f>T100+T110+T122+T144+T154+T265+T292</f>
        <v>85.749999999999986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203" t="s">
        <v>80</v>
      </c>
      <c r="AT99" s="204" t="s">
        <v>72</v>
      </c>
      <c r="AU99" s="204" t="s">
        <v>73</v>
      </c>
      <c r="AY99" s="203" t="s">
        <v>128</v>
      </c>
      <c r="BK99" s="205">
        <f>BK100+BK110+BK122+BK144+BK154+BK265+BK292</f>
        <v>0</v>
      </c>
    </row>
    <row r="100" s="11" customFormat="1" ht="22.8" customHeight="1">
      <c r="A100" s="11"/>
      <c r="B100" s="192"/>
      <c r="C100" s="193"/>
      <c r="D100" s="194" t="s">
        <v>72</v>
      </c>
      <c r="E100" s="276" t="s">
        <v>80</v>
      </c>
      <c r="F100" s="276" t="s">
        <v>380</v>
      </c>
      <c r="G100" s="193"/>
      <c r="H100" s="193"/>
      <c r="I100" s="196"/>
      <c r="J100" s="277">
        <f>BK100</f>
        <v>0</v>
      </c>
      <c r="K100" s="193"/>
      <c r="L100" s="198"/>
      <c r="M100" s="199"/>
      <c r="N100" s="200"/>
      <c r="O100" s="200"/>
      <c r="P100" s="201">
        <f>SUM(P101:P109)</f>
        <v>0</v>
      </c>
      <c r="Q100" s="200"/>
      <c r="R100" s="201">
        <f>SUM(R101:R109)</f>
        <v>0</v>
      </c>
      <c r="S100" s="200"/>
      <c r="T100" s="202">
        <f>SUM(T101:T109)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03" t="s">
        <v>80</v>
      </c>
      <c r="AT100" s="204" t="s">
        <v>72</v>
      </c>
      <c r="AU100" s="204" t="s">
        <v>80</v>
      </c>
      <c r="AY100" s="203" t="s">
        <v>128</v>
      </c>
      <c r="BK100" s="205">
        <f>SUM(BK101:BK109)</f>
        <v>0</v>
      </c>
    </row>
    <row r="101" s="2" customFormat="1" ht="16.5" customHeight="1">
      <c r="A101" s="39"/>
      <c r="B101" s="40"/>
      <c r="C101" s="206" t="s">
        <v>80</v>
      </c>
      <c r="D101" s="206" t="s">
        <v>129</v>
      </c>
      <c r="E101" s="207" t="s">
        <v>381</v>
      </c>
      <c r="F101" s="208" t="s">
        <v>382</v>
      </c>
      <c r="G101" s="209" t="s">
        <v>383</v>
      </c>
      <c r="H101" s="210">
        <v>310</v>
      </c>
      <c r="I101" s="211"/>
      <c r="J101" s="212">
        <f>ROUND(I101*H101,2)</f>
        <v>0</v>
      </c>
      <c r="K101" s="208" t="s">
        <v>384</v>
      </c>
      <c r="L101" s="45"/>
      <c r="M101" s="213" t="s">
        <v>19</v>
      </c>
      <c r="N101" s="214" t="s">
        <v>44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134</v>
      </c>
      <c r="AT101" s="217" t="s">
        <v>129</v>
      </c>
      <c r="AU101" s="217" t="s">
        <v>82</v>
      </c>
      <c r="AY101" s="18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80</v>
      </c>
      <c r="BK101" s="218">
        <f>ROUND(I101*H101,2)</f>
        <v>0</v>
      </c>
      <c r="BL101" s="18" t="s">
        <v>134</v>
      </c>
      <c r="BM101" s="217" t="s">
        <v>385</v>
      </c>
    </row>
    <row r="102" s="2" customFormat="1">
      <c r="A102" s="39"/>
      <c r="B102" s="40"/>
      <c r="C102" s="41"/>
      <c r="D102" s="219" t="s">
        <v>136</v>
      </c>
      <c r="E102" s="41"/>
      <c r="F102" s="220" t="s">
        <v>386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82</v>
      </c>
    </row>
    <row r="103" s="2" customFormat="1">
      <c r="A103" s="39"/>
      <c r="B103" s="40"/>
      <c r="C103" s="41"/>
      <c r="D103" s="278" t="s">
        <v>387</v>
      </c>
      <c r="E103" s="41"/>
      <c r="F103" s="279" t="s">
        <v>388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387</v>
      </c>
      <c r="AU103" s="18" t="s">
        <v>82</v>
      </c>
    </row>
    <row r="104" s="12" customFormat="1">
      <c r="A104" s="12"/>
      <c r="B104" s="225"/>
      <c r="C104" s="226"/>
      <c r="D104" s="219" t="s">
        <v>140</v>
      </c>
      <c r="E104" s="227" t="s">
        <v>19</v>
      </c>
      <c r="F104" s="228" t="s">
        <v>389</v>
      </c>
      <c r="G104" s="226"/>
      <c r="H104" s="229">
        <v>260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5" t="s">
        <v>140</v>
      </c>
      <c r="AU104" s="235" t="s">
        <v>82</v>
      </c>
      <c r="AV104" s="12" t="s">
        <v>82</v>
      </c>
      <c r="AW104" s="12" t="s">
        <v>34</v>
      </c>
      <c r="AX104" s="12" t="s">
        <v>73</v>
      </c>
      <c r="AY104" s="235" t="s">
        <v>128</v>
      </c>
    </row>
    <row r="105" s="12" customFormat="1">
      <c r="A105" s="12"/>
      <c r="B105" s="225"/>
      <c r="C105" s="226"/>
      <c r="D105" s="219" t="s">
        <v>140</v>
      </c>
      <c r="E105" s="227" t="s">
        <v>19</v>
      </c>
      <c r="F105" s="228" t="s">
        <v>390</v>
      </c>
      <c r="G105" s="226"/>
      <c r="H105" s="229">
        <v>50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35" t="s">
        <v>140</v>
      </c>
      <c r="AU105" s="235" t="s">
        <v>82</v>
      </c>
      <c r="AV105" s="12" t="s">
        <v>82</v>
      </c>
      <c r="AW105" s="12" t="s">
        <v>34</v>
      </c>
      <c r="AX105" s="12" t="s">
        <v>73</v>
      </c>
      <c r="AY105" s="235" t="s">
        <v>128</v>
      </c>
    </row>
    <row r="106" s="13" customFormat="1">
      <c r="A106" s="13"/>
      <c r="B106" s="246"/>
      <c r="C106" s="247"/>
      <c r="D106" s="219" t="s">
        <v>140</v>
      </c>
      <c r="E106" s="248" t="s">
        <v>19</v>
      </c>
      <c r="F106" s="249" t="s">
        <v>238</v>
      </c>
      <c r="G106" s="247"/>
      <c r="H106" s="250">
        <v>310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6" t="s">
        <v>140</v>
      </c>
      <c r="AU106" s="256" t="s">
        <v>82</v>
      </c>
      <c r="AV106" s="13" t="s">
        <v>134</v>
      </c>
      <c r="AW106" s="13" t="s">
        <v>34</v>
      </c>
      <c r="AX106" s="13" t="s">
        <v>80</v>
      </c>
      <c r="AY106" s="256" t="s">
        <v>128</v>
      </c>
    </row>
    <row r="107" s="2" customFormat="1" ht="16.5" customHeight="1">
      <c r="A107" s="39"/>
      <c r="B107" s="40"/>
      <c r="C107" s="206" t="s">
        <v>82</v>
      </c>
      <c r="D107" s="206" t="s">
        <v>129</v>
      </c>
      <c r="E107" s="207" t="s">
        <v>391</v>
      </c>
      <c r="F107" s="208" t="s">
        <v>392</v>
      </c>
      <c r="G107" s="209" t="s">
        <v>383</v>
      </c>
      <c r="H107" s="210">
        <v>310</v>
      </c>
      <c r="I107" s="211"/>
      <c r="J107" s="212">
        <f>ROUND(I107*H107,2)</f>
        <v>0</v>
      </c>
      <c r="K107" s="208" t="s">
        <v>384</v>
      </c>
      <c r="L107" s="45"/>
      <c r="M107" s="213" t="s">
        <v>19</v>
      </c>
      <c r="N107" s="214" t="s">
        <v>44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134</v>
      </c>
      <c r="AT107" s="217" t="s">
        <v>129</v>
      </c>
      <c r="AU107" s="217" t="s">
        <v>82</v>
      </c>
      <c r="AY107" s="18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80</v>
      </c>
      <c r="BK107" s="218">
        <f>ROUND(I107*H107,2)</f>
        <v>0</v>
      </c>
      <c r="BL107" s="18" t="s">
        <v>134</v>
      </c>
      <c r="BM107" s="217" t="s">
        <v>393</v>
      </c>
    </row>
    <row r="108" s="2" customFormat="1">
      <c r="A108" s="39"/>
      <c r="B108" s="40"/>
      <c r="C108" s="41"/>
      <c r="D108" s="219" t="s">
        <v>136</v>
      </c>
      <c r="E108" s="41"/>
      <c r="F108" s="220" t="s">
        <v>394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136</v>
      </c>
      <c r="AU108" s="18" t="s">
        <v>82</v>
      </c>
    </row>
    <row r="109" s="2" customFormat="1">
      <c r="A109" s="39"/>
      <c r="B109" s="40"/>
      <c r="C109" s="41"/>
      <c r="D109" s="278" t="s">
        <v>387</v>
      </c>
      <c r="E109" s="41"/>
      <c r="F109" s="279" t="s">
        <v>395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387</v>
      </c>
      <c r="AU109" s="18" t="s">
        <v>82</v>
      </c>
    </row>
    <row r="110" s="11" customFormat="1" ht="22.8" customHeight="1">
      <c r="A110" s="11"/>
      <c r="B110" s="192"/>
      <c r="C110" s="193"/>
      <c r="D110" s="194" t="s">
        <v>72</v>
      </c>
      <c r="E110" s="276" t="s">
        <v>134</v>
      </c>
      <c r="F110" s="276" t="s">
        <v>396</v>
      </c>
      <c r="G110" s="193"/>
      <c r="H110" s="193"/>
      <c r="I110" s="196"/>
      <c r="J110" s="277">
        <f>BK110</f>
        <v>0</v>
      </c>
      <c r="K110" s="193"/>
      <c r="L110" s="198"/>
      <c r="M110" s="199"/>
      <c r="N110" s="200"/>
      <c r="O110" s="200"/>
      <c r="P110" s="201">
        <f>SUM(P111:P121)</f>
        <v>0</v>
      </c>
      <c r="Q110" s="200"/>
      <c r="R110" s="201">
        <f>SUM(R111:R121)</f>
        <v>0.11297978</v>
      </c>
      <c r="S110" s="200"/>
      <c r="T110" s="202">
        <f>SUM(T111:T121)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203" t="s">
        <v>80</v>
      </c>
      <c r="AT110" s="204" t="s">
        <v>72</v>
      </c>
      <c r="AU110" s="204" t="s">
        <v>80</v>
      </c>
      <c r="AY110" s="203" t="s">
        <v>128</v>
      </c>
      <c r="BK110" s="205">
        <f>SUM(BK111:BK121)</f>
        <v>0</v>
      </c>
    </row>
    <row r="111" s="2" customFormat="1" ht="16.5" customHeight="1">
      <c r="A111" s="39"/>
      <c r="B111" s="40"/>
      <c r="C111" s="206" t="s">
        <v>147</v>
      </c>
      <c r="D111" s="206" t="s">
        <v>129</v>
      </c>
      <c r="E111" s="207" t="s">
        <v>397</v>
      </c>
      <c r="F111" s="208" t="s">
        <v>398</v>
      </c>
      <c r="G111" s="209" t="s">
        <v>383</v>
      </c>
      <c r="H111" s="210">
        <v>116.474</v>
      </c>
      <c r="I111" s="211"/>
      <c r="J111" s="212">
        <f>ROUND(I111*H111,2)</f>
        <v>0</v>
      </c>
      <c r="K111" s="208" t="s">
        <v>384</v>
      </c>
      <c r="L111" s="45"/>
      <c r="M111" s="213" t="s">
        <v>19</v>
      </c>
      <c r="N111" s="214" t="s">
        <v>44</v>
      </c>
      <c r="O111" s="85"/>
      <c r="P111" s="215">
        <f>O111*H111</f>
        <v>0</v>
      </c>
      <c r="Q111" s="215">
        <v>0.00059999999999999995</v>
      </c>
      <c r="R111" s="215">
        <f>Q111*H111</f>
        <v>0.069884399999999999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134</v>
      </c>
      <c r="AT111" s="217" t="s">
        <v>129</v>
      </c>
      <c r="AU111" s="217" t="s">
        <v>82</v>
      </c>
      <c r="AY111" s="18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80</v>
      </c>
      <c r="BK111" s="218">
        <f>ROUND(I111*H111,2)</f>
        <v>0</v>
      </c>
      <c r="BL111" s="18" t="s">
        <v>134</v>
      </c>
      <c r="BM111" s="217" t="s">
        <v>399</v>
      </c>
    </row>
    <row r="112" s="2" customFormat="1">
      <c r="A112" s="39"/>
      <c r="B112" s="40"/>
      <c r="C112" s="41"/>
      <c r="D112" s="219" t="s">
        <v>136</v>
      </c>
      <c r="E112" s="41"/>
      <c r="F112" s="220" t="s">
        <v>400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82</v>
      </c>
    </row>
    <row r="113" s="2" customFormat="1">
      <c r="A113" s="39"/>
      <c r="B113" s="40"/>
      <c r="C113" s="41"/>
      <c r="D113" s="278" t="s">
        <v>387</v>
      </c>
      <c r="E113" s="41"/>
      <c r="F113" s="279" t="s">
        <v>401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387</v>
      </c>
      <c r="AU113" s="18" t="s">
        <v>82</v>
      </c>
    </row>
    <row r="114" s="12" customFormat="1">
      <c r="A114" s="12"/>
      <c r="B114" s="225"/>
      <c r="C114" s="226"/>
      <c r="D114" s="219" t="s">
        <v>140</v>
      </c>
      <c r="E114" s="227" t="s">
        <v>19</v>
      </c>
      <c r="F114" s="228" t="s">
        <v>402</v>
      </c>
      <c r="G114" s="226"/>
      <c r="H114" s="229">
        <v>116.474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5" t="s">
        <v>140</v>
      </c>
      <c r="AU114" s="235" t="s">
        <v>82</v>
      </c>
      <c r="AV114" s="12" t="s">
        <v>82</v>
      </c>
      <c r="AW114" s="12" t="s">
        <v>34</v>
      </c>
      <c r="AX114" s="12" t="s">
        <v>80</v>
      </c>
      <c r="AY114" s="235" t="s">
        <v>128</v>
      </c>
    </row>
    <row r="115" s="2" customFormat="1" ht="16.5" customHeight="1">
      <c r="A115" s="39"/>
      <c r="B115" s="40"/>
      <c r="C115" s="206" t="s">
        <v>134</v>
      </c>
      <c r="D115" s="206" t="s">
        <v>129</v>
      </c>
      <c r="E115" s="207" t="s">
        <v>403</v>
      </c>
      <c r="F115" s="208" t="s">
        <v>404</v>
      </c>
      <c r="G115" s="209" t="s">
        <v>383</v>
      </c>
      <c r="H115" s="210">
        <v>116.474</v>
      </c>
      <c r="I115" s="211"/>
      <c r="J115" s="212">
        <f>ROUND(I115*H115,2)</f>
        <v>0</v>
      </c>
      <c r="K115" s="208" t="s">
        <v>384</v>
      </c>
      <c r="L115" s="45"/>
      <c r="M115" s="213" t="s">
        <v>19</v>
      </c>
      <c r="N115" s="214" t="s">
        <v>44</v>
      </c>
      <c r="O115" s="85"/>
      <c r="P115" s="215">
        <f>O115*H115</f>
        <v>0</v>
      </c>
      <c r="Q115" s="215">
        <v>0.00036999999999999999</v>
      </c>
      <c r="R115" s="215">
        <f>Q115*H115</f>
        <v>0.043095380000000003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134</v>
      </c>
      <c r="AT115" s="217" t="s">
        <v>129</v>
      </c>
      <c r="AU115" s="217" t="s">
        <v>82</v>
      </c>
      <c r="AY115" s="18" t="s">
        <v>128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80</v>
      </c>
      <c r="BK115" s="218">
        <f>ROUND(I115*H115,2)</f>
        <v>0</v>
      </c>
      <c r="BL115" s="18" t="s">
        <v>134</v>
      </c>
      <c r="BM115" s="217" t="s">
        <v>405</v>
      </c>
    </row>
    <row r="116" s="2" customFormat="1">
      <c r="A116" s="39"/>
      <c r="B116" s="40"/>
      <c r="C116" s="41"/>
      <c r="D116" s="219" t="s">
        <v>136</v>
      </c>
      <c r="E116" s="41"/>
      <c r="F116" s="220" t="s">
        <v>406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136</v>
      </c>
      <c r="AU116" s="18" t="s">
        <v>82</v>
      </c>
    </row>
    <row r="117" s="2" customFormat="1">
      <c r="A117" s="39"/>
      <c r="B117" s="40"/>
      <c r="C117" s="41"/>
      <c r="D117" s="278" t="s">
        <v>387</v>
      </c>
      <c r="E117" s="41"/>
      <c r="F117" s="279" t="s">
        <v>407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387</v>
      </c>
      <c r="AU117" s="18" t="s">
        <v>82</v>
      </c>
    </row>
    <row r="118" s="2" customFormat="1" ht="16.5" customHeight="1">
      <c r="A118" s="39"/>
      <c r="B118" s="40"/>
      <c r="C118" s="206" t="s">
        <v>126</v>
      </c>
      <c r="D118" s="206" t="s">
        <v>129</v>
      </c>
      <c r="E118" s="207" t="s">
        <v>408</v>
      </c>
      <c r="F118" s="208" t="s">
        <v>409</v>
      </c>
      <c r="G118" s="209" t="s">
        <v>410</v>
      </c>
      <c r="H118" s="210">
        <v>1</v>
      </c>
      <c r="I118" s="211"/>
      <c r="J118" s="212">
        <f>ROUND(I118*H118,2)</f>
        <v>0</v>
      </c>
      <c r="K118" s="208" t="s">
        <v>19</v>
      </c>
      <c r="L118" s="45"/>
      <c r="M118" s="213" t="s">
        <v>19</v>
      </c>
      <c r="N118" s="214" t="s">
        <v>44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134</v>
      </c>
      <c r="AT118" s="217" t="s">
        <v>129</v>
      </c>
      <c r="AU118" s="217" t="s">
        <v>82</v>
      </c>
      <c r="AY118" s="18" t="s">
        <v>128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80</v>
      </c>
      <c r="BK118" s="218">
        <f>ROUND(I118*H118,2)</f>
        <v>0</v>
      </c>
      <c r="BL118" s="18" t="s">
        <v>134</v>
      </c>
      <c r="BM118" s="217" t="s">
        <v>411</v>
      </c>
    </row>
    <row r="119" s="2" customFormat="1">
      <c r="A119" s="39"/>
      <c r="B119" s="40"/>
      <c r="C119" s="41"/>
      <c r="D119" s="219" t="s">
        <v>136</v>
      </c>
      <c r="E119" s="41"/>
      <c r="F119" s="220" t="s">
        <v>412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82</v>
      </c>
    </row>
    <row r="120" s="14" customFormat="1">
      <c r="A120" s="14"/>
      <c r="B120" s="257"/>
      <c r="C120" s="258"/>
      <c r="D120" s="219" t="s">
        <v>140</v>
      </c>
      <c r="E120" s="259" t="s">
        <v>19</v>
      </c>
      <c r="F120" s="260" t="s">
        <v>413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6" t="s">
        <v>140</v>
      </c>
      <c r="AU120" s="266" t="s">
        <v>82</v>
      </c>
      <c r="AV120" s="14" t="s">
        <v>80</v>
      </c>
      <c r="AW120" s="14" t="s">
        <v>34</v>
      </c>
      <c r="AX120" s="14" t="s">
        <v>73</v>
      </c>
      <c r="AY120" s="266" t="s">
        <v>128</v>
      </c>
    </row>
    <row r="121" s="12" customFormat="1">
      <c r="A121" s="12"/>
      <c r="B121" s="225"/>
      <c r="C121" s="226"/>
      <c r="D121" s="219" t="s">
        <v>140</v>
      </c>
      <c r="E121" s="227" t="s">
        <v>19</v>
      </c>
      <c r="F121" s="228" t="s">
        <v>414</v>
      </c>
      <c r="G121" s="226"/>
      <c r="H121" s="229">
        <v>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5" t="s">
        <v>140</v>
      </c>
      <c r="AU121" s="235" t="s">
        <v>82</v>
      </c>
      <c r="AV121" s="12" t="s">
        <v>82</v>
      </c>
      <c r="AW121" s="12" t="s">
        <v>34</v>
      </c>
      <c r="AX121" s="12" t="s">
        <v>80</v>
      </c>
      <c r="AY121" s="235" t="s">
        <v>128</v>
      </c>
    </row>
    <row r="122" s="11" customFormat="1" ht="22.8" customHeight="1">
      <c r="A122" s="11"/>
      <c r="B122" s="192"/>
      <c r="C122" s="193"/>
      <c r="D122" s="194" t="s">
        <v>72</v>
      </c>
      <c r="E122" s="276" t="s">
        <v>126</v>
      </c>
      <c r="F122" s="276" t="s">
        <v>127</v>
      </c>
      <c r="G122" s="193"/>
      <c r="H122" s="193"/>
      <c r="I122" s="196"/>
      <c r="J122" s="277">
        <f>BK122</f>
        <v>0</v>
      </c>
      <c r="K122" s="193"/>
      <c r="L122" s="198"/>
      <c r="M122" s="199"/>
      <c r="N122" s="200"/>
      <c r="O122" s="200"/>
      <c r="P122" s="201">
        <f>SUM(P123:P143)</f>
        <v>0</v>
      </c>
      <c r="Q122" s="200"/>
      <c r="R122" s="201">
        <f>SUM(R123:R143)</f>
        <v>8.2527039999999996</v>
      </c>
      <c r="S122" s="200"/>
      <c r="T122" s="202">
        <f>SUM(T123:T143)</f>
        <v>10.624000000000001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3" t="s">
        <v>80</v>
      </c>
      <c r="AT122" s="204" t="s">
        <v>72</v>
      </c>
      <c r="AU122" s="204" t="s">
        <v>80</v>
      </c>
      <c r="AY122" s="203" t="s">
        <v>128</v>
      </c>
      <c r="BK122" s="205">
        <f>SUM(BK123:BK143)</f>
        <v>0</v>
      </c>
    </row>
    <row r="123" s="2" customFormat="1" ht="16.5" customHeight="1">
      <c r="A123" s="39"/>
      <c r="B123" s="40"/>
      <c r="C123" s="206" t="s">
        <v>165</v>
      </c>
      <c r="D123" s="206" t="s">
        <v>129</v>
      </c>
      <c r="E123" s="207" t="s">
        <v>415</v>
      </c>
      <c r="F123" s="208" t="s">
        <v>416</v>
      </c>
      <c r="G123" s="209" t="s">
        <v>162</v>
      </c>
      <c r="H123" s="210">
        <v>64</v>
      </c>
      <c r="I123" s="211"/>
      <c r="J123" s="212">
        <f>ROUND(I123*H123,2)</f>
        <v>0</v>
      </c>
      <c r="K123" s="208" t="s">
        <v>384</v>
      </c>
      <c r="L123" s="45"/>
      <c r="M123" s="213" t="s">
        <v>19</v>
      </c>
      <c r="N123" s="214" t="s">
        <v>44</v>
      </c>
      <c r="O123" s="85"/>
      <c r="P123" s="215">
        <f>O123*H123</f>
        <v>0</v>
      </c>
      <c r="Q123" s="215">
        <v>0.00058</v>
      </c>
      <c r="R123" s="215">
        <f>Q123*H123</f>
        <v>0.03712</v>
      </c>
      <c r="S123" s="215">
        <v>0.16600000000000001</v>
      </c>
      <c r="T123" s="216">
        <f>S123*H123</f>
        <v>10.624000000000001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134</v>
      </c>
      <c r="AT123" s="217" t="s">
        <v>129</v>
      </c>
      <c r="AU123" s="217" t="s">
        <v>82</v>
      </c>
      <c r="AY123" s="18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80</v>
      </c>
      <c r="BK123" s="218">
        <f>ROUND(I123*H123,2)</f>
        <v>0</v>
      </c>
      <c r="BL123" s="18" t="s">
        <v>134</v>
      </c>
      <c r="BM123" s="217" t="s">
        <v>417</v>
      </c>
    </row>
    <row r="124" s="2" customFormat="1">
      <c r="A124" s="39"/>
      <c r="B124" s="40"/>
      <c r="C124" s="41"/>
      <c r="D124" s="219" t="s">
        <v>136</v>
      </c>
      <c r="E124" s="41"/>
      <c r="F124" s="220" t="s">
        <v>418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82</v>
      </c>
    </row>
    <row r="125" s="2" customFormat="1">
      <c r="A125" s="39"/>
      <c r="B125" s="40"/>
      <c r="C125" s="41"/>
      <c r="D125" s="278" t="s">
        <v>387</v>
      </c>
      <c r="E125" s="41"/>
      <c r="F125" s="279" t="s">
        <v>419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387</v>
      </c>
      <c r="AU125" s="18" t="s">
        <v>82</v>
      </c>
    </row>
    <row r="126" s="12" customFormat="1">
      <c r="A126" s="12"/>
      <c r="B126" s="225"/>
      <c r="C126" s="226"/>
      <c r="D126" s="219" t="s">
        <v>140</v>
      </c>
      <c r="E126" s="227" t="s">
        <v>19</v>
      </c>
      <c r="F126" s="228" t="s">
        <v>261</v>
      </c>
      <c r="G126" s="226"/>
      <c r="H126" s="229">
        <v>64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5" t="s">
        <v>140</v>
      </c>
      <c r="AU126" s="235" t="s">
        <v>82</v>
      </c>
      <c r="AV126" s="12" t="s">
        <v>82</v>
      </c>
      <c r="AW126" s="12" t="s">
        <v>34</v>
      </c>
      <c r="AX126" s="12" t="s">
        <v>80</v>
      </c>
      <c r="AY126" s="235" t="s">
        <v>128</v>
      </c>
    </row>
    <row r="127" s="2" customFormat="1" ht="16.5" customHeight="1">
      <c r="A127" s="39"/>
      <c r="B127" s="40"/>
      <c r="C127" s="206" t="s">
        <v>173</v>
      </c>
      <c r="D127" s="206" t="s">
        <v>129</v>
      </c>
      <c r="E127" s="207" t="s">
        <v>420</v>
      </c>
      <c r="F127" s="208" t="s">
        <v>421</v>
      </c>
      <c r="G127" s="209" t="s">
        <v>162</v>
      </c>
      <c r="H127" s="210">
        <v>64</v>
      </c>
      <c r="I127" s="211"/>
      <c r="J127" s="212">
        <f>ROUND(I127*H127,2)</f>
        <v>0</v>
      </c>
      <c r="K127" s="208" t="s">
        <v>384</v>
      </c>
      <c r="L127" s="45"/>
      <c r="M127" s="213" t="s">
        <v>19</v>
      </c>
      <c r="N127" s="214" t="s">
        <v>44</v>
      </c>
      <c r="O127" s="85"/>
      <c r="P127" s="215">
        <f>O127*H127</f>
        <v>0</v>
      </c>
      <c r="Q127" s="215">
        <v>0.0021099999999999999</v>
      </c>
      <c r="R127" s="215">
        <f>Q127*H127</f>
        <v>0.13503999999999999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134</v>
      </c>
      <c r="AT127" s="217" t="s">
        <v>129</v>
      </c>
      <c r="AU127" s="217" t="s">
        <v>82</v>
      </c>
      <c r="AY127" s="18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80</v>
      </c>
      <c r="BK127" s="218">
        <f>ROUND(I127*H127,2)</f>
        <v>0</v>
      </c>
      <c r="BL127" s="18" t="s">
        <v>134</v>
      </c>
      <c r="BM127" s="217" t="s">
        <v>422</v>
      </c>
    </row>
    <row r="128" s="2" customFormat="1">
      <c r="A128" s="39"/>
      <c r="B128" s="40"/>
      <c r="C128" s="41"/>
      <c r="D128" s="219" t="s">
        <v>136</v>
      </c>
      <c r="E128" s="41"/>
      <c r="F128" s="220" t="s">
        <v>423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82</v>
      </c>
    </row>
    <row r="129" s="2" customFormat="1">
      <c r="A129" s="39"/>
      <c r="B129" s="40"/>
      <c r="C129" s="41"/>
      <c r="D129" s="278" t="s">
        <v>387</v>
      </c>
      <c r="E129" s="41"/>
      <c r="F129" s="279" t="s">
        <v>424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387</v>
      </c>
      <c r="AU129" s="18" t="s">
        <v>82</v>
      </c>
    </row>
    <row r="130" s="12" customFormat="1">
      <c r="A130" s="12"/>
      <c r="B130" s="225"/>
      <c r="C130" s="226"/>
      <c r="D130" s="219" t="s">
        <v>140</v>
      </c>
      <c r="E130" s="227" t="s">
        <v>19</v>
      </c>
      <c r="F130" s="228" t="s">
        <v>425</v>
      </c>
      <c r="G130" s="226"/>
      <c r="H130" s="229">
        <v>64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5" t="s">
        <v>140</v>
      </c>
      <c r="AU130" s="235" t="s">
        <v>82</v>
      </c>
      <c r="AV130" s="12" t="s">
        <v>82</v>
      </c>
      <c r="AW130" s="12" t="s">
        <v>34</v>
      </c>
      <c r="AX130" s="12" t="s">
        <v>80</v>
      </c>
      <c r="AY130" s="235" t="s">
        <v>128</v>
      </c>
    </row>
    <row r="131" s="2" customFormat="1" ht="16.5" customHeight="1">
      <c r="A131" s="39"/>
      <c r="B131" s="40"/>
      <c r="C131" s="206" t="s">
        <v>158</v>
      </c>
      <c r="D131" s="206" t="s">
        <v>129</v>
      </c>
      <c r="E131" s="207" t="s">
        <v>426</v>
      </c>
      <c r="F131" s="208" t="s">
        <v>427</v>
      </c>
      <c r="G131" s="209" t="s">
        <v>162</v>
      </c>
      <c r="H131" s="210">
        <v>64</v>
      </c>
      <c r="I131" s="211"/>
      <c r="J131" s="212">
        <f>ROUND(I131*H131,2)</f>
        <v>0</v>
      </c>
      <c r="K131" s="208" t="s">
        <v>384</v>
      </c>
      <c r="L131" s="45"/>
      <c r="M131" s="213" t="s">
        <v>19</v>
      </c>
      <c r="N131" s="214" t="s">
        <v>44</v>
      </c>
      <c r="O131" s="85"/>
      <c r="P131" s="215">
        <f>O131*H131</f>
        <v>0</v>
      </c>
      <c r="Q131" s="215">
        <v>0.00266</v>
      </c>
      <c r="R131" s="215">
        <f>Q131*H131</f>
        <v>0.17024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134</v>
      </c>
      <c r="AT131" s="217" t="s">
        <v>129</v>
      </c>
      <c r="AU131" s="217" t="s">
        <v>82</v>
      </c>
      <c r="AY131" s="18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80</v>
      </c>
      <c r="BK131" s="218">
        <f>ROUND(I131*H131,2)</f>
        <v>0</v>
      </c>
      <c r="BL131" s="18" t="s">
        <v>134</v>
      </c>
      <c r="BM131" s="217" t="s">
        <v>428</v>
      </c>
    </row>
    <row r="132" s="2" customFormat="1">
      <c r="A132" s="39"/>
      <c r="B132" s="40"/>
      <c r="C132" s="41"/>
      <c r="D132" s="219" t="s">
        <v>136</v>
      </c>
      <c r="E132" s="41"/>
      <c r="F132" s="220" t="s">
        <v>429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82</v>
      </c>
    </row>
    <row r="133" s="2" customFormat="1">
      <c r="A133" s="39"/>
      <c r="B133" s="40"/>
      <c r="C133" s="41"/>
      <c r="D133" s="278" t="s">
        <v>387</v>
      </c>
      <c r="E133" s="41"/>
      <c r="F133" s="279" t="s">
        <v>430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387</v>
      </c>
      <c r="AU133" s="18" t="s">
        <v>82</v>
      </c>
    </row>
    <row r="134" s="12" customFormat="1">
      <c r="A134" s="12"/>
      <c r="B134" s="225"/>
      <c r="C134" s="226"/>
      <c r="D134" s="219" t="s">
        <v>140</v>
      </c>
      <c r="E134" s="227" t="s">
        <v>19</v>
      </c>
      <c r="F134" s="228" t="s">
        <v>425</v>
      </c>
      <c r="G134" s="226"/>
      <c r="H134" s="229">
        <v>64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5" t="s">
        <v>140</v>
      </c>
      <c r="AU134" s="235" t="s">
        <v>82</v>
      </c>
      <c r="AV134" s="12" t="s">
        <v>82</v>
      </c>
      <c r="AW134" s="12" t="s">
        <v>34</v>
      </c>
      <c r="AX134" s="12" t="s">
        <v>80</v>
      </c>
      <c r="AY134" s="235" t="s">
        <v>128</v>
      </c>
    </row>
    <row r="135" s="2" customFormat="1" ht="16.5" customHeight="1">
      <c r="A135" s="39"/>
      <c r="B135" s="40"/>
      <c r="C135" s="236" t="s">
        <v>181</v>
      </c>
      <c r="D135" s="236" t="s">
        <v>154</v>
      </c>
      <c r="E135" s="237" t="s">
        <v>431</v>
      </c>
      <c r="F135" s="238" t="s">
        <v>432</v>
      </c>
      <c r="G135" s="239" t="s">
        <v>150</v>
      </c>
      <c r="H135" s="240">
        <v>9.5850000000000009</v>
      </c>
      <c r="I135" s="241"/>
      <c r="J135" s="242">
        <f>ROUND(I135*H135,2)</f>
        <v>0</v>
      </c>
      <c r="K135" s="238" t="s">
        <v>384</v>
      </c>
      <c r="L135" s="243"/>
      <c r="M135" s="244" t="s">
        <v>19</v>
      </c>
      <c r="N135" s="245" t="s">
        <v>44</v>
      </c>
      <c r="O135" s="85"/>
      <c r="P135" s="215">
        <f>O135*H135</f>
        <v>0</v>
      </c>
      <c r="Q135" s="215">
        <v>0.81499999999999995</v>
      </c>
      <c r="R135" s="215">
        <f>Q135*H135</f>
        <v>7.8117749999999999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158</v>
      </c>
      <c r="AT135" s="217" t="s">
        <v>154</v>
      </c>
      <c r="AU135" s="217" t="s">
        <v>82</v>
      </c>
      <c r="AY135" s="18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80</v>
      </c>
      <c r="BK135" s="218">
        <f>ROUND(I135*H135,2)</f>
        <v>0</v>
      </c>
      <c r="BL135" s="18" t="s">
        <v>134</v>
      </c>
      <c r="BM135" s="217" t="s">
        <v>433</v>
      </c>
    </row>
    <row r="136" s="2" customFormat="1">
      <c r="A136" s="39"/>
      <c r="B136" s="40"/>
      <c r="C136" s="41"/>
      <c r="D136" s="219" t="s">
        <v>136</v>
      </c>
      <c r="E136" s="41"/>
      <c r="F136" s="220" t="s">
        <v>432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82</v>
      </c>
    </row>
    <row r="137" s="12" customFormat="1">
      <c r="A137" s="12"/>
      <c r="B137" s="225"/>
      <c r="C137" s="226"/>
      <c r="D137" s="219" t="s">
        <v>140</v>
      </c>
      <c r="E137" s="227" t="s">
        <v>19</v>
      </c>
      <c r="F137" s="228" t="s">
        <v>434</v>
      </c>
      <c r="G137" s="226"/>
      <c r="H137" s="229">
        <v>9.5850000000000009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140</v>
      </c>
      <c r="AU137" s="235" t="s">
        <v>82</v>
      </c>
      <c r="AV137" s="12" t="s">
        <v>82</v>
      </c>
      <c r="AW137" s="12" t="s">
        <v>34</v>
      </c>
      <c r="AX137" s="12" t="s">
        <v>80</v>
      </c>
      <c r="AY137" s="235" t="s">
        <v>128</v>
      </c>
    </row>
    <row r="138" s="2" customFormat="1" ht="24.15" customHeight="1">
      <c r="A138" s="39"/>
      <c r="B138" s="40"/>
      <c r="C138" s="236" t="s">
        <v>186</v>
      </c>
      <c r="D138" s="236" t="s">
        <v>154</v>
      </c>
      <c r="E138" s="237" t="s">
        <v>435</v>
      </c>
      <c r="F138" s="238" t="s">
        <v>436</v>
      </c>
      <c r="G138" s="239" t="s">
        <v>437</v>
      </c>
      <c r="H138" s="240">
        <v>0.93000000000000005</v>
      </c>
      <c r="I138" s="241"/>
      <c r="J138" s="242">
        <f>ROUND(I138*H138,2)</f>
        <v>0</v>
      </c>
      <c r="K138" s="238" t="s">
        <v>384</v>
      </c>
      <c r="L138" s="243"/>
      <c r="M138" s="244" t="s">
        <v>19</v>
      </c>
      <c r="N138" s="245" t="s">
        <v>44</v>
      </c>
      <c r="O138" s="85"/>
      <c r="P138" s="215">
        <f>O138*H138</f>
        <v>0</v>
      </c>
      <c r="Q138" s="215">
        <v>0.075800000000000006</v>
      </c>
      <c r="R138" s="215">
        <f>Q138*H138</f>
        <v>0.070494000000000015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158</v>
      </c>
      <c r="AT138" s="217" t="s">
        <v>154</v>
      </c>
      <c r="AU138" s="217" t="s">
        <v>82</v>
      </c>
      <c r="AY138" s="18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80</v>
      </c>
      <c r="BK138" s="218">
        <f>ROUND(I138*H138,2)</f>
        <v>0</v>
      </c>
      <c r="BL138" s="18" t="s">
        <v>134</v>
      </c>
      <c r="BM138" s="217" t="s">
        <v>438</v>
      </c>
    </row>
    <row r="139" s="2" customFormat="1">
      <c r="A139" s="39"/>
      <c r="B139" s="40"/>
      <c r="C139" s="41"/>
      <c r="D139" s="219" t="s">
        <v>136</v>
      </c>
      <c r="E139" s="41"/>
      <c r="F139" s="220" t="s">
        <v>436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82</v>
      </c>
    </row>
    <row r="140" s="12" customFormat="1">
      <c r="A140" s="12"/>
      <c r="B140" s="225"/>
      <c r="C140" s="226"/>
      <c r="D140" s="219" t="s">
        <v>140</v>
      </c>
      <c r="E140" s="227" t="s">
        <v>19</v>
      </c>
      <c r="F140" s="228" t="s">
        <v>439</v>
      </c>
      <c r="G140" s="226"/>
      <c r="H140" s="229">
        <v>0.93000000000000005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5" t="s">
        <v>140</v>
      </c>
      <c r="AU140" s="235" t="s">
        <v>82</v>
      </c>
      <c r="AV140" s="12" t="s">
        <v>82</v>
      </c>
      <c r="AW140" s="12" t="s">
        <v>34</v>
      </c>
      <c r="AX140" s="12" t="s">
        <v>80</v>
      </c>
      <c r="AY140" s="235" t="s">
        <v>128</v>
      </c>
    </row>
    <row r="141" s="2" customFormat="1" ht="24.15" customHeight="1">
      <c r="A141" s="39"/>
      <c r="B141" s="40"/>
      <c r="C141" s="236" t="s">
        <v>191</v>
      </c>
      <c r="D141" s="236" t="s">
        <v>154</v>
      </c>
      <c r="E141" s="237" t="s">
        <v>440</v>
      </c>
      <c r="F141" s="238" t="s">
        <v>441</v>
      </c>
      <c r="G141" s="239" t="s">
        <v>437</v>
      </c>
      <c r="H141" s="240">
        <v>0.34999999999999998</v>
      </c>
      <c r="I141" s="241"/>
      <c r="J141" s="242">
        <f>ROUND(I141*H141,2)</f>
        <v>0</v>
      </c>
      <c r="K141" s="238" t="s">
        <v>384</v>
      </c>
      <c r="L141" s="243"/>
      <c r="M141" s="244" t="s">
        <v>19</v>
      </c>
      <c r="N141" s="245" t="s">
        <v>44</v>
      </c>
      <c r="O141" s="85"/>
      <c r="P141" s="215">
        <f>O141*H141</f>
        <v>0</v>
      </c>
      <c r="Q141" s="215">
        <v>0.080100000000000005</v>
      </c>
      <c r="R141" s="215">
        <f>Q141*H141</f>
        <v>0.028035000000000001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158</v>
      </c>
      <c r="AT141" s="217" t="s">
        <v>154</v>
      </c>
      <c r="AU141" s="217" t="s">
        <v>82</v>
      </c>
      <c r="AY141" s="18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80</v>
      </c>
      <c r="BK141" s="218">
        <f>ROUND(I141*H141,2)</f>
        <v>0</v>
      </c>
      <c r="BL141" s="18" t="s">
        <v>134</v>
      </c>
      <c r="BM141" s="217" t="s">
        <v>442</v>
      </c>
    </row>
    <row r="142" s="2" customFormat="1">
      <c r="A142" s="39"/>
      <c r="B142" s="40"/>
      <c r="C142" s="41"/>
      <c r="D142" s="219" t="s">
        <v>136</v>
      </c>
      <c r="E142" s="41"/>
      <c r="F142" s="220" t="s">
        <v>441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82</v>
      </c>
    </row>
    <row r="143" s="12" customFormat="1">
      <c r="A143" s="12"/>
      <c r="B143" s="225"/>
      <c r="C143" s="226"/>
      <c r="D143" s="219" t="s">
        <v>140</v>
      </c>
      <c r="E143" s="227" t="s">
        <v>19</v>
      </c>
      <c r="F143" s="228" t="s">
        <v>443</v>
      </c>
      <c r="G143" s="226"/>
      <c r="H143" s="229">
        <v>0.34999999999999998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5" t="s">
        <v>140</v>
      </c>
      <c r="AU143" s="235" t="s">
        <v>82</v>
      </c>
      <c r="AV143" s="12" t="s">
        <v>82</v>
      </c>
      <c r="AW143" s="12" t="s">
        <v>34</v>
      </c>
      <c r="AX143" s="12" t="s">
        <v>80</v>
      </c>
      <c r="AY143" s="235" t="s">
        <v>128</v>
      </c>
    </row>
    <row r="144" s="11" customFormat="1" ht="22.8" customHeight="1">
      <c r="A144" s="11"/>
      <c r="B144" s="192"/>
      <c r="C144" s="193"/>
      <c r="D144" s="194" t="s">
        <v>72</v>
      </c>
      <c r="E144" s="276" t="s">
        <v>165</v>
      </c>
      <c r="F144" s="276" t="s">
        <v>444</v>
      </c>
      <c r="G144" s="193"/>
      <c r="H144" s="193"/>
      <c r="I144" s="196"/>
      <c r="J144" s="277">
        <f>BK144</f>
        <v>0</v>
      </c>
      <c r="K144" s="193"/>
      <c r="L144" s="198"/>
      <c r="M144" s="199"/>
      <c r="N144" s="200"/>
      <c r="O144" s="200"/>
      <c r="P144" s="201">
        <f>SUM(P145:P153)</f>
        <v>0</v>
      </c>
      <c r="Q144" s="200"/>
      <c r="R144" s="201">
        <f>SUM(R145:R153)</f>
        <v>1.4118201000000001</v>
      </c>
      <c r="S144" s="200"/>
      <c r="T144" s="202">
        <f>SUM(T145:T153)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3" t="s">
        <v>80</v>
      </c>
      <c r="AT144" s="204" t="s">
        <v>72</v>
      </c>
      <c r="AU144" s="204" t="s">
        <v>80</v>
      </c>
      <c r="AY144" s="203" t="s">
        <v>128</v>
      </c>
      <c r="BK144" s="205">
        <f>SUM(BK145:BK153)</f>
        <v>0</v>
      </c>
    </row>
    <row r="145" s="2" customFormat="1" ht="16.5" customHeight="1">
      <c r="A145" s="39"/>
      <c r="B145" s="40"/>
      <c r="C145" s="206" t="s">
        <v>196</v>
      </c>
      <c r="D145" s="206" t="s">
        <v>129</v>
      </c>
      <c r="E145" s="207" t="s">
        <v>445</v>
      </c>
      <c r="F145" s="208" t="s">
        <v>446</v>
      </c>
      <c r="G145" s="209" t="s">
        <v>383</v>
      </c>
      <c r="H145" s="210">
        <v>1271.9100000000001</v>
      </c>
      <c r="I145" s="211"/>
      <c r="J145" s="212">
        <f>ROUND(I145*H145,2)</f>
        <v>0</v>
      </c>
      <c r="K145" s="208" t="s">
        <v>384</v>
      </c>
      <c r="L145" s="45"/>
      <c r="M145" s="213" t="s">
        <v>19</v>
      </c>
      <c r="N145" s="214" t="s">
        <v>44</v>
      </c>
      <c r="O145" s="85"/>
      <c r="P145" s="215">
        <f>O145*H145</f>
        <v>0</v>
      </c>
      <c r="Q145" s="215">
        <v>0.0011100000000000001</v>
      </c>
      <c r="R145" s="215">
        <f>Q145*H145</f>
        <v>1.4118201000000001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134</v>
      </c>
      <c r="AT145" s="217" t="s">
        <v>129</v>
      </c>
      <c r="AU145" s="217" t="s">
        <v>82</v>
      </c>
      <c r="AY145" s="18" t="s">
        <v>128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80</v>
      </c>
      <c r="BK145" s="218">
        <f>ROUND(I145*H145,2)</f>
        <v>0</v>
      </c>
      <c r="BL145" s="18" t="s">
        <v>134</v>
      </c>
      <c r="BM145" s="217" t="s">
        <v>447</v>
      </c>
    </row>
    <row r="146" s="2" customFormat="1">
      <c r="A146" s="39"/>
      <c r="B146" s="40"/>
      <c r="C146" s="41"/>
      <c r="D146" s="219" t="s">
        <v>136</v>
      </c>
      <c r="E146" s="41"/>
      <c r="F146" s="220" t="s">
        <v>448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82</v>
      </c>
    </row>
    <row r="147" s="2" customFormat="1">
      <c r="A147" s="39"/>
      <c r="B147" s="40"/>
      <c r="C147" s="41"/>
      <c r="D147" s="278" t="s">
        <v>387</v>
      </c>
      <c r="E147" s="41"/>
      <c r="F147" s="279" t="s">
        <v>449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387</v>
      </c>
      <c r="AU147" s="18" t="s">
        <v>82</v>
      </c>
    </row>
    <row r="148" s="2" customFormat="1" ht="16.5" customHeight="1">
      <c r="A148" s="39"/>
      <c r="B148" s="40"/>
      <c r="C148" s="206" t="s">
        <v>201</v>
      </c>
      <c r="D148" s="206" t="s">
        <v>129</v>
      </c>
      <c r="E148" s="207" t="s">
        <v>450</v>
      </c>
      <c r="F148" s="208" t="s">
        <v>451</v>
      </c>
      <c r="G148" s="209" t="s">
        <v>383</v>
      </c>
      <c r="H148" s="210">
        <v>1849.31</v>
      </c>
      <c r="I148" s="211"/>
      <c r="J148" s="212">
        <f>ROUND(I148*H148,2)</f>
        <v>0</v>
      </c>
      <c r="K148" s="208" t="s">
        <v>384</v>
      </c>
      <c r="L148" s="45"/>
      <c r="M148" s="213" t="s">
        <v>19</v>
      </c>
      <c r="N148" s="214" t="s">
        <v>44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134</v>
      </c>
      <c r="AT148" s="217" t="s">
        <v>129</v>
      </c>
      <c r="AU148" s="217" t="s">
        <v>82</v>
      </c>
      <c r="AY148" s="18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80</v>
      </c>
      <c r="BK148" s="218">
        <f>ROUND(I148*H148,2)</f>
        <v>0</v>
      </c>
      <c r="BL148" s="18" t="s">
        <v>134</v>
      </c>
      <c r="BM148" s="217" t="s">
        <v>452</v>
      </c>
    </row>
    <row r="149" s="2" customFormat="1">
      <c r="A149" s="39"/>
      <c r="B149" s="40"/>
      <c r="C149" s="41"/>
      <c r="D149" s="219" t="s">
        <v>136</v>
      </c>
      <c r="E149" s="41"/>
      <c r="F149" s="220" t="s">
        <v>453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82</v>
      </c>
    </row>
    <row r="150" s="2" customFormat="1">
      <c r="A150" s="39"/>
      <c r="B150" s="40"/>
      <c r="C150" s="41"/>
      <c r="D150" s="278" t="s">
        <v>387</v>
      </c>
      <c r="E150" s="41"/>
      <c r="F150" s="279" t="s">
        <v>454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387</v>
      </c>
      <c r="AU150" s="18" t="s">
        <v>82</v>
      </c>
    </row>
    <row r="151" s="12" customFormat="1">
      <c r="A151" s="12"/>
      <c r="B151" s="225"/>
      <c r="C151" s="226"/>
      <c r="D151" s="219" t="s">
        <v>140</v>
      </c>
      <c r="E151" s="227" t="s">
        <v>19</v>
      </c>
      <c r="F151" s="228" t="s">
        <v>455</v>
      </c>
      <c r="G151" s="226"/>
      <c r="H151" s="229">
        <v>577.39999999999998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5" t="s">
        <v>140</v>
      </c>
      <c r="AU151" s="235" t="s">
        <v>82</v>
      </c>
      <c r="AV151" s="12" t="s">
        <v>82</v>
      </c>
      <c r="AW151" s="12" t="s">
        <v>34</v>
      </c>
      <c r="AX151" s="12" t="s">
        <v>73</v>
      </c>
      <c r="AY151" s="235" t="s">
        <v>128</v>
      </c>
    </row>
    <row r="152" s="12" customFormat="1">
      <c r="A152" s="12"/>
      <c r="B152" s="225"/>
      <c r="C152" s="226"/>
      <c r="D152" s="219" t="s">
        <v>140</v>
      </c>
      <c r="E152" s="227" t="s">
        <v>19</v>
      </c>
      <c r="F152" s="228" t="s">
        <v>456</v>
      </c>
      <c r="G152" s="226"/>
      <c r="H152" s="229">
        <v>1271.9100000000001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5" t="s">
        <v>140</v>
      </c>
      <c r="AU152" s="235" t="s">
        <v>82</v>
      </c>
      <c r="AV152" s="12" t="s">
        <v>82</v>
      </c>
      <c r="AW152" s="12" t="s">
        <v>34</v>
      </c>
      <c r="AX152" s="12" t="s">
        <v>73</v>
      </c>
      <c r="AY152" s="235" t="s">
        <v>128</v>
      </c>
    </row>
    <row r="153" s="13" customFormat="1">
      <c r="A153" s="13"/>
      <c r="B153" s="246"/>
      <c r="C153" s="247"/>
      <c r="D153" s="219" t="s">
        <v>140</v>
      </c>
      <c r="E153" s="248" t="s">
        <v>19</v>
      </c>
      <c r="F153" s="249" t="s">
        <v>238</v>
      </c>
      <c r="G153" s="247"/>
      <c r="H153" s="250">
        <v>1849.31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140</v>
      </c>
      <c r="AU153" s="256" t="s">
        <v>82</v>
      </c>
      <c r="AV153" s="13" t="s">
        <v>134</v>
      </c>
      <c r="AW153" s="13" t="s">
        <v>34</v>
      </c>
      <c r="AX153" s="13" t="s">
        <v>80</v>
      </c>
      <c r="AY153" s="256" t="s">
        <v>128</v>
      </c>
    </row>
    <row r="154" s="11" customFormat="1" ht="22.8" customHeight="1">
      <c r="A154" s="11"/>
      <c r="B154" s="192"/>
      <c r="C154" s="193"/>
      <c r="D154" s="194" t="s">
        <v>72</v>
      </c>
      <c r="E154" s="276" t="s">
        <v>181</v>
      </c>
      <c r="F154" s="276" t="s">
        <v>457</v>
      </c>
      <c r="G154" s="193"/>
      <c r="H154" s="193"/>
      <c r="I154" s="196"/>
      <c r="J154" s="277">
        <f>BK154</f>
        <v>0</v>
      </c>
      <c r="K154" s="193"/>
      <c r="L154" s="198"/>
      <c r="M154" s="199"/>
      <c r="N154" s="200"/>
      <c r="O154" s="200"/>
      <c r="P154" s="201">
        <f>SUM(P155:P264)</f>
        <v>0</v>
      </c>
      <c r="Q154" s="200"/>
      <c r="R154" s="201">
        <f>SUM(R155:R264)</f>
        <v>49.869670499999998</v>
      </c>
      <c r="S154" s="200"/>
      <c r="T154" s="202">
        <f>SUM(T155:T264)</f>
        <v>75.125999999999991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3" t="s">
        <v>80</v>
      </c>
      <c r="AT154" s="204" t="s">
        <v>72</v>
      </c>
      <c r="AU154" s="204" t="s">
        <v>80</v>
      </c>
      <c r="AY154" s="203" t="s">
        <v>128</v>
      </c>
      <c r="BK154" s="205">
        <f>SUM(BK155:BK264)</f>
        <v>0</v>
      </c>
    </row>
    <row r="155" s="2" customFormat="1" ht="21.75" customHeight="1">
      <c r="A155" s="39"/>
      <c r="B155" s="40"/>
      <c r="C155" s="206" t="s">
        <v>205</v>
      </c>
      <c r="D155" s="206" t="s">
        <v>129</v>
      </c>
      <c r="E155" s="207" t="s">
        <v>458</v>
      </c>
      <c r="F155" s="208" t="s">
        <v>459</v>
      </c>
      <c r="G155" s="209" t="s">
        <v>168</v>
      </c>
      <c r="H155" s="210">
        <v>108</v>
      </c>
      <c r="I155" s="211"/>
      <c r="J155" s="212">
        <f>ROUND(I155*H155,2)</f>
        <v>0</v>
      </c>
      <c r="K155" s="208" t="s">
        <v>19</v>
      </c>
      <c r="L155" s="45"/>
      <c r="M155" s="213" t="s">
        <v>19</v>
      </c>
      <c r="N155" s="214" t="s">
        <v>44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134</v>
      </c>
      <c r="AT155" s="217" t="s">
        <v>129</v>
      </c>
      <c r="AU155" s="217" t="s">
        <v>82</v>
      </c>
      <c r="AY155" s="18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80</v>
      </c>
      <c r="BK155" s="218">
        <f>ROUND(I155*H155,2)</f>
        <v>0</v>
      </c>
      <c r="BL155" s="18" t="s">
        <v>134</v>
      </c>
      <c r="BM155" s="217" t="s">
        <v>460</v>
      </c>
    </row>
    <row r="156" s="2" customFormat="1">
      <c r="A156" s="39"/>
      <c r="B156" s="40"/>
      <c r="C156" s="41"/>
      <c r="D156" s="219" t="s">
        <v>136</v>
      </c>
      <c r="E156" s="41"/>
      <c r="F156" s="220" t="s">
        <v>461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82</v>
      </c>
    </row>
    <row r="157" s="12" customFormat="1">
      <c r="A157" s="12"/>
      <c r="B157" s="225"/>
      <c r="C157" s="226"/>
      <c r="D157" s="219" t="s">
        <v>140</v>
      </c>
      <c r="E157" s="227" t="s">
        <v>19</v>
      </c>
      <c r="F157" s="228" t="s">
        <v>462</v>
      </c>
      <c r="G157" s="226"/>
      <c r="H157" s="229">
        <v>108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140</v>
      </c>
      <c r="AU157" s="235" t="s">
        <v>82</v>
      </c>
      <c r="AV157" s="12" t="s">
        <v>82</v>
      </c>
      <c r="AW157" s="12" t="s">
        <v>34</v>
      </c>
      <c r="AX157" s="12" t="s">
        <v>80</v>
      </c>
      <c r="AY157" s="235" t="s">
        <v>128</v>
      </c>
    </row>
    <row r="158" s="2" customFormat="1" ht="16.5" customHeight="1">
      <c r="A158" s="39"/>
      <c r="B158" s="40"/>
      <c r="C158" s="206" t="s">
        <v>8</v>
      </c>
      <c r="D158" s="206" t="s">
        <v>129</v>
      </c>
      <c r="E158" s="207" t="s">
        <v>463</v>
      </c>
      <c r="F158" s="208" t="s">
        <v>464</v>
      </c>
      <c r="G158" s="209" t="s">
        <v>168</v>
      </c>
      <c r="H158" s="210">
        <v>108</v>
      </c>
      <c r="I158" s="211"/>
      <c r="J158" s="212">
        <f>ROUND(I158*H158,2)</f>
        <v>0</v>
      </c>
      <c r="K158" s="208" t="s">
        <v>384</v>
      </c>
      <c r="L158" s="45"/>
      <c r="M158" s="213" t="s">
        <v>19</v>
      </c>
      <c r="N158" s="214" t="s">
        <v>44</v>
      </c>
      <c r="O158" s="85"/>
      <c r="P158" s="215">
        <f>O158*H158</f>
        <v>0</v>
      </c>
      <c r="Q158" s="215">
        <v>0.0022499999999999998</v>
      </c>
      <c r="R158" s="215">
        <f>Q158*H158</f>
        <v>0.24299999999999999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134</v>
      </c>
      <c r="AT158" s="217" t="s">
        <v>129</v>
      </c>
      <c r="AU158" s="217" t="s">
        <v>82</v>
      </c>
      <c r="AY158" s="18" t="s">
        <v>128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80</v>
      </c>
      <c r="BK158" s="218">
        <f>ROUND(I158*H158,2)</f>
        <v>0</v>
      </c>
      <c r="BL158" s="18" t="s">
        <v>134</v>
      </c>
      <c r="BM158" s="217" t="s">
        <v>465</v>
      </c>
    </row>
    <row r="159" s="2" customFormat="1">
      <c r="A159" s="39"/>
      <c r="B159" s="40"/>
      <c r="C159" s="41"/>
      <c r="D159" s="219" t="s">
        <v>136</v>
      </c>
      <c r="E159" s="41"/>
      <c r="F159" s="220" t="s">
        <v>466</v>
      </c>
      <c r="G159" s="41"/>
      <c r="H159" s="41"/>
      <c r="I159" s="221"/>
      <c r="J159" s="41"/>
      <c r="K159" s="41"/>
      <c r="L159" s="45"/>
      <c r="M159" s="222"/>
      <c r="N159" s="22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136</v>
      </c>
      <c r="AU159" s="18" t="s">
        <v>82</v>
      </c>
    </row>
    <row r="160" s="2" customFormat="1">
      <c r="A160" s="39"/>
      <c r="B160" s="40"/>
      <c r="C160" s="41"/>
      <c r="D160" s="278" t="s">
        <v>387</v>
      </c>
      <c r="E160" s="41"/>
      <c r="F160" s="279" t="s">
        <v>467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387</v>
      </c>
      <c r="AU160" s="18" t="s">
        <v>82</v>
      </c>
    </row>
    <row r="161" s="12" customFormat="1">
      <c r="A161" s="12"/>
      <c r="B161" s="225"/>
      <c r="C161" s="226"/>
      <c r="D161" s="219" t="s">
        <v>140</v>
      </c>
      <c r="E161" s="227" t="s">
        <v>19</v>
      </c>
      <c r="F161" s="228" t="s">
        <v>462</v>
      </c>
      <c r="G161" s="226"/>
      <c r="H161" s="229">
        <v>108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5" t="s">
        <v>140</v>
      </c>
      <c r="AU161" s="235" t="s">
        <v>82</v>
      </c>
      <c r="AV161" s="12" t="s">
        <v>82</v>
      </c>
      <c r="AW161" s="12" t="s">
        <v>34</v>
      </c>
      <c r="AX161" s="12" t="s">
        <v>80</v>
      </c>
      <c r="AY161" s="235" t="s">
        <v>128</v>
      </c>
    </row>
    <row r="162" s="2" customFormat="1" ht="16.5" customHeight="1">
      <c r="A162" s="39"/>
      <c r="B162" s="40"/>
      <c r="C162" s="206" t="s">
        <v>214</v>
      </c>
      <c r="D162" s="206" t="s">
        <v>129</v>
      </c>
      <c r="E162" s="207" t="s">
        <v>468</v>
      </c>
      <c r="F162" s="208" t="s">
        <v>469</v>
      </c>
      <c r="G162" s="209" t="s">
        <v>162</v>
      </c>
      <c r="H162" s="210">
        <v>4</v>
      </c>
      <c r="I162" s="211"/>
      <c r="J162" s="212">
        <f>ROUND(I162*H162,2)</f>
        <v>0</v>
      </c>
      <c r="K162" s="208" t="s">
        <v>19</v>
      </c>
      <c r="L162" s="45"/>
      <c r="M162" s="213" t="s">
        <v>19</v>
      </c>
      <c r="N162" s="214" t="s">
        <v>44</v>
      </c>
      <c r="O162" s="85"/>
      <c r="P162" s="215">
        <f>O162*H162</f>
        <v>0</v>
      </c>
      <c r="Q162" s="215">
        <v>0.0064900000000000001</v>
      </c>
      <c r="R162" s="215">
        <f>Q162*H162</f>
        <v>0.02596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134</v>
      </c>
      <c r="AT162" s="217" t="s">
        <v>129</v>
      </c>
      <c r="AU162" s="217" t="s">
        <v>82</v>
      </c>
      <c r="AY162" s="18" t="s">
        <v>128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80</v>
      </c>
      <c r="BK162" s="218">
        <f>ROUND(I162*H162,2)</f>
        <v>0</v>
      </c>
      <c r="BL162" s="18" t="s">
        <v>134</v>
      </c>
      <c r="BM162" s="217" t="s">
        <v>470</v>
      </c>
    </row>
    <row r="163" s="2" customFormat="1">
      <c r="A163" s="39"/>
      <c r="B163" s="40"/>
      <c r="C163" s="41"/>
      <c r="D163" s="219" t="s">
        <v>136</v>
      </c>
      <c r="E163" s="41"/>
      <c r="F163" s="220" t="s">
        <v>469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82</v>
      </c>
    </row>
    <row r="164" s="2" customFormat="1" ht="16.5" customHeight="1">
      <c r="A164" s="39"/>
      <c r="B164" s="40"/>
      <c r="C164" s="206" t="s">
        <v>220</v>
      </c>
      <c r="D164" s="206" t="s">
        <v>129</v>
      </c>
      <c r="E164" s="207" t="s">
        <v>471</v>
      </c>
      <c r="F164" s="208" t="s">
        <v>472</v>
      </c>
      <c r="G164" s="209" t="s">
        <v>383</v>
      </c>
      <c r="H164" s="210">
        <v>30</v>
      </c>
      <c r="I164" s="211"/>
      <c r="J164" s="212">
        <f>ROUND(I164*H164,2)</f>
        <v>0</v>
      </c>
      <c r="K164" s="208" t="s">
        <v>384</v>
      </c>
      <c r="L164" s="45"/>
      <c r="M164" s="213" t="s">
        <v>19</v>
      </c>
      <c r="N164" s="214" t="s">
        <v>44</v>
      </c>
      <c r="O164" s="85"/>
      <c r="P164" s="215">
        <f>O164*H164</f>
        <v>0</v>
      </c>
      <c r="Q164" s="215">
        <v>0</v>
      </c>
      <c r="R164" s="215">
        <f>Q164*H164</f>
        <v>0</v>
      </c>
      <c r="S164" s="215">
        <v>0.00029999999999999997</v>
      </c>
      <c r="T164" s="216">
        <f>S164*H164</f>
        <v>0.0089999999999999993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134</v>
      </c>
      <c r="AT164" s="217" t="s">
        <v>129</v>
      </c>
      <c r="AU164" s="217" t="s">
        <v>82</v>
      </c>
      <c r="AY164" s="18" t="s">
        <v>128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80</v>
      </c>
      <c r="BK164" s="218">
        <f>ROUND(I164*H164,2)</f>
        <v>0</v>
      </c>
      <c r="BL164" s="18" t="s">
        <v>134</v>
      </c>
      <c r="BM164" s="217" t="s">
        <v>473</v>
      </c>
    </row>
    <row r="165" s="2" customFormat="1">
      <c r="A165" s="39"/>
      <c r="B165" s="40"/>
      <c r="C165" s="41"/>
      <c r="D165" s="219" t="s">
        <v>136</v>
      </c>
      <c r="E165" s="41"/>
      <c r="F165" s="220" t="s">
        <v>472</v>
      </c>
      <c r="G165" s="41"/>
      <c r="H165" s="41"/>
      <c r="I165" s="221"/>
      <c r="J165" s="41"/>
      <c r="K165" s="41"/>
      <c r="L165" s="45"/>
      <c r="M165" s="222"/>
      <c r="N165" s="22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82</v>
      </c>
    </row>
    <row r="166" s="2" customFormat="1">
      <c r="A166" s="39"/>
      <c r="B166" s="40"/>
      <c r="C166" s="41"/>
      <c r="D166" s="278" t="s">
        <v>387</v>
      </c>
      <c r="E166" s="41"/>
      <c r="F166" s="279" t="s">
        <v>474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387</v>
      </c>
      <c r="AU166" s="18" t="s">
        <v>82</v>
      </c>
    </row>
    <row r="167" s="2" customFormat="1" ht="16.5" customHeight="1">
      <c r="A167" s="39"/>
      <c r="B167" s="40"/>
      <c r="C167" s="206" t="s">
        <v>224</v>
      </c>
      <c r="D167" s="206" t="s">
        <v>129</v>
      </c>
      <c r="E167" s="207" t="s">
        <v>475</v>
      </c>
      <c r="F167" s="208" t="s">
        <v>476</v>
      </c>
      <c r="G167" s="209" t="s">
        <v>477</v>
      </c>
      <c r="H167" s="210">
        <v>2</v>
      </c>
      <c r="I167" s="211"/>
      <c r="J167" s="212">
        <f>ROUND(I167*H167,2)</f>
        <v>0</v>
      </c>
      <c r="K167" s="208" t="s">
        <v>384</v>
      </c>
      <c r="L167" s="45"/>
      <c r="M167" s="213" t="s">
        <v>19</v>
      </c>
      <c r="N167" s="214" t="s">
        <v>44</v>
      </c>
      <c r="O167" s="85"/>
      <c r="P167" s="215">
        <f>O167*H167</f>
        <v>0</v>
      </c>
      <c r="Q167" s="215">
        <v>0.00029999999999999997</v>
      </c>
      <c r="R167" s="215">
        <f>Q167*H167</f>
        <v>0.00059999999999999995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134</v>
      </c>
      <c r="AT167" s="217" t="s">
        <v>129</v>
      </c>
      <c r="AU167" s="217" t="s">
        <v>82</v>
      </c>
      <c r="AY167" s="18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80</v>
      </c>
      <c r="BK167" s="218">
        <f>ROUND(I167*H167,2)</f>
        <v>0</v>
      </c>
      <c r="BL167" s="18" t="s">
        <v>134</v>
      </c>
      <c r="BM167" s="217" t="s">
        <v>478</v>
      </c>
    </row>
    <row r="168" s="2" customFormat="1">
      <c r="A168" s="39"/>
      <c r="B168" s="40"/>
      <c r="C168" s="41"/>
      <c r="D168" s="219" t="s">
        <v>136</v>
      </c>
      <c r="E168" s="41"/>
      <c r="F168" s="220" t="s">
        <v>479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82</v>
      </c>
    </row>
    <row r="169" s="2" customFormat="1">
      <c r="A169" s="39"/>
      <c r="B169" s="40"/>
      <c r="C169" s="41"/>
      <c r="D169" s="278" t="s">
        <v>387</v>
      </c>
      <c r="E169" s="41"/>
      <c r="F169" s="279" t="s">
        <v>480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387</v>
      </c>
      <c r="AU169" s="18" t="s">
        <v>82</v>
      </c>
    </row>
    <row r="170" s="2" customFormat="1" ht="16.5" customHeight="1">
      <c r="A170" s="39"/>
      <c r="B170" s="40"/>
      <c r="C170" s="206" t="s">
        <v>228</v>
      </c>
      <c r="D170" s="206" t="s">
        <v>129</v>
      </c>
      <c r="E170" s="207" t="s">
        <v>481</v>
      </c>
      <c r="F170" s="208" t="s">
        <v>482</v>
      </c>
      <c r="G170" s="209" t="s">
        <v>162</v>
      </c>
      <c r="H170" s="210">
        <v>8</v>
      </c>
      <c r="I170" s="211"/>
      <c r="J170" s="212">
        <f>ROUND(I170*H170,2)</f>
        <v>0</v>
      </c>
      <c r="K170" s="208" t="s">
        <v>384</v>
      </c>
      <c r="L170" s="45"/>
      <c r="M170" s="213" t="s">
        <v>19</v>
      </c>
      <c r="N170" s="214" t="s">
        <v>44</v>
      </c>
      <c r="O170" s="85"/>
      <c r="P170" s="215">
        <f>O170*H170</f>
        <v>0</v>
      </c>
      <c r="Q170" s="215">
        <v>6.0000000000000002E-05</v>
      </c>
      <c r="R170" s="215">
        <f>Q170*H170</f>
        <v>0.00048000000000000001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134</v>
      </c>
      <c r="AT170" s="217" t="s">
        <v>129</v>
      </c>
      <c r="AU170" s="217" t="s">
        <v>82</v>
      </c>
      <c r="AY170" s="18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80</v>
      </c>
      <c r="BK170" s="218">
        <f>ROUND(I170*H170,2)</f>
        <v>0</v>
      </c>
      <c r="BL170" s="18" t="s">
        <v>134</v>
      </c>
      <c r="BM170" s="217" t="s">
        <v>483</v>
      </c>
    </row>
    <row r="171" s="2" customFormat="1">
      <c r="A171" s="39"/>
      <c r="B171" s="40"/>
      <c r="C171" s="41"/>
      <c r="D171" s="219" t="s">
        <v>136</v>
      </c>
      <c r="E171" s="41"/>
      <c r="F171" s="220" t="s">
        <v>484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136</v>
      </c>
      <c r="AU171" s="18" t="s">
        <v>82</v>
      </c>
    </row>
    <row r="172" s="2" customFormat="1">
      <c r="A172" s="39"/>
      <c r="B172" s="40"/>
      <c r="C172" s="41"/>
      <c r="D172" s="278" t="s">
        <v>387</v>
      </c>
      <c r="E172" s="41"/>
      <c r="F172" s="279" t="s">
        <v>485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387</v>
      </c>
      <c r="AU172" s="18" t="s">
        <v>82</v>
      </c>
    </row>
    <row r="173" s="2" customFormat="1" ht="16.5" customHeight="1">
      <c r="A173" s="39"/>
      <c r="B173" s="40"/>
      <c r="C173" s="206" t="s">
        <v>232</v>
      </c>
      <c r="D173" s="206" t="s">
        <v>129</v>
      </c>
      <c r="E173" s="207" t="s">
        <v>486</v>
      </c>
      <c r="F173" s="208" t="s">
        <v>487</v>
      </c>
      <c r="G173" s="209" t="s">
        <v>162</v>
      </c>
      <c r="H173" s="210">
        <v>8</v>
      </c>
      <c r="I173" s="211"/>
      <c r="J173" s="212">
        <f>ROUND(I173*H173,2)</f>
        <v>0</v>
      </c>
      <c r="K173" s="208" t="s">
        <v>384</v>
      </c>
      <c r="L173" s="45"/>
      <c r="M173" s="213" t="s">
        <v>19</v>
      </c>
      <c r="N173" s="214" t="s">
        <v>44</v>
      </c>
      <c r="O173" s="85"/>
      <c r="P173" s="215">
        <f>O173*H173</f>
        <v>0</v>
      </c>
      <c r="Q173" s="215">
        <v>0.36965999999999999</v>
      </c>
      <c r="R173" s="215">
        <f>Q173*H173</f>
        <v>2.9572799999999999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134</v>
      </c>
      <c r="AT173" s="217" t="s">
        <v>129</v>
      </c>
      <c r="AU173" s="217" t="s">
        <v>82</v>
      </c>
      <c r="AY173" s="18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80</v>
      </c>
      <c r="BK173" s="218">
        <f>ROUND(I173*H173,2)</f>
        <v>0</v>
      </c>
      <c r="BL173" s="18" t="s">
        <v>134</v>
      </c>
      <c r="BM173" s="217" t="s">
        <v>488</v>
      </c>
    </row>
    <row r="174" s="2" customFormat="1">
      <c r="A174" s="39"/>
      <c r="B174" s="40"/>
      <c r="C174" s="41"/>
      <c r="D174" s="219" t="s">
        <v>136</v>
      </c>
      <c r="E174" s="41"/>
      <c r="F174" s="220" t="s">
        <v>489</v>
      </c>
      <c r="G174" s="41"/>
      <c r="H174" s="41"/>
      <c r="I174" s="221"/>
      <c r="J174" s="41"/>
      <c r="K174" s="41"/>
      <c r="L174" s="45"/>
      <c r="M174" s="222"/>
      <c r="N174" s="22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82</v>
      </c>
    </row>
    <row r="175" s="2" customFormat="1">
      <c r="A175" s="39"/>
      <c r="B175" s="40"/>
      <c r="C175" s="41"/>
      <c r="D175" s="278" t="s">
        <v>387</v>
      </c>
      <c r="E175" s="41"/>
      <c r="F175" s="279" t="s">
        <v>490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387</v>
      </c>
      <c r="AU175" s="18" t="s">
        <v>82</v>
      </c>
    </row>
    <row r="176" s="2" customFormat="1" ht="21.75" customHeight="1">
      <c r="A176" s="39"/>
      <c r="B176" s="40"/>
      <c r="C176" s="206" t="s">
        <v>7</v>
      </c>
      <c r="D176" s="206" t="s">
        <v>129</v>
      </c>
      <c r="E176" s="207" t="s">
        <v>491</v>
      </c>
      <c r="F176" s="208" t="s">
        <v>492</v>
      </c>
      <c r="G176" s="209" t="s">
        <v>383</v>
      </c>
      <c r="H176" s="210">
        <v>277.19999999999999</v>
      </c>
      <c r="I176" s="211"/>
      <c r="J176" s="212">
        <f>ROUND(I176*H176,2)</f>
        <v>0</v>
      </c>
      <c r="K176" s="208" t="s">
        <v>384</v>
      </c>
      <c r="L176" s="45"/>
      <c r="M176" s="213" t="s">
        <v>19</v>
      </c>
      <c r="N176" s="214" t="s">
        <v>44</v>
      </c>
      <c r="O176" s="85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134</v>
      </c>
      <c r="AT176" s="217" t="s">
        <v>129</v>
      </c>
      <c r="AU176" s="217" t="s">
        <v>82</v>
      </c>
      <c r="AY176" s="18" t="s">
        <v>128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80</v>
      </c>
      <c r="BK176" s="218">
        <f>ROUND(I176*H176,2)</f>
        <v>0</v>
      </c>
      <c r="BL176" s="18" t="s">
        <v>134</v>
      </c>
      <c r="BM176" s="217" t="s">
        <v>493</v>
      </c>
    </row>
    <row r="177" s="2" customFormat="1">
      <c r="A177" s="39"/>
      <c r="B177" s="40"/>
      <c r="C177" s="41"/>
      <c r="D177" s="219" t="s">
        <v>136</v>
      </c>
      <c r="E177" s="41"/>
      <c r="F177" s="220" t="s">
        <v>494</v>
      </c>
      <c r="G177" s="41"/>
      <c r="H177" s="41"/>
      <c r="I177" s="221"/>
      <c r="J177" s="41"/>
      <c r="K177" s="41"/>
      <c r="L177" s="45"/>
      <c r="M177" s="222"/>
      <c r="N177" s="22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82</v>
      </c>
    </row>
    <row r="178" s="2" customFormat="1">
      <c r="A178" s="39"/>
      <c r="B178" s="40"/>
      <c r="C178" s="41"/>
      <c r="D178" s="278" t="s">
        <v>387</v>
      </c>
      <c r="E178" s="41"/>
      <c r="F178" s="279" t="s">
        <v>495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387</v>
      </c>
      <c r="AU178" s="18" t="s">
        <v>82</v>
      </c>
    </row>
    <row r="179" s="12" customFormat="1">
      <c r="A179" s="12"/>
      <c r="B179" s="225"/>
      <c r="C179" s="226"/>
      <c r="D179" s="219" t="s">
        <v>140</v>
      </c>
      <c r="E179" s="227" t="s">
        <v>19</v>
      </c>
      <c r="F179" s="228" t="s">
        <v>496</v>
      </c>
      <c r="G179" s="226"/>
      <c r="H179" s="229">
        <v>97.840000000000003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5" t="s">
        <v>140</v>
      </c>
      <c r="AU179" s="235" t="s">
        <v>82</v>
      </c>
      <c r="AV179" s="12" t="s">
        <v>82</v>
      </c>
      <c r="AW179" s="12" t="s">
        <v>34</v>
      </c>
      <c r="AX179" s="12" t="s">
        <v>73</v>
      </c>
      <c r="AY179" s="235" t="s">
        <v>128</v>
      </c>
    </row>
    <row r="180" s="12" customFormat="1">
      <c r="A180" s="12"/>
      <c r="B180" s="225"/>
      <c r="C180" s="226"/>
      <c r="D180" s="219" t="s">
        <v>140</v>
      </c>
      <c r="E180" s="227" t="s">
        <v>19</v>
      </c>
      <c r="F180" s="228" t="s">
        <v>497</v>
      </c>
      <c r="G180" s="226"/>
      <c r="H180" s="229">
        <v>179.36000000000001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5" t="s">
        <v>140</v>
      </c>
      <c r="AU180" s="235" t="s">
        <v>82</v>
      </c>
      <c r="AV180" s="12" t="s">
        <v>82</v>
      </c>
      <c r="AW180" s="12" t="s">
        <v>34</v>
      </c>
      <c r="AX180" s="12" t="s">
        <v>73</v>
      </c>
      <c r="AY180" s="235" t="s">
        <v>128</v>
      </c>
    </row>
    <row r="181" s="13" customFormat="1">
      <c r="A181" s="13"/>
      <c r="B181" s="246"/>
      <c r="C181" s="247"/>
      <c r="D181" s="219" t="s">
        <v>140</v>
      </c>
      <c r="E181" s="248" t="s">
        <v>19</v>
      </c>
      <c r="F181" s="249" t="s">
        <v>238</v>
      </c>
      <c r="G181" s="247"/>
      <c r="H181" s="250">
        <v>277.20000000000005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140</v>
      </c>
      <c r="AU181" s="256" t="s">
        <v>82</v>
      </c>
      <c r="AV181" s="13" t="s">
        <v>134</v>
      </c>
      <c r="AW181" s="13" t="s">
        <v>34</v>
      </c>
      <c r="AX181" s="13" t="s">
        <v>80</v>
      </c>
      <c r="AY181" s="256" t="s">
        <v>128</v>
      </c>
    </row>
    <row r="182" s="2" customFormat="1" ht="21.75" customHeight="1">
      <c r="A182" s="39"/>
      <c r="B182" s="40"/>
      <c r="C182" s="206" t="s">
        <v>244</v>
      </c>
      <c r="D182" s="206" t="s">
        <v>129</v>
      </c>
      <c r="E182" s="207" t="s">
        <v>498</v>
      </c>
      <c r="F182" s="208" t="s">
        <v>499</v>
      </c>
      <c r="G182" s="209" t="s">
        <v>383</v>
      </c>
      <c r="H182" s="210">
        <v>13860</v>
      </c>
      <c r="I182" s="211"/>
      <c r="J182" s="212">
        <f>ROUND(I182*H182,2)</f>
        <v>0</v>
      </c>
      <c r="K182" s="208" t="s">
        <v>384</v>
      </c>
      <c r="L182" s="45"/>
      <c r="M182" s="213" t="s">
        <v>19</v>
      </c>
      <c r="N182" s="214" t="s">
        <v>44</v>
      </c>
      <c r="O182" s="85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7" t="s">
        <v>134</v>
      </c>
      <c r="AT182" s="217" t="s">
        <v>129</v>
      </c>
      <c r="AU182" s="217" t="s">
        <v>82</v>
      </c>
      <c r="AY182" s="18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80</v>
      </c>
      <c r="BK182" s="218">
        <f>ROUND(I182*H182,2)</f>
        <v>0</v>
      </c>
      <c r="BL182" s="18" t="s">
        <v>134</v>
      </c>
      <c r="BM182" s="217" t="s">
        <v>500</v>
      </c>
    </row>
    <row r="183" s="2" customFormat="1">
      <c r="A183" s="39"/>
      <c r="B183" s="40"/>
      <c r="C183" s="41"/>
      <c r="D183" s="219" t="s">
        <v>136</v>
      </c>
      <c r="E183" s="41"/>
      <c r="F183" s="220" t="s">
        <v>501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82</v>
      </c>
    </row>
    <row r="184" s="2" customFormat="1">
      <c r="A184" s="39"/>
      <c r="B184" s="40"/>
      <c r="C184" s="41"/>
      <c r="D184" s="278" t="s">
        <v>387</v>
      </c>
      <c r="E184" s="41"/>
      <c r="F184" s="279" t="s">
        <v>502</v>
      </c>
      <c r="G184" s="41"/>
      <c r="H184" s="41"/>
      <c r="I184" s="221"/>
      <c r="J184" s="41"/>
      <c r="K184" s="41"/>
      <c r="L184" s="45"/>
      <c r="M184" s="222"/>
      <c r="N184" s="223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387</v>
      </c>
      <c r="AU184" s="18" t="s">
        <v>82</v>
      </c>
    </row>
    <row r="185" s="12" customFormat="1">
      <c r="A185" s="12"/>
      <c r="B185" s="225"/>
      <c r="C185" s="226"/>
      <c r="D185" s="219" t="s">
        <v>140</v>
      </c>
      <c r="E185" s="227" t="s">
        <v>19</v>
      </c>
      <c r="F185" s="228" t="s">
        <v>503</v>
      </c>
      <c r="G185" s="226"/>
      <c r="H185" s="229">
        <v>13860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5" t="s">
        <v>140</v>
      </c>
      <c r="AU185" s="235" t="s">
        <v>82</v>
      </c>
      <c r="AV185" s="12" t="s">
        <v>82</v>
      </c>
      <c r="AW185" s="12" t="s">
        <v>34</v>
      </c>
      <c r="AX185" s="12" t="s">
        <v>80</v>
      </c>
      <c r="AY185" s="235" t="s">
        <v>128</v>
      </c>
    </row>
    <row r="186" s="2" customFormat="1" ht="24.15" customHeight="1">
      <c r="A186" s="39"/>
      <c r="B186" s="40"/>
      <c r="C186" s="206" t="s">
        <v>250</v>
      </c>
      <c r="D186" s="206" t="s">
        <v>129</v>
      </c>
      <c r="E186" s="207" t="s">
        <v>504</v>
      </c>
      <c r="F186" s="208" t="s">
        <v>505</v>
      </c>
      <c r="G186" s="209" t="s">
        <v>383</v>
      </c>
      <c r="H186" s="210">
        <v>277.19999999999999</v>
      </c>
      <c r="I186" s="211"/>
      <c r="J186" s="212">
        <f>ROUND(I186*H186,2)</f>
        <v>0</v>
      </c>
      <c r="K186" s="208" t="s">
        <v>384</v>
      </c>
      <c r="L186" s="45"/>
      <c r="M186" s="213" t="s">
        <v>19</v>
      </c>
      <c r="N186" s="214" t="s">
        <v>44</v>
      </c>
      <c r="O186" s="85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134</v>
      </c>
      <c r="AT186" s="217" t="s">
        <v>129</v>
      </c>
      <c r="AU186" s="217" t="s">
        <v>82</v>
      </c>
      <c r="AY186" s="18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80</v>
      </c>
      <c r="BK186" s="218">
        <f>ROUND(I186*H186,2)</f>
        <v>0</v>
      </c>
      <c r="BL186" s="18" t="s">
        <v>134</v>
      </c>
      <c r="BM186" s="217" t="s">
        <v>506</v>
      </c>
    </row>
    <row r="187" s="2" customFormat="1">
      <c r="A187" s="39"/>
      <c r="B187" s="40"/>
      <c r="C187" s="41"/>
      <c r="D187" s="219" t="s">
        <v>136</v>
      </c>
      <c r="E187" s="41"/>
      <c r="F187" s="220" t="s">
        <v>507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82</v>
      </c>
    </row>
    <row r="188" s="2" customFormat="1">
      <c r="A188" s="39"/>
      <c r="B188" s="40"/>
      <c r="C188" s="41"/>
      <c r="D188" s="278" t="s">
        <v>387</v>
      </c>
      <c r="E188" s="41"/>
      <c r="F188" s="279" t="s">
        <v>508</v>
      </c>
      <c r="G188" s="41"/>
      <c r="H188" s="41"/>
      <c r="I188" s="221"/>
      <c r="J188" s="41"/>
      <c r="K188" s="41"/>
      <c r="L188" s="45"/>
      <c r="M188" s="222"/>
      <c r="N188" s="22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387</v>
      </c>
      <c r="AU188" s="18" t="s">
        <v>82</v>
      </c>
    </row>
    <row r="189" s="12" customFormat="1">
      <c r="A189" s="12"/>
      <c r="B189" s="225"/>
      <c r="C189" s="226"/>
      <c r="D189" s="219" t="s">
        <v>140</v>
      </c>
      <c r="E189" s="227" t="s">
        <v>19</v>
      </c>
      <c r="F189" s="228" t="s">
        <v>509</v>
      </c>
      <c r="G189" s="226"/>
      <c r="H189" s="229">
        <v>277.19999999999999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5" t="s">
        <v>140</v>
      </c>
      <c r="AU189" s="235" t="s">
        <v>82</v>
      </c>
      <c r="AV189" s="12" t="s">
        <v>82</v>
      </c>
      <c r="AW189" s="12" t="s">
        <v>34</v>
      </c>
      <c r="AX189" s="12" t="s">
        <v>80</v>
      </c>
      <c r="AY189" s="235" t="s">
        <v>128</v>
      </c>
    </row>
    <row r="190" s="2" customFormat="1" ht="16.5" customHeight="1">
      <c r="A190" s="39"/>
      <c r="B190" s="40"/>
      <c r="C190" s="206" t="s">
        <v>255</v>
      </c>
      <c r="D190" s="206" t="s">
        <v>129</v>
      </c>
      <c r="E190" s="207" t="s">
        <v>510</v>
      </c>
      <c r="F190" s="208" t="s">
        <v>511</v>
      </c>
      <c r="G190" s="209" t="s">
        <v>150</v>
      </c>
      <c r="H190" s="210">
        <v>1267.4880000000001</v>
      </c>
      <c r="I190" s="211"/>
      <c r="J190" s="212">
        <f>ROUND(I190*H190,2)</f>
        <v>0</v>
      </c>
      <c r="K190" s="208" t="s">
        <v>384</v>
      </c>
      <c r="L190" s="45"/>
      <c r="M190" s="213" t="s">
        <v>19</v>
      </c>
      <c r="N190" s="214" t="s">
        <v>44</v>
      </c>
      <c r="O190" s="85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134</v>
      </c>
      <c r="AT190" s="217" t="s">
        <v>129</v>
      </c>
      <c r="AU190" s="217" t="s">
        <v>82</v>
      </c>
      <c r="AY190" s="18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80</v>
      </c>
      <c r="BK190" s="218">
        <f>ROUND(I190*H190,2)</f>
        <v>0</v>
      </c>
      <c r="BL190" s="18" t="s">
        <v>134</v>
      </c>
      <c r="BM190" s="217" t="s">
        <v>512</v>
      </c>
    </row>
    <row r="191" s="2" customFormat="1">
      <c r="A191" s="39"/>
      <c r="B191" s="40"/>
      <c r="C191" s="41"/>
      <c r="D191" s="219" t="s">
        <v>136</v>
      </c>
      <c r="E191" s="41"/>
      <c r="F191" s="220" t="s">
        <v>513</v>
      </c>
      <c r="G191" s="41"/>
      <c r="H191" s="41"/>
      <c r="I191" s="221"/>
      <c r="J191" s="41"/>
      <c r="K191" s="41"/>
      <c r="L191" s="45"/>
      <c r="M191" s="222"/>
      <c r="N191" s="22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82</v>
      </c>
    </row>
    <row r="192" s="2" customFormat="1">
      <c r="A192" s="39"/>
      <c r="B192" s="40"/>
      <c r="C192" s="41"/>
      <c r="D192" s="278" t="s">
        <v>387</v>
      </c>
      <c r="E192" s="41"/>
      <c r="F192" s="279" t="s">
        <v>514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387</v>
      </c>
      <c r="AU192" s="18" t="s">
        <v>82</v>
      </c>
    </row>
    <row r="193" s="12" customFormat="1">
      <c r="A193" s="12"/>
      <c r="B193" s="225"/>
      <c r="C193" s="226"/>
      <c r="D193" s="219" t="s">
        <v>140</v>
      </c>
      <c r="E193" s="227" t="s">
        <v>19</v>
      </c>
      <c r="F193" s="228" t="s">
        <v>515</v>
      </c>
      <c r="G193" s="226"/>
      <c r="H193" s="229">
        <v>770.68799999999999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5" t="s">
        <v>140</v>
      </c>
      <c r="AU193" s="235" t="s">
        <v>82</v>
      </c>
      <c r="AV193" s="12" t="s">
        <v>82</v>
      </c>
      <c r="AW193" s="12" t="s">
        <v>34</v>
      </c>
      <c r="AX193" s="12" t="s">
        <v>73</v>
      </c>
      <c r="AY193" s="235" t="s">
        <v>128</v>
      </c>
    </row>
    <row r="194" s="12" customFormat="1">
      <c r="A194" s="12"/>
      <c r="B194" s="225"/>
      <c r="C194" s="226"/>
      <c r="D194" s="219" t="s">
        <v>140</v>
      </c>
      <c r="E194" s="227" t="s">
        <v>19</v>
      </c>
      <c r="F194" s="228" t="s">
        <v>516</v>
      </c>
      <c r="G194" s="226"/>
      <c r="H194" s="229">
        <v>496.80000000000001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5" t="s">
        <v>140</v>
      </c>
      <c r="AU194" s="235" t="s">
        <v>82</v>
      </c>
      <c r="AV194" s="12" t="s">
        <v>82</v>
      </c>
      <c r="AW194" s="12" t="s">
        <v>34</v>
      </c>
      <c r="AX194" s="12" t="s">
        <v>73</v>
      </c>
      <c r="AY194" s="235" t="s">
        <v>128</v>
      </c>
    </row>
    <row r="195" s="13" customFormat="1">
      <c r="A195" s="13"/>
      <c r="B195" s="246"/>
      <c r="C195" s="247"/>
      <c r="D195" s="219" t="s">
        <v>140</v>
      </c>
      <c r="E195" s="248" t="s">
        <v>19</v>
      </c>
      <c r="F195" s="249" t="s">
        <v>238</v>
      </c>
      <c r="G195" s="247"/>
      <c r="H195" s="250">
        <v>1267.4880000000001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140</v>
      </c>
      <c r="AU195" s="256" t="s">
        <v>82</v>
      </c>
      <c r="AV195" s="13" t="s">
        <v>134</v>
      </c>
      <c r="AW195" s="13" t="s">
        <v>34</v>
      </c>
      <c r="AX195" s="13" t="s">
        <v>80</v>
      </c>
      <c r="AY195" s="256" t="s">
        <v>128</v>
      </c>
    </row>
    <row r="196" s="2" customFormat="1" ht="21.75" customHeight="1">
      <c r="A196" s="39"/>
      <c r="B196" s="40"/>
      <c r="C196" s="206" t="s">
        <v>262</v>
      </c>
      <c r="D196" s="206" t="s">
        <v>129</v>
      </c>
      <c r="E196" s="207" t="s">
        <v>517</v>
      </c>
      <c r="F196" s="208" t="s">
        <v>518</v>
      </c>
      <c r="G196" s="209" t="s">
        <v>150</v>
      </c>
      <c r="H196" s="210">
        <v>38024.639999999999</v>
      </c>
      <c r="I196" s="211"/>
      <c r="J196" s="212">
        <f>ROUND(I196*H196,2)</f>
        <v>0</v>
      </c>
      <c r="K196" s="208" t="s">
        <v>384</v>
      </c>
      <c r="L196" s="45"/>
      <c r="M196" s="213" t="s">
        <v>19</v>
      </c>
      <c r="N196" s="214" t="s">
        <v>44</v>
      </c>
      <c r="O196" s="85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134</v>
      </c>
      <c r="AT196" s="217" t="s">
        <v>129</v>
      </c>
      <c r="AU196" s="217" t="s">
        <v>82</v>
      </c>
      <c r="AY196" s="18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80</v>
      </c>
      <c r="BK196" s="218">
        <f>ROUND(I196*H196,2)</f>
        <v>0</v>
      </c>
      <c r="BL196" s="18" t="s">
        <v>134</v>
      </c>
      <c r="BM196" s="217" t="s">
        <v>519</v>
      </c>
    </row>
    <row r="197" s="2" customFormat="1">
      <c r="A197" s="39"/>
      <c r="B197" s="40"/>
      <c r="C197" s="41"/>
      <c r="D197" s="219" t="s">
        <v>136</v>
      </c>
      <c r="E197" s="41"/>
      <c r="F197" s="220" t="s">
        <v>520</v>
      </c>
      <c r="G197" s="41"/>
      <c r="H197" s="41"/>
      <c r="I197" s="221"/>
      <c r="J197" s="41"/>
      <c r="K197" s="41"/>
      <c r="L197" s="45"/>
      <c r="M197" s="222"/>
      <c r="N197" s="22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82</v>
      </c>
    </row>
    <row r="198" s="2" customFormat="1">
      <c r="A198" s="39"/>
      <c r="B198" s="40"/>
      <c r="C198" s="41"/>
      <c r="D198" s="278" t="s">
        <v>387</v>
      </c>
      <c r="E198" s="41"/>
      <c r="F198" s="279" t="s">
        <v>521</v>
      </c>
      <c r="G198" s="41"/>
      <c r="H198" s="41"/>
      <c r="I198" s="221"/>
      <c r="J198" s="41"/>
      <c r="K198" s="41"/>
      <c r="L198" s="45"/>
      <c r="M198" s="222"/>
      <c r="N198" s="22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387</v>
      </c>
      <c r="AU198" s="18" t="s">
        <v>82</v>
      </c>
    </row>
    <row r="199" s="12" customFormat="1">
      <c r="A199" s="12"/>
      <c r="B199" s="225"/>
      <c r="C199" s="226"/>
      <c r="D199" s="219" t="s">
        <v>140</v>
      </c>
      <c r="E199" s="227" t="s">
        <v>19</v>
      </c>
      <c r="F199" s="228" t="s">
        <v>522</v>
      </c>
      <c r="G199" s="226"/>
      <c r="H199" s="229">
        <v>38024.639999999999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5" t="s">
        <v>140</v>
      </c>
      <c r="AU199" s="235" t="s">
        <v>82</v>
      </c>
      <c r="AV199" s="12" t="s">
        <v>82</v>
      </c>
      <c r="AW199" s="12" t="s">
        <v>34</v>
      </c>
      <c r="AX199" s="12" t="s">
        <v>80</v>
      </c>
      <c r="AY199" s="235" t="s">
        <v>128</v>
      </c>
    </row>
    <row r="200" s="2" customFormat="1" ht="21.75" customHeight="1">
      <c r="A200" s="39"/>
      <c r="B200" s="40"/>
      <c r="C200" s="206" t="s">
        <v>267</v>
      </c>
      <c r="D200" s="206" t="s">
        <v>129</v>
      </c>
      <c r="E200" s="207" t="s">
        <v>523</v>
      </c>
      <c r="F200" s="208" t="s">
        <v>524</v>
      </c>
      <c r="G200" s="209" t="s">
        <v>150</v>
      </c>
      <c r="H200" s="210">
        <v>1267.4880000000001</v>
      </c>
      <c r="I200" s="211"/>
      <c r="J200" s="212">
        <f>ROUND(I200*H200,2)</f>
        <v>0</v>
      </c>
      <c r="K200" s="208" t="s">
        <v>384</v>
      </c>
      <c r="L200" s="45"/>
      <c r="M200" s="213" t="s">
        <v>19</v>
      </c>
      <c r="N200" s="214" t="s">
        <v>44</v>
      </c>
      <c r="O200" s="85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134</v>
      </c>
      <c r="AT200" s="217" t="s">
        <v>129</v>
      </c>
      <c r="AU200" s="217" t="s">
        <v>82</v>
      </c>
      <c r="AY200" s="18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80</v>
      </c>
      <c r="BK200" s="218">
        <f>ROUND(I200*H200,2)</f>
        <v>0</v>
      </c>
      <c r="BL200" s="18" t="s">
        <v>134</v>
      </c>
      <c r="BM200" s="217" t="s">
        <v>525</v>
      </c>
    </row>
    <row r="201" s="2" customFormat="1">
      <c r="A201" s="39"/>
      <c r="B201" s="40"/>
      <c r="C201" s="41"/>
      <c r="D201" s="219" t="s">
        <v>136</v>
      </c>
      <c r="E201" s="41"/>
      <c r="F201" s="220" t="s">
        <v>526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82</v>
      </c>
    </row>
    <row r="202" s="2" customFormat="1">
      <c r="A202" s="39"/>
      <c r="B202" s="40"/>
      <c r="C202" s="41"/>
      <c r="D202" s="278" t="s">
        <v>387</v>
      </c>
      <c r="E202" s="41"/>
      <c r="F202" s="279" t="s">
        <v>527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387</v>
      </c>
      <c r="AU202" s="18" t="s">
        <v>82</v>
      </c>
    </row>
    <row r="203" s="12" customFormat="1">
      <c r="A203" s="12"/>
      <c r="B203" s="225"/>
      <c r="C203" s="226"/>
      <c r="D203" s="219" t="s">
        <v>140</v>
      </c>
      <c r="E203" s="227" t="s">
        <v>19</v>
      </c>
      <c r="F203" s="228" t="s">
        <v>528</v>
      </c>
      <c r="G203" s="226"/>
      <c r="H203" s="229">
        <v>1267.4880000000001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5" t="s">
        <v>140</v>
      </c>
      <c r="AU203" s="235" t="s">
        <v>82</v>
      </c>
      <c r="AV203" s="12" t="s">
        <v>82</v>
      </c>
      <c r="AW203" s="12" t="s">
        <v>34</v>
      </c>
      <c r="AX203" s="12" t="s">
        <v>80</v>
      </c>
      <c r="AY203" s="235" t="s">
        <v>128</v>
      </c>
    </row>
    <row r="204" s="2" customFormat="1" ht="16.5" customHeight="1">
      <c r="A204" s="39"/>
      <c r="B204" s="40"/>
      <c r="C204" s="206" t="s">
        <v>273</v>
      </c>
      <c r="D204" s="206" t="s">
        <v>129</v>
      </c>
      <c r="E204" s="207" t="s">
        <v>529</v>
      </c>
      <c r="F204" s="208" t="s">
        <v>530</v>
      </c>
      <c r="G204" s="209" t="s">
        <v>383</v>
      </c>
      <c r="H204" s="210">
        <v>648.36000000000001</v>
      </c>
      <c r="I204" s="211"/>
      <c r="J204" s="212">
        <f>ROUND(I204*H204,2)</f>
        <v>0</v>
      </c>
      <c r="K204" s="208" t="s">
        <v>384</v>
      </c>
      <c r="L204" s="45"/>
      <c r="M204" s="213" t="s">
        <v>19</v>
      </c>
      <c r="N204" s="214" t="s">
        <v>44</v>
      </c>
      <c r="O204" s="85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134</v>
      </c>
      <c r="AT204" s="217" t="s">
        <v>129</v>
      </c>
      <c r="AU204" s="217" t="s">
        <v>82</v>
      </c>
      <c r="AY204" s="18" t="s">
        <v>128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80</v>
      </c>
      <c r="BK204" s="218">
        <f>ROUND(I204*H204,2)</f>
        <v>0</v>
      </c>
      <c r="BL204" s="18" t="s">
        <v>134</v>
      </c>
      <c r="BM204" s="217" t="s">
        <v>531</v>
      </c>
    </row>
    <row r="205" s="2" customFormat="1">
      <c r="A205" s="39"/>
      <c r="B205" s="40"/>
      <c r="C205" s="41"/>
      <c r="D205" s="219" t="s">
        <v>136</v>
      </c>
      <c r="E205" s="41"/>
      <c r="F205" s="220" t="s">
        <v>532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136</v>
      </c>
      <c r="AU205" s="18" t="s">
        <v>82</v>
      </c>
    </row>
    <row r="206" s="2" customFormat="1">
      <c r="A206" s="39"/>
      <c r="B206" s="40"/>
      <c r="C206" s="41"/>
      <c r="D206" s="278" t="s">
        <v>387</v>
      </c>
      <c r="E206" s="41"/>
      <c r="F206" s="279" t="s">
        <v>533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387</v>
      </c>
      <c r="AU206" s="18" t="s">
        <v>82</v>
      </c>
    </row>
    <row r="207" s="12" customFormat="1">
      <c r="A207" s="12"/>
      <c r="B207" s="225"/>
      <c r="C207" s="226"/>
      <c r="D207" s="219" t="s">
        <v>140</v>
      </c>
      <c r="E207" s="227" t="s">
        <v>19</v>
      </c>
      <c r="F207" s="228" t="s">
        <v>534</v>
      </c>
      <c r="G207" s="226"/>
      <c r="H207" s="229">
        <v>277.19999999999999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5" t="s">
        <v>140</v>
      </c>
      <c r="AU207" s="235" t="s">
        <v>82</v>
      </c>
      <c r="AV207" s="12" t="s">
        <v>82</v>
      </c>
      <c r="AW207" s="12" t="s">
        <v>34</v>
      </c>
      <c r="AX207" s="12" t="s">
        <v>73</v>
      </c>
      <c r="AY207" s="235" t="s">
        <v>128</v>
      </c>
    </row>
    <row r="208" s="12" customFormat="1">
      <c r="A208" s="12"/>
      <c r="B208" s="225"/>
      <c r="C208" s="226"/>
      <c r="D208" s="219" t="s">
        <v>140</v>
      </c>
      <c r="E208" s="227" t="s">
        <v>19</v>
      </c>
      <c r="F208" s="228" t="s">
        <v>535</v>
      </c>
      <c r="G208" s="226"/>
      <c r="H208" s="229">
        <v>178.40000000000001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5" t="s">
        <v>140</v>
      </c>
      <c r="AU208" s="235" t="s">
        <v>82</v>
      </c>
      <c r="AV208" s="12" t="s">
        <v>82</v>
      </c>
      <c r="AW208" s="12" t="s">
        <v>34</v>
      </c>
      <c r="AX208" s="12" t="s">
        <v>73</v>
      </c>
      <c r="AY208" s="235" t="s">
        <v>128</v>
      </c>
    </row>
    <row r="209" s="12" customFormat="1">
      <c r="A209" s="12"/>
      <c r="B209" s="225"/>
      <c r="C209" s="226"/>
      <c r="D209" s="219" t="s">
        <v>140</v>
      </c>
      <c r="E209" s="227" t="s">
        <v>19</v>
      </c>
      <c r="F209" s="228" t="s">
        <v>536</v>
      </c>
      <c r="G209" s="226"/>
      <c r="H209" s="229">
        <v>192.75999999999999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5" t="s">
        <v>140</v>
      </c>
      <c r="AU209" s="235" t="s">
        <v>82</v>
      </c>
      <c r="AV209" s="12" t="s">
        <v>82</v>
      </c>
      <c r="AW209" s="12" t="s">
        <v>34</v>
      </c>
      <c r="AX209" s="12" t="s">
        <v>73</v>
      </c>
      <c r="AY209" s="235" t="s">
        <v>128</v>
      </c>
    </row>
    <row r="210" s="13" customFormat="1">
      <c r="A210" s="13"/>
      <c r="B210" s="246"/>
      <c r="C210" s="247"/>
      <c r="D210" s="219" t="s">
        <v>140</v>
      </c>
      <c r="E210" s="248" t="s">
        <v>19</v>
      </c>
      <c r="F210" s="249" t="s">
        <v>238</v>
      </c>
      <c r="G210" s="247"/>
      <c r="H210" s="250">
        <v>648.36000000000001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140</v>
      </c>
      <c r="AU210" s="256" t="s">
        <v>82</v>
      </c>
      <c r="AV210" s="13" t="s">
        <v>134</v>
      </c>
      <c r="AW210" s="13" t="s">
        <v>34</v>
      </c>
      <c r="AX210" s="13" t="s">
        <v>80</v>
      </c>
      <c r="AY210" s="256" t="s">
        <v>128</v>
      </c>
    </row>
    <row r="211" s="2" customFormat="1" ht="16.5" customHeight="1">
      <c r="A211" s="39"/>
      <c r="B211" s="40"/>
      <c r="C211" s="206" t="s">
        <v>278</v>
      </c>
      <c r="D211" s="206" t="s">
        <v>129</v>
      </c>
      <c r="E211" s="207" t="s">
        <v>537</v>
      </c>
      <c r="F211" s="208" t="s">
        <v>538</v>
      </c>
      <c r="G211" s="209" t="s">
        <v>383</v>
      </c>
      <c r="H211" s="210">
        <v>19450.799999999999</v>
      </c>
      <c r="I211" s="211"/>
      <c r="J211" s="212">
        <f>ROUND(I211*H211,2)</f>
        <v>0</v>
      </c>
      <c r="K211" s="208" t="s">
        <v>384</v>
      </c>
      <c r="L211" s="45"/>
      <c r="M211" s="213" t="s">
        <v>19</v>
      </c>
      <c r="N211" s="214" t="s">
        <v>44</v>
      </c>
      <c r="O211" s="85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134</v>
      </c>
      <c r="AT211" s="217" t="s">
        <v>129</v>
      </c>
      <c r="AU211" s="217" t="s">
        <v>82</v>
      </c>
      <c r="AY211" s="18" t="s">
        <v>128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80</v>
      </c>
      <c r="BK211" s="218">
        <f>ROUND(I211*H211,2)</f>
        <v>0</v>
      </c>
      <c r="BL211" s="18" t="s">
        <v>134</v>
      </c>
      <c r="BM211" s="217" t="s">
        <v>539</v>
      </c>
    </row>
    <row r="212" s="2" customFormat="1">
      <c r="A212" s="39"/>
      <c r="B212" s="40"/>
      <c r="C212" s="41"/>
      <c r="D212" s="219" t="s">
        <v>136</v>
      </c>
      <c r="E212" s="41"/>
      <c r="F212" s="220" t="s">
        <v>540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136</v>
      </c>
      <c r="AU212" s="18" t="s">
        <v>82</v>
      </c>
    </row>
    <row r="213" s="2" customFormat="1">
      <c r="A213" s="39"/>
      <c r="B213" s="40"/>
      <c r="C213" s="41"/>
      <c r="D213" s="278" t="s">
        <v>387</v>
      </c>
      <c r="E213" s="41"/>
      <c r="F213" s="279" t="s">
        <v>541</v>
      </c>
      <c r="G213" s="41"/>
      <c r="H213" s="41"/>
      <c r="I213" s="221"/>
      <c r="J213" s="41"/>
      <c r="K213" s="41"/>
      <c r="L213" s="45"/>
      <c r="M213" s="222"/>
      <c r="N213" s="22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387</v>
      </c>
      <c r="AU213" s="18" t="s">
        <v>82</v>
      </c>
    </row>
    <row r="214" s="12" customFormat="1">
      <c r="A214" s="12"/>
      <c r="B214" s="225"/>
      <c r="C214" s="226"/>
      <c r="D214" s="219" t="s">
        <v>140</v>
      </c>
      <c r="E214" s="227" t="s">
        <v>19</v>
      </c>
      <c r="F214" s="228" t="s">
        <v>542</v>
      </c>
      <c r="G214" s="226"/>
      <c r="H214" s="229">
        <v>19450.799999999999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5" t="s">
        <v>140</v>
      </c>
      <c r="AU214" s="235" t="s">
        <v>82</v>
      </c>
      <c r="AV214" s="12" t="s">
        <v>82</v>
      </c>
      <c r="AW214" s="12" t="s">
        <v>34</v>
      </c>
      <c r="AX214" s="12" t="s">
        <v>80</v>
      </c>
      <c r="AY214" s="235" t="s">
        <v>128</v>
      </c>
    </row>
    <row r="215" s="2" customFormat="1" ht="16.5" customHeight="1">
      <c r="A215" s="39"/>
      <c r="B215" s="40"/>
      <c r="C215" s="206" t="s">
        <v>284</v>
      </c>
      <c r="D215" s="206" t="s">
        <v>129</v>
      </c>
      <c r="E215" s="207" t="s">
        <v>543</v>
      </c>
      <c r="F215" s="208" t="s">
        <v>544</v>
      </c>
      <c r="G215" s="209" t="s">
        <v>383</v>
      </c>
      <c r="H215" s="210">
        <v>648.36000000000001</v>
      </c>
      <c r="I215" s="211"/>
      <c r="J215" s="212">
        <f>ROUND(I215*H215,2)</f>
        <v>0</v>
      </c>
      <c r="K215" s="208" t="s">
        <v>384</v>
      </c>
      <c r="L215" s="45"/>
      <c r="M215" s="213" t="s">
        <v>19</v>
      </c>
      <c r="N215" s="214" t="s">
        <v>44</v>
      </c>
      <c r="O215" s="85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134</v>
      </c>
      <c r="AT215" s="217" t="s">
        <v>129</v>
      </c>
      <c r="AU215" s="217" t="s">
        <v>82</v>
      </c>
      <c r="AY215" s="18" t="s">
        <v>128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80</v>
      </c>
      <c r="BK215" s="218">
        <f>ROUND(I215*H215,2)</f>
        <v>0</v>
      </c>
      <c r="BL215" s="18" t="s">
        <v>134</v>
      </c>
      <c r="BM215" s="217" t="s">
        <v>545</v>
      </c>
    </row>
    <row r="216" s="2" customFormat="1">
      <c r="A216" s="39"/>
      <c r="B216" s="40"/>
      <c r="C216" s="41"/>
      <c r="D216" s="219" t="s">
        <v>136</v>
      </c>
      <c r="E216" s="41"/>
      <c r="F216" s="220" t="s">
        <v>546</v>
      </c>
      <c r="G216" s="41"/>
      <c r="H216" s="41"/>
      <c r="I216" s="221"/>
      <c r="J216" s="41"/>
      <c r="K216" s="41"/>
      <c r="L216" s="45"/>
      <c r="M216" s="222"/>
      <c r="N216" s="22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82</v>
      </c>
    </row>
    <row r="217" s="2" customFormat="1">
      <c r="A217" s="39"/>
      <c r="B217" s="40"/>
      <c r="C217" s="41"/>
      <c r="D217" s="278" t="s">
        <v>387</v>
      </c>
      <c r="E217" s="41"/>
      <c r="F217" s="279" t="s">
        <v>547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387</v>
      </c>
      <c r="AU217" s="18" t="s">
        <v>82</v>
      </c>
    </row>
    <row r="218" s="12" customFormat="1">
      <c r="A218" s="12"/>
      <c r="B218" s="225"/>
      <c r="C218" s="226"/>
      <c r="D218" s="219" t="s">
        <v>140</v>
      </c>
      <c r="E218" s="227" t="s">
        <v>19</v>
      </c>
      <c r="F218" s="228" t="s">
        <v>548</v>
      </c>
      <c r="G218" s="226"/>
      <c r="H218" s="229">
        <v>648.36000000000001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5" t="s">
        <v>140</v>
      </c>
      <c r="AU218" s="235" t="s">
        <v>82</v>
      </c>
      <c r="AV218" s="12" t="s">
        <v>82</v>
      </c>
      <c r="AW218" s="12" t="s">
        <v>34</v>
      </c>
      <c r="AX218" s="12" t="s">
        <v>80</v>
      </c>
      <c r="AY218" s="235" t="s">
        <v>128</v>
      </c>
    </row>
    <row r="219" s="2" customFormat="1" ht="16.5" customHeight="1">
      <c r="A219" s="39"/>
      <c r="B219" s="40"/>
      <c r="C219" s="206" t="s">
        <v>290</v>
      </c>
      <c r="D219" s="206" t="s">
        <v>129</v>
      </c>
      <c r="E219" s="207" t="s">
        <v>549</v>
      </c>
      <c r="F219" s="208" t="s">
        <v>550</v>
      </c>
      <c r="G219" s="209" t="s">
        <v>383</v>
      </c>
      <c r="H219" s="210">
        <v>577.39999999999998</v>
      </c>
      <c r="I219" s="211"/>
      <c r="J219" s="212">
        <f>ROUND(I219*H219,2)</f>
        <v>0</v>
      </c>
      <c r="K219" s="208" t="s">
        <v>384</v>
      </c>
      <c r="L219" s="45"/>
      <c r="M219" s="213" t="s">
        <v>19</v>
      </c>
      <c r="N219" s="214" t="s">
        <v>44</v>
      </c>
      <c r="O219" s="85"/>
      <c r="P219" s="215">
        <f>O219*H219</f>
        <v>0</v>
      </c>
      <c r="Q219" s="215">
        <v>0.065000000000000002</v>
      </c>
      <c r="R219" s="215">
        <f>Q219*H219</f>
        <v>37.530999999999999</v>
      </c>
      <c r="S219" s="215">
        <v>0.13</v>
      </c>
      <c r="T219" s="216">
        <f>S219*H219</f>
        <v>75.061999999999998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7" t="s">
        <v>134</v>
      </c>
      <c r="AT219" s="217" t="s">
        <v>129</v>
      </c>
      <c r="AU219" s="217" t="s">
        <v>82</v>
      </c>
      <c r="AY219" s="18" t="s">
        <v>128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80</v>
      </c>
      <c r="BK219" s="218">
        <f>ROUND(I219*H219,2)</f>
        <v>0</v>
      </c>
      <c r="BL219" s="18" t="s">
        <v>134</v>
      </c>
      <c r="BM219" s="217" t="s">
        <v>551</v>
      </c>
    </row>
    <row r="220" s="2" customFormat="1">
      <c r="A220" s="39"/>
      <c r="B220" s="40"/>
      <c r="C220" s="41"/>
      <c r="D220" s="219" t="s">
        <v>136</v>
      </c>
      <c r="E220" s="41"/>
      <c r="F220" s="220" t="s">
        <v>552</v>
      </c>
      <c r="G220" s="41"/>
      <c r="H220" s="41"/>
      <c r="I220" s="221"/>
      <c r="J220" s="41"/>
      <c r="K220" s="41"/>
      <c r="L220" s="45"/>
      <c r="M220" s="222"/>
      <c r="N220" s="22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82</v>
      </c>
    </row>
    <row r="221" s="2" customFormat="1">
      <c r="A221" s="39"/>
      <c r="B221" s="40"/>
      <c r="C221" s="41"/>
      <c r="D221" s="278" t="s">
        <v>387</v>
      </c>
      <c r="E221" s="41"/>
      <c r="F221" s="279" t="s">
        <v>553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387</v>
      </c>
      <c r="AU221" s="18" t="s">
        <v>82</v>
      </c>
    </row>
    <row r="222" s="12" customFormat="1">
      <c r="A222" s="12"/>
      <c r="B222" s="225"/>
      <c r="C222" s="226"/>
      <c r="D222" s="219" t="s">
        <v>140</v>
      </c>
      <c r="E222" s="227" t="s">
        <v>19</v>
      </c>
      <c r="F222" s="228" t="s">
        <v>455</v>
      </c>
      <c r="G222" s="226"/>
      <c r="H222" s="229">
        <v>577.39999999999998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5" t="s">
        <v>140</v>
      </c>
      <c r="AU222" s="235" t="s">
        <v>82</v>
      </c>
      <c r="AV222" s="12" t="s">
        <v>82</v>
      </c>
      <c r="AW222" s="12" t="s">
        <v>34</v>
      </c>
      <c r="AX222" s="12" t="s">
        <v>80</v>
      </c>
      <c r="AY222" s="235" t="s">
        <v>128</v>
      </c>
    </row>
    <row r="223" s="2" customFormat="1" ht="16.5" customHeight="1">
      <c r="A223" s="39"/>
      <c r="B223" s="40"/>
      <c r="C223" s="206" t="s">
        <v>295</v>
      </c>
      <c r="D223" s="206" t="s">
        <v>129</v>
      </c>
      <c r="E223" s="207" t="s">
        <v>554</v>
      </c>
      <c r="F223" s="208" t="s">
        <v>555</v>
      </c>
      <c r="G223" s="209" t="s">
        <v>168</v>
      </c>
      <c r="H223" s="210">
        <v>2</v>
      </c>
      <c r="I223" s="211"/>
      <c r="J223" s="212">
        <f>ROUND(I223*H223,2)</f>
        <v>0</v>
      </c>
      <c r="K223" s="208" t="s">
        <v>384</v>
      </c>
      <c r="L223" s="45"/>
      <c r="M223" s="213" t="s">
        <v>19</v>
      </c>
      <c r="N223" s="214" t="s">
        <v>44</v>
      </c>
      <c r="O223" s="85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134</v>
      </c>
      <c r="AT223" s="217" t="s">
        <v>129</v>
      </c>
      <c r="AU223" s="217" t="s">
        <v>82</v>
      </c>
      <c r="AY223" s="18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80</v>
      </c>
      <c r="BK223" s="218">
        <f>ROUND(I223*H223,2)</f>
        <v>0</v>
      </c>
      <c r="BL223" s="18" t="s">
        <v>134</v>
      </c>
      <c r="BM223" s="217" t="s">
        <v>556</v>
      </c>
    </row>
    <row r="224" s="2" customFormat="1">
      <c r="A224" s="39"/>
      <c r="B224" s="40"/>
      <c r="C224" s="41"/>
      <c r="D224" s="219" t="s">
        <v>136</v>
      </c>
      <c r="E224" s="41"/>
      <c r="F224" s="220" t="s">
        <v>557</v>
      </c>
      <c r="G224" s="41"/>
      <c r="H224" s="41"/>
      <c r="I224" s="221"/>
      <c r="J224" s="41"/>
      <c r="K224" s="41"/>
      <c r="L224" s="45"/>
      <c r="M224" s="222"/>
      <c r="N224" s="223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82</v>
      </c>
    </row>
    <row r="225" s="2" customFormat="1">
      <c r="A225" s="39"/>
      <c r="B225" s="40"/>
      <c r="C225" s="41"/>
      <c r="D225" s="278" t="s">
        <v>387</v>
      </c>
      <c r="E225" s="41"/>
      <c r="F225" s="279" t="s">
        <v>558</v>
      </c>
      <c r="G225" s="41"/>
      <c r="H225" s="41"/>
      <c r="I225" s="221"/>
      <c r="J225" s="41"/>
      <c r="K225" s="41"/>
      <c r="L225" s="45"/>
      <c r="M225" s="222"/>
      <c r="N225" s="22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387</v>
      </c>
      <c r="AU225" s="18" t="s">
        <v>82</v>
      </c>
    </row>
    <row r="226" s="2" customFormat="1" ht="16.5" customHeight="1">
      <c r="A226" s="39"/>
      <c r="B226" s="40"/>
      <c r="C226" s="206" t="s">
        <v>301</v>
      </c>
      <c r="D226" s="206" t="s">
        <v>129</v>
      </c>
      <c r="E226" s="207" t="s">
        <v>559</v>
      </c>
      <c r="F226" s="208" t="s">
        <v>560</v>
      </c>
      <c r="G226" s="209" t="s">
        <v>383</v>
      </c>
      <c r="H226" s="210">
        <v>5</v>
      </c>
      <c r="I226" s="211"/>
      <c r="J226" s="212">
        <f>ROUND(I226*H226,2)</f>
        <v>0</v>
      </c>
      <c r="K226" s="208" t="s">
        <v>384</v>
      </c>
      <c r="L226" s="45"/>
      <c r="M226" s="213" t="s">
        <v>19</v>
      </c>
      <c r="N226" s="214" t="s">
        <v>44</v>
      </c>
      <c r="O226" s="85"/>
      <c r="P226" s="215">
        <f>O226*H226</f>
        <v>0</v>
      </c>
      <c r="Q226" s="215">
        <v>0</v>
      </c>
      <c r="R226" s="215">
        <f>Q226*H226</f>
        <v>0</v>
      </c>
      <c r="S226" s="215">
        <v>0.0106</v>
      </c>
      <c r="T226" s="216">
        <f>S226*H226</f>
        <v>0.052999999999999998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134</v>
      </c>
      <c r="AT226" s="217" t="s">
        <v>129</v>
      </c>
      <c r="AU226" s="217" t="s">
        <v>82</v>
      </c>
      <c r="AY226" s="18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80</v>
      </c>
      <c r="BK226" s="218">
        <f>ROUND(I226*H226,2)</f>
        <v>0</v>
      </c>
      <c r="BL226" s="18" t="s">
        <v>134</v>
      </c>
      <c r="BM226" s="217" t="s">
        <v>561</v>
      </c>
    </row>
    <row r="227" s="2" customFormat="1">
      <c r="A227" s="39"/>
      <c r="B227" s="40"/>
      <c r="C227" s="41"/>
      <c r="D227" s="219" t="s">
        <v>136</v>
      </c>
      <c r="E227" s="41"/>
      <c r="F227" s="220" t="s">
        <v>562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136</v>
      </c>
      <c r="AU227" s="18" t="s">
        <v>82</v>
      </c>
    </row>
    <row r="228" s="2" customFormat="1">
      <c r="A228" s="39"/>
      <c r="B228" s="40"/>
      <c r="C228" s="41"/>
      <c r="D228" s="278" t="s">
        <v>387</v>
      </c>
      <c r="E228" s="41"/>
      <c r="F228" s="279" t="s">
        <v>563</v>
      </c>
      <c r="G228" s="41"/>
      <c r="H228" s="41"/>
      <c r="I228" s="221"/>
      <c r="J228" s="41"/>
      <c r="K228" s="41"/>
      <c r="L228" s="45"/>
      <c r="M228" s="222"/>
      <c r="N228" s="22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387</v>
      </c>
      <c r="AU228" s="18" t="s">
        <v>82</v>
      </c>
    </row>
    <row r="229" s="2" customFormat="1" ht="16.5" customHeight="1">
      <c r="A229" s="39"/>
      <c r="B229" s="40"/>
      <c r="C229" s="206" t="s">
        <v>306</v>
      </c>
      <c r="D229" s="206" t="s">
        <v>129</v>
      </c>
      <c r="E229" s="207" t="s">
        <v>564</v>
      </c>
      <c r="F229" s="208" t="s">
        <v>565</v>
      </c>
      <c r="G229" s="209" t="s">
        <v>383</v>
      </c>
      <c r="H229" s="210">
        <v>5</v>
      </c>
      <c r="I229" s="211"/>
      <c r="J229" s="212">
        <f>ROUND(I229*H229,2)</f>
        <v>0</v>
      </c>
      <c r="K229" s="208" t="s">
        <v>384</v>
      </c>
      <c r="L229" s="45"/>
      <c r="M229" s="213" t="s">
        <v>19</v>
      </c>
      <c r="N229" s="214" t="s">
        <v>44</v>
      </c>
      <c r="O229" s="85"/>
      <c r="P229" s="215">
        <f>O229*H229</f>
        <v>0</v>
      </c>
      <c r="Q229" s="215">
        <v>0.01162</v>
      </c>
      <c r="R229" s="215">
        <f>Q229*H229</f>
        <v>0.058099999999999999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134</v>
      </c>
      <c r="AT229" s="217" t="s">
        <v>129</v>
      </c>
      <c r="AU229" s="217" t="s">
        <v>82</v>
      </c>
      <c r="AY229" s="18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80</v>
      </c>
      <c r="BK229" s="218">
        <f>ROUND(I229*H229,2)</f>
        <v>0</v>
      </c>
      <c r="BL229" s="18" t="s">
        <v>134</v>
      </c>
      <c r="BM229" s="217" t="s">
        <v>566</v>
      </c>
    </row>
    <row r="230" s="2" customFormat="1">
      <c r="A230" s="39"/>
      <c r="B230" s="40"/>
      <c r="C230" s="41"/>
      <c r="D230" s="219" t="s">
        <v>136</v>
      </c>
      <c r="E230" s="41"/>
      <c r="F230" s="220" t="s">
        <v>567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82</v>
      </c>
    </row>
    <row r="231" s="2" customFormat="1">
      <c r="A231" s="39"/>
      <c r="B231" s="40"/>
      <c r="C231" s="41"/>
      <c r="D231" s="278" t="s">
        <v>387</v>
      </c>
      <c r="E231" s="41"/>
      <c r="F231" s="279" t="s">
        <v>568</v>
      </c>
      <c r="G231" s="41"/>
      <c r="H231" s="41"/>
      <c r="I231" s="221"/>
      <c r="J231" s="41"/>
      <c r="K231" s="41"/>
      <c r="L231" s="45"/>
      <c r="M231" s="222"/>
      <c r="N231" s="22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387</v>
      </c>
      <c r="AU231" s="18" t="s">
        <v>82</v>
      </c>
    </row>
    <row r="232" s="2" customFormat="1" ht="16.5" customHeight="1">
      <c r="A232" s="39"/>
      <c r="B232" s="40"/>
      <c r="C232" s="206" t="s">
        <v>314</v>
      </c>
      <c r="D232" s="206" t="s">
        <v>129</v>
      </c>
      <c r="E232" s="207" t="s">
        <v>569</v>
      </c>
      <c r="F232" s="208" t="s">
        <v>570</v>
      </c>
      <c r="G232" s="209" t="s">
        <v>383</v>
      </c>
      <c r="H232" s="210">
        <v>5</v>
      </c>
      <c r="I232" s="211"/>
      <c r="J232" s="212">
        <f>ROUND(I232*H232,2)</f>
        <v>0</v>
      </c>
      <c r="K232" s="208" t="s">
        <v>384</v>
      </c>
      <c r="L232" s="45"/>
      <c r="M232" s="213" t="s">
        <v>19</v>
      </c>
      <c r="N232" s="214" t="s">
        <v>44</v>
      </c>
      <c r="O232" s="85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7" t="s">
        <v>134</v>
      </c>
      <c r="AT232" s="217" t="s">
        <v>129</v>
      </c>
      <c r="AU232" s="217" t="s">
        <v>82</v>
      </c>
      <c r="AY232" s="18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80</v>
      </c>
      <c r="BK232" s="218">
        <f>ROUND(I232*H232,2)</f>
        <v>0</v>
      </c>
      <c r="BL232" s="18" t="s">
        <v>134</v>
      </c>
      <c r="BM232" s="217" t="s">
        <v>571</v>
      </c>
    </row>
    <row r="233" s="2" customFormat="1">
      <c r="A233" s="39"/>
      <c r="B233" s="40"/>
      <c r="C233" s="41"/>
      <c r="D233" s="219" t="s">
        <v>136</v>
      </c>
      <c r="E233" s="41"/>
      <c r="F233" s="220" t="s">
        <v>572</v>
      </c>
      <c r="G233" s="41"/>
      <c r="H233" s="41"/>
      <c r="I233" s="221"/>
      <c r="J233" s="41"/>
      <c r="K233" s="41"/>
      <c r="L233" s="45"/>
      <c r="M233" s="222"/>
      <c r="N233" s="22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136</v>
      </c>
      <c r="AU233" s="18" t="s">
        <v>82</v>
      </c>
    </row>
    <row r="234" s="2" customFormat="1">
      <c r="A234" s="39"/>
      <c r="B234" s="40"/>
      <c r="C234" s="41"/>
      <c r="D234" s="278" t="s">
        <v>387</v>
      </c>
      <c r="E234" s="41"/>
      <c r="F234" s="279" t="s">
        <v>573</v>
      </c>
      <c r="G234" s="41"/>
      <c r="H234" s="41"/>
      <c r="I234" s="221"/>
      <c r="J234" s="41"/>
      <c r="K234" s="41"/>
      <c r="L234" s="45"/>
      <c r="M234" s="222"/>
      <c r="N234" s="22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387</v>
      </c>
      <c r="AU234" s="18" t="s">
        <v>82</v>
      </c>
    </row>
    <row r="235" s="2" customFormat="1" ht="16.5" customHeight="1">
      <c r="A235" s="39"/>
      <c r="B235" s="40"/>
      <c r="C235" s="206" t="s">
        <v>323</v>
      </c>
      <c r="D235" s="206" t="s">
        <v>129</v>
      </c>
      <c r="E235" s="207" t="s">
        <v>574</v>
      </c>
      <c r="F235" s="208" t="s">
        <v>575</v>
      </c>
      <c r="G235" s="209" t="s">
        <v>383</v>
      </c>
      <c r="H235" s="210">
        <v>51</v>
      </c>
      <c r="I235" s="211"/>
      <c r="J235" s="212">
        <f>ROUND(I235*H235,2)</f>
        <v>0</v>
      </c>
      <c r="K235" s="208" t="s">
        <v>384</v>
      </c>
      <c r="L235" s="45"/>
      <c r="M235" s="213" t="s">
        <v>19</v>
      </c>
      <c r="N235" s="214" t="s">
        <v>44</v>
      </c>
      <c r="O235" s="85"/>
      <c r="P235" s="215">
        <f>O235*H235</f>
        <v>0</v>
      </c>
      <c r="Q235" s="215">
        <v>0.038850000000000003</v>
      </c>
      <c r="R235" s="215">
        <f>Q235*H235</f>
        <v>1.9813500000000002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134</v>
      </c>
      <c r="AT235" s="217" t="s">
        <v>129</v>
      </c>
      <c r="AU235" s="217" t="s">
        <v>82</v>
      </c>
      <c r="AY235" s="18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80</v>
      </c>
      <c r="BK235" s="218">
        <f>ROUND(I235*H235,2)</f>
        <v>0</v>
      </c>
      <c r="BL235" s="18" t="s">
        <v>134</v>
      </c>
      <c r="BM235" s="217" t="s">
        <v>576</v>
      </c>
    </row>
    <row r="236" s="2" customFormat="1">
      <c r="A236" s="39"/>
      <c r="B236" s="40"/>
      <c r="C236" s="41"/>
      <c r="D236" s="219" t="s">
        <v>136</v>
      </c>
      <c r="E236" s="41"/>
      <c r="F236" s="220" t="s">
        <v>577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82</v>
      </c>
    </row>
    <row r="237" s="2" customFormat="1">
      <c r="A237" s="39"/>
      <c r="B237" s="40"/>
      <c r="C237" s="41"/>
      <c r="D237" s="278" t="s">
        <v>387</v>
      </c>
      <c r="E237" s="41"/>
      <c r="F237" s="279" t="s">
        <v>578</v>
      </c>
      <c r="G237" s="41"/>
      <c r="H237" s="41"/>
      <c r="I237" s="221"/>
      <c r="J237" s="41"/>
      <c r="K237" s="41"/>
      <c r="L237" s="45"/>
      <c r="M237" s="222"/>
      <c r="N237" s="22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387</v>
      </c>
      <c r="AU237" s="18" t="s">
        <v>82</v>
      </c>
    </row>
    <row r="238" s="12" customFormat="1">
      <c r="A238" s="12"/>
      <c r="B238" s="225"/>
      <c r="C238" s="226"/>
      <c r="D238" s="219" t="s">
        <v>140</v>
      </c>
      <c r="E238" s="227" t="s">
        <v>19</v>
      </c>
      <c r="F238" s="228" t="s">
        <v>579</v>
      </c>
      <c r="G238" s="226"/>
      <c r="H238" s="229">
        <v>12.6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5" t="s">
        <v>140</v>
      </c>
      <c r="AU238" s="235" t="s">
        <v>82</v>
      </c>
      <c r="AV238" s="12" t="s">
        <v>82</v>
      </c>
      <c r="AW238" s="12" t="s">
        <v>34</v>
      </c>
      <c r="AX238" s="12" t="s">
        <v>73</v>
      </c>
      <c r="AY238" s="235" t="s">
        <v>128</v>
      </c>
    </row>
    <row r="239" s="12" customFormat="1">
      <c r="A239" s="12"/>
      <c r="B239" s="225"/>
      <c r="C239" s="226"/>
      <c r="D239" s="219" t="s">
        <v>140</v>
      </c>
      <c r="E239" s="227" t="s">
        <v>19</v>
      </c>
      <c r="F239" s="228" t="s">
        <v>580</v>
      </c>
      <c r="G239" s="226"/>
      <c r="H239" s="229">
        <v>12.699999999999999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5" t="s">
        <v>140</v>
      </c>
      <c r="AU239" s="235" t="s">
        <v>82</v>
      </c>
      <c r="AV239" s="12" t="s">
        <v>82</v>
      </c>
      <c r="AW239" s="12" t="s">
        <v>34</v>
      </c>
      <c r="AX239" s="12" t="s">
        <v>73</v>
      </c>
      <c r="AY239" s="235" t="s">
        <v>128</v>
      </c>
    </row>
    <row r="240" s="12" customFormat="1">
      <c r="A240" s="12"/>
      <c r="B240" s="225"/>
      <c r="C240" s="226"/>
      <c r="D240" s="219" t="s">
        <v>140</v>
      </c>
      <c r="E240" s="227" t="s">
        <v>19</v>
      </c>
      <c r="F240" s="228" t="s">
        <v>581</v>
      </c>
      <c r="G240" s="226"/>
      <c r="H240" s="229">
        <v>25.699999999999999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5" t="s">
        <v>140</v>
      </c>
      <c r="AU240" s="235" t="s">
        <v>82</v>
      </c>
      <c r="AV240" s="12" t="s">
        <v>82</v>
      </c>
      <c r="AW240" s="12" t="s">
        <v>34</v>
      </c>
      <c r="AX240" s="12" t="s">
        <v>73</v>
      </c>
      <c r="AY240" s="235" t="s">
        <v>128</v>
      </c>
    </row>
    <row r="241" s="13" customFormat="1">
      <c r="A241" s="13"/>
      <c r="B241" s="246"/>
      <c r="C241" s="247"/>
      <c r="D241" s="219" t="s">
        <v>140</v>
      </c>
      <c r="E241" s="248" t="s">
        <v>19</v>
      </c>
      <c r="F241" s="249" t="s">
        <v>238</v>
      </c>
      <c r="G241" s="247"/>
      <c r="H241" s="250">
        <v>51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140</v>
      </c>
      <c r="AU241" s="256" t="s">
        <v>82</v>
      </c>
      <c r="AV241" s="13" t="s">
        <v>134</v>
      </c>
      <c r="AW241" s="13" t="s">
        <v>34</v>
      </c>
      <c r="AX241" s="13" t="s">
        <v>80</v>
      </c>
      <c r="AY241" s="256" t="s">
        <v>128</v>
      </c>
    </row>
    <row r="242" s="2" customFormat="1" ht="16.5" customHeight="1">
      <c r="A242" s="39"/>
      <c r="B242" s="40"/>
      <c r="C242" s="206" t="s">
        <v>329</v>
      </c>
      <c r="D242" s="206" t="s">
        <v>129</v>
      </c>
      <c r="E242" s="207" t="s">
        <v>582</v>
      </c>
      <c r="F242" s="208" t="s">
        <v>583</v>
      </c>
      <c r="G242" s="209" t="s">
        <v>383</v>
      </c>
      <c r="H242" s="210">
        <v>10</v>
      </c>
      <c r="I242" s="211"/>
      <c r="J242" s="212">
        <f>ROUND(I242*H242,2)</f>
        <v>0</v>
      </c>
      <c r="K242" s="208" t="s">
        <v>384</v>
      </c>
      <c r="L242" s="45"/>
      <c r="M242" s="213" t="s">
        <v>19</v>
      </c>
      <c r="N242" s="214" t="s">
        <v>44</v>
      </c>
      <c r="O242" s="85"/>
      <c r="P242" s="215">
        <f>O242*H242</f>
        <v>0</v>
      </c>
      <c r="Q242" s="215">
        <v>0.12086</v>
      </c>
      <c r="R242" s="215">
        <f>Q242*H242</f>
        <v>1.2085999999999999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134</v>
      </c>
      <c r="AT242" s="217" t="s">
        <v>129</v>
      </c>
      <c r="AU242" s="217" t="s">
        <v>82</v>
      </c>
      <c r="AY242" s="18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80</v>
      </c>
      <c r="BK242" s="218">
        <f>ROUND(I242*H242,2)</f>
        <v>0</v>
      </c>
      <c r="BL242" s="18" t="s">
        <v>134</v>
      </c>
      <c r="BM242" s="217" t="s">
        <v>584</v>
      </c>
    </row>
    <row r="243" s="2" customFormat="1">
      <c r="A243" s="39"/>
      <c r="B243" s="40"/>
      <c r="C243" s="41"/>
      <c r="D243" s="219" t="s">
        <v>136</v>
      </c>
      <c r="E243" s="41"/>
      <c r="F243" s="220" t="s">
        <v>585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136</v>
      </c>
      <c r="AU243" s="18" t="s">
        <v>82</v>
      </c>
    </row>
    <row r="244" s="2" customFormat="1">
      <c r="A244" s="39"/>
      <c r="B244" s="40"/>
      <c r="C244" s="41"/>
      <c r="D244" s="278" t="s">
        <v>387</v>
      </c>
      <c r="E244" s="41"/>
      <c r="F244" s="279" t="s">
        <v>586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387</v>
      </c>
      <c r="AU244" s="18" t="s">
        <v>82</v>
      </c>
    </row>
    <row r="245" s="2" customFormat="1" ht="16.5" customHeight="1">
      <c r="A245" s="39"/>
      <c r="B245" s="40"/>
      <c r="C245" s="206" t="s">
        <v>335</v>
      </c>
      <c r="D245" s="206" t="s">
        <v>129</v>
      </c>
      <c r="E245" s="207" t="s">
        <v>587</v>
      </c>
      <c r="F245" s="208" t="s">
        <v>588</v>
      </c>
      <c r="G245" s="209" t="s">
        <v>383</v>
      </c>
      <c r="H245" s="210">
        <v>577.39999999999998</v>
      </c>
      <c r="I245" s="211"/>
      <c r="J245" s="212">
        <f>ROUND(I245*H245,2)</f>
        <v>0</v>
      </c>
      <c r="K245" s="208" t="s">
        <v>384</v>
      </c>
      <c r="L245" s="45"/>
      <c r="M245" s="213" t="s">
        <v>19</v>
      </c>
      <c r="N245" s="214" t="s">
        <v>44</v>
      </c>
      <c r="O245" s="85"/>
      <c r="P245" s="215">
        <f>O245*H245</f>
        <v>0</v>
      </c>
      <c r="Q245" s="215">
        <v>0.01</v>
      </c>
      <c r="R245" s="215">
        <f>Q245*H245</f>
        <v>5.774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134</v>
      </c>
      <c r="AT245" s="217" t="s">
        <v>129</v>
      </c>
      <c r="AU245" s="217" t="s">
        <v>82</v>
      </c>
      <c r="AY245" s="18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80</v>
      </c>
      <c r="BK245" s="218">
        <f>ROUND(I245*H245,2)</f>
        <v>0</v>
      </c>
      <c r="BL245" s="18" t="s">
        <v>134</v>
      </c>
      <c r="BM245" s="217" t="s">
        <v>589</v>
      </c>
    </row>
    <row r="246" s="2" customFormat="1">
      <c r="A246" s="39"/>
      <c r="B246" s="40"/>
      <c r="C246" s="41"/>
      <c r="D246" s="219" t="s">
        <v>136</v>
      </c>
      <c r="E246" s="41"/>
      <c r="F246" s="220" t="s">
        <v>590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82</v>
      </c>
    </row>
    <row r="247" s="2" customFormat="1">
      <c r="A247" s="39"/>
      <c r="B247" s="40"/>
      <c r="C247" s="41"/>
      <c r="D247" s="278" t="s">
        <v>387</v>
      </c>
      <c r="E247" s="41"/>
      <c r="F247" s="279" t="s">
        <v>591</v>
      </c>
      <c r="G247" s="41"/>
      <c r="H247" s="41"/>
      <c r="I247" s="221"/>
      <c r="J247" s="41"/>
      <c r="K247" s="41"/>
      <c r="L247" s="45"/>
      <c r="M247" s="222"/>
      <c r="N247" s="22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387</v>
      </c>
      <c r="AU247" s="18" t="s">
        <v>82</v>
      </c>
    </row>
    <row r="248" s="2" customFormat="1" ht="21.75" customHeight="1">
      <c r="A248" s="39"/>
      <c r="B248" s="40"/>
      <c r="C248" s="206" t="s">
        <v>342</v>
      </c>
      <c r="D248" s="206" t="s">
        <v>129</v>
      </c>
      <c r="E248" s="207" t="s">
        <v>592</v>
      </c>
      <c r="F248" s="208" t="s">
        <v>593</v>
      </c>
      <c r="G248" s="209" t="s">
        <v>168</v>
      </c>
      <c r="H248" s="210">
        <v>2</v>
      </c>
      <c r="I248" s="211"/>
      <c r="J248" s="212">
        <f>ROUND(I248*H248,2)</f>
        <v>0</v>
      </c>
      <c r="K248" s="208" t="s">
        <v>384</v>
      </c>
      <c r="L248" s="45"/>
      <c r="M248" s="213" t="s">
        <v>19</v>
      </c>
      <c r="N248" s="214" t="s">
        <v>44</v>
      </c>
      <c r="O248" s="85"/>
      <c r="P248" s="215">
        <f>O248*H248</f>
        <v>0</v>
      </c>
      <c r="Q248" s="215">
        <v>0.00122</v>
      </c>
      <c r="R248" s="215">
        <f>Q248*H248</f>
        <v>0.0024399999999999999</v>
      </c>
      <c r="S248" s="215">
        <v>0.001</v>
      </c>
      <c r="T248" s="216">
        <f>S248*H248</f>
        <v>0.002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134</v>
      </c>
      <c r="AT248" s="217" t="s">
        <v>129</v>
      </c>
      <c r="AU248" s="217" t="s">
        <v>82</v>
      </c>
      <c r="AY248" s="18" t="s">
        <v>128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80</v>
      </c>
      <c r="BK248" s="218">
        <f>ROUND(I248*H248,2)</f>
        <v>0</v>
      </c>
      <c r="BL248" s="18" t="s">
        <v>134</v>
      </c>
      <c r="BM248" s="217" t="s">
        <v>594</v>
      </c>
    </row>
    <row r="249" s="2" customFormat="1">
      <c r="A249" s="39"/>
      <c r="B249" s="40"/>
      <c r="C249" s="41"/>
      <c r="D249" s="219" t="s">
        <v>136</v>
      </c>
      <c r="E249" s="41"/>
      <c r="F249" s="220" t="s">
        <v>595</v>
      </c>
      <c r="G249" s="41"/>
      <c r="H249" s="41"/>
      <c r="I249" s="221"/>
      <c r="J249" s="41"/>
      <c r="K249" s="41"/>
      <c r="L249" s="45"/>
      <c r="M249" s="222"/>
      <c r="N249" s="22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136</v>
      </c>
      <c r="AU249" s="18" t="s">
        <v>82</v>
      </c>
    </row>
    <row r="250" s="2" customFormat="1">
      <c r="A250" s="39"/>
      <c r="B250" s="40"/>
      <c r="C250" s="41"/>
      <c r="D250" s="278" t="s">
        <v>387</v>
      </c>
      <c r="E250" s="41"/>
      <c r="F250" s="279" t="s">
        <v>596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387</v>
      </c>
      <c r="AU250" s="18" t="s">
        <v>82</v>
      </c>
    </row>
    <row r="251" s="12" customFormat="1">
      <c r="A251" s="12"/>
      <c r="B251" s="225"/>
      <c r="C251" s="226"/>
      <c r="D251" s="219" t="s">
        <v>140</v>
      </c>
      <c r="E251" s="227" t="s">
        <v>19</v>
      </c>
      <c r="F251" s="228" t="s">
        <v>597</v>
      </c>
      <c r="G251" s="226"/>
      <c r="H251" s="229">
        <v>2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5" t="s">
        <v>140</v>
      </c>
      <c r="AU251" s="235" t="s">
        <v>82</v>
      </c>
      <c r="AV251" s="12" t="s">
        <v>82</v>
      </c>
      <c r="AW251" s="12" t="s">
        <v>34</v>
      </c>
      <c r="AX251" s="12" t="s">
        <v>80</v>
      </c>
      <c r="AY251" s="235" t="s">
        <v>128</v>
      </c>
    </row>
    <row r="252" s="2" customFormat="1" ht="16.5" customHeight="1">
      <c r="A252" s="39"/>
      <c r="B252" s="40"/>
      <c r="C252" s="236" t="s">
        <v>348</v>
      </c>
      <c r="D252" s="236" t="s">
        <v>154</v>
      </c>
      <c r="E252" s="237" t="s">
        <v>598</v>
      </c>
      <c r="F252" s="238" t="s">
        <v>599</v>
      </c>
      <c r="G252" s="239" t="s">
        <v>157</v>
      </c>
      <c r="H252" s="240">
        <v>0.0050000000000000001</v>
      </c>
      <c r="I252" s="241"/>
      <c r="J252" s="242">
        <f>ROUND(I252*H252,2)</f>
        <v>0</v>
      </c>
      <c r="K252" s="238" t="s">
        <v>384</v>
      </c>
      <c r="L252" s="243"/>
      <c r="M252" s="244" t="s">
        <v>19</v>
      </c>
      <c r="N252" s="245" t="s">
        <v>44</v>
      </c>
      <c r="O252" s="85"/>
      <c r="P252" s="215">
        <f>O252*H252</f>
        <v>0</v>
      </c>
      <c r="Q252" s="215">
        <v>1</v>
      </c>
      <c r="R252" s="215">
        <f>Q252*H252</f>
        <v>0.0050000000000000001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158</v>
      </c>
      <c r="AT252" s="217" t="s">
        <v>154</v>
      </c>
      <c r="AU252" s="217" t="s">
        <v>82</v>
      </c>
      <c r="AY252" s="18" t="s">
        <v>128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80</v>
      </c>
      <c r="BK252" s="218">
        <f>ROUND(I252*H252,2)</f>
        <v>0</v>
      </c>
      <c r="BL252" s="18" t="s">
        <v>134</v>
      </c>
      <c r="BM252" s="217" t="s">
        <v>600</v>
      </c>
    </row>
    <row r="253" s="2" customFormat="1">
      <c r="A253" s="39"/>
      <c r="B253" s="40"/>
      <c r="C253" s="41"/>
      <c r="D253" s="219" t="s">
        <v>136</v>
      </c>
      <c r="E253" s="41"/>
      <c r="F253" s="220" t="s">
        <v>599</v>
      </c>
      <c r="G253" s="41"/>
      <c r="H253" s="41"/>
      <c r="I253" s="221"/>
      <c r="J253" s="41"/>
      <c r="K253" s="41"/>
      <c r="L253" s="45"/>
      <c r="M253" s="222"/>
      <c r="N253" s="223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136</v>
      </c>
      <c r="AU253" s="18" t="s">
        <v>82</v>
      </c>
    </row>
    <row r="254" s="12" customFormat="1">
      <c r="A254" s="12"/>
      <c r="B254" s="225"/>
      <c r="C254" s="226"/>
      <c r="D254" s="219" t="s">
        <v>140</v>
      </c>
      <c r="E254" s="226"/>
      <c r="F254" s="228" t="s">
        <v>601</v>
      </c>
      <c r="G254" s="226"/>
      <c r="H254" s="229">
        <v>0.0050000000000000001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5" t="s">
        <v>140</v>
      </c>
      <c r="AU254" s="235" t="s">
        <v>82</v>
      </c>
      <c r="AV254" s="12" t="s">
        <v>82</v>
      </c>
      <c r="AW254" s="12" t="s">
        <v>4</v>
      </c>
      <c r="AX254" s="12" t="s">
        <v>80</v>
      </c>
      <c r="AY254" s="235" t="s">
        <v>128</v>
      </c>
    </row>
    <row r="255" s="2" customFormat="1" ht="16.5" customHeight="1">
      <c r="A255" s="39"/>
      <c r="B255" s="40"/>
      <c r="C255" s="206" t="s">
        <v>602</v>
      </c>
      <c r="D255" s="206" t="s">
        <v>129</v>
      </c>
      <c r="E255" s="207" t="s">
        <v>603</v>
      </c>
      <c r="F255" s="208" t="s">
        <v>604</v>
      </c>
      <c r="G255" s="209" t="s">
        <v>168</v>
      </c>
      <c r="H255" s="210">
        <v>2</v>
      </c>
      <c r="I255" s="211"/>
      <c r="J255" s="212">
        <f>ROUND(I255*H255,2)</f>
        <v>0</v>
      </c>
      <c r="K255" s="208" t="s">
        <v>384</v>
      </c>
      <c r="L255" s="45"/>
      <c r="M255" s="213" t="s">
        <v>19</v>
      </c>
      <c r="N255" s="214" t="s">
        <v>44</v>
      </c>
      <c r="O255" s="85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134</v>
      </c>
      <c r="AT255" s="217" t="s">
        <v>129</v>
      </c>
      <c r="AU255" s="217" t="s">
        <v>82</v>
      </c>
      <c r="AY255" s="18" t="s">
        <v>128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80</v>
      </c>
      <c r="BK255" s="218">
        <f>ROUND(I255*H255,2)</f>
        <v>0</v>
      </c>
      <c r="BL255" s="18" t="s">
        <v>134</v>
      </c>
      <c r="BM255" s="217" t="s">
        <v>605</v>
      </c>
    </row>
    <row r="256" s="2" customFormat="1">
      <c r="A256" s="39"/>
      <c r="B256" s="40"/>
      <c r="C256" s="41"/>
      <c r="D256" s="219" t="s">
        <v>136</v>
      </c>
      <c r="E256" s="41"/>
      <c r="F256" s="220" t="s">
        <v>606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136</v>
      </c>
      <c r="AU256" s="18" t="s">
        <v>82</v>
      </c>
    </row>
    <row r="257" s="2" customFormat="1">
      <c r="A257" s="39"/>
      <c r="B257" s="40"/>
      <c r="C257" s="41"/>
      <c r="D257" s="278" t="s">
        <v>387</v>
      </c>
      <c r="E257" s="41"/>
      <c r="F257" s="279" t="s">
        <v>607</v>
      </c>
      <c r="G257" s="41"/>
      <c r="H257" s="41"/>
      <c r="I257" s="221"/>
      <c r="J257" s="41"/>
      <c r="K257" s="41"/>
      <c r="L257" s="45"/>
      <c r="M257" s="222"/>
      <c r="N257" s="22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387</v>
      </c>
      <c r="AU257" s="18" t="s">
        <v>82</v>
      </c>
    </row>
    <row r="258" s="2" customFormat="1" ht="16.5" customHeight="1">
      <c r="A258" s="39"/>
      <c r="B258" s="40"/>
      <c r="C258" s="206" t="s">
        <v>608</v>
      </c>
      <c r="D258" s="206" t="s">
        <v>129</v>
      </c>
      <c r="E258" s="207" t="s">
        <v>609</v>
      </c>
      <c r="F258" s="208" t="s">
        <v>610</v>
      </c>
      <c r="G258" s="209" t="s">
        <v>150</v>
      </c>
      <c r="H258" s="210">
        <v>0.050000000000000003</v>
      </c>
      <c r="I258" s="211"/>
      <c r="J258" s="212">
        <f>ROUND(I258*H258,2)</f>
        <v>0</v>
      </c>
      <c r="K258" s="208" t="s">
        <v>384</v>
      </c>
      <c r="L258" s="45"/>
      <c r="M258" s="213" t="s">
        <v>19</v>
      </c>
      <c r="N258" s="214" t="s">
        <v>44</v>
      </c>
      <c r="O258" s="85"/>
      <c r="P258" s="215">
        <f>O258*H258</f>
        <v>0</v>
      </c>
      <c r="Q258" s="215">
        <v>1.6372100000000001</v>
      </c>
      <c r="R258" s="215">
        <f>Q258*H258</f>
        <v>0.081860500000000003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134</v>
      </c>
      <c r="AT258" s="217" t="s">
        <v>129</v>
      </c>
      <c r="AU258" s="217" t="s">
        <v>82</v>
      </c>
      <c r="AY258" s="18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80</v>
      </c>
      <c r="BK258" s="218">
        <f>ROUND(I258*H258,2)</f>
        <v>0</v>
      </c>
      <c r="BL258" s="18" t="s">
        <v>134</v>
      </c>
      <c r="BM258" s="217" t="s">
        <v>611</v>
      </c>
    </row>
    <row r="259" s="2" customFormat="1">
      <c r="A259" s="39"/>
      <c r="B259" s="40"/>
      <c r="C259" s="41"/>
      <c r="D259" s="219" t="s">
        <v>136</v>
      </c>
      <c r="E259" s="41"/>
      <c r="F259" s="220" t="s">
        <v>612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82</v>
      </c>
    </row>
    <row r="260" s="2" customFormat="1">
      <c r="A260" s="39"/>
      <c r="B260" s="40"/>
      <c r="C260" s="41"/>
      <c r="D260" s="278" t="s">
        <v>387</v>
      </c>
      <c r="E260" s="41"/>
      <c r="F260" s="279" t="s">
        <v>613</v>
      </c>
      <c r="G260" s="41"/>
      <c r="H260" s="41"/>
      <c r="I260" s="221"/>
      <c r="J260" s="41"/>
      <c r="K260" s="41"/>
      <c r="L260" s="45"/>
      <c r="M260" s="222"/>
      <c r="N260" s="22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387</v>
      </c>
      <c r="AU260" s="18" t="s">
        <v>82</v>
      </c>
    </row>
    <row r="261" s="12" customFormat="1">
      <c r="A261" s="12"/>
      <c r="B261" s="225"/>
      <c r="C261" s="226"/>
      <c r="D261" s="219" t="s">
        <v>140</v>
      </c>
      <c r="E261" s="227" t="s">
        <v>19</v>
      </c>
      <c r="F261" s="228" t="s">
        <v>614</v>
      </c>
      <c r="G261" s="226"/>
      <c r="H261" s="229">
        <v>0.050000000000000003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5" t="s">
        <v>140</v>
      </c>
      <c r="AU261" s="235" t="s">
        <v>82</v>
      </c>
      <c r="AV261" s="12" t="s">
        <v>82</v>
      </c>
      <c r="AW261" s="12" t="s">
        <v>34</v>
      </c>
      <c r="AX261" s="12" t="s">
        <v>80</v>
      </c>
      <c r="AY261" s="235" t="s">
        <v>128</v>
      </c>
    </row>
    <row r="262" s="2" customFormat="1" ht="16.5" customHeight="1">
      <c r="A262" s="39"/>
      <c r="B262" s="40"/>
      <c r="C262" s="206" t="s">
        <v>615</v>
      </c>
      <c r="D262" s="206" t="s">
        <v>129</v>
      </c>
      <c r="E262" s="207" t="s">
        <v>616</v>
      </c>
      <c r="F262" s="208" t="s">
        <v>617</v>
      </c>
      <c r="G262" s="209" t="s">
        <v>150</v>
      </c>
      <c r="H262" s="210">
        <v>0.050000000000000003</v>
      </c>
      <c r="I262" s="211"/>
      <c r="J262" s="212">
        <f>ROUND(I262*H262,2)</f>
        <v>0</v>
      </c>
      <c r="K262" s="208" t="s">
        <v>384</v>
      </c>
      <c r="L262" s="45"/>
      <c r="M262" s="213" t="s">
        <v>19</v>
      </c>
      <c r="N262" s="214" t="s">
        <v>44</v>
      </c>
      <c r="O262" s="85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7" t="s">
        <v>134</v>
      </c>
      <c r="AT262" s="217" t="s">
        <v>129</v>
      </c>
      <c r="AU262" s="217" t="s">
        <v>82</v>
      </c>
      <c r="AY262" s="18" t="s">
        <v>128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8" t="s">
        <v>80</v>
      </c>
      <c r="BK262" s="218">
        <f>ROUND(I262*H262,2)</f>
        <v>0</v>
      </c>
      <c r="BL262" s="18" t="s">
        <v>134</v>
      </c>
      <c r="BM262" s="217" t="s">
        <v>618</v>
      </c>
    </row>
    <row r="263" s="2" customFormat="1">
      <c r="A263" s="39"/>
      <c r="B263" s="40"/>
      <c r="C263" s="41"/>
      <c r="D263" s="219" t="s">
        <v>136</v>
      </c>
      <c r="E263" s="41"/>
      <c r="F263" s="220" t="s">
        <v>619</v>
      </c>
      <c r="G263" s="41"/>
      <c r="H263" s="41"/>
      <c r="I263" s="221"/>
      <c r="J263" s="41"/>
      <c r="K263" s="41"/>
      <c r="L263" s="45"/>
      <c r="M263" s="222"/>
      <c r="N263" s="223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82</v>
      </c>
    </row>
    <row r="264" s="2" customFormat="1">
      <c r="A264" s="39"/>
      <c r="B264" s="40"/>
      <c r="C264" s="41"/>
      <c r="D264" s="278" t="s">
        <v>387</v>
      </c>
      <c r="E264" s="41"/>
      <c r="F264" s="279" t="s">
        <v>620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387</v>
      </c>
      <c r="AU264" s="18" t="s">
        <v>82</v>
      </c>
    </row>
    <row r="265" s="11" customFormat="1" ht="22.8" customHeight="1">
      <c r="A265" s="11"/>
      <c r="B265" s="192"/>
      <c r="C265" s="193"/>
      <c r="D265" s="194" t="s">
        <v>72</v>
      </c>
      <c r="E265" s="276" t="s">
        <v>621</v>
      </c>
      <c r="F265" s="276" t="s">
        <v>622</v>
      </c>
      <c r="G265" s="193"/>
      <c r="H265" s="193"/>
      <c r="I265" s="196"/>
      <c r="J265" s="277">
        <f>BK265</f>
        <v>0</v>
      </c>
      <c r="K265" s="193"/>
      <c r="L265" s="198"/>
      <c r="M265" s="199"/>
      <c r="N265" s="200"/>
      <c r="O265" s="200"/>
      <c r="P265" s="201">
        <f>SUM(P266:P291)</f>
        <v>0</v>
      </c>
      <c r="Q265" s="200"/>
      <c r="R265" s="201">
        <f>SUM(R266:R291)</f>
        <v>0</v>
      </c>
      <c r="S265" s="200"/>
      <c r="T265" s="202">
        <f>SUM(T266:T291)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203" t="s">
        <v>80</v>
      </c>
      <c r="AT265" s="204" t="s">
        <v>72</v>
      </c>
      <c r="AU265" s="204" t="s">
        <v>80</v>
      </c>
      <c r="AY265" s="203" t="s">
        <v>128</v>
      </c>
      <c r="BK265" s="205">
        <f>SUM(BK266:BK291)</f>
        <v>0</v>
      </c>
    </row>
    <row r="266" s="2" customFormat="1" ht="21.75" customHeight="1">
      <c r="A266" s="39"/>
      <c r="B266" s="40"/>
      <c r="C266" s="206" t="s">
        <v>623</v>
      </c>
      <c r="D266" s="206" t="s">
        <v>129</v>
      </c>
      <c r="E266" s="207" t="s">
        <v>624</v>
      </c>
      <c r="F266" s="208" t="s">
        <v>625</v>
      </c>
      <c r="G266" s="209" t="s">
        <v>157</v>
      </c>
      <c r="H266" s="210">
        <v>75.126000000000005</v>
      </c>
      <c r="I266" s="211"/>
      <c r="J266" s="212">
        <f>ROUND(I266*H266,2)</f>
        <v>0</v>
      </c>
      <c r="K266" s="208" t="s">
        <v>384</v>
      </c>
      <c r="L266" s="45"/>
      <c r="M266" s="213" t="s">
        <v>19</v>
      </c>
      <c r="N266" s="214" t="s">
        <v>44</v>
      </c>
      <c r="O266" s="85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134</v>
      </c>
      <c r="AT266" s="217" t="s">
        <v>129</v>
      </c>
      <c r="AU266" s="217" t="s">
        <v>82</v>
      </c>
      <c r="AY266" s="18" t="s">
        <v>128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80</v>
      </c>
      <c r="BK266" s="218">
        <f>ROUND(I266*H266,2)</f>
        <v>0</v>
      </c>
      <c r="BL266" s="18" t="s">
        <v>134</v>
      </c>
      <c r="BM266" s="217" t="s">
        <v>626</v>
      </c>
    </row>
    <row r="267" s="2" customFormat="1">
      <c r="A267" s="39"/>
      <c r="B267" s="40"/>
      <c r="C267" s="41"/>
      <c r="D267" s="219" t="s">
        <v>136</v>
      </c>
      <c r="E267" s="41"/>
      <c r="F267" s="220" t="s">
        <v>627</v>
      </c>
      <c r="G267" s="41"/>
      <c r="H267" s="41"/>
      <c r="I267" s="221"/>
      <c r="J267" s="41"/>
      <c r="K267" s="41"/>
      <c r="L267" s="45"/>
      <c r="M267" s="222"/>
      <c r="N267" s="22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82</v>
      </c>
    </row>
    <row r="268" s="2" customFormat="1">
      <c r="A268" s="39"/>
      <c r="B268" s="40"/>
      <c r="C268" s="41"/>
      <c r="D268" s="278" t="s">
        <v>387</v>
      </c>
      <c r="E268" s="41"/>
      <c r="F268" s="279" t="s">
        <v>628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387</v>
      </c>
      <c r="AU268" s="18" t="s">
        <v>82</v>
      </c>
    </row>
    <row r="269" s="12" customFormat="1">
      <c r="A269" s="12"/>
      <c r="B269" s="225"/>
      <c r="C269" s="226"/>
      <c r="D269" s="219" t="s">
        <v>140</v>
      </c>
      <c r="E269" s="227" t="s">
        <v>19</v>
      </c>
      <c r="F269" s="228" t="s">
        <v>629</v>
      </c>
      <c r="G269" s="226"/>
      <c r="H269" s="229">
        <v>75.126000000000005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35" t="s">
        <v>140</v>
      </c>
      <c r="AU269" s="235" t="s">
        <v>82</v>
      </c>
      <c r="AV269" s="12" t="s">
        <v>82</v>
      </c>
      <c r="AW269" s="12" t="s">
        <v>34</v>
      </c>
      <c r="AX269" s="12" t="s">
        <v>80</v>
      </c>
      <c r="AY269" s="235" t="s">
        <v>128</v>
      </c>
    </row>
    <row r="270" s="2" customFormat="1" ht="21.75" customHeight="1">
      <c r="A270" s="39"/>
      <c r="B270" s="40"/>
      <c r="C270" s="206" t="s">
        <v>630</v>
      </c>
      <c r="D270" s="206" t="s">
        <v>129</v>
      </c>
      <c r="E270" s="207" t="s">
        <v>631</v>
      </c>
      <c r="F270" s="208" t="s">
        <v>632</v>
      </c>
      <c r="G270" s="209" t="s">
        <v>157</v>
      </c>
      <c r="H270" s="210">
        <v>10.624000000000001</v>
      </c>
      <c r="I270" s="211"/>
      <c r="J270" s="212">
        <f>ROUND(I270*H270,2)</f>
        <v>0</v>
      </c>
      <c r="K270" s="208" t="s">
        <v>384</v>
      </c>
      <c r="L270" s="45"/>
      <c r="M270" s="213" t="s">
        <v>19</v>
      </c>
      <c r="N270" s="214" t="s">
        <v>44</v>
      </c>
      <c r="O270" s="85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7" t="s">
        <v>134</v>
      </c>
      <c r="AT270" s="217" t="s">
        <v>129</v>
      </c>
      <c r="AU270" s="217" t="s">
        <v>82</v>
      </c>
      <c r="AY270" s="18" t="s">
        <v>128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80</v>
      </c>
      <c r="BK270" s="218">
        <f>ROUND(I270*H270,2)</f>
        <v>0</v>
      </c>
      <c r="BL270" s="18" t="s">
        <v>134</v>
      </c>
      <c r="BM270" s="217" t="s">
        <v>633</v>
      </c>
    </row>
    <row r="271" s="2" customFormat="1">
      <c r="A271" s="39"/>
      <c r="B271" s="40"/>
      <c r="C271" s="41"/>
      <c r="D271" s="219" t="s">
        <v>136</v>
      </c>
      <c r="E271" s="41"/>
      <c r="F271" s="220" t="s">
        <v>634</v>
      </c>
      <c r="G271" s="41"/>
      <c r="H271" s="41"/>
      <c r="I271" s="221"/>
      <c r="J271" s="41"/>
      <c r="K271" s="41"/>
      <c r="L271" s="45"/>
      <c r="M271" s="222"/>
      <c r="N271" s="223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136</v>
      </c>
      <c r="AU271" s="18" t="s">
        <v>82</v>
      </c>
    </row>
    <row r="272" s="2" customFormat="1">
      <c r="A272" s="39"/>
      <c r="B272" s="40"/>
      <c r="C272" s="41"/>
      <c r="D272" s="278" t="s">
        <v>387</v>
      </c>
      <c r="E272" s="41"/>
      <c r="F272" s="279" t="s">
        <v>635</v>
      </c>
      <c r="G272" s="41"/>
      <c r="H272" s="41"/>
      <c r="I272" s="221"/>
      <c r="J272" s="41"/>
      <c r="K272" s="41"/>
      <c r="L272" s="45"/>
      <c r="M272" s="222"/>
      <c r="N272" s="22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387</v>
      </c>
      <c r="AU272" s="18" t="s">
        <v>82</v>
      </c>
    </row>
    <row r="273" s="12" customFormat="1">
      <c r="A273" s="12"/>
      <c r="B273" s="225"/>
      <c r="C273" s="226"/>
      <c r="D273" s="219" t="s">
        <v>140</v>
      </c>
      <c r="E273" s="227" t="s">
        <v>19</v>
      </c>
      <c r="F273" s="228" t="s">
        <v>636</v>
      </c>
      <c r="G273" s="226"/>
      <c r="H273" s="229">
        <v>10.624000000000001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5" t="s">
        <v>140</v>
      </c>
      <c r="AU273" s="235" t="s">
        <v>82</v>
      </c>
      <c r="AV273" s="12" t="s">
        <v>82</v>
      </c>
      <c r="AW273" s="12" t="s">
        <v>34</v>
      </c>
      <c r="AX273" s="12" t="s">
        <v>80</v>
      </c>
      <c r="AY273" s="235" t="s">
        <v>128</v>
      </c>
    </row>
    <row r="274" s="2" customFormat="1" ht="24.15" customHeight="1">
      <c r="A274" s="39"/>
      <c r="B274" s="40"/>
      <c r="C274" s="206" t="s">
        <v>637</v>
      </c>
      <c r="D274" s="206" t="s">
        <v>129</v>
      </c>
      <c r="E274" s="207" t="s">
        <v>638</v>
      </c>
      <c r="F274" s="208" t="s">
        <v>639</v>
      </c>
      <c r="G274" s="209" t="s">
        <v>157</v>
      </c>
      <c r="H274" s="210">
        <v>50.875999999999998</v>
      </c>
      <c r="I274" s="211"/>
      <c r="J274" s="212">
        <f>ROUND(I274*H274,2)</f>
        <v>0</v>
      </c>
      <c r="K274" s="208" t="s">
        <v>384</v>
      </c>
      <c r="L274" s="45"/>
      <c r="M274" s="213" t="s">
        <v>19</v>
      </c>
      <c r="N274" s="214" t="s">
        <v>44</v>
      </c>
      <c r="O274" s="85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134</v>
      </c>
      <c r="AT274" s="217" t="s">
        <v>129</v>
      </c>
      <c r="AU274" s="217" t="s">
        <v>82</v>
      </c>
      <c r="AY274" s="18" t="s">
        <v>128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80</v>
      </c>
      <c r="BK274" s="218">
        <f>ROUND(I274*H274,2)</f>
        <v>0</v>
      </c>
      <c r="BL274" s="18" t="s">
        <v>134</v>
      </c>
      <c r="BM274" s="217" t="s">
        <v>640</v>
      </c>
    </row>
    <row r="275" s="2" customFormat="1">
      <c r="A275" s="39"/>
      <c r="B275" s="40"/>
      <c r="C275" s="41"/>
      <c r="D275" s="219" t="s">
        <v>136</v>
      </c>
      <c r="E275" s="41"/>
      <c r="F275" s="220" t="s">
        <v>641</v>
      </c>
      <c r="G275" s="41"/>
      <c r="H275" s="41"/>
      <c r="I275" s="221"/>
      <c r="J275" s="41"/>
      <c r="K275" s="41"/>
      <c r="L275" s="45"/>
      <c r="M275" s="222"/>
      <c r="N275" s="223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82</v>
      </c>
    </row>
    <row r="276" s="2" customFormat="1">
      <c r="A276" s="39"/>
      <c r="B276" s="40"/>
      <c r="C276" s="41"/>
      <c r="D276" s="278" t="s">
        <v>387</v>
      </c>
      <c r="E276" s="41"/>
      <c r="F276" s="279" t="s">
        <v>642</v>
      </c>
      <c r="G276" s="41"/>
      <c r="H276" s="41"/>
      <c r="I276" s="221"/>
      <c r="J276" s="41"/>
      <c r="K276" s="41"/>
      <c r="L276" s="45"/>
      <c r="M276" s="222"/>
      <c r="N276" s="22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387</v>
      </c>
      <c r="AU276" s="18" t="s">
        <v>82</v>
      </c>
    </row>
    <row r="277" s="12" customFormat="1">
      <c r="A277" s="12"/>
      <c r="B277" s="225"/>
      <c r="C277" s="226"/>
      <c r="D277" s="219" t="s">
        <v>140</v>
      </c>
      <c r="E277" s="227" t="s">
        <v>19</v>
      </c>
      <c r="F277" s="228" t="s">
        <v>643</v>
      </c>
      <c r="G277" s="226"/>
      <c r="H277" s="229">
        <v>50.875999999999998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5" t="s">
        <v>140</v>
      </c>
      <c r="AU277" s="235" t="s">
        <v>82</v>
      </c>
      <c r="AV277" s="12" t="s">
        <v>82</v>
      </c>
      <c r="AW277" s="12" t="s">
        <v>34</v>
      </c>
      <c r="AX277" s="12" t="s">
        <v>80</v>
      </c>
      <c r="AY277" s="235" t="s">
        <v>128</v>
      </c>
    </row>
    <row r="278" s="2" customFormat="1" ht="16.5" customHeight="1">
      <c r="A278" s="39"/>
      <c r="B278" s="40"/>
      <c r="C278" s="206" t="s">
        <v>644</v>
      </c>
      <c r="D278" s="206" t="s">
        <v>129</v>
      </c>
      <c r="E278" s="207" t="s">
        <v>645</v>
      </c>
      <c r="F278" s="208" t="s">
        <v>646</v>
      </c>
      <c r="G278" s="209" t="s">
        <v>157</v>
      </c>
      <c r="H278" s="210">
        <v>136.62600000000001</v>
      </c>
      <c r="I278" s="211"/>
      <c r="J278" s="212">
        <f>ROUND(I278*H278,2)</f>
        <v>0</v>
      </c>
      <c r="K278" s="208" t="s">
        <v>384</v>
      </c>
      <c r="L278" s="45"/>
      <c r="M278" s="213" t="s">
        <v>19</v>
      </c>
      <c r="N278" s="214" t="s">
        <v>44</v>
      </c>
      <c r="O278" s="85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134</v>
      </c>
      <c r="AT278" s="217" t="s">
        <v>129</v>
      </c>
      <c r="AU278" s="217" t="s">
        <v>82</v>
      </c>
      <c r="AY278" s="18" t="s">
        <v>128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80</v>
      </c>
      <c r="BK278" s="218">
        <f>ROUND(I278*H278,2)</f>
        <v>0</v>
      </c>
      <c r="BL278" s="18" t="s">
        <v>134</v>
      </c>
      <c r="BM278" s="217" t="s">
        <v>647</v>
      </c>
    </row>
    <row r="279" s="2" customFormat="1">
      <c r="A279" s="39"/>
      <c r="B279" s="40"/>
      <c r="C279" s="41"/>
      <c r="D279" s="219" t="s">
        <v>136</v>
      </c>
      <c r="E279" s="41"/>
      <c r="F279" s="220" t="s">
        <v>648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82</v>
      </c>
    </row>
    <row r="280" s="2" customFormat="1">
      <c r="A280" s="39"/>
      <c r="B280" s="40"/>
      <c r="C280" s="41"/>
      <c r="D280" s="278" t="s">
        <v>387</v>
      </c>
      <c r="E280" s="41"/>
      <c r="F280" s="279" t="s">
        <v>649</v>
      </c>
      <c r="G280" s="41"/>
      <c r="H280" s="41"/>
      <c r="I280" s="221"/>
      <c r="J280" s="41"/>
      <c r="K280" s="41"/>
      <c r="L280" s="45"/>
      <c r="M280" s="222"/>
      <c r="N280" s="22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387</v>
      </c>
      <c r="AU280" s="18" t="s">
        <v>82</v>
      </c>
    </row>
    <row r="281" s="2" customFormat="1" ht="16.5" customHeight="1">
      <c r="A281" s="39"/>
      <c r="B281" s="40"/>
      <c r="C281" s="206" t="s">
        <v>650</v>
      </c>
      <c r="D281" s="206" t="s">
        <v>129</v>
      </c>
      <c r="E281" s="207" t="s">
        <v>651</v>
      </c>
      <c r="F281" s="208" t="s">
        <v>652</v>
      </c>
      <c r="G281" s="209" t="s">
        <v>157</v>
      </c>
      <c r="H281" s="210">
        <v>1366.26</v>
      </c>
      <c r="I281" s="211"/>
      <c r="J281" s="212">
        <f>ROUND(I281*H281,2)</f>
        <v>0</v>
      </c>
      <c r="K281" s="208" t="s">
        <v>384</v>
      </c>
      <c r="L281" s="45"/>
      <c r="M281" s="213" t="s">
        <v>19</v>
      </c>
      <c r="N281" s="214" t="s">
        <v>44</v>
      </c>
      <c r="O281" s="85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134</v>
      </c>
      <c r="AT281" s="217" t="s">
        <v>129</v>
      </c>
      <c r="AU281" s="217" t="s">
        <v>82</v>
      </c>
      <c r="AY281" s="18" t="s">
        <v>128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80</v>
      </c>
      <c r="BK281" s="218">
        <f>ROUND(I281*H281,2)</f>
        <v>0</v>
      </c>
      <c r="BL281" s="18" t="s">
        <v>134</v>
      </c>
      <c r="BM281" s="217" t="s">
        <v>653</v>
      </c>
    </row>
    <row r="282" s="2" customFormat="1">
      <c r="A282" s="39"/>
      <c r="B282" s="40"/>
      <c r="C282" s="41"/>
      <c r="D282" s="219" t="s">
        <v>136</v>
      </c>
      <c r="E282" s="41"/>
      <c r="F282" s="220" t="s">
        <v>654</v>
      </c>
      <c r="G282" s="41"/>
      <c r="H282" s="41"/>
      <c r="I282" s="221"/>
      <c r="J282" s="41"/>
      <c r="K282" s="41"/>
      <c r="L282" s="45"/>
      <c r="M282" s="222"/>
      <c r="N282" s="22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136</v>
      </c>
      <c r="AU282" s="18" t="s">
        <v>82</v>
      </c>
    </row>
    <row r="283" s="2" customFormat="1">
      <c r="A283" s="39"/>
      <c r="B283" s="40"/>
      <c r="C283" s="41"/>
      <c r="D283" s="278" t="s">
        <v>387</v>
      </c>
      <c r="E283" s="41"/>
      <c r="F283" s="279" t="s">
        <v>655</v>
      </c>
      <c r="G283" s="41"/>
      <c r="H283" s="41"/>
      <c r="I283" s="221"/>
      <c r="J283" s="41"/>
      <c r="K283" s="41"/>
      <c r="L283" s="45"/>
      <c r="M283" s="222"/>
      <c r="N283" s="22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387</v>
      </c>
      <c r="AU283" s="18" t="s">
        <v>82</v>
      </c>
    </row>
    <row r="284" s="12" customFormat="1">
      <c r="A284" s="12"/>
      <c r="B284" s="225"/>
      <c r="C284" s="226"/>
      <c r="D284" s="219" t="s">
        <v>140</v>
      </c>
      <c r="E284" s="226"/>
      <c r="F284" s="228" t="s">
        <v>656</v>
      </c>
      <c r="G284" s="226"/>
      <c r="H284" s="229">
        <v>1366.26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5" t="s">
        <v>140</v>
      </c>
      <c r="AU284" s="235" t="s">
        <v>82</v>
      </c>
      <c r="AV284" s="12" t="s">
        <v>82</v>
      </c>
      <c r="AW284" s="12" t="s">
        <v>4</v>
      </c>
      <c r="AX284" s="12" t="s">
        <v>80</v>
      </c>
      <c r="AY284" s="235" t="s">
        <v>128</v>
      </c>
    </row>
    <row r="285" s="2" customFormat="1" ht="16.5" customHeight="1">
      <c r="A285" s="39"/>
      <c r="B285" s="40"/>
      <c r="C285" s="206" t="s">
        <v>657</v>
      </c>
      <c r="D285" s="206" t="s">
        <v>129</v>
      </c>
      <c r="E285" s="207" t="s">
        <v>658</v>
      </c>
      <c r="F285" s="208" t="s">
        <v>659</v>
      </c>
      <c r="G285" s="209" t="s">
        <v>157</v>
      </c>
      <c r="H285" s="210">
        <v>136.62600000000001</v>
      </c>
      <c r="I285" s="211"/>
      <c r="J285" s="212">
        <f>ROUND(I285*H285,2)</f>
        <v>0</v>
      </c>
      <c r="K285" s="208" t="s">
        <v>384</v>
      </c>
      <c r="L285" s="45"/>
      <c r="M285" s="213" t="s">
        <v>19</v>
      </c>
      <c r="N285" s="214" t="s">
        <v>44</v>
      </c>
      <c r="O285" s="85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7" t="s">
        <v>134</v>
      </c>
      <c r="AT285" s="217" t="s">
        <v>129</v>
      </c>
      <c r="AU285" s="217" t="s">
        <v>82</v>
      </c>
      <c r="AY285" s="18" t="s">
        <v>128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80</v>
      </c>
      <c r="BK285" s="218">
        <f>ROUND(I285*H285,2)</f>
        <v>0</v>
      </c>
      <c r="BL285" s="18" t="s">
        <v>134</v>
      </c>
      <c r="BM285" s="217" t="s">
        <v>660</v>
      </c>
    </row>
    <row r="286" s="2" customFormat="1">
      <c r="A286" s="39"/>
      <c r="B286" s="40"/>
      <c r="C286" s="41"/>
      <c r="D286" s="219" t="s">
        <v>136</v>
      </c>
      <c r="E286" s="41"/>
      <c r="F286" s="220" t="s">
        <v>661</v>
      </c>
      <c r="G286" s="41"/>
      <c r="H286" s="41"/>
      <c r="I286" s="221"/>
      <c r="J286" s="41"/>
      <c r="K286" s="41"/>
      <c r="L286" s="45"/>
      <c r="M286" s="222"/>
      <c r="N286" s="22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82</v>
      </c>
    </row>
    <row r="287" s="2" customFormat="1">
      <c r="A287" s="39"/>
      <c r="B287" s="40"/>
      <c r="C287" s="41"/>
      <c r="D287" s="278" t="s">
        <v>387</v>
      </c>
      <c r="E287" s="41"/>
      <c r="F287" s="279" t="s">
        <v>662</v>
      </c>
      <c r="G287" s="41"/>
      <c r="H287" s="41"/>
      <c r="I287" s="221"/>
      <c r="J287" s="41"/>
      <c r="K287" s="41"/>
      <c r="L287" s="45"/>
      <c r="M287" s="222"/>
      <c r="N287" s="223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387</v>
      </c>
      <c r="AU287" s="18" t="s">
        <v>82</v>
      </c>
    </row>
    <row r="288" s="2" customFormat="1" ht="16.5" customHeight="1">
      <c r="A288" s="39"/>
      <c r="B288" s="40"/>
      <c r="C288" s="206" t="s">
        <v>663</v>
      </c>
      <c r="D288" s="206" t="s">
        <v>129</v>
      </c>
      <c r="E288" s="207" t="s">
        <v>664</v>
      </c>
      <c r="F288" s="208" t="s">
        <v>665</v>
      </c>
      <c r="G288" s="209" t="s">
        <v>162</v>
      </c>
      <c r="H288" s="210">
        <v>64</v>
      </c>
      <c r="I288" s="211"/>
      <c r="J288" s="212">
        <f>ROUND(I288*H288,2)</f>
        <v>0</v>
      </c>
      <c r="K288" s="208" t="s">
        <v>384</v>
      </c>
      <c r="L288" s="45"/>
      <c r="M288" s="213" t="s">
        <v>19</v>
      </c>
      <c r="N288" s="214" t="s">
        <v>44</v>
      </c>
      <c r="O288" s="85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134</v>
      </c>
      <c r="AT288" s="217" t="s">
        <v>129</v>
      </c>
      <c r="AU288" s="217" t="s">
        <v>82</v>
      </c>
      <c r="AY288" s="18" t="s">
        <v>128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80</v>
      </c>
      <c r="BK288" s="218">
        <f>ROUND(I288*H288,2)</f>
        <v>0</v>
      </c>
      <c r="BL288" s="18" t="s">
        <v>134</v>
      </c>
      <c r="BM288" s="217" t="s">
        <v>666</v>
      </c>
    </row>
    <row r="289" s="2" customFormat="1">
      <c r="A289" s="39"/>
      <c r="B289" s="40"/>
      <c r="C289" s="41"/>
      <c r="D289" s="219" t="s">
        <v>136</v>
      </c>
      <c r="E289" s="41"/>
      <c r="F289" s="220" t="s">
        <v>667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82</v>
      </c>
    </row>
    <row r="290" s="2" customFormat="1">
      <c r="A290" s="39"/>
      <c r="B290" s="40"/>
      <c r="C290" s="41"/>
      <c r="D290" s="278" t="s">
        <v>387</v>
      </c>
      <c r="E290" s="41"/>
      <c r="F290" s="279" t="s">
        <v>668</v>
      </c>
      <c r="G290" s="41"/>
      <c r="H290" s="41"/>
      <c r="I290" s="221"/>
      <c r="J290" s="41"/>
      <c r="K290" s="41"/>
      <c r="L290" s="45"/>
      <c r="M290" s="222"/>
      <c r="N290" s="223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387</v>
      </c>
      <c r="AU290" s="18" t="s">
        <v>82</v>
      </c>
    </row>
    <row r="291" s="12" customFormat="1">
      <c r="A291" s="12"/>
      <c r="B291" s="225"/>
      <c r="C291" s="226"/>
      <c r="D291" s="219" t="s">
        <v>140</v>
      </c>
      <c r="E291" s="227" t="s">
        <v>19</v>
      </c>
      <c r="F291" s="228" t="s">
        <v>425</v>
      </c>
      <c r="G291" s="226"/>
      <c r="H291" s="229">
        <v>64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5" t="s">
        <v>140</v>
      </c>
      <c r="AU291" s="235" t="s">
        <v>82</v>
      </c>
      <c r="AV291" s="12" t="s">
        <v>82</v>
      </c>
      <c r="AW291" s="12" t="s">
        <v>34</v>
      </c>
      <c r="AX291" s="12" t="s">
        <v>80</v>
      </c>
      <c r="AY291" s="235" t="s">
        <v>128</v>
      </c>
    </row>
    <row r="292" s="11" customFormat="1" ht="22.8" customHeight="1">
      <c r="A292" s="11"/>
      <c r="B292" s="192"/>
      <c r="C292" s="193"/>
      <c r="D292" s="194" t="s">
        <v>72</v>
      </c>
      <c r="E292" s="276" t="s">
        <v>669</v>
      </c>
      <c r="F292" s="276" t="s">
        <v>670</v>
      </c>
      <c r="G292" s="193"/>
      <c r="H292" s="193"/>
      <c r="I292" s="196"/>
      <c r="J292" s="277">
        <f>BK292</f>
        <v>0</v>
      </c>
      <c r="K292" s="193"/>
      <c r="L292" s="198"/>
      <c r="M292" s="199"/>
      <c r="N292" s="200"/>
      <c r="O292" s="200"/>
      <c r="P292" s="201">
        <f>SUM(P293:P302)</f>
        <v>0</v>
      </c>
      <c r="Q292" s="200"/>
      <c r="R292" s="201">
        <f>SUM(R293:R302)</f>
        <v>0</v>
      </c>
      <c r="S292" s="200"/>
      <c r="T292" s="202">
        <f>SUM(T293:T302)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03" t="s">
        <v>80</v>
      </c>
      <c r="AT292" s="204" t="s">
        <v>72</v>
      </c>
      <c r="AU292" s="204" t="s">
        <v>80</v>
      </c>
      <c r="AY292" s="203" t="s">
        <v>128</v>
      </c>
      <c r="BK292" s="205">
        <f>SUM(BK293:BK302)</f>
        <v>0</v>
      </c>
    </row>
    <row r="293" s="2" customFormat="1" ht="16.5" customHeight="1">
      <c r="A293" s="39"/>
      <c r="B293" s="40"/>
      <c r="C293" s="206" t="s">
        <v>671</v>
      </c>
      <c r="D293" s="206" t="s">
        <v>129</v>
      </c>
      <c r="E293" s="207" t="s">
        <v>672</v>
      </c>
      <c r="F293" s="208" t="s">
        <v>673</v>
      </c>
      <c r="G293" s="209" t="s">
        <v>157</v>
      </c>
      <c r="H293" s="210">
        <v>59.646999999999998</v>
      </c>
      <c r="I293" s="211"/>
      <c r="J293" s="212">
        <f>ROUND(I293*H293,2)</f>
        <v>0</v>
      </c>
      <c r="K293" s="208" t="s">
        <v>384</v>
      </c>
      <c r="L293" s="45"/>
      <c r="M293" s="213" t="s">
        <v>19</v>
      </c>
      <c r="N293" s="214" t="s">
        <v>44</v>
      </c>
      <c r="O293" s="85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7" t="s">
        <v>134</v>
      </c>
      <c r="AT293" s="217" t="s">
        <v>129</v>
      </c>
      <c r="AU293" s="217" t="s">
        <v>82</v>
      </c>
      <c r="AY293" s="18" t="s">
        <v>128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80</v>
      </c>
      <c r="BK293" s="218">
        <f>ROUND(I293*H293,2)</f>
        <v>0</v>
      </c>
      <c r="BL293" s="18" t="s">
        <v>134</v>
      </c>
      <c r="BM293" s="217" t="s">
        <v>674</v>
      </c>
    </row>
    <row r="294" s="2" customFormat="1">
      <c r="A294" s="39"/>
      <c r="B294" s="40"/>
      <c r="C294" s="41"/>
      <c r="D294" s="219" t="s">
        <v>136</v>
      </c>
      <c r="E294" s="41"/>
      <c r="F294" s="220" t="s">
        <v>675</v>
      </c>
      <c r="G294" s="41"/>
      <c r="H294" s="41"/>
      <c r="I294" s="221"/>
      <c r="J294" s="41"/>
      <c r="K294" s="41"/>
      <c r="L294" s="45"/>
      <c r="M294" s="222"/>
      <c r="N294" s="223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136</v>
      </c>
      <c r="AU294" s="18" t="s">
        <v>82</v>
      </c>
    </row>
    <row r="295" s="2" customFormat="1">
      <c r="A295" s="39"/>
      <c r="B295" s="40"/>
      <c r="C295" s="41"/>
      <c r="D295" s="278" t="s">
        <v>387</v>
      </c>
      <c r="E295" s="41"/>
      <c r="F295" s="279" t="s">
        <v>676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387</v>
      </c>
      <c r="AU295" s="18" t="s">
        <v>82</v>
      </c>
    </row>
    <row r="296" s="2" customFormat="1" ht="16.5" customHeight="1">
      <c r="A296" s="39"/>
      <c r="B296" s="40"/>
      <c r="C296" s="206" t="s">
        <v>677</v>
      </c>
      <c r="D296" s="206" t="s">
        <v>129</v>
      </c>
      <c r="E296" s="207" t="s">
        <v>678</v>
      </c>
      <c r="F296" s="208" t="s">
        <v>679</v>
      </c>
      <c r="G296" s="209" t="s">
        <v>157</v>
      </c>
      <c r="H296" s="210">
        <v>59.646999999999998</v>
      </c>
      <c r="I296" s="211"/>
      <c r="J296" s="212">
        <f>ROUND(I296*H296,2)</f>
        <v>0</v>
      </c>
      <c r="K296" s="208" t="s">
        <v>384</v>
      </c>
      <c r="L296" s="45"/>
      <c r="M296" s="213" t="s">
        <v>19</v>
      </c>
      <c r="N296" s="214" t="s">
        <v>44</v>
      </c>
      <c r="O296" s="85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7" t="s">
        <v>134</v>
      </c>
      <c r="AT296" s="217" t="s">
        <v>129</v>
      </c>
      <c r="AU296" s="217" t="s">
        <v>82</v>
      </c>
      <c r="AY296" s="18" t="s">
        <v>128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80</v>
      </c>
      <c r="BK296" s="218">
        <f>ROUND(I296*H296,2)</f>
        <v>0</v>
      </c>
      <c r="BL296" s="18" t="s">
        <v>134</v>
      </c>
      <c r="BM296" s="217" t="s">
        <v>680</v>
      </c>
    </row>
    <row r="297" s="2" customFormat="1">
      <c r="A297" s="39"/>
      <c r="B297" s="40"/>
      <c r="C297" s="41"/>
      <c r="D297" s="219" t="s">
        <v>136</v>
      </c>
      <c r="E297" s="41"/>
      <c r="F297" s="220" t="s">
        <v>681</v>
      </c>
      <c r="G297" s="41"/>
      <c r="H297" s="41"/>
      <c r="I297" s="221"/>
      <c r="J297" s="41"/>
      <c r="K297" s="41"/>
      <c r="L297" s="45"/>
      <c r="M297" s="222"/>
      <c r="N297" s="22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136</v>
      </c>
      <c r="AU297" s="18" t="s">
        <v>82</v>
      </c>
    </row>
    <row r="298" s="2" customFormat="1">
      <c r="A298" s="39"/>
      <c r="B298" s="40"/>
      <c r="C298" s="41"/>
      <c r="D298" s="278" t="s">
        <v>387</v>
      </c>
      <c r="E298" s="41"/>
      <c r="F298" s="279" t="s">
        <v>682</v>
      </c>
      <c r="G298" s="41"/>
      <c r="H298" s="41"/>
      <c r="I298" s="221"/>
      <c r="J298" s="41"/>
      <c r="K298" s="41"/>
      <c r="L298" s="45"/>
      <c r="M298" s="222"/>
      <c r="N298" s="223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387</v>
      </c>
      <c r="AU298" s="18" t="s">
        <v>82</v>
      </c>
    </row>
    <row r="299" s="2" customFormat="1" ht="16.5" customHeight="1">
      <c r="A299" s="39"/>
      <c r="B299" s="40"/>
      <c r="C299" s="206" t="s">
        <v>683</v>
      </c>
      <c r="D299" s="206" t="s">
        <v>129</v>
      </c>
      <c r="E299" s="207" t="s">
        <v>684</v>
      </c>
      <c r="F299" s="208" t="s">
        <v>685</v>
      </c>
      <c r="G299" s="209" t="s">
        <v>157</v>
      </c>
      <c r="H299" s="210">
        <v>835.05799999999999</v>
      </c>
      <c r="I299" s="211"/>
      <c r="J299" s="212">
        <f>ROUND(I299*H299,2)</f>
        <v>0</v>
      </c>
      <c r="K299" s="208" t="s">
        <v>384</v>
      </c>
      <c r="L299" s="45"/>
      <c r="M299" s="213" t="s">
        <v>19</v>
      </c>
      <c r="N299" s="214" t="s">
        <v>44</v>
      </c>
      <c r="O299" s="85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7" t="s">
        <v>134</v>
      </c>
      <c r="AT299" s="217" t="s">
        <v>129</v>
      </c>
      <c r="AU299" s="217" t="s">
        <v>82</v>
      </c>
      <c r="AY299" s="18" t="s">
        <v>128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80</v>
      </c>
      <c r="BK299" s="218">
        <f>ROUND(I299*H299,2)</f>
        <v>0</v>
      </c>
      <c r="BL299" s="18" t="s">
        <v>134</v>
      </c>
      <c r="BM299" s="217" t="s">
        <v>686</v>
      </c>
    </row>
    <row r="300" s="2" customFormat="1">
      <c r="A300" s="39"/>
      <c r="B300" s="40"/>
      <c r="C300" s="41"/>
      <c r="D300" s="219" t="s">
        <v>136</v>
      </c>
      <c r="E300" s="41"/>
      <c r="F300" s="220" t="s">
        <v>687</v>
      </c>
      <c r="G300" s="41"/>
      <c r="H300" s="41"/>
      <c r="I300" s="221"/>
      <c r="J300" s="41"/>
      <c r="K300" s="41"/>
      <c r="L300" s="45"/>
      <c r="M300" s="222"/>
      <c r="N300" s="22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136</v>
      </c>
      <c r="AU300" s="18" t="s">
        <v>82</v>
      </c>
    </row>
    <row r="301" s="2" customFormat="1">
      <c r="A301" s="39"/>
      <c r="B301" s="40"/>
      <c r="C301" s="41"/>
      <c r="D301" s="278" t="s">
        <v>387</v>
      </c>
      <c r="E301" s="41"/>
      <c r="F301" s="279" t="s">
        <v>688</v>
      </c>
      <c r="G301" s="41"/>
      <c r="H301" s="41"/>
      <c r="I301" s="221"/>
      <c r="J301" s="41"/>
      <c r="K301" s="41"/>
      <c r="L301" s="45"/>
      <c r="M301" s="222"/>
      <c r="N301" s="22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387</v>
      </c>
      <c r="AU301" s="18" t="s">
        <v>82</v>
      </c>
    </row>
    <row r="302" s="12" customFormat="1">
      <c r="A302" s="12"/>
      <c r="B302" s="225"/>
      <c r="C302" s="226"/>
      <c r="D302" s="219" t="s">
        <v>140</v>
      </c>
      <c r="E302" s="226"/>
      <c r="F302" s="228" t="s">
        <v>689</v>
      </c>
      <c r="G302" s="226"/>
      <c r="H302" s="229">
        <v>835.05799999999999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5" t="s">
        <v>140</v>
      </c>
      <c r="AU302" s="235" t="s">
        <v>82</v>
      </c>
      <c r="AV302" s="12" t="s">
        <v>82</v>
      </c>
      <c r="AW302" s="12" t="s">
        <v>4</v>
      </c>
      <c r="AX302" s="12" t="s">
        <v>80</v>
      </c>
      <c r="AY302" s="235" t="s">
        <v>128</v>
      </c>
    </row>
    <row r="303" s="11" customFormat="1" ht="25.92" customHeight="1">
      <c r="A303" s="11"/>
      <c r="B303" s="192"/>
      <c r="C303" s="193"/>
      <c r="D303" s="194" t="s">
        <v>72</v>
      </c>
      <c r="E303" s="195" t="s">
        <v>690</v>
      </c>
      <c r="F303" s="195" t="s">
        <v>691</v>
      </c>
      <c r="G303" s="193"/>
      <c r="H303" s="193"/>
      <c r="I303" s="196"/>
      <c r="J303" s="197">
        <f>BK303</f>
        <v>0</v>
      </c>
      <c r="K303" s="193"/>
      <c r="L303" s="198"/>
      <c r="M303" s="199"/>
      <c r="N303" s="200"/>
      <c r="O303" s="200"/>
      <c r="P303" s="201">
        <f>P304+P307</f>
        <v>0</v>
      </c>
      <c r="Q303" s="200"/>
      <c r="R303" s="201">
        <f>R304+R307</f>
        <v>38.157529999999994</v>
      </c>
      <c r="S303" s="200"/>
      <c r="T303" s="202">
        <f>T304+T307</f>
        <v>50.876400000000004</v>
      </c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R303" s="203" t="s">
        <v>82</v>
      </c>
      <c r="AT303" s="204" t="s">
        <v>72</v>
      </c>
      <c r="AU303" s="204" t="s">
        <v>73</v>
      </c>
      <c r="AY303" s="203" t="s">
        <v>128</v>
      </c>
      <c r="BK303" s="205">
        <f>BK304+BK307</f>
        <v>0</v>
      </c>
    </row>
    <row r="304" s="11" customFormat="1" ht="22.8" customHeight="1">
      <c r="A304" s="11"/>
      <c r="B304" s="192"/>
      <c r="C304" s="193"/>
      <c r="D304" s="194" t="s">
        <v>72</v>
      </c>
      <c r="E304" s="276" t="s">
        <v>692</v>
      </c>
      <c r="F304" s="276" t="s">
        <v>693</v>
      </c>
      <c r="G304" s="193"/>
      <c r="H304" s="193"/>
      <c r="I304" s="196"/>
      <c r="J304" s="277">
        <f>BK304</f>
        <v>0</v>
      </c>
      <c r="K304" s="193"/>
      <c r="L304" s="198"/>
      <c r="M304" s="199"/>
      <c r="N304" s="200"/>
      <c r="O304" s="200"/>
      <c r="P304" s="201">
        <f>SUM(P305:P306)</f>
        <v>0</v>
      </c>
      <c r="Q304" s="200"/>
      <c r="R304" s="201">
        <f>SUM(R305:R306)</f>
        <v>0.00052999999999999998</v>
      </c>
      <c r="S304" s="200"/>
      <c r="T304" s="202">
        <f>SUM(T305:T306)</f>
        <v>0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R304" s="203" t="s">
        <v>82</v>
      </c>
      <c r="AT304" s="204" t="s">
        <v>72</v>
      </c>
      <c r="AU304" s="204" t="s">
        <v>80</v>
      </c>
      <c r="AY304" s="203" t="s">
        <v>128</v>
      </c>
      <c r="BK304" s="205">
        <f>SUM(BK305:BK306)</f>
        <v>0</v>
      </c>
    </row>
    <row r="305" s="2" customFormat="1" ht="16.5" customHeight="1">
      <c r="A305" s="39"/>
      <c r="B305" s="40"/>
      <c r="C305" s="206" t="s">
        <v>694</v>
      </c>
      <c r="D305" s="206" t="s">
        <v>129</v>
      </c>
      <c r="E305" s="207" t="s">
        <v>695</v>
      </c>
      <c r="F305" s="208" t="s">
        <v>696</v>
      </c>
      <c r="G305" s="209" t="s">
        <v>697</v>
      </c>
      <c r="H305" s="210">
        <v>1</v>
      </c>
      <c r="I305" s="211"/>
      <c r="J305" s="212">
        <f>ROUND(I305*H305,2)</f>
        <v>0</v>
      </c>
      <c r="K305" s="208" t="s">
        <v>19</v>
      </c>
      <c r="L305" s="45"/>
      <c r="M305" s="213" t="s">
        <v>19</v>
      </c>
      <c r="N305" s="214" t="s">
        <v>44</v>
      </c>
      <c r="O305" s="85"/>
      <c r="P305" s="215">
        <f>O305*H305</f>
        <v>0</v>
      </c>
      <c r="Q305" s="215">
        <v>0.00052999999999999998</v>
      </c>
      <c r="R305" s="215">
        <f>Q305*H305</f>
        <v>0.00052999999999999998</v>
      </c>
      <c r="S305" s="215">
        <v>0</v>
      </c>
      <c r="T305" s="21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7" t="s">
        <v>214</v>
      </c>
      <c r="AT305" s="217" t="s">
        <v>129</v>
      </c>
      <c r="AU305" s="217" t="s">
        <v>82</v>
      </c>
      <c r="AY305" s="18" t="s">
        <v>128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80</v>
      </c>
      <c r="BK305" s="218">
        <f>ROUND(I305*H305,2)</f>
        <v>0</v>
      </c>
      <c r="BL305" s="18" t="s">
        <v>214</v>
      </c>
      <c r="BM305" s="217" t="s">
        <v>698</v>
      </c>
    </row>
    <row r="306" s="2" customFormat="1">
      <c r="A306" s="39"/>
      <c r="B306" s="40"/>
      <c r="C306" s="41"/>
      <c r="D306" s="219" t="s">
        <v>136</v>
      </c>
      <c r="E306" s="41"/>
      <c r="F306" s="220" t="s">
        <v>696</v>
      </c>
      <c r="G306" s="41"/>
      <c r="H306" s="41"/>
      <c r="I306" s="221"/>
      <c r="J306" s="41"/>
      <c r="K306" s="41"/>
      <c r="L306" s="45"/>
      <c r="M306" s="222"/>
      <c r="N306" s="223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136</v>
      </c>
      <c r="AU306" s="18" t="s">
        <v>82</v>
      </c>
    </row>
    <row r="307" s="11" customFormat="1" ht="22.8" customHeight="1">
      <c r="A307" s="11"/>
      <c r="B307" s="192"/>
      <c r="C307" s="193"/>
      <c r="D307" s="194" t="s">
        <v>72</v>
      </c>
      <c r="E307" s="276" t="s">
        <v>699</v>
      </c>
      <c r="F307" s="276" t="s">
        <v>700</v>
      </c>
      <c r="G307" s="193"/>
      <c r="H307" s="193"/>
      <c r="I307" s="196"/>
      <c r="J307" s="277">
        <f>BK307</f>
        <v>0</v>
      </c>
      <c r="K307" s="193"/>
      <c r="L307" s="198"/>
      <c r="M307" s="199"/>
      <c r="N307" s="200"/>
      <c r="O307" s="200"/>
      <c r="P307" s="201">
        <f>SUM(P308:P318)</f>
        <v>0</v>
      </c>
      <c r="Q307" s="200"/>
      <c r="R307" s="201">
        <f>SUM(R308:R318)</f>
        <v>38.156999999999996</v>
      </c>
      <c r="S307" s="200"/>
      <c r="T307" s="202">
        <f>SUM(T308:T318)</f>
        <v>50.876400000000004</v>
      </c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R307" s="203" t="s">
        <v>82</v>
      </c>
      <c r="AT307" s="204" t="s">
        <v>72</v>
      </c>
      <c r="AU307" s="204" t="s">
        <v>80</v>
      </c>
      <c r="AY307" s="203" t="s">
        <v>128</v>
      </c>
      <c r="BK307" s="205">
        <f>SUM(BK308:BK318)</f>
        <v>0</v>
      </c>
    </row>
    <row r="308" s="2" customFormat="1" ht="16.5" customHeight="1">
      <c r="A308" s="39"/>
      <c r="B308" s="40"/>
      <c r="C308" s="206" t="s">
        <v>701</v>
      </c>
      <c r="D308" s="206" t="s">
        <v>129</v>
      </c>
      <c r="E308" s="207" t="s">
        <v>702</v>
      </c>
      <c r="F308" s="208" t="s">
        <v>703</v>
      </c>
      <c r="G308" s="209" t="s">
        <v>383</v>
      </c>
      <c r="H308" s="210">
        <v>127.191</v>
      </c>
      <c r="I308" s="211"/>
      <c r="J308" s="212">
        <f>ROUND(I308*H308,2)</f>
        <v>0</v>
      </c>
      <c r="K308" s="208" t="s">
        <v>384</v>
      </c>
      <c r="L308" s="45"/>
      <c r="M308" s="213" t="s">
        <v>19</v>
      </c>
      <c r="N308" s="214" t="s">
        <v>44</v>
      </c>
      <c r="O308" s="85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7" t="s">
        <v>214</v>
      </c>
      <c r="AT308" s="217" t="s">
        <v>129</v>
      </c>
      <c r="AU308" s="217" t="s">
        <v>82</v>
      </c>
      <c r="AY308" s="18" t="s">
        <v>128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8" t="s">
        <v>80</v>
      </c>
      <c r="BK308" s="218">
        <f>ROUND(I308*H308,2)</f>
        <v>0</v>
      </c>
      <c r="BL308" s="18" t="s">
        <v>214</v>
      </c>
      <c r="BM308" s="217" t="s">
        <v>704</v>
      </c>
    </row>
    <row r="309" s="2" customFormat="1">
      <c r="A309" s="39"/>
      <c r="B309" s="40"/>
      <c r="C309" s="41"/>
      <c r="D309" s="219" t="s">
        <v>136</v>
      </c>
      <c r="E309" s="41"/>
      <c r="F309" s="220" t="s">
        <v>705</v>
      </c>
      <c r="G309" s="41"/>
      <c r="H309" s="41"/>
      <c r="I309" s="221"/>
      <c r="J309" s="41"/>
      <c r="K309" s="41"/>
      <c r="L309" s="45"/>
      <c r="M309" s="222"/>
      <c r="N309" s="22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136</v>
      </c>
      <c r="AU309" s="18" t="s">
        <v>82</v>
      </c>
    </row>
    <row r="310" s="2" customFormat="1">
      <c r="A310" s="39"/>
      <c r="B310" s="40"/>
      <c r="C310" s="41"/>
      <c r="D310" s="278" t="s">
        <v>387</v>
      </c>
      <c r="E310" s="41"/>
      <c r="F310" s="279" t="s">
        <v>706</v>
      </c>
      <c r="G310" s="41"/>
      <c r="H310" s="41"/>
      <c r="I310" s="221"/>
      <c r="J310" s="41"/>
      <c r="K310" s="41"/>
      <c r="L310" s="45"/>
      <c r="M310" s="222"/>
      <c r="N310" s="223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387</v>
      </c>
      <c r="AU310" s="18" t="s">
        <v>82</v>
      </c>
    </row>
    <row r="311" s="14" customFormat="1">
      <c r="A311" s="14"/>
      <c r="B311" s="257"/>
      <c r="C311" s="258"/>
      <c r="D311" s="219" t="s">
        <v>140</v>
      </c>
      <c r="E311" s="259" t="s">
        <v>19</v>
      </c>
      <c r="F311" s="260" t="s">
        <v>707</v>
      </c>
      <c r="G311" s="258"/>
      <c r="H311" s="259" t="s">
        <v>19</v>
      </c>
      <c r="I311" s="261"/>
      <c r="J311" s="258"/>
      <c r="K311" s="258"/>
      <c r="L311" s="262"/>
      <c r="M311" s="263"/>
      <c r="N311" s="264"/>
      <c r="O311" s="264"/>
      <c r="P311" s="264"/>
      <c r="Q311" s="264"/>
      <c r="R311" s="264"/>
      <c r="S311" s="264"/>
      <c r="T311" s="26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6" t="s">
        <v>140</v>
      </c>
      <c r="AU311" s="266" t="s">
        <v>82</v>
      </c>
      <c r="AV311" s="14" t="s">
        <v>80</v>
      </c>
      <c r="AW311" s="14" t="s">
        <v>34</v>
      </c>
      <c r="AX311" s="14" t="s">
        <v>73</v>
      </c>
      <c r="AY311" s="266" t="s">
        <v>128</v>
      </c>
    </row>
    <row r="312" s="12" customFormat="1">
      <c r="A312" s="12"/>
      <c r="B312" s="225"/>
      <c r="C312" s="226"/>
      <c r="D312" s="219" t="s">
        <v>140</v>
      </c>
      <c r="E312" s="227" t="s">
        <v>19</v>
      </c>
      <c r="F312" s="228" t="s">
        <v>708</v>
      </c>
      <c r="G312" s="226"/>
      <c r="H312" s="229">
        <v>127.191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5" t="s">
        <v>140</v>
      </c>
      <c r="AU312" s="235" t="s">
        <v>82</v>
      </c>
      <c r="AV312" s="12" t="s">
        <v>82</v>
      </c>
      <c r="AW312" s="12" t="s">
        <v>34</v>
      </c>
      <c r="AX312" s="12" t="s">
        <v>80</v>
      </c>
      <c r="AY312" s="235" t="s">
        <v>128</v>
      </c>
    </row>
    <row r="313" s="2" customFormat="1" ht="16.5" customHeight="1">
      <c r="A313" s="39"/>
      <c r="B313" s="40"/>
      <c r="C313" s="206" t="s">
        <v>709</v>
      </c>
      <c r="D313" s="206" t="s">
        <v>129</v>
      </c>
      <c r="E313" s="207" t="s">
        <v>710</v>
      </c>
      <c r="F313" s="208" t="s">
        <v>711</v>
      </c>
      <c r="G313" s="209" t="s">
        <v>383</v>
      </c>
      <c r="H313" s="210">
        <v>1271.9100000000001</v>
      </c>
      <c r="I313" s="211"/>
      <c r="J313" s="212">
        <f>ROUND(I313*H313,2)</f>
        <v>0</v>
      </c>
      <c r="K313" s="208" t="s">
        <v>384</v>
      </c>
      <c r="L313" s="45"/>
      <c r="M313" s="213" t="s">
        <v>19</v>
      </c>
      <c r="N313" s="214" t="s">
        <v>44</v>
      </c>
      <c r="O313" s="85"/>
      <c r="P313" s="215">
        <f>O313*H313</f>
        <v>0</v>
      </c>
      <c r="Q313" s="215">
        <v>0</v>
      </c>
      <c r="R313" s="215">
        <f>Q313*H313</f>
        <v>0</v>
      </c>
      <c r="S313" s="215">
        <v>0.040000000000000001</v>
      </c>
      <c r="T313" s="216">
        <f>S313*H313</f>
        <v>50.876400000000004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7" t="s">
        <v>214</v>
      </c>
      <c r="AT313" s="217" t="s">
        <v>129</v>
      </c>
      <c r="AU313" s="217" t="s">
        <v>82</v>
      </c>
      <c r="AY313" s="18" t="s">
        <v>128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8" t="s">
        <v>80</v>
      </c>
      <c r="BK313" s="218">
        <f>ROUND(I313*H313,2)</f>
        <v>0</v>
      </c>
      <c r="BL313" s="18" t="s">
        <v>214</v>
      </c>
      <c r="BM313" s="217" t="s">
        <v>712</v>
      </c>
    </row>
    <row r="314" s="2" customFormat="1">
      <c r="A314" s="39"/>
      <c r="B314" s="40"/>
      <c r="C314" s="41"/>
      <c r="D314" s="219" t="s">
        <v>136</v>
      </c>
      <c r="E314" s="41"/>
      <c r="F314" s="220" t="s">
        <v>713</v>
      </c>
      <c r="G314" s="41"/>
      <c r="H314" s="41"/>
      <c r="I314" s="221"/>
      <c r="J314" s="41"/>
      <c r="K314" s="41"/>
      <c r="L314" s="45"/>
      <c r="M314" s="222"/>
      <c r="N314" s="223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136</v>
      </c>
      <c r="AU314" s="18" t="s">
        <v>82</v>
      </c>
    </row>
    <row r="315" s="2" customFormat="1">
      <c r="A315" s="39"/>
      <c r="B315" s="40"/>
      <c r="C315" s="41"/>
      <c r="D315" s="278" t="s">
        <v>387</v>
      </c>
      <c r="E315" s="41"/>
      <c r="F315" s="279" t="s">
        <v>714</v>
      </c>
      <c r="G315" s="41"/>
      <c r="H315" s="41"/>
      <c r="I315" s="221"/>
      <c r="J315" s="41"/>
      <c r="K315" s="41"/>
      <c r="L315" s="45"/>
      <c r="M315" s="222"/>
      <c r="N315" s="223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387</v>
      </c>
      <c r="AU315" s="18" t="s">
        <v>82</v>
      </c>
    </row>
    <row r="316" s="2" customFormat="1" ht="16.5" customHeight="1">
      <c r="A316" s="39"/>
      <c r="B316" s="40"/>
      <c r="C316" s="236" t="s">
        <v>715</v>
      </c>
      <c r="D316" s="236" t="s">
        <v>154</v>
      </c>
      <c r="E316" s="237" t="s">
        <v>716</v>
      </c>
      <c r="F316" s="238" t="s">
        <v>717</v>
      </c>
      <c r="G316" s="239" t="s">
        <v>157</v>
      </c>
      <c r="H316" s="240">
        <v>38.156999999999996</v>
      </c>
      <c r="I316" s="241"/>
      <c r="J316" s="242">
        <f>ROUND(I316*H316,2)</f>
        <v>0</v>
      </c>
      <c r="K316" s="238" t="s">
        <v>384</v>
      </c>
      <c r="L316" s="243"/>
      <c r="M316" s="244" t="s">
        <v>19</v>
      </c>
      <c r="N316" s="245" t="s">
        <v>44</v>
      </c>
      <c r="O316" s="85"/>
      <c r="P316" s="215">
        <f>O316*H316</f>
        <v>0</v>
      </c>
      <c r="Q316" s="215">
        <v>1</v>
      </c>
      <c r="R316" s="215">
        <f>Q316*H316</f>
        <v>38.156999999999996</v>
      </c>
      <c r="S316" s="215">
        <v>0</v>
      </c>
      <c r="T316" s="21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7" t="s">
        <v>301</v>
      </c>
      <c r="AT316" s="217" t="s">
        <v>154</v>
      </c>
      <c r="AU316" s="217" t="s">
        <v>82</v>
      </c>
      <c r="AY316" s="18" t="s">
        <v>128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8" t="s">
        <v>80</v>
      </c>
      <c r="BK316" s="218">
        <f>ROUND(I316*H316,2)</f>
        <v>0</v>
      </c>
      <c r="BL316" s="18" t="s">
        <v>214</v>
      </c>
      <c r="BM316" s="217" t="s">
        <v>718</v>
      </c>
    </row>
    <row r="317" s="2" customFormat="1">
      <c r="A317" s="39"/>
      <c r="B317" s="40"/>
      <c r="C317" s="41"/>
      <c r="D317" s="219" t="s">
        <v>136</v>
      </c>
      <c r="E317" s="41"/>
      <c r="F317" s="220" t="s">
        <v>717</v>
      </c>
      <c r="G317" s="41"/>
      <c r="H317" s="41"/>
      <c r="I317" s="221"/>
      <c r="J317" s="41"/>
      <c r="K317" s="41"/>
      <c r="L317" s="45"/>
      <c r="M317" s="222"/>
      <c r="N317" s="223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136</v>
      </c>
      <c r="AU317" s="18" t="s">
        <v>82</v>
      </c>
    </row>
    <row r="318" s="12" customFormat="1">
      <c r="A318" s="12"/>
      <c r="B318" s="225"/>
      <c r="C318" s="226"/>
      <c r="D318" s="219" t="s">
        <v>140</v>
      </c>
      <c r="E318" s="227" t="s">
        <v>19</v>
      </c>
      <c r="F318" s="228" t="s">
        <v>719</v>
      </c>
      <c r="G318" s="226"/>
      <c r="H318" s="229">
        <v>38.156999999999996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35" t="s">
        <v>140</v>
      </c>
      <c r="AU318" s="235" t="s">
        <v>82</v>
      </c>
      <c r="AV318" s="12" t="s">
        <v>82</v>
      </c>
      <c r="AW318" s="12" t="s">
        <v>34</v>
      </c>
      <c r="AX318" s="12" t="s">
        <v>80</v>
      </c>
      <c r="AY318" s="235" t="s">
        <v>128</v>
      </c>
    </row>
    <row r="319" s="11" customFormat="1" ht="25.92" customHeight="1">
      <c r="A319" s="11"/>
      <c r="B319" s="192"/>
      <c r="C319" s="193"/>
      <c r="D319" s="194" t="s">
        <v>72</v>
      </c>
      <c r="E319" s="195" t="s">
        <v>154</v>
      </c>
      <c r="F319" s="195" t="s">
        <v>720</v>
      </c>
      <c r="G319" s="193"/>
      <c r="H319" s="193"/>
      <c r="I319" s="196"/>
      <c r="J319" s="197">
        <f>BK319</f>
        <v>0</v>
      </c>
      <c r="K319" s="193"/>
      <c r="L319" s="198"/>
      <c r="M319" s="199"/>
      <c r="N319" s="200"/>
      <c r="O319" s="200"/>
      <c r="P319" s="201">
        <f>P320</f>
        <v>0</v>
      </c>
      <c r="Q319" s="200"/>
      <c r="R319" s="201">
        <f>R320</f>
        <v>16.139700000000001</v>
      </c>
      <c r="S319" s="200"/>
      <c r="T319" s="202">
        <f>T320</f>
        <v>0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R319" s="203" t="s">
        <v>147</v>
      </c>
      <c r="AT319" s="204" t="s">
        <v>72</v>
      </c>
      <c r="AU319" s="204" t="s">
        <v>73</v>
      </c>
      <c r="AY319" s="203" t="s">
        <v>128</v>
      </c>
      <c r="BK319" s="205">
        <f>BK320</f>
        <v>0</v>
      </c>
    </row>
    <row r="320" s="11" customFormat="1" ht="22.8" customHeight="1">
      <c r="A320" s="11"/>
      <c r="B320" s="192"/>
      <c r="C320" s="193"/>
      <c r="D320" s="194" t="s">
        <v>72</v>
      </c>
      <c r="E320" s="276" t="s">
        <v>721</v>
      </c>
      <c r="F320" s="276" t="s">
        <v>722</v>
      </c>
      <c r="G320" s="193"/>
      <c r="H320" s="193"/>
      <c r="I320" s="196"/>
      <c r="J320" s="277">
        <f>BK320</f>
        <v>0</v>
      </c>
      <c r="K320" s="193"/>
      <c r="L320" s="198"/>
      <c r="M320" s="199"/>
      <c r="N320" s="200"/>
      <c r="O320" s="200"/>
      <c r="P320" s="201">
        <f>SUM(P321:P332)</f>
        <v>0</v>
      </c>
      <c r="Q320" s="200"/>
      <c r="R320" s="201">
        <f>SUM(R321:R332)</f>
        <v>16.139700000000001</v>
      </c>
      <c r="S320" s="200"/>
      <c r="T320" s="202">
        <f>SUM(T321:T332)</f>
        <v>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R320" s="203" t="s">
        <v>147</v>
      </c>
      <c r="AT320" s="204" t="s">
        <v>72</v>
      </c>
      <c r="AU320" s="204" t="s">
        <v>80</v>
      </c>
      <c r="AY320" s="203" t="s">
        <v>128</v>
      </c>
      <c r="BK320" s="205">
        <f>SUM(BK321:BK332)</f>
        <v>0</v>
      </c>
    </row>
    <row r="321" s="2" customFormat="1" ht="16.5" customHeight="1">
      <c r="A321" s="39"/>
      <c r="B321" s="40"/>
      <c r="C321" s="206" t="s">
        <v>723</v>
      </c>
      <c r="D321" s="206" t="s">
        <v>129</v>
      </c>
      <c r="E321" s="207" t="s">
        <v>724</v>
      </c>
      <c r="F321" s="208" t="s">
        <v>725</v>
      </c>
      <c r="G321" s="209" t="s">
        <v>168</v>
      </c>
      <c r="H321" s="210">
        <v>10</v>
      </c>
      <c r="I321" s="211"/>
      <c r="J321" s="212">
        <f>ROUND(I321*H321,2)</f>
        <v>0</v>
      </c>
      <c r="K321" s="208" t="s">
        <v>384</v>
      </c>
      <c r="L321" s="45"/>
      <c r="M321" s="213" t="s">
        <v>19</v>
      </c>
      <c r="N321" s="214" t="s">
        <v>44</v>
      </c>
      <c r="O321" s="85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7" t="s">
        <v>425</v>
      </c>
      <c r="AT321" s="217" t="s">
        <v>129</v>
      </c>
      <c r="AU321" s="217" t="s">
        <v>82</v>
      </c>
      <c r="AY321" s="18" t="s">
        <v>128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8" t="s">
        <v>80</v>
      </c>
      <c r="BK321" s="218">
        <f>ROUND(I321*H321,2)</f>
        <v>0</v>
      </c>
      <c r="BL321" s="18" t="s">
        <v>425</v>
      </c>
      <c r="BM321" s="217" t="s">
        <v>726</v>
      </c>
    </row>
    <row r="322" s="2" customFormat="1">
      <c r="A322" s="39"/>
      <c r="B322" s="40"/>
      <c r="C322" s="41"/>
      <c r="D322" s="219" t="s">
        <v>136</v>
      </c>
      <c r="E322" s="41"/>
      <c r="F322" s="220" t="s">
        <v>727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136</v>
      </c>
      <c r="AU322" s="18" t="s">
        <v>82</v>
      </c>
    </row>
    <row r="323" s="2" customFormat="1">
      <c r="A323" s="39"/>
      <c r="B323" s="40"/>
      <c r="C323" s="41"/>
      <c r="D323" s="278" t="s">
        <v>387</v>
      </c>
      <c r="E323" s="41"/>
      <c r="F323" s="279" t="s">
        <v>728</v>
      </c>
      <c r="G323" s="41"/>
      <c r="H323" s="41"/>
      <c r="I323" s="221"/>
      <c r="J323" s="41"/>
      <c r="K323" s="41"/>
      <c r="L323" s="45"/>
      <c r="M323" s="222"/>
      <c r="N323" s="22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387</v>
      </c>
      <c r="AU323" s="18" t="s">
        <v>82</v>
      </c>
    </row>
    <row r="324" s="12" customFormat="1">
      <c r="A324" s="12"/>
      <c r="B324" s="225"/>
      <c r="C324" s="226"/>
      <c r="D324" s="219" t="s">
        <v>140</v>
      </c>
      <c r="E324" s="227" t="s">
        <v>19</v>
      </c>
      <c r="F324" s="228" t="s">
        <v>729</v>
      </c>
      <c r="G324" s="226"/>
      <c r="H324" s="229">
        <v>10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5" t="s">
        <v>140</v>
      </c>
      <c r="AU324" s="235" t="s">
        <v>82</v>
      </c>
      <c r="AV324" s="12" t="s">
        <v>82</v>
      </c>
      <c r="AW324" s="12" t="s">
        <v>34</v>
      </c>
      <c r="AX324" s="12" t="s">
        <v>80</v>
      </c>
      <c r="AY324" s="235" t="s">
        <v>128</v>
      </c>
    </row>
    <row r="325" s="2" customFormat="1" ht="16.5" customHeight="1">
      <c r="A325" s="39"/>
      <c r="B325" s="40"/>
      <c r="C325" s="206" t="s">
        <v>730</v>
      </c>
      <c r="D325" s="206" t="s">
        <v>129</v>
      </c>
      <c r="E325" s="207" t="s">
        <v>731</v>
      </c>
      <c r="F325" s="208" t="s">
        <v>732</v>
      </c>
      <c r="G325" s="209" t="s">
        <v>168</v>
      </c>
      <c r="H325" s="210">
        <v>10</v>
      </c>
      <c r="I325" s="211"/>
      <c r="J325" s="212">
        <f>ROUND(I325*H325,2)</f>
        <v>0</v>
      </c>
      <c r="K325" s="208" t="s">
        <v>384</v>
      </c>
      <c r="L325" s="45"/>
      <c r="M325" s="213" t="s">
        <v>19</v>
      </c>
      <c r="N325" s="214" t="s">
        <v>44</v>
      </c>
      <c r="O325" s="85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425</v>
      </c>
      <c r="AT325" s="217" t="s">
        <v>129</v>
      </c>
      <c r="AU325" s="217" t="s">
        <v>82</v>
      </c>
      <c r="AY325" s="18" t="s">
        <v>128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80</v>
      </c>
      <c r="BK325" s="218">
        <f>ROUND(I325*H325,2)</f>
        <v>0</v>
      </c>
      <c r="BL325" s="18" t="s">
        <v>425</v>
      </c>
      <c r="BM325" s="217" t="s">
        <v>733</v>
      </c>
    </row>
    <row r="326" s="2" customFormat="1">
      <c r="A326" s="39"/>
      <c r="B326" s="40"/>
      <c r="C326" s="41"/>
      <c r="D326" s="219" t="s">
        <v>136</v>
      </c>
      <c r="E326" s="41"/>
      <c r="F326" s="220" t="s">
        <v>734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82</v>
      </c>
    </row>
    <row r="327" s="2" customFormat="1">
      <c r="A327" s="39"/>
      <c r="B327" s="40"/>
      <c r="C327" s="41"/>
      <c r="D327" s="278" t="s">
        <v>387</v>
      </c>
      <c r="E327" s="41"/>
      <c r="F327" s="279" t="s">
        <v>735</v>
      </c>
      <c r="G327" s="41"/>
      <c r="H327" s="41"/>
      <c r="I327" s="221"/>
      <c r="J327" s="41"/>
      <c r="K327" s="41"/>
      <c r="L327" s="45"/>
      <c r="M327" s="222"/>
      <c r="N327" s="223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387</v>
      </c>
      <c r="AU327" s="18" t="s">
        <v>82</v>
      </c>
    </row>
    <row r="328" s="2" customFormat="1" ht="16.5" customHeight="1">
      <c r="A328" s="39"/>
      <c r="B328" s="40"/>
      <c r="C328" s="206" t="s">
        <v>736</v>
      </c>
      <c r="D328" s="206" t="s">
        <v>129</v>
      </c>
      <c r="E328" s="207" t="s">
        <v>737</v>
      </c>
      <c r="F328" s="208" t="s">
        <v>738</v>
      </c>
      <c r="G328" s="209" t="s">
        <v>168</v>
      </c>
      <c r="H328" s="210">
        <v>10</v>
      </c>
      <c r="I328" s="211"/>
      <c r="J328" s="212">
        <f>ROUND(I328*H328,2)</f>
        <v>0</v>
      </c>
      <c r="K328" s="208" t="s">
        <v>384</v>
      </c>
      <c r="L328" s="45"/>
      <c r="M328" s="213" t="s">
        <v>19</v>
      </c>
      <c r="N328" s="214" t="s">
        <v>44</v>
      </c>
      <c r="O328" s="85"/>
      <c r="P328" s="215">
        <f>O328*H328</f>
        <v>0</v>
      </c>
      <c r="Q328" s="215">
        <v>0.00012</v>
      </c>
      <c r="R328" s="215">
        <f>Q328*H328</f>
        <v>0.0012000000000000001</v>
      </c>
      <c r="S328" s="215">
        <v>0</v>
      </c>
      <c r="T328" s="21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7" t="s">
        <v>425</v>
      </c>
      <c r="AT328" s="217" t="s">
        <v>129</v>
      </c>
      <c r="AU328" s="217" t="s">
        <v>82</v>
      </c>
      <c r="AY328" s="18" t="s">
        <v>128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80</v>
      </c>
      <c r="BK328" s="218">
        <f>ROUND(I328*H328,2)</f>
        <v>0</v>
      </c>
      <c r="BL328" s="18" t="s">
        <v>425</v>
      </c>
      <c r="BM328" s="217" t="s">
        <v>739</v>
      </c>
    </row>
    <row r="329" s="2" customFormat="1">
      <c r="A329" s="39"/>
      <c r="B329" s="40"/>
      <c r="C329" s="41"/>
      <c r="D329" s="219" t="s">
        <v>136</v>
      </c>
      <c r="E329" s="41"/>
      <c r="F329" s="220" t="s">
        <v>740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136</v>
      </c>
      <c r="AU329" s="18" t="s">
        <v>82</v>
      </c>
    </row>
    <row r="330" s="2" customFormat="1">
      <c r="A330" s="39"/>
      <c r="B330" s="40"/>
      <c r="C330" s="41"/>
      <c r="D330" s="278" t="s">
        <v>387</v>
      </c>
      <c r="E330" s="41"/>
      <c r="F330" s="279" t="s">
        <v>741</v>
      </c>
      <c r="G330" s="41"/>
      <c r="H330" s="41"/>
      <c r="I330" s="221"/>
      <c r="J330" s="41"/>
      <c r="K330" s="41"/>
      <c r="L330" s="45"/>
      <c r="M330" s="222"/>
      <c r="N330" s="223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387</v>
      </c>
      <c r="AU330" s="18" t="s">
        <v>82</v>
      </c>
    </row>
    <row r="331" s="2" customFormat="1" ht="24.15" customHeight="1">
      <c r="A331" s="39"/>
      <c r="B331" s="40"/>
      <c r="C331" s="206" t="s">
        <v>742</v>
      </c>
      <c r="D331" s="206" t="s">
        <v>129</v>
      </c>
      <c r="E331" s="207" t="s">
        <v>743</v>
      </c>
      <c r="F331" s="208" t="s">
        <v>744</v>
      </c>
      <c r="G331" s="209" t="s">
        <v>168</v>
      </c>
      <c r="H331" s="210">
        <v>42</v>
      </c>
      <c r="I331" s="211"/>
      <c r="J331" s="212">
        <f>ROUND(I331*H331,2)</f>
        <v>0</v>
      </c>
      <c r="K331" s="208" t="s">
        <v>19</v>
      </c>
      <c r="L331" s="45"/>
      <c r="M331" s="213" t="s">
        <v>19</v>
      </c>
      <c r="N331" s="214" t="s">
        <v>44</v>
      </c>
      <c r="O331" s="85"/>
      <c r="P331" s="215">
        <f>O331*H331</f>
        <v>0</v>
      </c>
      <c r="Q331" s="215">
        <v>0.38424999999999998</v>
      </c>
      <c r="R331" s="215">
        <f>Q331*H331</f>
        <v>16.138500000000001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425</v>
      </c>
      <c r="AT331" s="217" t="s">
        <v>129</v>
      </c>
      <c r="AU331" s="217" t="s">
        <v>82</v>
      </c>
      <c r="AY331" s="18" t="s">
        <v>128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80</v>
      </c>
      <c r="BK331" s="218">
        <f>ROUND(I331*H331,2)</f>
        <v>0</v>
      </c>
      <c r="BL331" s="18" t="s">
        <v>425</v>
      </c>
      <c r="BM331" s="217" t="s">
        <v>745</v>
      </c>
    </row>
    <row r="332" s="2" customFormat="1">
      <c r="A332" s="39"/>
      <c r="B332" s="40"/>
      <c r="C332" s="41"/>
      <c r="D332" s="219" t="s">
        <v>136</v>
      </c>
      <c r="E332" s="41"/>
      <c r="F332" s="220" t="s">
        <v>744</v>
      </c>
      <c r="G332" s="41"/>
      <c r="H332" s="41"/>
      <c r="I332" s="221"/>
      <c r="J332" s="41"/>
      <c r="K332" s="41"/>
      <c r="L332" s="45"/>
      <c r="M332" s="280"/>
      <c r="N332" s="281"/>
      <c r="O332" s="282"/>
      <c r="P332" s="282"/>
      <c r="Q332" s="282"/>
      <c r="R332" s="282"/>
      <c r="S332" s="282"/>
      <c r="T332" s="28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136</v>
      </c>
      <c r="AU332" s="18" t="s">
        <v>82</v>
      </c>
    </row>
    <row r="333" s="2" customFormat="1" ht="6.96" customHeight="1">
      <c r="A333" s="39"/>
      <c r="B333" s="60"/>
      <c r="C333" s="61"/>
      <c r="D333" s="61"/>
      <c r="E333" s="61"/>
      <c r="F333" s="61"/>
      <c r="G333" s="61"/>
      <c r="H333" s="61"/>
      <c r="I333" s="61"/>
      <c r="J333" s="61"/>
      <c r="K333" s="61"/>
      <c r="L333" s="45"/>
      <c r="M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</row>
  </sheetData>
  <sheetProtection sheet="1" autoFilter="0" formatColumns="0" formatRows="0" objects="1" scenarios="1" spinCount="100000" saltValue="Q9QfueG8KuKwjJ3O4CQE8xNaqybX2Q+t8h6/YIgEJG/2712ZeNaSae/in1ezz/EzzhTg8SVysjC5P3ejCd3IPg==" hashValue="PM6AAC+6XcCEg/w+2ySjqri3zVyup69PmBXFnUi1+2ie+8+ZQbhufDRVcjVQcjcBuoP40JX9hBHZ2eI/a+pV5w==" algorithmName="SHA-512" password="CC35"/>
  <autoFilter ref="C97:K3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3" r:id="rId1" display="https://podminky.urs.cz/item/CS_URS_2022_02/111203201"/>
    <hyperlink ref="F109" r:id="rId2" display="https://podminky.urs.cz/item/CS_URS_2022_02/162301501"/>
    <hyperlink ref="F113" r:id="rId3" display="https://podminky.urs.cz/item/CS_URS_2022_02/421941321"/>
    <hyperlink ref="F117" r:id="rId4" display="https://podminky.urs.cz/item/CS_URS_2022_02/421941521"/>
    <hyperlink ref="F125" r:id="rId5" display="https://podminky.urs.cz/item/CS_URS_2022_02/521272215"/>
    <hyperlink ref="F129" r:id="rId6" display="https://podminky.urs.cz/item/CS_URS_2022_02/521273111"/>
    <hyperlink ref="F133" r:id="rId7" display="https://podminky.urs.cz/item/CS_URS_2022_02/521273211"/>
    <hyperlink ref="F147" r:id="rId8" display="https://podminky.urs.cz/item/CS_URS_2022_02/628613511"/>
    <hyperlink ref="F150" r:id="rId9" display="https://podminky.urs.cz/item/CS_URS_2022_02/629995101"/>
    <hyperlink ref="F160" r:id="rId10" display="https://podminky.urs.cz/item/CS_URS_2022_02/936171311"/>
    <hyperlink ref="F166" r:id="rId11" display="https://podminky.urs.cz/item/CS_URS_2022_02/938111111"/>
    <hyperlink ref="F169" r:id="rId12" display="https://podminky.urs.cz/item/CS_URS_2022_02/938905211"/>
    <hyperlink ref="F172" r:id="rId13" display="https://podminky.urs.cz/item/CS_URS_2022_02/938905311"/>
    <hyperlink ref="F175" r:id="rId14" display="https://podminky.urs.cz/item/CS_URS_2022_02/938905312"/>
    <hyperlink ref="F178" r:id="rId15" display="https://podminky.urs.cz/item/CS_URS_2022_02/941111131"/>
    <hyperlink ref="F184" r:id="rId16" display="https://podminky.urs.cz/item/CS_URS_2022_02/941111231"/>
    <hyperlink ref="F188" r:id="rId17" display="https://podminky.urs.cz/item/CS_URS_2022_02/941111831"/>
    <hyperlink ref="F192" r:id="rId18" display="https://podminky.urs.cz/item/CS_URS_2022_02/943211111"/>
    <hyperlink ref="F198" r:id="rId19" display="https://podminky.urs.cz/item/CS_URS_2022_02/943211211"/>
    <hyperlink ref="F202" r:id="rId20" display="https://podminky.urs.cz/item/CS_URS_2022_02/943211811"/>
    <hyperlink ref="F206" r:id="rId21" display="https://podminky.urs.cz/item/CS_URS_2022_02/944611111"/>
    <hyperlink ref="F213" r:id="rId22" display="https://podminky.urs.cz/item/CS_URS_2022_02/944611211"/>
    <hyperlink ref="F217" r:id="rId23" display="https://podminky.urs.cz/item/CS_URS_2022_02/944611811"/>
    <hyperlink ref="F221" r:id="rId24" display="https://podminky.urs.cz/item/CS_URS_2022_02/985121101"/>
    <hyperlink ref="F225" r:id="rId25" display="https://podminky.urs.cz/item/CS_URS_2022_02/985141111"/>
    <hyperlink ref="F228" r:id="rId26" display="https://podminky.urs.cz/item/CS_URS_2022_02/985142111"/>
    <hyperlink ref="F231" r:id="rId27" display="https://podminky.urs.cz/item/CS_URS_2022_02/985231111"/>
    <hyperlink ref="F234" r:id="rId28" display="https://podminky.urs.cz/item/CS_URS_2022_02/985233111"/>
    <hyperlink ref="F237" r:id="rId29" display="https://podminky.urs.cz/item/CS_URS_2022_02/985311112"/>
    <hyperlink ref="F244" r:id="rId30" display="https://podminky.urs.cz/item/CS_URS_2022_02/985311116"/>
    <hyperlink ref="F247" r:id="rId31" display="https://podminky.urs.cz/item/CS_URS_2022_02/985312114"/>
    <hyperlink ref="F250" r:id="rId32" display="https://podminky.urs.cz/item/CS_URS_2022_02/985331117"/>
    <hyperlink ref="F257" r:id="rId33" display="https://podminky.urs.cz/item/CS_URS_2022_02/985331912"/>
    <hyperlink ref="F260" r:id="rId34" display="https://podminky.urs.cz/item/CS_URS_2022_02/985411111"/>
    <hyperlink ref="F264" r:id="rId35" display="https://podminky.urs.cz/item/CS_URS_2022_02/985411912"/>
    <hyperlink ref="F268" r:id="rId36" display="https://podminky.urs.cz/item/CS_URS_2022_02/997013631"/>
    <hyperlink ref="F272" r:id="rId37" display="https://podminky.urs.cz/item/CS_URS_2022_02/997013811"/>
    <hyperlink ref="F276" r:id="rId38" display="https://podminky.urs.cz/item/CS_URS_2022_02/997013843"/>
    <hyperlink ref="F280" r:id="rId39" display="https://podminky.urs.cz/item/CS_URS_2022_02/997211511"/>
    <hyperlink ref="F283" r:id="rId40" display="https://podminky.urs.cz/item/CS_URS_2022_02/997211519"/>
    <hyperlink ref="F287" r:id="rId41" display="https://podminky.urs.cz/item/CS_URS_2022_02/997211611"/>
    <hyperlink ref="F290" r:id="rId42" display="https://podminky.urs.cz/item/CS_URS_2022_02/997211621"/>
    <hyperlink ref="F295" r:id="rId43" display="https://podminky.urs.cz/item/CS_URS_2022_02/998212111"/>
    <hyperlink ref="F298" r:id="rId44" display="https://podminky.urs.cz/item/CS_URS_2022_02/998212195"/>
    <hyperlink ref="F301" r:id="rId45" display="https://podminky.urs.cz/item/CS_URS_2022_02/998212199"/>
    <hyperlink ref="F310" r:id="rId46" display="https://podminky.urs.cz/item/CS_URS_2022_02/789121152"/>
    <hyperlink ref="F315" r:id="rId47" display="https://podminky.urs.cz/item/CS_URS_2022_02/789221122"/>
    <hyperlink ref="F323" r:id="rId48" display="https://podminky.urs.cz/item/CS_URS_2022_02/460161111"/>
    <hyperlink ref="F327" r:id="rId49" display="https://podminky.urs.cz/item/CS_URS_2022_02/460431121"/>
    <hyperlink ref="F330" r:id="rId50" display="https://podminky.urs.cz/item/CS_URS_2022_02/46067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 v km 21,879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746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356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36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ROUND((SUM(BE92:BE132)),  2)</f>
        <v>0</v>
      </c>
      <c r="G35" s="39"/>
      <c r="H35" s="39"/>
      <c r="I35" s="158">
        <v>0.20999999999999999</v>
      </c>
      <c r="J35" s="157">
        <f>ROUND(((SUM(BE92:BE132))*I35),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ROUND((SUM(BF92:BF132)),  2)</f>
        <v>0</v>
      </c>
      <c r="G36" s="39"/>
      <c r="H36" s="39"/>
      <c r="I36" s="158">
        <v>0.14999999999999999</v>
      </c>
      <c r="J36" s="157">
        <f>ROUND(((SUM(BF92:BF132))*I36),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ROUND((SUM(BG92:BG132)),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ROUND((SUM(BH92:BH132)),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ROUND((SUM(BI92:BI132)),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 v km 21,879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746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Znojmo</v>
      </c>
      <c r="G56" s="41"/>
      <c r="H56" s="41"/>
      <c r="I56" s="33" t="s">
        <v>23</v>
      </c>
      <c r="J56" s="73" t="str">
        <f>IF(J14="","",J14)</f>
        <v>30. 9. 2022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Správa Železnic, s. o. </v>
      </c>
      <c r="G58" s="41"/>
      <c r="H58" s="41"/>
      <c r="I58" s="33" t="s">
        <v>32</v>
      </c>
      <c r="J58" s="37" t="str">
        <f>E23</f>
        <v>Ing. Libor Kožik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Václav Pavlas-Jirásek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112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356</v>
      </c>
      <c r="E65" s="178"/>
      <c r="F65" s="178"/>
      <c r="G65" s="178"/>
      <c r="H65" s="178"/>
      <c r="I65" s="178"/>
      <c r="J65" s="179">
        <f>J94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5" customFormat="1" ht="19.92" customHeight="1">
      <c r="A66" s="15"/>
      <c r="B66" s="271"/>
      <c r="C66" s="126"/>
      <c r="D66" s="272" t="s">
        <v>747</v>
      </c>
      <c r="E66" s="273"/>
      <c r="F66" s="273"/>
      <c r="G66" s="273"/>
      <c r="H66" s="273"/>
      <c r="I66" s="273"/>
      <c r="J66" s="274">
        <f>J95</f>
        <v>0</v>
      </c>
      <c r="K66" s="126"/>
      <c r="L66" s="27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="15" customFormat="1" ht="19.92" customHeight="1">
      <c r="A67" s="15"/>
      <c r="B67" s="271"/>
      <c r="C67" s="126"/>
      <c r="D67" s="272" t="s">
        <v>748</v>
      </c>
      <c r="E67" s="273"/>
      <c r="F67" s="273"/>
      <c r="G67" s="273"/>
      <c r="H67" s="273"/>
      <c r="I67" s="273"/>
      <c r="J67" s="274">
        <f>J105</f>
        <v>0</v>
      </c>
      <c r="K67" s="126"/>
      <c r="L67" s="27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="15" customFormat="1" ht="19.92" customHeight="1">
      <c r="A68" s="15"/>
      <c r="B68" s="271"/>
      <c r="C68" s="126"/>
      <c r="D68" s="272" t="s">
        <v>749</v>
      </c>
      <c r="E68" s="273"/>
      <c r="F68" s="273"/>
      <c r="G68" s="273"/>
      <c r="H68" s="273"/>
      <c r="I68" s="273"/>
      <c r="J68" s="274">
        <f>J109</f>
        <v>0</v>
      </c>
      <c r="K68" s="126"/>
      <c r="L68" s="27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="15" customFormat="1" ht="19.92" customHeight="1">
      <c r="A69" s="15"/>
      <c r="B69" s="271"/>
      <c r="C69" s="126"/>
      <c r="D69" s="272" t="s">
        <v>750</v>
      </c>
      <c r="E69" s="273"/>
      <c r="F69" s="273"/>
      <c r="G69" s="273"/>
      <c r="H69" s="273"/>
      <c r="I69" s="273"/>
      <c r="J69" s="274">
        <f>J120</f>
        <v>0</v>
      </c>
      <c r="K69" s="126"/>
      <c r="L69" s="27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="15" customFormat="1" ht="19.92" customHeight="1">
      <c r="A70" s="15"/>
      <c r="B70" s="271"/>
      <c r="C70" s="126"/>
      <c r="D70" s="272" t="s">
        <v>751</v>
      </c>
      <c r="E70" s="273"/>
      <c r="F70" s="273"/>
      <c r="G70" s="273"/>
      <c r="H70" s="273"/>
      <c r="I70" s="273"/>
      <c r="J70" s="274">
        <f>J126</f>
        <v>0</v>
      </c>
      <c r="K70" s="126"/>
      <c r="L70" s="27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Oprava most v km 21,879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103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746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105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VRN - Vedlejší rozpočtové náklady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Znojmo</v>
      </c>
      <c r="G86" s="41"/>
      <c r="H86" s="41"/>
      <c r="I86" s="33" t="s">
        <v>23</v>
      </c>
      <c r="J86" s="73" t="str">
        <f>IF(J14="","",J14)</f>
        <v>30. 9. 2022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 xml:space="preserve">Správa Železnic, s. o. </v>
      </c>
      <c r="G88" s="41"/>
      <c r="H88" s="41"/>
      <c r="I88" s="33" t="s">
        <v>32</v>
      </c>
      <c r="J88" s="37" t="str">
        <f>E23</f>
        <v>Ing. Libor Kožik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35</v>
      </c>
      <c r="J89" s="37" t="str">
        <f>E26</f>
        <v>Ing. Václav Pavlas-Jirásek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0" customFormat="1" ht="29.28" customHeight="1">
      <c r="A91" s="181"/>
      <c r="B91" s="182"/>
      <c r="C91" s="183" t="s">
        <v>114</v>
      </c>
      <c r="D91" s="184" t="s">
        <v>58</v>
      </c>
      <c r="E91" s="184" t="s">
        <v>54</v>
      </c>
      <c r="F91" s="184" t="s">
        <v>55</v>
      </c>
      <c r="G91" s="184" t="s">
        <v>115</v>
      </c>
      <c r="H91" s="184" t="s">
        <v>116</v>
      </c>
      <c r="I91" s="184" t="s">
        <v>117</v>
      </c>
      <c r="J91" s="184" t="s">
        <v>109</v>
      </c>
      <c r="K91" s="185" t="s">
        <v>118</v>
      </c>
      <c r="L91" s="186"/>
      <c r="M91" s="93" t="s">
        <v>19</v>
      </c>
      <c r="N91" s="94" t="s">
        <v>43</v>
      </c>
      <c r="O91" s="94" t="s">
        <v>119</v>
      </c>
      <c r="P91" s="94" t="s">
        <v>120</v>
      </c>
      <c r="Q91" s="94" t="s">
        <v>121</v>
      </c>
      <c r="R91" s="94" t="s">
        <v>122</v>
      </c>
      <c r="S91" s="94" t="s">
        <v>123</v>
      </c>
      <c r="T91" s="95" t="s">
        <v>124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9"/>
      <c r="B92" s="40"/>
      <c r="C92" s="100" t="s">
        <v>125</v>
      </c>
      <c r="D92" s="41"/>
      <c r="E92" s="41"/>
      <c r="F92" s="41"/>
      <c r="G92" s="41"/>
      <c r="H92" s="41"/>
      <c r="I92" s="41"/>
      <c r="J92" s="187">
        <f>BK92</f>
        <v>0</v>
      </c>
      <c r="K92" s="41"/>
      <c r="L92" s="45"/>
      <c r="M92" s="96"/>
      <c r="N92" s="188"/>
      <c r="O92" s="97"/>
      <c r="P92" s="189">
        <f>P93+P94</f>
        <v>0</v>
      </c>
      <c r="Q92" s="97"/>
      <c r="R92" s="189">
        <f>R93+R94</f>
        <v>0</v>
      </c>
      <c r="S92" s="97"/>
      <c r="T92" s="190">
        <f>T93+T94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110</v>
      </c>
      <c r="BK92" s="191">
        <f>BK93+BK94</f>
        <v>0</v>
      </c>
    </row>
    <row r="93" s="11" customFormat="1" ht="25.92" customHeight="1">
      <c r="A93" s="11"/>
      <c r="B93" s="192"/>
      <c r="C93" s="193"/>
      <c r="D93" s="194" t="s">
        <v>72</v>
      </c>
      <c r="E93" s="195" t="s">
        <v>312</v>
      </c>
      <c r="F93" s="195" t="s">
        <v>313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v>0</v>
      </c>
      <c r="Q93" s="200"/>
      <c r="R93" s="201">
        <v>0</v>
      </c>
      <c r="S93" s="200"/>
      <c r="T93" s="202"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134</v>
      </c>
      <c r="AT93" s="204" t="s">
        <v>72</v>
      </c>
      <c r="AU93" s="204" t="s">
        <v>73</v>
      </c>
      <c r="AY93" s="203" t="s">
        <v>128</v>
      </c>
      <c r="BK93" s="205">
        <v>0</v>
      </c>
    </row>
    <row r="94" s="11" customFormat="1" ht="25.92" customHeight="1">
      <c r="A94" s="11"/>
      <c r="B94" s="192"/>
      <c r="C94" s="193"/>
      <c r="D94" s="194" t="s">
        <v>72</v>
      </c>
      <c r="E94" s="195" t="s">
        <v>100</v>
      </c>
      <c r="F94" s="195" t="s">
        <v>98</v>
      </c>
      <c r="G94" s="193"/>
      <c r="H94" s="193"/>
      <c r="I94" s="196"/>
      <c r="J94" s="197">
        <f>BK94</f>
        <v>0</v>
      </c>
      <c r="K94" s="193"/>
      <c r="L94" s="198"/>
      <c r="M94" s="199"/>
      <c r="N94" s="200"/>
      <c r="O94" s="200"/>
      <c r="P94" s="201">
        <f>P95+P105+P109+P120+P126</f>
        <v>0</v>
      </c>
      <c r="Q94" s="200"/>
      <c r="R94" s="201">
        <f>R95+R105+R109+R120+R126</f>
        <v>0</v>
      </c>
      <c r="S94" s="200"/>
      <c r="T94" s="202">
        <f>T95+T105+T109+T120+T126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3" t="s">
        <v>126</v>
      </c>
      <c r="AT94" s="204" t="s">
        <v>72</v>
      </c>
      <c r="AU94" s="204" t="s">
        <v>73</v>
      </c>
      <c r="AY94" s="203" t="s">
        <v>128</v>
      </c>
      <c r="BK94" s="205">
        <f>BK95+BK105+BK109+BK120+BK126</f>
        <v>0</v>
      </c>
    </row>
    <row r="95" s="11" customFormat="1" ht="22.8" customHeight="1">
      <c r="A95" s="11"/>
      <c r="B95" s="192"/>
      <c r="C95" s="193"/>
      <c r="D95" s="194" t="s">
        <v>72</v>
      </c>
      <c r="E95" s="276" t="s">
        <v>752</v>
      </c>
      <c r="F95" s="276" t="s">
        <v>753</v>
      </c>
      <c r="G95" s="193"/>
      <c r="H95" s="193"/>
      <c r="I95" s="196"/>
      <c r="J95" s="277">
        <f>BK95</f>
        <v>0</v>
      </c>
      <c r="K95" s="193"/>
      <c r="L95" s="198"/>
      <c r="M95" s="199"/>
      <c r="N95" s="200"/>
      <c r="O95" s="200"/>
      <c r="P95" s="201">
        <f>SUM(P96:P104)</f>
        <v>0</v>
      </c>
      <c r="Q95" s="200"/>
      <c r="R95" s="201">
        <f>SUM(R96:R104)</f>
        <v>0</v>
      </c>
      <c r="S95" s="200"/>
      <c r="T95" s="202">
        <f>SUM(T96:T104)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3" t="s">
        <v>126</v>
      </c>
      <c r="AT95" s="204" t="s">
        <v>72</v>
      </c>
      <c r="AU95" s="204" t="s">
        <v>80</v>
      </c>
      <c r="AY95" s="203" t="s">
        <v>128</v>
      </c>
      <c r="BK95" s="205">
        <f>SUM(BK96:BK104)</f>
        <v>0</v>
      </c>
    </row>
    <row r="96" s="2" customFormat="1" ht="16.5" customHeight="1">
      <c r="A96" s="39"/>
      <c r="B96" s="40"/>
      <c r="C96" s="206" t="s">
        <v>80</v>
      </c>
      <c r="D96" s="206" t="s">
        <v>129</v>
      </c>
      <c r="E96" s="207" t="s">
        <v>754</v>
      </c>
      <c r="F96" s="208" t="s">
        <v>755</v>
      </c>
      <c r="G96" s="209" t="s">
        <v>756</v>
      </c>
      <c r="H96" s="210">
        <v>1</v>
      </c>
      <c r="I96" s="211"/>
      <c r="J96" s="212">
        <f>ROUND(I96*H96,2)</f>
        <v>0</v>
      </c>
      <c r="K96" s="208" t="s">
        <v>384</v>
      </c>
      <c r="L96" s="45"/>
      <c r="M96" s="213" t="s">
        <v>19</v>
      </c>
      <c r="N96" s="214" t="s">
        <v>44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361</v>
      </c>
      <c r="AT96" s="217" t="s">
        <v>129</v>
      </c>
      <c r="AU96" s="217" t="s">
        <v>82</v>
      </c>
      <c r="AY96" s="18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80</v>
      </c>
      <c r="BK96" s="218">
        <f>ROUND(I96*H96,2)</f>
        <v>0</v>
      </c>
      <c r="BL96" s="18" t="s">
        <v>361</v>
      </c>
      <c r="BM96" s="217" t="s">
        <v>757</v>
      </c>
    </row>
    <row r="97" s="2" customFormat="1">
      <c r="A97" s="39"/>
      <c r="B97" s="40"/>
      <c r="C97" s="41"/>
      <c r="D97" s="219" t="s">
        <v>136</v>
      </c>
      <c r="E97" s="41"/>
      <c r="F97" s="220" t="s">
        <v>755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82</v>
      </c>
    </row>
    <row r="98" s="2" customFormat="1">
      <c r="A98" s="39"/>
      <c r="B98" s="40"/>
      <c r="C98" s="41"/>
      <c r="D98" s="278" t="s">
        <v>387</v>
      </c>
      <c r="E98" s="41"/>
      <c r="F98" s="279" t="s">
        <v>758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387</v>
      </c>
      <c r="AU98" s="18" t="s">
        <v>82</v>
      </c>
    </row>
    <row r="99" s="2" customFormat="1" ht="16.5" customHeight="1">
      <c r="A99" s="39"/>
      <c r="B99" s="40"/>
      <c r="C99" s="206" t="s">
        <v>82</v>
      </c>
      <c r="D99" s="206" t="s">
        <v>129</v>
      </c>
      <c r="E99" s="207" t="s">
        <v>759</v>
      </c>
      <c r="F99" s="208" t="s">
        <v>760</v>
      </c>
      <c r="G99" s="209" t="s">
        <v>756</v>
      </c>
      <c r="H99" s="210">
        <v>1</v>
      </c>
      <c r="I99" s="211"/>
      <c r="J99" s="212">
        <f>ROUND(I99*H99,2)</f>
        <v>0</v>
      </c>
      <c r="K99" s="208" t="s">
        <v>384</v>
      </c>
      <c r="L99" s="45"/>
      <c r="M99" s="213" t="s">
        <v>19</v>
      </c>
      <c r="N99" s="214" t="s">
        <v>44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361</v>
      </c>
      <c r="AT99" s="217" t="s">
        <v>129</v>
      </c>
      <c r="AU99" s="217" t="s">
        <v>82</v>
      </c>
      <c r="AY99" s="18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80</v>
      </c>
      <c r="BK99" s="218">
        <f>ROUND(I99*H99,2)</f>
        <v>0</v>
      </c>
      <c r="BL99" s="18" t="s">
        <v>361</v>
      </c>
      <c r="BM99" s="217" t="s">
        <v>761</v>
      </c>
    </row>
    <row r="100" s="2" customFormat="1">
      <c r="A100" s="39"/>
      <c r="B100" s="40"/>
      <c r="C100" s="41"/>
      <c r="D100" s="219" t="s">
        <v>136</v>
      </c>
      <c r="E100" s="41"/>
      <c r="F100" s="220" t="s">
        <v>760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136</v>
      </c>
      <c r="AU100" s="18" t="s">
        <v>82</v>
      </c>
    </row>
    <row r="101" s="2" customFormat="1">
      <c r="A101" s="39"/>
      <c r="B101" s="40"/>
      <c r="C101" s="41"/>
      <c r="D101" s="278" t="s">
        <v>387</v>
      </c>
      <c r="E101" s="41"/>
      <c r="F101" s="279" t="s">
        <v>762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387</v>
      </c>
      <c r="AU101" s="18" t="s">
        <v>82</v>
      </c>
    </row>
    <row r="102" s="2" customFormat="1" ht="16.5" customHeight="1">
      <c r="A102" s="39"/>
      <c r="B102" s="40"/>
      <c r="C102" s="206" t="s">
        <v>147</v>
      </c>
      <c r="D102" s="206" t="s">
        <v>129</v>
      </c>
      <c r="E102" s="207" t="s">
        <v>763</v>
      </c>
      <c r="F102" s="208" t="s">
        <v>764</v>
      </c>
      <c r="G102" s="209" t="s">
        <v>756</v>
      </c>
      <c r="H102" s="210">
        <v>1</v>
      </c>
      <c r="I102" s="211"/>
      <c r="J102" s="212">
        <f>ROUND(I102*H102,2)</f>
        <v>0</v>
      </c>
      <c r="K102" s="208" t="s">
        <v>384</v>
      </c>
      <c r="L102" s="45"/>
      <c r="M102" s="213" t="s">
        <v>19</v>
      </c>
      <c r="N102" s="214" t="s">
        <v>44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361</v>
      </c>
      <c r="AT102" s="217" t="s">
        <v>129</v>
      </c>
      <c r="AU102" s="217" t="s">
        <v>82</v>
      </c>
      <c r="AY102" s="18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80</v>
      </c>
      <c r="BK102" s="218">
        <f>ROUND(I102*H102,2)</f>
        <v>0</v>
      </c>
      <c r="BL102" s="18" t="s">
        <v>361</v>
      </c>
      <c r="BM102" s="217" t="s">
        <v>765</v>
      </c>
    </row>
    <row r="103" s="2" customFormat="1">
      <c r="A103" s="39"/>
      <c r="B103" s="40"/>
      <c r="C103" s="41"/>
      <c r="D103" s="219" t="s">
        <v>136</v>
      </c>
      <c r="E103" s="41"/>
      <c r="F103" s="220" t="s">
        <v>764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136</v>
      </c>
      <c r="AU103" s="18" t="s">
        <v>82</v>
      </c>
    </row>
    <row r="104" s="2" customFormat="1">
      <c r="A104" s="39"/>
      <c r="B104" s="40"/>
      <c r="C104" s="41"/>
      <c r="D104" s="278" t="s">
        <v>387</v>
      </c>
      <c r="E104" s="41"/>
      <c r="F104" s="279" t="s">
        <v>766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387</v>
      </c>
      <c r="AU104" s="18" t="s">
        <v>82</v>
      </c>
    </row>
    <row r="105" s="11" customFormat="1" ht="22.8" customHeight="1">
      <c r="A105" s="11"/>
      <c r="B105" s="192"/>
      <c r="C105" s="193"/>
      <c r="D105" s="194" t="s">
        <v>72</v>
      </c>
      <c r="E105" s="276" t="s">
        <v>767</v>
      </c>
      <c r="F105" s="276" t="s">
        <v>768</v>
      </c>
      <c r="G105" s="193"/>
      <c r="H105" s="193"/>
      <c r="I105" s="196"/>
      <c r="J105" s="277">
        <f>BK105</f>
        <v>0</v>
      </c>
      <c r="K105" s="193"/>
      <c r="L105" s="198"/>
      <c r="M105" s="199"/>
      <c r="N105" s="200"/>
      <c r="O105" s="200"/>
      <c r="P105" s="201">
        <f>SUM(P106:P108)</f>
        <v>0</v>
      </c>
      <c r="Q105" s="200"/>
      <c r="R105" s="201">
        <f>SUM(R106:R108)</f>
        <v>0</v>
      </c>
      <c r="S105" s="200"/>
      <c r="T105" s="202">
        <f>SUM(T106:T108)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203" t="s">
        <v>126</v>
      </c>
      <c r="AT105" s="204" t="s">
        <v>72</v>
      </c>
      <c r="AU105" s="204" t="s">
        <v>80</v>
      </c>
      <c r="AY105" s="203" t="s">
        <v>128</v>
      </c>
      <c r="BK105" s="205">
        <f>SUM(BK106:BK108)</f>
        <v>0</v>
      </c>
    </row>
    <row r="106" s="2" customFormat="1" ht="16.5" customHeight="1">
      <c r="A106" s="39"/>
      <c r="B106" s="40"/>
      <c r="C106" s="206" t="s">
        <v>134</v>
      </c>
      <c r="D106" s="206" t="s">
        <v>129</v>
      </c>
      <c r="E106" s="207" t="s">
        <v>769</v>
      </c>
      <c r="F106" s="208" t="s">
        <v>770</v>
      </c>
      <c r="G106" s="209" t="s">
        <v>168</v>
      </c>
      <c r="H106" s="210">
        <v>42</v>
      </c>
      <c r="I106" s="211"/>
      <c r="J106" s="212">
        <f>ROUND(I106*H106,2)</f>
        <v>0</v>
      </c>
      <c r="K106" s="208" t="s">
        <v>384</v>
      </c>
      <c r="L106" s="45"/>
      <c r="M106" s="213" t="s">
        <v>19</v>
      </c>
      <c r="N106" s="214" t="s">
        <v>44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361</v>
      </c>
      <c r="AT106" s="217" t="s">
        <v>129</v>
      </c>
      <c r="AU106" s="217" t="s">
        <v>82</v>
      </c>
      <c r="AY106" s="18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80</v>
      </c>
      <c r="BK106" s="218">
        <f>ROUND(I106*H106,2)</f>
        <v>0</v>
      </c>
      <c r="BL106" s="18" t="s">
        <v>361</v>
      </c>
      <c r="BM106" s="217" t="s">
        <v>771</v>
      </c>
    </row>
    <row r="107" s="2" customFormat="1">
      <c r="A107" s="39"/>
      <c r="B107" s="40"/>
      <c r="C107" s="41"/>
      <c r="D107" s="219" t="s">
        <v>136</v>
      </c>
      <c r="E107" s="41"/>
      <c r="F107" s="220" t="s">
        <v>772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82</v>
      </c>
    </row>
    <row r="108" s="2" customFormat="1">
      <c r="A108" s="39"/>
      <c r="B108" s="40"/>
      <c r="C108" s="41"/>
      <c r="D108" s="278" t="s">
        <v>387</v>
      </c>
      <c r="E108" s="41"/>
      <c r="F108" s="279" t="s">
        <v>773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387</v>
      </c>
      <c r="AU108" s="18" t="s">
        <v>82</v>
      </c>
    </row>
    <row r="109" s="11" customFormat="1" ht="22.8" customHeight="1">
      <c r="A109" s="11"/>
      <c r="B109" s="192"/>
      <c r="C109" s="193"/>
      <c r="D109" s="194" t="s">
        <v>72</v>
      </c>
      <c r="E109" s="276" t="s">
        <v>774</v>
      </c>
      <c r="F109" s="276" t="s">
        <v>775</v>
      </c>
      <c r="G109" s="193"/>
      <c r="H109" s="193"/>
      <c r="I109" s="196"/>
      <c r="J109" s="277">
        <f>BK109</f>
        <v>0</v>
      </c>
      <c r="K109" s="193"/>
      <c r="L109" s="198"/>
      <c r="M109" s="199"/>
      <c r="N109" s="200"/>
      <c r="O109" s="200"/>
      <c r="P109" s="201">
        <f>SUM(P110:P119)</f>
        <v>0</v>
      </c>
      <c r="Q109" s="200"/>
      <c r="R109" s="201">
        <f>SUM(R110:R119)</f>
        <v>0</v>
      </c>
      <c r="S109" s="200"/>
      <c r="T109" s="202">
        <f>SUM(T110:T119)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203" t="s">
        <v>126</v>
      </c>
      <c r="AT109" s="204" t="s">
        <v>72</v>
      </c>
      <c r="AU109" s="204" t="s">
        <v>80</v>
      </c>
      <c r="AY109" s="203" t="s">
        <v>128</v>
      </c>
      <c r="BK109" s="205">
        <f>SUM(BK110:BK119)</f>
        <v>0</v>
      </c>
    </row>
    <row r="110" s="2" customFormat="1" ht="16.5" customHeight="1">
      <c r="A110" s="39"/>
      <c r="B110" s="40"/>
      <c r="C110" s="206" t="s">
        <v>126</v>
      </c>
      <c r="D110" s="206" t="s">
        <v>129</v>
      </c>
      <c r="E110" s="207" t="s">
        <v>776</v>
      </c>
      <c r="F110" s="208" t="s">
        <v>775</v>
      </c>
      <c r="G110" s="209" t="s">
        <v>756</v>
      </c>
      <c r="H110" s="210">
        <v>1</v>
      </c>
      <c r="I110" s="211"/>
      <c r="J110" s="212">
        <f>ROUND(I110*H110,2)</f>
        <v>0</v>
      </c>
      <c r="K110" s="208" t="s">
        <v>384</v>
      </c>
      <c r="L110" s="45"/>
      <c r="M110" s="213" t="s">
        <v>19</v>
      </c>
      <c r="N110" s="214" t="s">
        <v>44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361</v>
      </c>
      <c r="AT110" s="217" t="s">
        <v>129</v>
      </c>
      <c r="AU110" s="217" t="s">
        <v>82</v>
      </c>
      <c r="AY110" s="18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80</v>
      </c>
      <c r="BK110" s="218">
        <f>ROUND(I110*H110,2)</f>
        <v>0</v>
      </c>
      <c r="BL110" s="18" t="s">
        <v>361</v>
      </c>
      <c r="BM110" s="217" t="s">
        <v>777</v>
      </c>
    </row>
    <row r="111" s="2" customFormat="1">
      <c r="A111" s="39"/>
      <c r="B111" s="40"/>
      <c r="C111" s="41"/>
      <c r="D111" s="219" t="s">
        <v>136</v>
      </c>
      <c r="E111" s="41"/>
      <c r="F111" s="220" t="s">
        <v>775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136</v>
      </c>
      <c r="AU111" s="18" t="s">
        <v>82</v>
      </c>
    </row>
    <row r="112" s="2" customFormat="1">
      <c r="A112" s="39"/>
      <c r="B112" s="40"/>
      <c r="C112" s="41"/>
      <c r="D112" s="278" t="s">
        <v>387</v>
      </c>
      <c r="E112" s="41"/>
      <c r="F112" s="279" t="s">
        <v>778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387</v>
      </c>
      <c r="AU112" s="18" t="s">
        <v>82</v>
      </c>
    </row>
    <row r="113" s="2" customFormat="1" ht="16.5" customHeight="1">
      <c r="A113" s="39"/>
      <c r="B113" s="40"/>
      <c r="C113" s="206" t="s">
        <v>165</v>
      </c>
      <c r="D113" s="206" t="s">
        <v>129</v>
      </c>
      <c r="E113" s="207" t="s">
        <v>779</v>
      </c>
      <c r="F113" s="208" t="s">
        <v>780</v>
      </c>
      <c r="G113" s="209" t="s">
        <v>756</v>
      </c>
      <c r="H113" s="210">
        <v>720</v>
      </c>
      <c r="I113" s="211"/>
      <c r="J113" s="212">
        <f>ROUND(I113*H113,2)</f>
        <v>0</v>
      </c>
      <c r="K113" s="208" t="s">
        <v>384</v>
      </c>
      <c r="L113" s="45"/>
      <c r="M113" s="213" t="s">
        <v>19</v>
      </c>
      <c r="N113" s="214" t="s">
        <v>44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361</v>
      </c>
      <c r="AT113" s="217" t="s">
        <v>129</v>
      </c>
      <c r="AU113" s="217" t="s">
        <v>82</v>
      </c>
      <c r="AY113" s="18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80</v>
      </c>
      <c r="BK113" s="218">
        <f>ROUND(I113*H113,2)</f>
        <v>0</v>
      </c>
      <c r="BL113" s="18" t="s">
        <v>361</v>
      </c>
      <c r="BM113" s="217" t="s">
        <v>781</v>
      </c>
    </row>
    <row r="114" s="2" customFormat="1">
      <c r="A114" s="39"/>
      <c r="B114" s="40"/>
      <c r="C114" s="41"/>
      <c r="D114" s="219" t="s">
        <v>136</v>
      </c>
      <c r="E114" s="41"/>
      <c r="F114" s="220" t="s">
        <v>780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82</v>
      </c>
    </row>
    <row r="115" s="2" customFormat="1">
      <c r="A115" s="39"/>
      <c r="B115" s="40"/>
      <c r="C115" s="41"/>
      <c r="D115" s="278" t="s">
        <v>387</v>
      </c>
      <c r="E115" s="41"/>
      <c r="F115" s="279" t="s">
        <v>782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387</v>
      </c>
      <c r="AU115" s="18" t="s">
        <v>82</v>
      </c>
    </row>
    <row r="116" s="12" customFormat="1">
      <c r="A116" s="12"/>
      <c r="B116" s="225"/>
      <c r="C116" s="226"/>
      <c r="D116" s="219" t="s">
        <v>140</v>
      </c>
      <c r="E116" s="227" t="s">
        <v>19</v>
      </c>
      <c r="F116" s="228" t="s">
        <v>783</v>
      </c>
      <c r="G116" s="226"/>
      <c r="H116" s="229">
        <v>720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5" t="s">
        <v>140</v>
      </c>
      <c r="AU116" s="235" t="s">
        <v>82</v>
      </c>
      <c r="AV116" s="12" t="s">
        <v>82</v>
      </c>
      <c r="AW116" s="12" t="s">
        <v>34</v>
      </c>
      <c r="AX116" s="12" t="s">
        <v>80</v>
      </c>
      <c r="AY116" s="235" t="s">
        <v>128</v>
      </c>
    </row>
    <row r="117" s="2" customFormat="1" ht="16.5" customHeight="1">
      <c r="A117" s="39"/>
      <c r="B117" s="40"/>
      <c r="C117" s="206" t="s">
        <v>173</v>
      </c>
      <c r="D117" s="206" t="s">
        <v>129</v>
      </c>
      <c r="E117" s="207" t="s">
        <v>784</v>
      </c>
      <c r="F117" s="208" t="s">
        <v>785</v>
      </c>
      <c r="G117" s="209" t="s">
        <v>756</v>
      </c>
      <c r="H117" s="210">
        <v>1</v>
      </c>
      <c r="I117" s="211"/>
      <c r="J117" s="212">
        <f>ROUND(I117*H117,2)</f>
        <v>0</v>
      </c>
      <c r="K117" s="208" t="s">
        <v>384</v>
      </c>
      <c r="L117" s="45"/>
      <c r="M117" s="213" t="s">
        <v>19</v>
      </c>
      <c r="N117" s="214" t="s">
        <v>44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361</v>
      </c>
      <c r="AT117" s="217" t="s">
        <v>129</v>
      </c>
      <c r="AU117" s="217" t="s">
        <v>82</v>
      </c>
      <c r="AY117" s="18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80</v>
      </c>
      <c r="BK117" s="218">
        <f>ROUND(I117*H117,2)</f>
        <v>0</v>
      </c>
      <c r="BL117" s="18" t="s">
        <v>361</v>
      </c>
      <c r="BM117" s="217" t="s">
        <v>786</v>
      </c>
    </row>
    <row r="118" s="2" customFormat="1">
      <c r="A118" s="39"/>
      <c r="B118" s="40"/>
      <c r="C118" s="41"/>
      <c r="D118" s="219" t="s">
        <v>136</v>
      </c>
      <c r="E118" s="41"/>
      <c r="F118" s="220" t="s">
        <v>785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82</v>
      </c>
    </row>
    <row r="119" s="2" customFormat="1">
      <c r="A119" s="39"/>
      <c r="B119" s="40"/>
      <c r="C119" s="41"/>
      <c r="D119" s="278" t="s">
        <v>387</v>
      </c>
      <c r="E119" s="41"/>
      <c r="F119" s="279" t="s">
        <v>787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387</v>
      </c>
      <c r="AU119" s="18" t="s">
        <v>82</v>
      </c>
    </row>
    <row r="120" s="11" customFormat="1" ht="22.8" customHeight="1">
      <c r="A120" s="11"/>
      <c r="B120" s="192"/>
      <c r="C120" s="193"/>
      <c r="D120" s="194" t="s">
        <v>72</v>
      </c>
      <c r="E120" s="276" t="s">
        <v>788</v>
      </c>
      <c r="F120" s="276" t="s">
        <v>789</v>
      </c>
      <c r="G120" s="193"/>
      <c r="H120" s="193"/>
      <c r="I120" s="196"/>
      <c r="J120" s="277">
        <f>BK120</f>
        <v>0</v>
      </c>
      <c r="K120" s="193"/>
      <c r="L120" s="198"/>
      <c r="M120" s="199"/>
      <c r="N120" s="200"/>
      <c r="O120" s="200"/>
      <c r="P120" s="201">
        <f>SUM(P121:P125)</f>
        <v>0</v>
      </c>
      <c r="Q120" s="200"/>
      <c r="R120" s="201">
        <f>SUM(R121:R125)</f>
        <v>0</v>
      </c>
      <c r="S120" s="200"/>
      <c r="T120" s="202">
        <f>SUM(T121:T125)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3" t="s">
        <v>126</v>
      </c>
      <c r="AT120" s="204" t="s">
        <v>72</v>
      </c>
      <c r="AU120" s="204" t="s">
        <v>80</v>
      </c>
      <c r="AY120" s="203" t="s">
        <v>128</v>
      </c>
      <c r="BK120" s="205">
        <f>SUM(BK121:BK125)</f>
        <v>0</v>
      </c>
    </row>
    <row r="121" s="2" customFormat="1" ht="16.5" customHeight="1">
      <c r="A121" s="39"/>
      <c r="B121" s="40"/>
      <c r="C121" s="206" t="s">
        <v>158</v>
      </c>
      <c r="D121" s="206" t="s">
        <v>129</v>
      </c>
      <c r="E121" s="207" t="s">
        <v>790</v>
      </c>
      <c r="F121" s="208" t="s">
        <v>789</v>
      </c>
      <c r="G121" s="209" t="s">
        <v>756</v>
      </c>
      <c r="H121" s="210">
        <v>1</v>
      </c>
      <c r="I121" s="211"/>
      <c r="J121" s="212">
        <f>ROUND(I121*H121,2)</f>
        <v>0</v>
      </c>
      <c r="K121" s="208" t="s">
        <v>384</v>
      </c>
      <c r="L121" s="45"/>
      <c r="M121" s="213" t="s">
        <v>19</v>
      </c>
      <c r="N121" s="214" t="s">
        <v>44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361</v>
      </c>
      <c r="AT121" s="217" t="s">
        <v>129</v>
      </c>
      <c r="AU121" s="217" t="s">
        <v>82</v>
      </c>
      <c r="AY121" s="18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80</v>
      </c>
      <c r="BK121" s="218">
        <f>ROUND(I121*H121,2)</f>
        <v>0</v>
      </c>
      <c r="BL121" s="18" t="s">
        <v>361</v>
      </c>
      <c r="BM121" s="217" t="s">
        <v>791</v>
      </c>
    </row>
    <row r="122" s="2" customFormat="1">
      <c r="A122" s="39"/>
      <c r="B122" s="40"/>
      <c r="C122" s="41"/>
      <c r="D122" s="219" t="s">
        <v>136</v>
      </c>
      <c r="E122" s="41"/>
      <c r="F122" s="220" t="s">
        <v>789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82</v>
      </c>
    </row>
    <row r="123" s="2" customFormat="1">
      <c r="A123" s="39"/>
      <c r="B123" s="40"/>
      <c r="C123" s="41"/>
      <c r="D123" s="278" t="s">
        <v>387</v>
      </c>
      <c r="E123" s="41"/>
      <c r="F123" s="279" t="s">
        <v>792</v>
      </c>
      <c r="G123" s="41"/>
      <c r="H123" s="41"/>
      <c r="I123" s="221"/>
      <c r="J123" s="41"/>
      <c r="K123" s="41"/>
      <c r="L123" s="45"/>
      <c r="M123" s="222"/>
      <c r="N123" s="22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387</v>
      </c>
      <c r="AU123" s="18" t="s">
        <v>82</v>
      </c>
    </row>
    <row r="124" s="2" customFormat="1" ht="16.5" customHeight="1">
      <c r="A124" s="39"/>
      <c r="B124" s="40"/>
      <c r="C124" s="206" t="s">
        <v>181</v>
      </c>
      <c r="D124" s="206" t="s">
        <v>129</v>
      </c>
      <c r="E124" s="207" t="s">
        <v>793</v>
      </c>
      <c r="F124" s="208" t="s">
        <v>794</v>
      </c>
      <c r="G124" s="209" t="s">
        <v>756</v>
      </c>
      <c r="H124" s="210">
        <v>1</v>
      </c>
      <c r="I124" s="211"/>
      <c r="J124" s="212">
        <f>ROUND(I124*H124,2)</f>
        <v>0</v>
      </c>
      <c r="K124" s="208" t="s">
        <v>795</v>
      </c>
      <c r="L124" s="45"/>
      <c r="M124" s="213" t="s">
        <v>19</v>
      </c>
      <c r="N124" s="214" t="s">
        <v>44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361</v>
      </c>
      <c r="AT124" s="217" t="s">
        <v>129</v>
      </c>
      <c r="AU124" s="217" t="s">
        <v>82</v>
      </c>
      <c r="AY124" s="18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80</v>
      </c>
      <c r="BK124" s="218">
        <f>ROUND(I124*H124,2)</f>
        <v>0</v>
      </c>
      <c r="BL124" s="18" t="s">
        <v>361</v>
      </c>
      <c r="BM124" s="217" t="s">
        <v>796</v>
      </c>
    </row>
    <row r="125" s="2" customFormat="1">
      <c r="A125" s="39"/>
      <c r="B125" s="40"/>
      <c r="C125" s="41"/>
      <c r="D125" s="219" t="s">
        <v>136</v>
      </c>
      <c r="E125" s="41"/>
      <c r="F125" s="220" t="s">
        <v>794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82</v>
      </c>
    </row>
    <row r="126" s="11" customFormat="1" ht="22.8" customHeight="1">
      <c r="A126" s="11"/>
      <c r="B126" s="192"/>
      <c r="C126" s="193"/>
      <c r="D126" s="194" t="s">
        <v>72</v>
      </c>
      <c r="E126" s="276" t="s">
        <v>797</v>
      </c>
      <c r="F126" s="276" t="s">
        <v>798</v>
      </c>
      <c r="G126" s="193"/>
      <c r="H126" s="193"/>
      <c r="I126" s="196"/>
      <c r="J126" s="277">
        <f>BK126</f>
        <v>0</v>
      </c>
      <c r="K126" s="193"/>
      <c r="L126" s="198"/>
      <c r="M126" s="199"/>
      <c r="N126" s="200"/>
      <c r="O126" s="200"/>
      <c r="P126" s="201">
        <f>SUM(P127:P132)</f>
        <v>0</v>
      </c>
      <c r="Q126" s="200"/>
      <c r="R126" s="201">
        <f>SUM(R127:R132)</f>
        <v>0</v>
      </c>
      <c r="S126" s="200"/>
      <c r="T126" s="202">
        <f>SUM(T127:T132)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3" t="s">
        <v>126</v>
      </c>
      <c r="AT126" s="204" t="s">
        <v>72</v>
      </c>
      <c r="AU126" s="204" t="s">
        <v>80</v>
      </c>
      <c r="AY126" s="203" t="s">
        <v>128</v>
      </c>
      <c r="BK126" s="205">
        <f>SUM(BK127:BK132)</f>
        <v>0</v>
      </c>
    </row>
    <row r="127" s="2" customFormat="1" ht="16.5" customHeight="1">
      <c r="A127" s="39"/>
      <c r="B127" s="40"/>
      <c r="C127" s="206" t="s">
        <v>186</v>
      </c>
      <c r="D127" s="206" t="s">
        <v>129</v>
      </c>
      <c r="E127" s="207" t="s">
        <v>799</v>
      </c>
      <c r="F127" s="208" t="s">
        <v>798</v>
      </c>
      <c r="G127" s="209" t="s">
        <v>756</v>
      </c>
      <c r="H127" s="210">
        <v>1</v>
      </c>
      <c r="I127" s="211"/>
      <c r="J127" s="212">
        <f>ROUND(I127*H127,2)</f>
        <v>0</v>
      </c>
      <c r="K127" s="208" t="s">
        <v>384</v>
      </c>
      <c r="L127" s="45"/>
      <c r="M127" s="213" t="s">
        <v>19</v>
      </c>
      <c r="N127" s="214" t="s">
        <v>44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361</v>
      </c>
      <c r="AT127" s="217" t="s">
        <v>129</v>
      </c>
      <c r="AU127" s="217" t="s">
        <v>82</v>
      </c>
      <c r="AY127" s="18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80</v>
      </c>
      <c r="BK127" s="218">
        <f>ROUND(I127*H127,2)</f>
        <v>0</v>
      </c>
      <c r="BL127" s="18" t="s">
        <v>361</v>
      </c>
      <c r="BM127" s="217" t="s">
        <v>800</v>
      </c>
    </row>
    <row r="128" s="2" customFormat="1">
      <c r="A128" s="39"/>
      <c r="B128" s="40"/>
      <c r="C128" s="41"/>
      <c r="D128" s="219" t="s">
        <v>136</v>
      </c>
      <c r="E128" s="41"/>
      <c r="F128" s="220" t="s">
        <v>798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82</v>
      </c>
    </row>
    <row r="129" s="2" customFormat="1">
      <c r="A129" s="39"/>
      <c r="B129" s="40"/>
      <c r="C129" s="41"/>
      <c r="D129" s="278" t="s">
        <v>387</v>
      </c>
      <c r="E129" s="41"/>
      <c r="F129" s="279" t="s">
        <v>801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387</v>
      </c>
      <c r="AU129" s="18" t="s">
        <v>82</v>
      </c>
    </row>
    <row r="130" s="2" customFormat="1" ht="16.5" customHeight="1">
      <c r="A130" s="39"/>
      <c r="B130" s="40"/>
      <c r="C130" s="206" t="s">
        <v>191</v>
      </c>
      <c r="D130" s="206" t="s">
        <v>129</v>
      </c>
      <c r="E130" s="207" t="s">
        <v>802</v>
      </c>
      <c r="F130" s="208" t="s">
        <v>803</v>
      </c>
      <c r="G130" s="209" t="s">
        <v>756</v>
      </c>
      <c r="H130" s="210">
        <v>1</v>
      </c>
      <c r="I130" s="211"/>
      <c r="J130" s="212">
        <f>ROUND(I130*H130,2)</f>
        <v>0</v>
      </c>
      <c r="K130" s="208" t="s">
        <v>384</v>
      </c>
      <c r="L130" s="45"/>
      <c r="M130" s="213" t="s">
        <v>19</v>
      </c>
      <c r="N130" s="214" t="s">
        <v>44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361</v>
      </c>
      <c r="AT130" s="217" t="s">
        <v>129</v>
      </c>
      <c r="AU130" s="217" t="s">
        <v>82</v>
      </c>
      <c r="AY130" s="18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80</v>
      </c>
      <c r="BK130" s="218">
        <f>ROUND(I130*H130,2)</f>
        <v>0</v>
      </c>
      <c r="BL130" s="18" t="s">
        <v>361</v>
      </c>
      <c r="BM130" s="217" t="s">
        <v>804</v>
      </c>
    </row>
    <row r="131" s="2" customFormat="1">
      <c r="A131" s="39"/>
      <c r="B131" s="40"/>
      <c r="C131" s="41"/>
      <c r="D131" s="219" t="s">
        <v>136</v>
      </c>
      <c r="E131" s="41"/>
      <c r="F131" s="220" t="s">
        <v>803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82</v>
      </c>
    </row>
    <row r="132" s="2" customFormat="1">
      <c r="A132" s="39"/>
      <c r="B132" s="40"/>
      <c r="C132" s="41"/>
      <c r="D132" s="278" t="s">
        <v>387</v>
      </c>
      <c r="E132" s="41"/>
      <c r="F132" s="279" t="s">
        <v>805</v>
      </c>
      <c r="G132" s="41"/>
      <c r="H132" s="41"/>
      <c r="I132" s="221"/>
      <c r="J132" s="41"/>
      <c r="K132" s="41"/>
      <c r="L132" s="45"/>
      <c r="M132" s="280"/>
      <c r="N132" s="281"/>
      <c r="O132" s="282"/>
      <c r="P132" s="282"/>
      <c r="Q132" s="282"/>
      <c r="R132" s="282"/>
      <c r="S132" s="282"/>
      <c r="T132" s="28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387</v>
      </c>
      <c r="AU132" s="18" t="s">
        <v>82</v>
      </c>
    </row>
    <row r="133" s="2" customFormat="1" ht="6.96" customHeight="1">
      <c r="A133" s="39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CU8cmswnpD9C3Yt3SikZtM0ySun4292qu2Zaq2+FW46k9BHtxKryxiBx/LwXYcfb1ftDWIPAW+Gd30sc3Gn0vw==" hashValue="MUJoKPrSkbjL0VGvRtDVO/fMXI6w1z57/xk7WH0laq0L8iBZ2DnWz+iVLNxSWcTrZFs2GUgivo2sEHqw/c1giQ==" algorithmName="SHA-512" password="CC35"/>
  <autoFilter ref="C91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8" r:id="rId1" display="https://podminky.urs.cz/item/CS_URS_2022_02/012103000"/>
    <hyperlink ref="F101" r:id="rId2" display="https://podminky.urs.cz/item/CS_URS_2022_02/012203000"/>
    <hyperlink ref="F104" r:id="rId3" display="https://podminky.urs.cz/item/CS_URS_2022_02/013254000"/>
    <hyperlink ref="F108" r:id="rId4" display="https://podminky.urs.cz/item/CS_URS_2022_02/022002000"/>
    <hyperlink ref="F112" r:id="rId5" display="https://podminky.urs.cz/item/CS_URS_2022_02/030001000"/>
    <hyperlink ref="F115" r:id="rId6" display="https://podminky.urs.cz/item/CS_URS_2022_02/034603000"/>
    <hyperlink ref="F119" r:id="rId7" display="https://podminky.urs.cz/item/CS_URS_2022_02/039203000"/>
    <hyperlink ref="F123" r:id="rId8" display="https://podminky.urs.cz/item/CS_URS_2022_02/060001000"/>
    <hyperlink ref="F129" r:id="rId9" display="https://podminky.urs.cz/item/CS_URS_2022_02/070001000"/>
    <hyperlink ref="F132" r:id="rId10" display="https://podminky.urs.cz/item/CS_URS_2022_02/072103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806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807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808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809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810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811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812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813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814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815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816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79</v>
      </c>
      <c r="F18" s="295" t="s">
        <v>817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818</v>
      </c>
      <c r="F19" s="295" t="s">
        <v>819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820</v>
      </c>
      <c r="F20" s="295" t="s">
        <v>821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89</v>
      </c>
      <c r="F21" s="295" t="s">
        <v>88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312</v>
      </c>
      <c r="F22" s="295" t="s">
        <v>313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85</v>
      </c>
      <c r="F23" s="295" t="s">
        <v>822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823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824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825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826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827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828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829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830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831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114</v>
      </c>
      <c r="F36" s="295"/>
      <c r="G36" s="295" t="s">
        <v>832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833</v>
      </c>
      <c r="F37" s="295"/>
      <c r="G37" s="295" t="s">
        <v>834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54</v>
      </c>
      <c r="F38" s="295"/>
      <c r="G38" s="295" t="s">
        <v>835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55</v>
      </c>
      <c r="F39" s="295"/>
      <c r="G39" s="295" t="s">
        <v>836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115</v>
      </c>
      <c r="F40" s="295"/>
      <c r="G40" s="295" t="s">
        <v>837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116</v>
      </c>
      <c r="F41" s="295"/>
      <c r="G41" s="295" t="s">
        <v>838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839</v>
      </c>
      <c r="F42" s="295"/>
      <c r="G42" s="295" t="s">
        <v>840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841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842</v>
      </c>
      <c r="F44" s="295"/>
      <c r="G44" s="295" t="s">
        <v>843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118</v>
      </c>
      <c r="F45" s="295"/>
      <c r="G45" s="295" t="s">
        <v>844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845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846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847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848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849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850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851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852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853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854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855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856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857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858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859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860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861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862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863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864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865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866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867</v>
      </c>
      <c r="D76" s="313"/>
      <c r="E76" s="313"/>
      <c r="F76" s="313" t="s">
        <v>868</v>
      </c>
      <c r="G76" s="314"/>
      <c r="H76" s="313" t="s">
        <v>55</v>
      </c>
      <c r="I76" s="313" t="s">
        <v>58</v>
      </c>
      <c r="J76" s="313" t="s">
        <v>869</v>
      </c>
      <c r="K76" s="312"/>
    </row>
    <row r="77" s="1" customFormat="1" ht="17.25" customHeight="1">
      <c r="B77" s="310"/>
      <c r="C77" s="315" t="s">
        <v>870</v>
      </c>
      <c r="D77" s="315"/>
      <c r="E77" s="315"/>
      <c r="F77" s="316" t="s">
        <v>871</v>
      </c>
      <c r="G77" s="317"/>
      <c r="H77" s="315"/>
      <c r="I77" s="315"/>
      <c r="J77" s="315" t="s">
        <v>872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54</v>
      </c>
      <c r="D79" s="320"/>
      <c r="E79" s="320"/>
      <c r="F79" s="321" t="s">
        <v>873</v>
      </c>
      <c r="G79" s="322"/>
      <c r="H79" s="298" t="s">
        <v>874</v>
      </c>
      <c r="I79" s="298" t="s">
        <v>875</v>
      </c>
      <c r="J79" s="298">
        <v>20</v>
      </c>
      <c r="K79" s="312"/>
    </row>
    <row r="80" s="1" customFormat="1" ht="15" customHeight="1">
      <c r="B80" s="310"/>
      <c r="C80" s="298" t="s">
        <v>876</v>
      </c>
      <c r="D80" s="298"/>
      <c r="E80" s="298"/>
      <c r="F80" s="321" t="s">
        <v>873</v>
      </c>
      <c r="G80" s="322"/>
      <c r="H80" s="298" t="s">
        <v>877</v>
      </c>
      <c r="I80" s="298" t="s">
        <v>875</v>
      </c>
      <c r="J80" s="298">
        <v>120</v>
      </c>
      <c r="K80" s="312"/>
    </row>
    <row r="81" s="1" customFormat="1" ht="15" customHeight="1">
      <c r="B81" s="323"/>
      <c r="C81" s="298" t="s">
        <v>878</v>
      </c>
      <c r="D81" s="298"/>
      <c r="E81" s="298"/>
      <c r="F81" s="321" t="s">
        <v>879</v>
      </c>
      <c r="G81" s="322"/>
      <c r="H81" s="298" t="s">
        <v>880</v>
      </c>
      <c r="I81" s="298" t="s">
        <v>875</v>
      </c>
      <c r="J81" s="298">
        <v>50</v>
      </c>
      <c r="K81" s="312"/>
    </row>
    <row r="82" s="1" customFormat="1" ht="15" customHeight="1">
      <c r="B82" s="323"/>
      <c r="C82" s="298" t="s">
        <v>881</v>
      </c>
      <c r="D82" s="298"/>
      <c r="E82" s="298"/>
      <c r="F82" s="321" t="s">
        <v>873</v>
      </c>
      <c r="G82" s="322"/>
      <c r="H82" s="298" t="s">
        <v>882</v>
      </c>
      <c r="I82" s="298" t="s">
        <v>883</v>
      </c>
      <c r="J82" s="298"/>
      <c r="K82" s="312"/>
    </row>
    <row r="83" s="1" customFormat="1" ht="15" customHeight="1">
      <c r="B83" s="323"/>
      <c r="C83" s="324" t="s">
        <v>884</v>
      </c>
      <c r="D83" s="324"/>
      <c r="E83" s="324"/>
      <c r="F83" s="325" t="s">
        <v>879</v>
      </c>
      <c r="G83" s="324"/>
      <c r="H83" s="324" t="s">
        <v>885</v>
      </c>
      <c r="I83" s="324" t="s">
        <v>875</v>
      </c>
      <c r="J83" s="324">
        <v>15</v>
      </c>
      <c r="K83" s="312"/>
    </row>
    <row r="84" s="1" customFormat="1" ht="15" customHeight="1">
      <c r="B84" s="323"/>
      <c r="C84" s="324" t="s">
        <v>886</v>
      </c>
      <c r="D84" s="324"/>
      <c r="E84" s="324"/>
      <c r="F84" s="325" t="s">
        <v>879</v>
      </c>
      <c r="G84" s="324"/>
      <c r="H84" s="324" t="s">
        <v>887</v>
      </c>
      <c r="I84" s="324" t="s">
        <v>875</v>
      </c>
      <c r="J84" s="324">
        <v>15</v>
      </c>
      <c r="K84" s="312"/>
    </row>
    <row r="85" s="1" customFormat="1" ht="15" customHeight="1">
      <c r="B85" s="323"/>
      <c r="C85" s="324" t="s">
        <v>888</v>
      </c>
      <c r="D85" s="324"/>
      <c r="E85" s="324"/>
      <c r="F85" s="325" t="s">
        <v>879</v>
      </c>
      <c r="G85" s="324"/>
      <c r="H85" s="324" t="s">
        <v>889</v>
      </c>
      <c r="I85" s="324" t="s">
        <v>875</v>
      </c>
      <c r="J85" s="324">
        <v>20</v>
      </c>
      <c r="K85" s="312"/>
    </row>
    <row r="86" s="1" customFormat="1" ht="15" customHeight="1">
      <c r="B86" s="323"/>
      <c r="C86" s="324" t="s">
        <v>890</v>
      </c>
      <c r="D86" s="324"/>
      <c r="E86" s="324"/>
      <c r="F86" s="325" t="s">
        <v>879</v>
      </c>
      <c r="G86" s="324"/>
      <c r="H86" s="324" t="s">
        <v>891</v>
      </c>
      <c r="I86" s="324" t="s">
        <v>875</v>
      </c>
      <c r="J86" s="324">
        <v>20</v>
      </c>
      <c r="K86" s="312"/>
    </row>
    <row r="87" s="1" customFormat="1" ht="15" customHeight="1">
      <c r="B87" s="323"/>
      <c r="C87" s="298" t="s">
        <v>892</v>
      </c>
      <c r="D87" s="298"/>
      <c r="E87" s="298"/>
      <c r="F87" s="321" t="s">
        <v>879</v>
      </c>
      <c r="G87" s="322"/>
      <c r="H87" s="298" t="s">
        <v>893</v>
      </c>
      <c r="I87" s="298" t="s">
        <v>875</v>
      </c>
      <c r="J87" s="298">
        <v>50</v>
      </c>
      <c r="K87" s="312"/>
    </row>
    <row r="88" s="1" customFormat="1" ht="15" customHeight="1">
      <c r="B88" s="323"/>
      <c r="C88" s="298" t="s">
        <v>894</v>
      </c>
      <c r="D88" s="298"/>
      <c r="E88" s="298"/>
      <c r="F88" s="321" t="s">
        <v>879</v>
      </c>
      <c r="G88" s="322"/>
      <c r="H88" s="298" t="s">
        <v>895</v>
      </c>
      <c r="I88" s="298" t="s">
        <v>875</v>
      </c>
      <c r="J88" s="298">
        <v>20</v>
      </c>
      <c r="K88" s="312"/>
    </row>
    <row r="89" s="1" customFormat="1" ht="15" customHeight="1">
      <c r="B89" s="323"/>
      <c r="C89" s="298" t="s">
        <v>896</v>
      </c>
      <c r="D89" s="298"/>
      <c r="E89" s="298"/>
      <c r="F89" s="321" t="s">
        <v>879</v>
      </c>
      <c r="G89" s="322"/>
      <c r="H89" s="298" t="s">
        <v>897</v>
      </c>
      <c r="I89" s="298" t="s">
        <v>875</v>
      </c>
      <c r="J89" s="298">
        <v>20</v>
      </c>
      <c r="K89" s="312"/>
    </row>
    <row r="90" s="1" customFormat="1" ht="15" customHeight="1">
      <c r="B90" s="323"/>
      <c r="C90" s="298" t="s">
        <v>898</v>
      </c>
      <c r="D90" s="298"/>
      <c r="E90" s="298"/>
      <c r="F90" s="321" t="s">
        <v>879</v>
      </c>
      <c r="G90" s="322"/>
      <c r="H90" s="298" t="s">
        <v>899</v>
      </c>
      <c r="I90" s="298" t="s">
        <v>875</v>
      </c>
      <c r="J90" s="298">
        <v>50</v>
      </c>
      <c r="K90" s="312"/>
    </row>
    <row r="91" s="1" customFormat="1" ht="15" customHeight="1">
      <c r="B91" s="323"/>
      <c r="C91" s="298" t="s">
        <v>900</v>
      </c>
      <c r="D91" s="298"/>
      <c r="E91" s="298"/>
      <c r="F91" s="321" t="s">
        <v>879</v>
      </c>
      <c r="G91" s="322"/>
      <c r="H91" s="298" t="s">
        <v>900</v>
      </c>
      <c r="I91" s="298" t="s">
        <v>875</v>
      </c>
      <c r="J91" s="298">
        <v>50</v>
      </c>
      <c r="K91" s="312"/>
    </row>
    <row r="92" s="1" customFormat="1" ht="15" customHeight="1">
      <c r="B92" s="323"/>
      <c r="C92" s="298" t="s">
        <v>901</v>
      </c>
      <c r="D92" s="298"/>
      <c r="E92" s="298"/>
      <c r="F92" s="321" t="s">
        <v>879</v>
      </c>
      <c r="G92" s="322"/>
      <c r="H92" s="298" t="s">
        <v>902</v>
      </c>
      <c r="I92" s="298" t="s">
        <v>875</v>
      </c>
      <c r="J92" s="298">
        <v>255</v>
      </c>
      <c r="K92" s="312"/>
    </row>
    <row r="93" s="1" customFormat="1" ht="15" customHeight="1">
      <c r="B93" s="323"/>
      <c r="C93" s="298" t="s">
        <v>903</v>
      </c>
      <c r="D93" s="298"/>
      <c r="E93" s="298"/>
      <c r="F93" s="321" t="s">
        <v>873</v>
      </c>
      <c r="G93" s="322"/>
      <c r="H93" s="298" t="s">
        <v>904</v>
      </c>
      <c r="I93" s="298" t="s">
        <v>905</v>
      </c>
      <c r="J93" s="298"/>
      <c r="K93" s="312"/>
    </row>
    <row r="94" s="1" customFormat="1" ht="15" customHeight="1">
      <c r="B94" s="323"/>
      <c r="C94" s="298" t="s">
        <v>906</v>
      </c>
      <c r="D94" s="298"/>
      <c r="E94" s="298"/>
      <c r="F94" s="321" t="s">
        <v>873</v>
      </c>
      <c r="G94" s="322"/>
      <c r="H94" s="298" t="s">
        <v>907</v>
      </c>
      <c r="I94" s="298" t="s">
        <v>908</v>
      </c>
      <c r="J94" s="298"/>
      <c r="K94" s="312"/>
    </row>
    <row r="95" s="1" customFormat="1" ht="15" customHeight="1">
      <c r="B95" s="323"/>
      <c r="C95" s="298" t="s">
        <v>909</v>
      </c>
      <c r="D95" s="298"/>
      <c r="E95" s="298"/>
      <c r="F95" s="321" t="s">
        <v>873</v>
      </c>
      <c r="G95" s="322"/>
      <c r="H95" s="298" t="s">
        <v>909</v>
      </c>
      <c r="I95" s="298" t="s">
        <v>908</v>
      </c>
      <c r="J95" s="298"/>
      <c r="K95" s="312"/>
    </row>
    <row r="96" s="1" customFormat="1" ht="15" customHeight="1">
      <c r="B96" s="323"/>
      <c r="C96" s="298" t="s">
        <v>39</v>
      </c>
      <c r="D96" s="298"/>
      <c r="E96" s="298"/>
      <c r="F96" s="321" t="s">
        <v>873</v>
      </c>
      <c r="G96" s="322"/>
      <c r="H96" s="298" t="s">
        <v>910</v>
      </c>
      <c r="I96" s="298" t="s">
        <v>908</v>
      </c>
      <c r="J96" s="298"/>
      <c r="K96" s="312"/>
    </row>
    <row r="97" s="1" customFormat="1" ht="15" customHeight="1">
      <c r="B97" s="323"/>
      <c r="C97" s="298" t="s">
        <v>49</v>
      </c>
      <c r="D97" s="298"/>
      <c r="E97" s="298"/>
      <c r="F97" s="321" t="s">
        <v>873</v>
      </c>
      <c r="G97" s="322"/>
      <c r="H97" s="298" t="s">
        <v>911</v>
      </c>
      <c r="I97" s="298" t="s">
        <v>908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912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867</v>
      </c>
      <c r="D103" s="313"/>
      <c r="E103" s="313"/>
      <c r="F103" s="313" t="s">
        <v>868</v>
      </c>
      <c r="G103" s="314"/>
      <c r="H103" s="313" t="s">
        <v>55</v>
      </c>
      <c r="I103" s="313" t="s">
        <v>58</v>
      </c>
      <c r="J103" s="313" t="s">
        <v>869</v>
      </c>
      <c r="K103" s="312"/>
    </row>
    <row r="104" s="1" customFormat="1" ht="17.25" customHeight="1">
      <c r="B104" s="310"/>
      <c r="C104" s="315" t="s">
        <v>870</v>
      </c>
      <c r="D104" s="315"/>
      <c r="E104" s="315"/>
      <c r="F104" s="316" t="s">
        <v>871</v>
      </c>
      <c r="G104" s="317"/>
      <c r="H104" s="315"/>
      <c r="I104" s="315"/>
      <c r="J104" s="315" t="s">
        <v>872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54</v>
      </c>
      <c r="D106" s="320"/>
      <c r="E106" s="320"/>
      <c r="F106" s="321" t="s">
        <v>873</v>
      </c>
      <c r="G106" s="298"/>
      <c r="H106" s="298" t="s">
        <v>913</v>
      </c>
      <c r="I106" s="298" t="s">
        <v>875</v>
      </c>
      <c r="J106" s="298">
        <v>20</v>
      </c>
      <c r="K106" s="312"/>
    </row>
    <row r="107" s="1" customFormat="1" ht="15" customHeight="1">
      <c r="B107" s="310"/>
      <c r="C107" s="298" t="s">
        <v>876</v>
      </c>
      <c r="D107" s="298"/>
      <c r="E107" s="298"/>
      <c r="F107" s="321" t="s">
        <v>873</v>
      </c>
      <c r="G107" s="298"/>
      <c r="H107" s="298" t="s">
        <v>913</v>
      </c>
      <c r="I107" s="298" t="s">
        <v>875</v>
      </c>
      <c r="J107" s="298">
        <v>120</v>
      </c>
      <c r="K107" s="312"/>
    </row>
    <row r="108" s="1" customFormat="1" ht="15" customHeight="1">
      <c r="B108" s="323"/>
      <c r="C108" s="298" t="s">
        <v>878</v>
      </c>
      <c r="D108" s="298"/>
      <c r="E108" s="298"/>
      <c r="F108" s="321" t="s">
        <v>879</v>
      </c>
      <c r="G108" s="298"/>
      <c r="H108" s="298" t="s">
        <v>913</v>
      </c>
      <c r="I108" s="298" t="s">
        <v>875</v>
      </c>
      <c r="J108" s="298">
        <v>50</v>
      </c>
      <c r="K108" s="312"/>
    </row>
    <row r="109" s="1" customFormat="1" ht="15" customHeight="1">
      <c r="B109" s="323"/>
      <c r="C109" s="298" t="s">
        <v>881</v>
      </c>
      <c r="D109" s="298"/>
      <c r="E109" s="298"/>
      <c r="F109" s="321" t="s">
        <v>873</v>
      </c>
      <c r="G109" s="298"/>
      <c r="H109" s="298" t="s">
        <v>913</v>
      </c>
      <c r="I109" s="298" t="s">
        <v>883</v>
      </c>
      <c r="J109" s="298"/>
      <c r="K109" s="312"/>
    </row>
    <row r="110" s="1" customFormat="1" ht="15" customHeight="1">
      <c r="B110" s="323"/>
      <c r="C110" s="298" t="s">
        <v>892</v>
      </c>
      <c r="D110" s="298"/>
      <c r="E110" s="298"/>
      <c r="F110" s="321" t="s">
        <v>879</v>
      </c>
      <c r="G110" s="298"/>
      <c r="H110" s="298" t="s">
        <v>913</v>
      </c>
      <c r="I110" s="298" t="s">
        <v>875</v>
      </c>
      <c r="J110" s="298">
        <v>50</v>
      </c>
      <c r="K110" s="312"/>
    </row>
    <row r="111" s="1" customFormat="1" ht="15" customHeight="1">
      <c r="B111" s="323"/>
      <c r="C111" s="298" t="s">
        <v>900</v>
      </c>
      <c r="D111" s="298"/>
      <c r="E111" s="298"/>
      <c r="F111" s="321" t="s">
        <v>879</v>
      </c>
      <c r="G111" s="298"/>
      <c r="H111" s="298" t="s">
        <v>913</v>
      </c>
      <c r="I111" s="298" t="s">
        <v>875</v>
      </c>
      <c r="J111" s="298">
        <v>50</v>
      </c>
      <c r="K111" s="312"/>
    </row>
    <row r="112" s="1" customFormat="1" ht="15" customHeight="1">
      <c r="B112" s="323"/>
      <c r="C112" s="298" t="s">
        <v>898</v>
      </c>
      <c r="D112" s="298"/>
      <c r="E112" s="298"/>
      <c r="F112" s="321" t="s">
        <v>879</v>
      </c>
      <c r="G112" s="298"/>
      <c r="H112" s="298" t="s">
        <v>913</v>
      </c>
      <c r="I112" s="298" t="s">
        <v>875</v>
      </c>
      <c r="J112" s="298">
        <v>50</v>
      </c>
      <c r="K112" s="312"/>
    </row>
    <row r="113" s="1" customFormat="1" ht="15" customHeight="1">
      <c r="B113" s="323"/>
      <c r="C113" s="298" t="s">
        <v>54</v>
      </c>
      <c r="D113" s="298"/>
      <c r="E113" s="298"/>
      <c r="F113" s="321" t="s">
        <v>873</v>
      </c>
      <c r="G113" s="298"/>
      <c r="H113" s="298" t="s">
        <v>914</v>
      </c>
      <c r="I113" s="298" t="s">
        <v>875</v>
      </c>
      <c r="J113" s="298">
        <v>20</v>
      </c>
      <c r="K113" s="312"/>
    </row>
    <row r="114" s="1" customFormat="1" ht="15" customHeight="1">
      <c r="B114" s="323"/>
      <c r="C114" s="298" t="s">
        <v>915</v>
      </c>
      <c r="D114" s="298"/>
      <c r="E114" s="298"/>
      <c r="F114" s="321" t="s">
        <v>873</v>
      </c>
      <c r="G114" s="298"/>
      <c r="H114" s="298" t="s">
        <v>916</v>
      </c>
      <c r="I114" s="298" t="s">
        <v>875</v>
      </c>
      <c r="J114" s="298">
        <v>120</v>
      </c>
      <c r="K114" s="312"/>
    </row>
    <row r="115" s="1" customFormat="1" ht="15" customHeight="1">
      <c r="B115" s="323"/>
      <c r="C115" s="298" t="s">
        <v>39</v>
      </c>
      <c r="D115" s="298"/>
      <c r="E115" s="298"/>
      <c r="F115" s="321" t="s">
        <v>873</v>
      </c>
      <c r="G115" s="298"/>
      <c r="H115" s="298" t="s">
        <v>917</v>
      </c>
      <c r="I115" s="298" t="s">
        <v>908</v>
      </c>
      <c r="J115" s="298"/>
      <c r="K115" s="312"/>
    </row>
    <row r="116" s="1" customFormat="1" ht="15" customHeight="1">
      <c r="B116" s="323"/>
      <c r="C116" s="298" t="s">
        <v>49</v>
      </c>
      <c r="D116" s="298"/>
      <c r="E116" s="298"/>
      <c r="F116" s="321" t="s">
        <v>873</v>
      </c>
      <c r="G116" s="298"/>
      <c r="H116" s="298" t="s">
        <v>918</v>
      </c>
      <c r="I116" s="298" t="s">
        <v>908</v>
      </c>
      <c r="J116" s="298"/>
      <c r="K116" s="312"/>
    </row>
    <row r="117" s="1" customFormat="1" ht="15" customHeight="1">
      <c r="B117" s="323"/>
      <c r="C117" s="298" t="s">
        <v>58</v>
      </c>
      <c r="D117" s="298"/>
      <c r="E117" s="298"/>
      <c r="F117" s="321" t="s">
        <v>873</v>
      </c>
      <c r="G117" s="298"/>
      <c r="H117" s="298" t="s">
        <v>919</v>
      </c>
      <c r="I117" s="298" t="s">
        <v>920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921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867</v>
      </c>
      <c r="D123" s="313"/>
      <c r="E123" s="313"/>
      <c r="F123" s="313" t="s">
        <v>868</v>
      </c>
      <c r="G123" s="314"/>
      <c r="H123" s="313" t="s">
        <v>55</v>
      </c>
      <c r="I123" s="313" t="s">
        <v>58</v>
      </c>
      <c r="J123" s="313" t="s">
        <v>869</v>
      </c>
      <c r="K123" s="342"/>
    </row>
    <row r="124" s="1" customFormat="1" ht="17.25" customHeight="1">
      <c r="B124" s="341"/>
      <c r="C124" s="315" t="s">
        <v>870</v>
      </c>
      <c r="D124" s="315"/>
      <c r="E124" s="315"/>
      <c r="F124" s="316" t="s">
        <v>871</v>
      </c>
      <c r="G124" s="317"/>
      <c r="H124" s="315"/>
      <c r="I124" s="315"/>
      <c r="J124" s="315" t="s">
        <v>872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876</v>
      </c>
      <c r="D126" s="320"/>
      <c r="E126" s="320"/>
      <c r="F126" s="321" t="s">
        <v>873</v>
      </c>
      <c r="G126" s="298"/>
      <c r="H126" s="298" t="s">
        <v>913</v>
      </c>
      <c r="I126" s="298" t="s">
        <v>875</v>
      </c>
      <c r="J126" s="298">
        <v>120</v>
      </c>
      <c r="K126" s="346"/>
    </row>
    <row r="127" s="1" customFormat="1" ht="15" customHeight="1">
      <c r="B127" s="343"/>
      <c r="C127" s="298" t="s">
        <v>922</v>
      </c>
      <c r="D127" s="298"/>
      <c r="E127" s="298"/>
      <c r="F127" s="321" t="s">
        <v>873</v>
      </c>
      <c r="G127" s="298"/>
      <c r="H127" s="298" t="s">
        <v>923</v>
      </c>
      <c r="I127" s="298" t="s">
        <v>875</v>
      </c>
      <c r="J127" s="298" t="s">
        <v>924</v>
      </c>
      <c r="K127" s="346"/>
    </row>
    <row r="128" s="1" customFormat="1" ht="15" customHeight="1">
      <c r="B128" s="343"/>
      <c r="C128" s="298" t="s">
        <v>85</v>
      </c>
      <c r="D128" s="298"/>
      <c r="E128" s="298"/>
      <c r="F128" s="321" t="s">
        <v>873</v>
      </c>
      <c r="G128" s="298"/>
      <c r="H128" s="298" t="s">
        <v>925</v>
      </c>
      <c r="I128" s="298" t="s">
        <v>875</v>
      </c>
      <c r="J128" s="298" t="s">
        <v>924</v>
      </c>
      <c r="K128" s="346"/>
    </row>
    <row r="129" s="1" customFormat="1" ht="15" customHeight="1">
      <c r="B129" s="343"/>
      <c r="C129" s="298" t="s">
        <v>884</v>
      </c>
      <c r="D129" s="298"/>
      <c r="E129" s="298"/>
      <c r="F129" s="321" t="s">
        <v>879</v>
      </c>
      <c r="G129" s="298"/>
      <c r="H129" s="298" t="s">
        <v>885</v>
      </c>
      <c r="I129" s="298" t="s">
        <v>875</v>
      </c>
      <c r="J129" s="298">
        <v>15</v>
      </c>
      <c r="K129" s="346"/>
    </row>
    <row r="130" s="1" customFormat="1" ht="15" customHeight="1">
      <c r="B130" s="343"/>
      <c r="C130" s="324" t="s">
        <v>886</v>
      </c>
      <c r="D130" s="324"/>
      <c r="E130" s="324"/>
      <c r="F130" s="325" t="s">
        <v>879</v>
      </c>
      <c r="G130" s="324"/>
      <c r="H130" s="324" t="s">
        <v>887</v>
      </c>
      <c r="I130" s="324" t="s">
        <v>875</v>
      </c>
      <c r="J130" s="324">
        <v>15</v>
      </c>
      <c r="K130" s="346"/>
    </row>
    <row r="131" s="1" customFormat="1" ht="15" customHeight="1">
      <c r="B131" s="343"/>
      <c r="C131" s="324" t="s">
        <v>888</v>
      </c>
      <c r="D131" s="324"/>
      <c r="E131" s="324"/>
      <c r="F131" s="325" t="s">
        <v>879</v>
      </c>
      <c r="G131" s="324"/>
      <c r="H131" s="324" t="s">
        <v>889</v>
      </c>
      <c r="I131" s="324" t="s">
        <v>875</v>
      </c>
      <c r="J131" s="324">
        <v>20</v>
      </c>
      <c r="K131" s="346"/>
    </row>
    <row r="132" s="1" customFormat="1" ht="15" customHeight="1">
      <c r="B132" s="343"/>
      <c r="C132" s="324" t="s">
        <v>890</v>
      </c>
      <c r="D132" s="324"/>
      <c r="E132" s="324"/>
      <c r="F132" s="325" t="s">
        <v>879</v>
      </c>
      <c r="G132" s="324"/>
      <c r="H132" s="324" t="s">
        <v>891</v>
      </c>
      <c r="I132" s="324" t="s">
        <v>875</v>
      </c>
      <c r="J132" s="324">
        <v>20</v>
      </c>
      <c r="K132" s="346"/>
    </row>
    <row r="133" s="1" customFormat="1" ht="15" customHeight="1">
      <c r="B133" s="343"/>
      <c r="C133" s="298" t="s">
        <v>878</v>
      </c>
      <c r="D133" s="298"/>
      <c r="E133" s="298"/>
      <c r="F133" s="321" t="s">
        <v>879</v>
      </c>
      <c r="G133" s="298"/>
      <c r="H133" s="298" t="s">
        <v>913</v>
      </c>
      <c r="I133" s="298" t="s">
        <v>875</v>
      </c>
      <c r="J133" s="298">
        <v>50</v>
      </c>
      <c r="K133" s="346"/>
    </row>
    <row r="134" s="1" customFormat="1" ht="15" customHeight="1">
      <c r="B134" s="343"/>
      <c r="C134" s="298" t="s">
        <v>892</v>
      </c>
      <c r="D134" s="298"/>
      <c r="E134" s="298"/>
      <c r="F134" s="321" t="s">
        <v>879</v>
      </c>
      <c r="G134" s="298"/>
      <c r="H134" s="298" t="s">
        <v>913</v>
      </c>
      <c r="I134" s="298" t="s">
        <v>875</v>
      </c>
      <c r="J134" s="298">
        <v>50</v>
      </c>
      <c r="K134" s="346"/>
    </row>
    <row r="135" s="1" customFormat="1" ht="15" customHeight="1">
      <c r="B135" s="343"/>
      <c r="C135" s="298" t="s">
        <v>898</v>
      </c>
      <c r="D135" s="298"/>
      <c r="E135" s="298"/>
      <c r="F135" s="321" t="s">
        <v>879</v>
      </c>
      <c r="G135" s="298"/>
      <c r="H135" s="298" t="s">
        <v>913</v>
      </c>
      <c r="I135" s="298" t="s">
        <v>875</v>
      </c>
      <c r="J135" s="298">
        <v>50</v>
      </c>
      <c r="K135" s="346"/>
    </row>
    <row r="136" s="1" customFormat="1" ht="15" customHeight="1">
      <c r="B136" s="343"/>
      <c r="C136" s="298" t="s">
        <v>900</v>
      </c>
      <c r="D136" s="298"/>
      <c r="E136" s="298"/>
      <c r="F136" s="321" t="s">
        <v>879</v>
      </c>
      <c r="G136" s="298"/>
      <c r="H136" s="298" t="s">
        <v>913</v>
      </c>
      <c r="I136" s="298" t="s">
        <v>875</v>
      </c>
      <c r="J136" s="298">
        <v>50</v>
      </c>
      <c r="K136" s="346"/>
    </row>
    <row r="137" s="1" customFormat="1" ht="15" customHeight="1">
      <c r="B137" s="343"/>
      <c r="C137" s="298" t="s">
        <v>901</v>
      </c>
      <c r="D137" s="298"/>
      <c r="E137" s="298"/>
      <c r="F137" s="321" t="s">
        <v>879</v>
      </c>
      <c r="G137" s="298"/>
      <c r="H137" s="298" t="s">
        <v>926</v>
      </c>
      <c r="I137" s="298" t="s">
        <v>875</v>
      </c>
      <c r="J137" s="298">
        <v>255</v>
      </c>
      <c r="K137" s="346"/>
    </row>
    <row r="138" s="1" customFormat="1" ht="15" customHeight="1">
      <c r="B138" s="343"/>
      <c r="C138" s="298" t="s">
        <v>903</v>
      </c>
      <c r="D138" s="298"/>
      <c r="E138" s="298"/>
      <c r="F138" s="321" t="s">
        <v>873</v>
      </c>
      <c r="G138" s="298"/>
      <c r="H138" s="298" t="s">
        <v>927</v>
      </c>
      <c r="I138" s="298" t="s">
        <v>905</v>
      </c>
      <c r="J138" s="298"/>
      <c r="K138" s="346"/>
    </row>
    <row r="139" s="1" customFormat="1" ht="15" customHeight="1">
      <c r="B139" s="343"/>
      <c r="C139" s="298" t="s">
        <v>906</v>
      </c>
      <c r="D139" s="298"/>
      <c r="E139" s="298"/>
      <c r="F139" s="321" t="s">
        <v>873</v>
      </c>
      <c r="G139" s="298"/>
      <c r="H139" s="298" t="s">
        <v>928</v>
      </c>
      <c r="I139" s="298" t="s">
        <v>908</v>
      </c>
      <c r="J139" s="298"/>
      <c r="K139" s="346"/>
    </row>
    <row r="140" s="1" customFormat="1" ht="15" customHeight="1">
      <c r="B140" s="343"/>
      <c r="C140" s="298" t="s">
        <v>909</v>
      </c>
      <c r="D140" s="298"/>
      <c r="E140" s="298"/>
      <c r="F140" s="321" t="s">
        <v>873</v>
      </c>
      <c r="G140" s="298"/>
      <c r="H140" s="298" t="s">
        <v>909</v>
      </c>
      <c r="I140" s="298" t="s">
        <v>908</v>
      </c>
      <c r="J140" s="298"/>
      <c r="K140" s="346"/>
    </row>
    <row r="141" s="1" customFormat="1" ht="15" customHeight="1">
      <c r="B141" s="343"/>
      <c r="C141" s="298" t="s">
        <v>39</v>
      </c>
      <c r="D141" s="298"/>
      <c r="E141" s="298"/>
      <c r="F141" s="321" t="s">
        <v>873</v>
      </c>
      <c r="G141" s="298"/>
      <c r="H141" s="298" t="s">
        <v>929</v>
      </c>
      <c r="I141" s="298" t="s">
        <v>908</v>
      </c>
      <c r="J141" s="298"/>
      <c r="K141" s="346"/>
    </row>
    <row r="142" s="1" customFormat="1" ht="15" customHeight="1">
      <c r="B142" s="343"/>
      <c r="C142" s="298" t="s">
        <v>930</v>
      </c>
      <c r="D142" s="298"/>
      <c r="E142" s="298"/>
      <c r="F142" s="321" t="s">
        <v>873</v>
      </c>
      <c r="G142" s="298"/>
      <c r="H142" s="298" t="s">
        <v>931</v>
      </c>
      <c r="I142" s="298" t="s">
        <v>908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932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867</v>
      </c>
      <c r="D148" s="313"/>
      <c r="E148" s="313"/>
      <c r="F148" s="313" t="s">
        <v>868</v>
      </c>
      <c r="G148" s="314"/>
      <c r="H148" s="313" t="s">
        <v>55</v>
      </c>
      <c r="I148" s="313" t="s">
        <v>58</v>
      </c>
      <c r="J148" s="313" t="s">
        <v>869</v>
      </c>
      <c r="K148" s="312"/>
    </row>
    <row r="149" s="1" customFormat="1" ht="17.25" customHeight="1">
      <c r="B149" s="310"/>
      <c r="C149" s="315" t="s">
        <v>870</v>
      </c>
      <c r="D149" s="315"/>
      <c r="E149" s="315"/>
      <c r="F149" s="316" t="s">
        <v>871</v>
      </c>
      <c r="G149" s="317"/>
      <c r="H149" s="315"/>
      <c r="I149" s="315"/>
      <c r="J149" s="315" t="s">
        <v>872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876</v>
      </c>
      <c r="D151" s="298"/>
      <c r="E151" s="298"/>
      <c r="F151" s="351" t="s">
        <v>873</v>
      </c>
      <c r="G151" s="298"/>
      <c r="H151" s="350" t="s">
        <v>913</v>
      </c>
      <c r="I151" s="350" t="s">
        <v>875</v>
      </c>
      <c r="J151" s="350">
        <v>120</v>
      </c>
      <c r="K151" s="346"/>
    </row>
    <row r="152" s="1" customFormat="1" ht="15" customHeight="1">
      <c r="B152" s="323"/>
      <c r="C152" s="350" t="s">
        <v>922</v>
      </c>
      <c r="D152" s="298"/>
      <c r="E152" s="298"/>
      <c r="F152" s="351" t="s">
        <v>873</v>
      </c>
      <c r="G152" s="298"/>
      <c r="H152" s="350" t="s">
        <v>933</v>
      </c>
      <c r="I152" s="350" t="s">
        <v>875</v>
      </c>
      <c r="J152" s="350" t="s">
        <v>924</v>
      </c>
      <c r="K152" s="346"/>
    </row>
    <row r="153" s="1" customFormat="1" ht="15" customHeight="1">
      <c r="B153" s="323"/>
      <c r="C153" s="350" t="s">
        <v>85</v>
      </c>
      <c r="D153" s="298"/>
      <c r="E153" s="298"/>
      <c r="F153" s="351" t="s">
        <v>873</v>
      </c>
      <c r="G153" s="298"/>
      <c r="H153" s="350" t="s">
        <v>934</v>
      </c>
      <c r="I153" s="350" t="s">
        <v>875</v>
      </c>
      <c r="J153" s="350" t="s">
        <v>924</v>
      </c>
      <c r="K153" s="346"/>
    </row>
    <row r="154" s="1" customFormat="1" ht="15" customHeight="1">
      <c r="B154" s="323"/>
      <c r="C154" s="350" t="s">
        <v>878</v>
      </c>
      <c r="D154" s="298"/>
      <c r="E154" s="298"/>
      <c r="F154" s="351" t="s">
        <v>879</v>
      </c>
      <c r="G154" s="298"/>
      <c r="H154" s="350" t="s">
        <v>913</v>
      </c>
      <c r="I154" s="350" t="s">
        <v>875</v>
      </c>
      <c r="J154" s="350">
        <v>50</v>
      </c>
      <c r="K154" s="346"/>
    </row>
    <row r="155" s="1" customFormat="1" ht="15" customHeight="1">
      <c r="B155" s="323"/>
      <c r="C155" s="350" t="s">
        <v>881</v>
      </c>
      <c r="D155" s="298"/>
      <c r="E155" s="298"/>
      <c r="F155" s="351" t="s">
        <v>873</v>
      </c>
      <c r="G155" s="298"/>
      <c r="H155" s="350" t="s">
        <v>913</v>
      </c>
      <c r="I155" s="350" t="s">
        <v>883</v>
      </c>
      <c r="J155" s="350"/>
      <c r="K155" s="346"/>
    </row>
    <row r="156" s="1" customFormat="1" ht="15" customHeight="1">
      <c r="B156" s="323"/>
      <c r="C156" s="350" t="s">
        <v>892</v>
      </c>
      <c r="D156" s="298"/>
      <c r="E156" s="298"/>
      <c r="F156" s="351" t="s">
        <v>879</v>
      </c>
      <c r="G156" s="298"/>
      <c r="H156" s="350" t="s">
        <v>913</v>
      </c>
      <c r="I156" s="350" t="s">
        <v>875</v>
      </c>
      <c r="J156" s="350">
        <v>50</v>
      </c>
      <c r="K156" s="346"/>
    </row>
    <row r="157" s="1" customFormat="1" ht="15" customHeight="1">
      <c r="B157" s="323"/>
      <c r="C157" s="350" t="s">
        <v>900</v>
      </c>
      <c r="D157" s="298"/>
      <c r="E157" s="298"/>
      <c r="F157" s="351" t="s">
        <v>879</v>
      </c>
      <c r="G157" s="298"/>
      <c r="H157" s="350" t="s">
        <v>913</v>
      </c>
      <c r="I157" s="350" t="s">
        <v>875</v>
      </c>
      <c r="J157" s="350">
        <v>50</v>
      </c>
      <c r="K157" s="346"/>
    </row>
    <row r="158" s="1" customFormat="1" ht="15" customHeight="1">
      <c r="B158" s="323"/>
      <c r="C158" s="350" t="s">
        <v>898</v>
      </c>
      <c r="D158" s="298"/>
      <c r="E158" s="298"/>
      <c r="F158" s="351" t="s">
        <v>879</v>
      </c>
      <c r="G158" s="298"/>
      <c r="H158" s="350" t="s">
        <v>913</v>
      </c>
      <c r="I158" s="350" t="s">
        <v>875</v>
      </c>
      <c r="J158" s="350">
        <v>50</v>
      </c>
      <c r="K158" s="346"/>
    </row>
    <row r="159" s="1" customFormat="1" ht="15" customHeight="1">
      <c r="B159" s="323"/>
      <c r="C159" s="350" t="s">
        <v>108</v>
      </c>
      <c r="D159" s="298"/>
      <c r="E159" s="298"/>
      <c r="F159" s="351" t="s">
        <v>873</v>
      </c>
      <c r="G159" s="298"/>
      <c r="H159" s="350" t="s">
        <v>935</v>
      </c>
      <c r="I159" s="350" t="s">
        <v>875</v>
      </c>
      <c r="J159" s="350" t="s">
        <v>936</v>
      </c>
      <c r="K159" s="346"/>
    </row>
    <row r="160" s="1" customFormat="1" ht="15" customHeight="1">
      <c r="B160" s="323"/>
      <c r="C160" s="350" t="s">
        <v>937</v>
      </c>
      <c r="D160" s="298"/>
      <c r="E160" s="298"/>
      <c r="F160" s="351" t="s">
        <v>873</v>
      </c>
      <c r="G160" s="298"/>
      <c r="H160" s="350" t="s">
        <v>938</v>
      </c>
      <c r="I160" s="350" t="s">
        <v>908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939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867</v>
      </c>
      <c r="D166" s="313"/>
      <c r="E166" s="313"/>
      <c r="F166" s="313" t="s">
        <v>868</v>
      </c>
      <c r="G166" s="355"/>
      <c r="H166" s="356" t="s">
        <v>55</v>
      </c>
      <c r="I166" s="356" t="s">
        <v>58</v>
      </c>
      <c r="J166" s="313" t="s">
        <v>869</v>
      </c>
      <c r="K166" s="290"/>
    </row>
    <row r="167" s="1" customFormat="1" ht="17.25" customHeight="1">
      <c r="B167" s="291"/>
      <c r="C167" s="315" t="s">
        <v>870</v>
      </c>
      <c r="D167" s="315"/>
      <c r="E167" s="315"/>
      <c r="F167" s="316" t="s">
        <v>871</v>
      </c>
      <c r="G167" s="357"/>
      <c r="H167" s="358"/>
      <c r="I167" s="358"/>
      <c r="J167" s="315" t="s">
        <v>872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876</v>
      </c>
      <c r="D169" s="298"/>
      <c r="E169" s="298"/>
      <c r="F169" s="321" t="s">
        <v>873</v>
      </c>
      <c r="G169" s="298"/>
      <c r="H169" s="298" t="s">
        <v>913</v>
      </c>
      <c r="I169" s="298" t="s">
        <v>875</v>
      </c>
      <c r="J169" s="298">
        <v>120</v>
      </c>
      <c r="K169" s="346"/>
    </row>
    <row r="170" s="1" customFormat="1" ht="15" customHeight="1">
      <c r="B170" s="323"/>
      <c r="C170" s="298" t="s">
        <v>922</v>
      </c>
      <c r="D170" s="298"/>
      <c r="E170" s="298"/>
      <c r="F170" s="321" t="s">
        <v>873</v>
      </c>
      <c r="G170" s="298"/>
      <c r="H170" s="298" t="s">
        <v>923</v>
      </c>
      <c r="I170" s="298" t="s">
        <v>875</v>
      </c>
      <c r="J170" s="298" t="s">
        <v>924</v>
      </c>
      <c r="K170" s="346"/>
    </row>
    <row r="171" s="1" customFormat="1" ht="15" customHeight="1">
      <c r="B171" s="323"/>
      <c r="C171" s="298" t="s">
        <v>85</v>
      </c>
      <c r="D171" s="298"/>
      <c r="E171" s="298"/>
      <c r="F171" s="321" t="s">
        <v>873</v>
      </c>
      <c r="G171" s="298"/>
      <c r="H171" s="298" t="s">
        <v>940</v>
      </c>
      <c r="I171" s="298" t="s">
        <v>875</v>
      </c>
      <c r="J171" s="298" t="s">
        <v>924</v>
      </c>
      <c r="K171" s="346"/>
    </row>
    <row r="172" s="1" customFormat="1" ht="15" customHeight="1">
      <c r="B172" s="323"/>
      <c r="C172" s="298" t="s">
        <v>878</v>
      </c>
      <c r="D172" s="298"/>
      <c r="E172" s="298"/>
      <c r="F172" s="321" t="s">
        <v>879</v>
      </c>
      <c r="G172" s="298"/>
      <c r="H172" s="298" t="s">
        <v>940</v>
      </c>
      <c r="I172" s="298" t="s">
        <v>875</v>
      </c>
      <c r="J172" s="298">
        <v>50</v>
      </c>
      <c r="K172" s="346"/>
    </row>
    <row r="173" s="1" customFormat="1" ht="15" customHeight="1">
      <c r="B173" s="323"/>
      <c r="C173" s="298" t="s">
        <v>881</v>
      </c>
      <c r="D173" s="298"/>
      <c r="E173" s="298"/>
      <c r="F173" s="321" t="s">
        <v>873</v>
      </c>
      <c r="G173" s="298"/>
      <c r="H173" s="298" t="s">
        <v>940</v>
      </c>
      <c r="I173" s="298" t="s">
        <v>883</v>
      </c>
      <c r="J173" s="298"/>
      <c r="K173" s="346"/>
    </row>
    <row r="174" s="1" customFormat="1" ht="15" customHeight="1">
      <c r="B174" s="323"/>
      <c r="C174" s="298" t="s">
        <v>892</v>
      </c>
      <c r="D174" s="298"/>
      <c r="E174" s="298"/>
      <c r="F174" s="321" t="s">
        <v>879</v>
      </c>
      <c r="G174" s="298"/>
      <c r="H174" s="298" t="s">
        <v>940</v>
      </c>
      <c r="I174" s="298" t="s">
        <v>875</v>
      </c>
      <c r="J174" s="298">
        <v>50</v>
      </c>
      <c r="K174" s="346"/>
    </row>
    <row r="175" s="1" customFormat="1" ht="15" customHeight="1">
      <c r="B175" s="323"/>
      <c r="C175" s="298" t="s">
        <v>900</v>
      </c>
      <c r="D175" s="298"/>
      <c r="E175" s="298"/>
      <c r="F175" s="321" t="s">
        <v>879</v>
      </c>
      <c r="G175" s="298"/>
      <c r="H175" s="298" t="s">
        <v>940</v>
      </c>
      <c r="I175" s="298" t="s">
        <v>875</v>
      </c>
      <c r="J175" s="298">
        <v>50</v>
      </c>
      <c r="K175" s="346"/>
    </row>
    <row r="176" s="1" customFormat="1" ht="15" customHeight="1">
      <c r="B176" s="323"/>
      <c r="C176" s="298" t="s">
        <v>898</v>
      </c>
      <c r="D176" s="298"/>
      <c r="E176" s="298"/>
      <c r="F176" s="321" t="s">
        <v>879</v>
      </c>
      <c r="G176" s="298"/>
      <c r="H176" s="298" t="s">
        <v>940</v>
      </c>
      <c r="I176" s="298" t="s">
        <v>875</v>
      </c>
      <c r="J176" s="298">
        <v>50</v>
      </c>
      <c r="K176" s="346"/>
    </row>
    <row r="177" s="1" customFormat="1" ht="15" customHeight="1">
      <c r="B177" s="323"/>
      <c r="C177" s="298" t="s">
        <v>114</v>
      </c>
      <c r="D177" s="298"/>
      <c r="E177" s="298"/>
      <c r="F177" s="321" t="s">
        <v>873</v>
      </c>
      <c r="G177" s="298"/>
      <c r="H177" s="298" t="s">
        <v>941</v>
      </c>
      <c r="I177" s="298" t="s">
        <v>942</v>
      </c>
      <c r="J177" s="298"/>
      <c r="K177" s="346"/>
    </row>
    <row r="178" s="1" customFormat="1" ht="15" customHeight="1">
      <c r="B178" s="323"/>
      <c r="C178" s="298" t="s">
        <v>58</v>
      </c>
      <c r="D178" s="298"/>
      <c r="E178" s="298"/>
      <c r="F178" s="321" t="s">
        <v>873</v>
      </c>
      <c r="G178" s="298"/>
      <c r="H178" s="298" t="s">
        <v>943</v>
      </c>
      <c r="I178" s="298" t="s">
        <v>944</v>
      </c>
      <c r="J178" s="298">
        <v>1</v>
      </c>
      <c r="K178" s="346"/>
    </row>
    <row r="179" s="1" customFormat="1" ht="15" customHeight="1">
      <c r="B179" s="323"/>
      <c r="C179" s="298" t="s">
        <v>54</v>
      </c>
      <c r="D179" s="298"/>
      <c r="E179" s="298"/>
      <c r="F179" s="321" t="s">
        <v>873</v>
      </c>
      <c r="G179" s="298"/>
      <c r="H179" s="298" t="s">
        <v>945</v>
      </c>
      <c r="I179" s="298" t="s">
        <v>875</v>
      </c>
      <c r="J179" s="298">
        <v>20</v>
      </c>
      <c r="K179" s="346"/>
    </row>
    <row r="180" s="1" customFormat="1" ht="15" customHeight="1">
      <c r="B180" s="323"/>
      <c r="C180" s="298" t="s">
        <v>55</v>
      </c>
      <c r="D180" s="298"/>
      <c r="E180" s="298"/>
      <c r="F180" s="321" t="s">
        <v>873</v>
      </c>
      <c r="G180" s="298"/>
      <c r="H180" s="298" t="s">
        <v>946</v>
      </c>
      <c r="I180" s="298" t="s">
        <v>875</v>
      </c>
      <c r="J180" s="298">
        <v>255</v>
      </c>
      <c r="K180" s="346"/>
    </row>
    <row r="181" s="1" customFormat="1" ht="15" customHeight="1">
      <c r="B181" s="323"/>
      <c r="C181" s="298" t="s">
        <v>115</v>
      </c>
      <c r="D181" s="298"/>
      <c r="E181" s="298"/>
      <c r="F181" s="321" t="s">
        <v>873</v>
      </c>
      <c r="G181" s="298"/>
      <c r="H181" s="298" t="s">
        <v>837</v>
      </c>
      <c r="I181" s="298" t="s">
        <v>875</v>
      </c>
      <c r="J181" s="298">
        <v>10</v>
      </c>
      <c r="K181" s="346"/>
    </row>
    <row r="182" s="1" customFormat="1" ht="15" customHeight="1">
      <c r="B182" s="323"/>
      <c r="C182" s="298" t="s">
        <v>116</v>
      </c>
      <c r="D182" s="298"/>
      <c r="E182" s="298"/>
      <c r="F182" s="321" t="s">
        <v>873</v>
      </c>
      <c r="G182" s="298"/>
      <c r="H182" s="298" t="s">
        <v>947</v>
      </c>
      <c r="I182" s="298" t="s">
        <v>908</v>
      </c>
      <c r="J182" s="298"/>
      <c r="K182" s="346"/>
    </row>
    <row r="183" s="1" customFormat="1" ht="15" customHeight="1">
      <c r="B183" s="323"/>
      <c r="C183" s="298" t="s">
        <v>948</v>
      </c>
      <c r="D183" s="298"/>
      <c r="E183" s="298"/>
      <c r="F183" s="321" t="s">
        <v>873</v>
      </c>
      <c r="G183" s="298"/>
      <c r="H183" s="298" t="s">
        <v>949</v>
      </c>
      <c r="I183" s="298" t="s">
        <v>908</v>
      </c>
      <c r="J183" s="298"/>
      <c r="K183" s="346"/>
    </row>
    <row r="184" s="1" customFormat="1" ht="15" customHeight="1">
      <c r="B184" s="323"/>
      <c r="C184" s="298" t="s">
        <v>937</v>
      </c>
      <c r="D184" s="298"/>
      <c r="E184" s="298"/>
      <c r="F184" s="321" t="s">
        <v>873</v>
      </c>
      <c r="G184" s="298"/>
      <c r="H184" s="298" t="s">
        <v>950</v>
      </c>
      <c r="I184" s="298" t="s">
        <v>908</v>
      </c>
      <c r="J184" s="298"/>
      <c r="K184" s="346"/>
    </row>
    <row r="185" s="1" customFormat="1" ht="15" customHeight="1">
      <c r="B185" s="323"/>
      <c r="C185" s="298" t="s">
        <v>118</v>
      </c>
      <c r="D185" s="298"/>
      <c r="E185" s="298"/>
      <c r="F185" s="321" t="s">
        <v>879</v>
      </c>
      <c r="G185" s="298"/>
      <c r="H185" s="298" t="s">
        <v>951</v>
      </c>
      <c r="I185" s="298" t="s">
        <v>875</v>
      </c>
      <c r="J185" s="298">
        <v>50</v>
      </c>
      <c r="K185" s="346"/>
    </row>
    <row r="186" s="1" customFormat="1" ht="15" customHeight="1">
      <c r="B186" s="323"/>
      <c r="C186" s="298" t="s">
        <v>952</v>
      </c>
      <c r="D186" s="298"/>
      <c r="E186" s="298"/>
      <c r="F186" s="321" t="s">
        <v>879</v>
      </c>
      <c r="G186" s="298"/>
      <c r="H186" s="298" t="s">
        <v>953</v>
      </c>
      <c r="I186" s="298" t="s">
        <v>954</v>
      </c>
      <c r="J186" s="298"/>
      <c r="K186" s="346"/>
    </row>
    <row r="187" s="1" customFormat="1" ht="15" customHeight="1">
      <c r="B187" s="323"/>
      <c r="C187" s="298" t="s">
        <v>955</v>
      </c>
      <c r="D187" s="298"/>
      <c r="E187" s="298"/>
      <c r="F187" s="321" t="s">
        <v>879</v>
      </c>
      <c r="G187" s="298"/>
      <c r="H187" s="298" t="s">
        <v>956</v>
      </c>
      <c r="I187" s="298" t="s">
        <v>954</v>
      </c>
      <c r="J187" s="298"/>
      <c r="K187" s="346"/>
    </row>
    <row r="188" s="1" customFormat="1" ht="15" customHeight="1">
      <c r="B188" s="323"/>
      <c r="C188" s="298" t="s">
        <v>957</v>
      </c>
      <c r="D188" s="298"/>
      <c r="E188" s="298"/>
      <c r="F188" s="321" t="s">
        <v>879</v>
      </c>
      <c r="G188" s="298"/>
      <c r="H188" s="298" t="s">
        <v>958</v>
      </c>
      <c r="I188" s="298" t="s">
        <v>954</v>
      </c>
      <c r="J188" s="298"/>
      <c r="K188" s="346"/>
    </row>
    <row r="189" s="1" customFormat="1" ht="15" customHeight="1">
      <c r="B189" s="323"/>
      <c r="C189" s="359" t="s">
        <v>959</v>
      </c>
      <c r="D189" s="298"/>
      <c r="E189" s="298"/>
      <c r="F189" s="321" t="s">
        <v>879</v>
      </c>
      <c r="G189" s="298"/>
      <c r="H189" s="298" t="s">
        <v>960</v>
      </c>
      <c r="I189" s="298" t="s">
        <v>961</v>
      </c>
      <c r="J189" s="360" t="s">
        <v>962</v>
      </c>
      <c r="K189" s="346"/>
    </row>
    <row r="190" s="1" customFormat="1" ht="15" customHeight="1">
      <c r="B190" s="323"/>
      <c r="C190" s="359" t="s">
        <v>43</v>
      </c>
      <c r="D190" s="298"/>
      <c r="E190" s="298"/>
      <c r="F190" s="321" t="s">
        <v>873</v>
      </c>
      <c r="G190" s="298"/>
      <c r="H190" s="295" t="s">
        <v>963</v>
      </c>
      <c r="I190" s="298" t="s">
        <v>964</v>
      </c>
      <c r="J190" s="298"/>
      <c r="K190" s="346"/>
    </row>
    <row r="191" s="1" customFormat="1" ht="15" customHeight="1">
      <c r="B191" s="323"/>
      <c r="C191" s="359" t="s">
        <v>965</v>
      </c>
      <c r="D191" s="298"/>
      <c r="E191" s="298"/>
      <c r="F191" s="321" t="s">
        <v>873</v>
      </c>
      <c r="G191" s="298"/>
      <c r="H191" s="298" t="s">
        <v>966</v>
      </c>
      <c r="I191" s="298" t="s">
        <v>908</v>
      </c>
      <c r="J191" s="298"/>
      <c r="K191" s="346"/>
    </row>
    <row r="192" s="1" customFormat="1" ht="15" customHeight="1">
      <c r="B192" s="323"/>
      <c r="C192" s="359" t="s">
        <v>967</v>
      </c>
      <c r="D192" s="298"/>
      <c r="E192" s="298"/>
      <c r="F192" s="321" t="s">
        <v>873</v>
      </c>
      <c r="G192" s="298"/>
      <c r="H192" s="298" t="s">
        <v>968</v>
      </c>
      <c r="I192" s="298" t="s">
        <v>908</v>
      </c>
      <c r="J192" s="298"/>
      <c r="K192" s="346"/>
    </row>
    <row r="193" s="1" customFormat="1" ht="15" customHeight="1">
      <c r="B193" s="323"/>
      <c r="C193" s="359" t="s">
        <v>969</v>
      </c>
      <c r="D193" s="298"/>
      <c r="E193" s="298"/>
      <c r="F193" s="321" t="s">
        <v>879</v>
      </c>
      <c r="G193" s="298"/>
      <c r="H193" s="298" t="s">
        <v>970</v>
      </c>
      <c r="I193" s="298" t="s">
        <v>908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971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972</v>
      </c>
      <c r="D200" s="362"/>
      <c r="E200" s="362"/>
      <c r="F200" s="362" t="s">
        <v>973</v>
      </c>
      <c r="G200" s="363"/>
      <c r="H200" s="362" t="s">
        <v>974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964</v>
      </c>
      <c r="D202" s="298"/>
      <c r="E202" s="298"/>
      <c r="F202" s="321" t="s">
        <v>44</v>
      </c>
      <c r="G202" s="298"/>
      <c r="H202" s="298" t="s">
        <v>975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45</v>
      </c>
      <c r="G203" s="298"/>
      <c r="H203" s="298" t="s">
        <v>976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48</v>
      </c>
      <c r="G204" s="298"/>
      <c r="H204" s="298" t="s">
        <v>977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46</v>
      </c>
      <c r="G205" s="298"/>
      <c r="H205" s="298" t="s">
        <v>978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47</v>
      </c>
      <c r="G206" s="298"/>
      <c r="H206" s="298" t="s">
        <v>979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920</v>
      </c>
      <c r="D208" s="298"/>
      <c r="E208" s="298"/>
      <c r="F208" s="321" t="s">
        <v>79</v>
      </c>
      <c r="G208" s="298"/>
      <c r="H208" s="298" t="s">
        <v>980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820</v>
      </c>
      <c r="G209" s="298"/>
      <c r="H209" s="298" t="s">
        <v>821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818</v>
      </c>
      <c r="G210" s="298"/>
      <c r="H210" s="298" t="s">
        <v>981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89</v>
      </c>
      <c r="G211" s="359"/>
      <c r="H211" s="350" t="s">
        <v>88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312</v>
      </c>
      <c r="G212" s="359"/>
      <c r="H212" s="350" t="s">
        <v>982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944</v>
      </c>
      <c r="D214" s="298"/>
      <c r="E214" s="298"/>
      <c r="F214" s="321">
        <v>1</v>
      </c>
      <c r="G214" s="359"/>
      <c r="H214" s="350" t="s">
        <v>983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984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985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986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2023-02-23T07:28:42Z</dcterms:created>
  <dcterms:modified xsi:type="dcterms:W3CDTF">2023-02-23T07:28:51Z</dcterms:modified>
</cp:coreProperties>
</file>