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JankoM" reservationPassword="0"/>
  <workbookPr/>
  <bookViews>
    <workbookView xWindow="240" yWindow="120" windowWidth="14940" windowHeight="9225" activeTab="0"/>
  </bookViews>
  <sheets>
    <sheet name="Rekapitulace" sheetId="1" r:id="rId1"/>
    <sheet name="PS 13-01" sheetId="2" r:id="rId2"/>
    <sheet name="PS 1501" sheetId="3" r:id="rId3"/>
    <sheet name="PS 1701" sheetId="4" r:id="rId4"/>
    <sheet name="SO 2601" sheetId="5" r:id="rId5"/>
    <sheet name="SO 98-98" sheetId="6" r:id="rId6"/>
  </sheets>
  <definedNames/>
  <calcPr/>
  <webPublishing/>
</workbook>
</file>

<file path=xl/sharedStrings.xml><?xml version="1.0" encoding="utf-8"?>
<sst xmlns="http://schemas.openxmlformats.org/spreadsheetml/2006/main" count="4748" uniqueCount="870">
  <si>
    <t>Aspe</t>
  </si>
  <si>
    <t>Rekapitulace ceny</t>
  </si>
  <si>
    <t>S632000129</t>
  </si>
  <si>
    <t>Výstavba PZS na přejezdu P939 v km 54,959 trati Horažďovice př. - Klatovy</t>
  </si>
  <si>
    <t>ZŘ</t>
  </si>
  <si>
    <t>20230111_OTSKP2022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</si>
  <si>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</si>
  <si>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</si>
  <si>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</si>
  <si>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</si>
  <si>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</si>
  <si>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</si>
  <si>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</si>
  <si>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Počet neoceněných položek</t>
  </si>
  <si>
    <t>D.1.1</t>
  </si>
  <si>
    <t>Železniční zabezpečovací zařízení</t>
  </si>
  <si>
    <t xml:space="preserve">  PS 13-01</t>
  </si>
  <si>
    <t>P939, výstavba PZS</t>
  </si>
  <si>
    <t>SŽDC05</t>
  </si>
  <si>
    <t>S</t>
  </si>
  <si>
    <t>O</t>
  </si>
  <si>
    <t>Soupis prací objektu</t>
  </si>
  <si>
    <t xml:space="preserve">Stavba: </t>
  </si>
  <si>
    <t>0,00</t>
  </si>
  <si>
    <t>15,00</t>
  </si>
  <si>
    <t>21,00</t>
  </si>
  <si>
    <t>3</t>
  </si>
  <si>
    <t>2</t>
  </si>
  <si>
    <t>Objekt: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</si>
  <si>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</si>
  <si>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</si>
  <si>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</si>
  <si>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</si>
  <si>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</si>
  <si>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</si>
  <si>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</si>
  <si>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hmotnost</t>
  </si>
  <si>
    <t>Celková hmotnost</t>
  </si>
  <si>
    <t>Jednotková cena</t>
  </si>
  <si>
    <t>Dodávka</t>
  </si>
  <si>
    <t>Jednotková</t>
  </si>
  <si>
    <t>Celkem</t>
  </si>
  <si>
    <t>Cenové soustavy</t>
  </si>
  <si>
    <t>Počet položek s nulovou cenou</t>
  </si>
  <si>
    <t>O1</t>
  </si>
  <si>
    <t>PS 13-01</t>
  </si>
  <si>
    <t>SD</t>
  </si>
  <si>
    <t>01</t>
  </si>
  <si>
    <t>DEFINITIVNÍ STAV</t>
  </si>
  <si>
    <t>P</t>
  </si>
  <si>
    <t>1</t>
  </si>
  <si>
    <t>R015111</t>
  </si>
  <si>
    <t/>
  </si>
  <si>
    <t>POPLATKY ZA LIKVIDACI ODPADŮ NEKONTAMINOVANÝCH - 17 05 04 VYTĚŽENÉ ZEMINY A HORNINY - I. TŘÍDA TĚŽITELNOSTI VČETNĚ DOPRAV VČETNĚ DOPRAVY</t>
  </si>
  <si>
    <t>T</t>
  </si>
  <si>
    <t>[bez vazby na CS]</t>
  </si>
  <si>
    <t>PP</t>
  </si>
  <si>
    <t>VV</t>
  </si>
  <si>
    <t>TS</t>
  </si>
  <si>
    <t>1. Položka obsahuje:  
-veškeré poplatky provozovateli skládky, recyklační linky nebo jiného zařízení na zpracování nebo likvidaci odpadů související s převzetím, uložením, zpracováním nebo likvidací odpadu,  
-náklady spojené s dopravou odpadu z místa stavby na místo převzetí provozovatelem skládky, recyklační linky nebo jiného zařízení na zpracování nebo likvidaci odpadů,  
-náklady spojené s vyložením a manipulací s materiálem v místě skládky.  
2. Položka neobsahuje:  
-náklady spojené s naložením a manipulací s materiálem.  
3. Způsob měření:   
-[měrná jednotka – nejčastěji Tuna] určující množství odpadu vytříděného v souladu se zákonem č. 541/2020 Sb., o odpadech, v platném znění</t>
  </si>
  <si>
    <t>R015112</t>
  </si>
  <si>
    <t>POPLATKY ZA LIKVIDACI ODPADŮ NEKONTAMINOVANÝCH - 17 05 04 VYTĚŽENÉ ZEMINY A HORNINY - II. TŘÍDA TĚŽITELNOSTI VČETNĚ DOPRAV VČETNĚ DOPRAVY</t>
  </si>
  <si>
    <t>R015130</t>
  </si>
  <si>
    <t>POPLATKY ZA LIKVIDACI ODPADŮ NEKONTAMINOVANÝCH - 17 03 02 VYBOURANÝ ASFALTOVÝ BETON BEZ DEHTU VČETNĚ DOPRAV VČETNĚ DOPRAVY</t>
  </si>
  <si>
    <t>4</t>
  </si>
  <si>
    <t>R015240</t>
  </si>
  <si>
    <t>POPLATKY ZA LIKVIDACI ODPADŮ NEKONTAMINOVANÝCH - 20 03 99 ODPAD PODOBNÝ KOMUNÁLNÍMU ODPADU VČETNĚ DOPRAV VČETNĚ DOPRAVY</t>
  </si>
  <si>
    <t>5</t>
  </si>
  <si>
    <t>R015310</t>
  </si>
  <si>
    <t>POPLATKY ZA LIKVIDACI ODPADŮ NEKONTAMINOVANÝCH - 16 02 14 ELEKTROŠROT (VYŘAZENÁ EL. ZAŘÍZENÍ A PŘÍSTR. - AL, CU A VZ. KOVY) VČETNĚ DOPRAV VČETNĚ DOPRA</t>
  </si>
  <si>
    <t>6</t>
  </si>
  <si>
    <t>R015420</t>
  </si>
  <si>
    <t>POPLATKY ZA LIKVIDACI ODPADŮ NEKONTAMINOVANÝCH - 17 06 04 ZBYTKY IZOLAČNÍCH MATERIÁLŮ VČETNĚ DOPRAV VČETNĚ DOPRAVY</t>
  </si>
  <si>
    <t>7</t>
  </si>
  <si>
    <t>R015590</t>
  </si>
  <si>
    <t>POPLATKY ZA LIKVIDACI ODPADŮ NEBEZPEČNÝCH - 08 01 11* ODPADNÍ NÁTĚROVÉ HMOTY VČETNĚ DOPRAV VČETNĚ DOPRAVY</t>
  </si>
  <si>
    <t>8</t>
  </si>
  <si>
    <t>R015640</t>
  </si>
  <si>
    <t>POPLATKY ZA LIKVIDACI ODPADŮ NEBEZPEČNÝCH - 16 06 01* OLOVĚNÉ AKUMULÁTORY VČETNĚ DOPRAV VČETNĚ DOPRAVY</t>
  </si>
  <si>
    <t>9</t>
  </si>
  <si>
    <t>R015670</t>
  </si>
  <si>
    <t>POPLATKY ZA LIKVIDACI ODPADŮ NEBEZPEČNÝCH - 17 01 06* KONTAMINOVANÁ STAVEBNÍ SUŤ A BETONY Z DEMOLIC VČETNĚ DOPRAV VČETNĚ DOPRAVY</t>
  </si>
  <si>
    <t>M3</t>
  </si>
  <si>
    <t>10</t>
  </si>
  <si>
    <t>132737</t>
  </si>
  <si>
    <t>HLOUBENÍ RÝH ŠÍŘ DO 2M PAŽ I NEPAŽ TŘ. I, ODVOZ DO 16KM</t>
  </si>
  <si>
    <t>2022_OTSKP</t>
  </si>
  <si>
    <t>Technická specifikace položky odpovídá příslušné cenové soustavě</t>
  </si>
  <si>
    <t>11</t>
  </si>
  <si>
    <t>132837</t>
  </si>
  <si>
    <t>HLOUBENÍ RÝH ŠÍŘ DO 2M PAŽ I NEPAŽ TŘ. II, ODVOZ DO 16KM</t>
  </si>
  <si>
    <t>12</t>
  </si>
  <si>
    <t>14173</t>
  </si>
  <si>
    <t>PROTLAČOVÁNÍ POTRUBÍ Z PLAST HMOT DN DO 200MM</t>
  </si>
  <si>
    <t>M</t>
  </si>
  <si>
    <t>13</t>
  </si>
  <si>
    <t>702212</t>
  </si>
  <si>
    <t>KABELOVÁ CHRÁNIČKA ZEMNÍ DN PŘES 100 DO 200 MM</t>
  </si>
  <si>
    <t>Technická specifikace položky odpovídá příslušné cenové soustavě.</t>
  </si>
  <si>
    <t>14</t>
  </si>
  <si>
    <t>702312</t>
  </si>
  <si>
    <t>ZAKRYTÍ KABELŮ VÝSTRAŽNOU FÓLIÍ ŠÍŘKY PŘES 20 DO 40 CM</t>
  </si>
  <si>
    <t>15</t>
  </si>
  <si>
    <t>702522</t>
  </si>
  <si>
    <t>PRŮRAZ ZDIVEM (PŘÍČKOU) BETONOVÝM TLOUŠŤKY PŘES 45 DO 60 CM</t>
  </si>
  <si>
    <t>KUS</t>
  </si>
  <si>
    <t>16</t>
  </si>
  <si>
    <t>703755</t>
  </si>
  <si>
    <t>PROTIPOŽÁRNÍ UCPÁVKA PROSTUPU KABELOVÉHO PR. DO 200MM, DO EI 90 MIN.</t>
  </si>
  <si>
    <t>17</t>
  </si>
  <si>
    <t>709110</t>
  </si>
  <si>
    <t>PROVIZORNÍ ZAJIŠTĚNÍ KABELU VE VÝKOPU</t>
  </si>
  <si>
    <t>18</t>
  </si>
  <si>
    <t>742G42</t>
  </si>
  <si>
    <t>KABEL NN DVOU- A TŘÍŽÍLOVÝ CU FLEXIBILNÍ OD 4 DO 16 MM2</t>
  </si>
  <si>
    <t>19</t>
  </si>
  <si>
    <t>742H12</t>
  </si>
  <si>
    <t>KABEL NN ČTYŘ- A PĚTIŽÍLOVÝ CU S PLASTOVOU IZOLACÍ OD 4 DO 16 MM2</t>
  </si>
  <si>
    <t>20</t>
  </si>
  <si>
    <t>742I31</t>
  </si>
  <si>
    <t>KABEL NN CU OVLÁDACÍ 37-48ŽÍLOVÝ DO 2,5 MM2</t>
  </si>
  <si>
    <t>21</t>
  </si>
  <si>
    <t>742L11</t>
  </si>
  <si>
    <t>UKONČENÍ DVOU AŽ PĚTIŽÍLOVÉHO KABELU V ROZVADĚČI NEBO NA PŘÍSTROJI DO 2,5 MM2</t>
  </si>
  <si>
    <t>22</t>
  </si>
  <si>
    <t>742L12</t>
  </si>
  <si>
    <t>UKONČENÍ DVOU AŽ PĚTIŽÍLOVÉHO KABELU V ROZVADĚČI NEBO NA PŘÍSTROJI OD 4 DO 16 MM2</t>
  </si>
  <si>
    <t>23</t>
  </si>
  <si>
    <t>742O11</t>
  </si>
  <si>
    <t>UKONČENÍ 37-48ŽÍLOVÉHO KABELU V ROZVADĚČI NEBO NA PŘÍSTROJI DO 2,5 MM2</t>
  </si>
  <si>
    <t>24</t>
  </si>
  <si>
    <t>75A131</t>
  </si>
  <si>
    <t>KABEL METALICKÝ DVOUPLÁŠŤOVÝ DO 12 PÁRŮ - DODÁVKA</t>
  </si>
  <si>
    <t>KMPÁR</t>
  </si>
  <si>
    <t>25</t>
  </si>
  <si>
    <t>75A151</t>
  </si>
  <si>
    <t>KABEL METALICKÝ SE STÍNĚNÍM DO 12 PÁRŮ - DODÁVKA</t>
  </si>
  <si>
    <t>26</t>
  </si>
  <si>
    <t>75A217</t>
  </si>
  <si>
    <t>ZATAŽENÍ A SPOJKOVÁNÍ KABELŮ DO 12 PÁRŮ - MONTÁŽ</t>
  </si>
  <si>
    <t>27</t>
  </si>
  <si>
    <t>75A237</t>
  </si>
  <si>
    <t>ZATAŽENÍ A SPOJKOVÁNÍ KABELŮ SE STÍNĚNÍM DO 12 PÁRŮ - MONTÁŽ</t>
  </si>
  <si>
    <t>28</t>
  </si>
  <si>
    <t>75A311</t>
  </si>
  <si>
    <t>KABELOVÁ FORMA (UKONČENÍ KABELŮ) PRO KABELY ZABEZPEČOVACÍ DO 12 PÁRŮ</t>
  </si>
  <si>
    <t>29</t>
  </si>
  <si>
    <t>75A321</t>
  </si>
  <si>
    <t>SPOJKA ROVNÁ PRO PLASTOVÉ KABELY S JÁDRY O PRŮMĚRU 1 MM2 DO 12 PÁRŮ</t>
  </si>
  <si>
    <t>30</t>
  </si>
  <si>
    <t>75A410</t>
  </si>
  <si>
    <t>OZNAČENÍ KABELŮ ZNAČKOVACÍ KABELOVÝM ŠTÍTKEM</t>
  </si>
  <si>
    <t>31</t>
  </si>
  <si>
    <t>75B111</t>
  </si>
  <si>
    <t>VNITŘNÍ KABELOVÉ ROZVODY DO 20 KABELŮ - DODÁVKA</t>
  </si>
  <si>
    <t>32</t>
  </si>
  <si>
    <t>75B117</t>
  </si>
  <si>
    <t>VNITŘNÍ KABELOVÉ ROZVODY DO 20 KABELŮ - MONTÁŽ</t>
  </si>
  <si>
    <t>33</t>
  </si>
  <si>
    <t>75B118</t>
  </si>
  <si>
    <t>VNITŘNÍ KABELOVÉ ROZVODY DO 20 KABELŮ - DEMONTÁŽ</t>
  </si>
  <si>
    <t>34</t>
  </si>
  <si>
    <t>75B211</t>
  </si>
  <si>
    <t>JEDNOTNÉ OVLÁDACÍ PRACOVIŠTĚ (JOP), TECHNOLOGIE, NEZÁLOHOVANÉ - DODÁVKA</t>
  </si>
  <si>
    <t>35</t>
  </si>
  <si>
    <t>75B217</t>
  </si>
  <si>
    <t>JEDNOTNÉ OVLÁDACÍ PRACOVIŠTĚ (JOP), TECHNOLOGIE, NEZÁLOHOVANÉ - MONTÁŽ</t>
  </si>
  <si>
    <t>36</t>
  </si>
  <si>
    <t>75B218</t>
  </si>
  <si>
    <t>JEDNOTNÉ OVLÁDACÍ PRACOVIŠTĚ (JOP), TECHNOLOGIE, NEZÁLOHOVANÉ - DEMONTÁŽ</t>
  </si>
  <si>
    <t>37</t>
  </si>
  <si>
    <t>75B229</t>
  </si>
  <si>
    <t>SERVISNÍ A DIAGNOSTICKÉ PRACOVIŠTĚ, TECHNOLOGIE - ÚPRAVA</t>
  </si>
  <si>
    <t>38</t>
  </si>
  <si>
    <t>75B241</t>
  </si>
  <si>
    <t>DOSTAVBA ZOBRAZOVACÍ SEKCE JOP - DODÁVKA</t>
  </si>
  <si>
    <t>39</t>
  </si>
  <si>
    <t>75B247</t>
  </si>
  <si>
    <t>DOSTAVBA ZOBRAZOVACÍ SEKCE JOP - MONTÁŽ</t>
  </si>
  <si>
    <t>40</t>
  </si>
  <si>
    <t>75B261</t>
  </si>
  <si>
    <t>NÁBYTEK PRO JOP A SERVISNÍ A DIAGNOSTICKÉ PRACOVIŠTĚ - STOLY PEVNÉ PRO JEDNO PRACOVIŠTĚ - DODÁVKA</t>
  </si>
  <si>
    <t>41</t>
  </si>
  <si>
    <t>75B267</t>
  </si>
  <si>
    <t>NÁBYTEK PRO JOP A SERVISNÍ A DIAGNOSTICKÉ PRACOVIŠTĚ - STOLY PEVNÉ PRO JEDNO PRACOVIŠTĚ - MONTÁŽ</t>
  </si>
  <si>
    <t>42</t>
  </si>
  <si>
    <t>75B311</t>
  </si>
  <si>
    <t>PULT NOUZOVÉ OBSLUHY - DODÁVKA</t>
  </si>
  <si>
    <t>43</t>
  </si>
  <si>
    <t>75B317</t>
  </si>
  <si>
    <t>PULT NOUZOVÉ OBSLUHY - MONTÁŽ</t>
  </si>
  <si>
    <t>44</t>
  </si>
  <si>
    <t>75B339</t>
  </si>
  <si>
    <t>SEKCE OVLÁDACÍHO STOLU, KONTROLNÍ SKŘÍNĚ - ÚPRAVA</t>
  </si>
  <si>
    <t>45</t>
  </si>
  <si>
    <t>75B351</t>
  </si>
  <si>
    <t>KONTROLNÍ SKŘÍŇ S POMOCNÝMI TLAČÍTKY - DODÁVKA</t>
  </si>
  <si>
    <t>46</t>
  </si>
  <si>
    <t>75B357</t>
  </si>
  <si>
    <t>KONTROLNÍ SKŘÍŇ S POMOCNÝMI TLAČÍTKY - MONTÁŽ</t>
  </si>
  <si>
    <t>47</t>
  </si>
  <si>
    <t>75B361</t>
  </si>
  <si>
    <t>KOLEJOVÁ DESKA - DODÁVKA</t>
  </si>
  <si>
    <t>48</t>
  </si>
  <si>
    <t>75B367</t>
  </si>
  <si>
    <t>KOLEJOVÁ DESKA - MONTÁŽ</t>
  </si>
  <si>
    <t>49</t>
  </si>
  <si>
    <t>75B368</t>
  </si>
  <si>
    <t>KOLEJOVÁ DESKA - DEMONTÁŽ</t>
  </si>
  <si>
    <t>50</t>
  </si>
  <si>
    <t>75B369</t>
  </si>
  <si>
    <t>KOLEJOVÁ DESKA - ÚPRAVA</t>
  </si>
  <si>
    <t>51</t>
  </si>
  <si>
    <t>75B569</t>
  </si>
  <si>
    <t>ÚPRAVA RELÉOVÝCH, NAPÁJECÍCH NEBO KABELOVÝCH STOJANŮ NEBO SKŘÍNÍ</t>
  </si>
  <si>
    <t>52</t>
  </si>
  <si>
    <t>75B6K1</t>
  </si>
  <si>
    <t>BEZÚDRŽBOVÁ BATERIE 24 V/100 AH - DODÁVKA</t>
  </si>
  <si>
    <t>53</t>
  </si>
  <si>
    <t>75B6T7</t>
  </si>
  <si>
    <t>BATERIE - MONTÁŽ</t>
  </si>
  <si>
    <t>54</t>
  </si>
  <si>
    <t>75B742</t>
  </si>
  <si>
    <t>OCHRANNÁ OPATŘENÍ PROTI ATMOSFÉRICKÝM VLIVŮM - JEDNOKOLEJNÁ TRAŤ BEZ TRAKCÍ</t>
  </si>
  <si>
    <t>KM</t>
  </si>
  <si>
    <t>55</t>
  </si>
  <si>
    <t>75B851</t>
  </si>
  <si>
    <t>SKŘÍŇ DOZ - DODÁVKA</t>
  </si>
  <si>
    <t>56</t>
  </si>
  <si>
    <t>75B857</t>
  </si>
  <si>
    <t>SKŘÍŇ DOZ - MONTÁŽ</t>
  </si>
  <si>
    <t>57</t>
  </si>
  <si>
    <t>75B951</t>
  </si>
  <si>
    <t>SW PRO ELEKTRONICKÉ PŘEJEZDOVÉ ZABEZPEČOVACÍ ZAŘÍZENÍ NA JEDNOKOLEJNÉ TRATI - DODÁVKA</t>
  </si>
  <si>
    <t>58</t>
  </si>
  <si>
    <t>75B957</t>
  </si>
  <si>
    <t>SW PRO ELEKTRONICKÉ PŘEJEZDOVÉ ZABEZPEČOVACÍ ZAŘÍZENÍ NA JEDNOKOLEJNÉ TRATI - MONTÁŽ</t>
  </si>
  <si>
    <t>59</t>
  </si>
  <si>
    <t>75B991</t>
  </si>
  <si>
    <t>SW PRO DOZ JEDNÉ STANICE - DODÁVKA</t>
  </si>
  <si>
    <t>60</t>
  </si>
  <si>
    <t>75B997</t>
  </si>
  <si>
    <t>SW PRO DOZ JEDNÉ STANICE - MONTÁŽ</t>
  </si>
  <si>
    <t>61</t>
  </si>
  <si>
    <t>75B999</t>
  </si>
  <si>
    <t>SW PRO DOZ JEDNÉ STANICE - ÚPRAVA</t>
  </si>
  <si>
    <t>62</t>
  </si>
  <si>
    <t>75C871</t>
  </si>
  <si>
    <t>KOLEJOVÁ PROPOJKA VÝHYBKOVÁ - DODÁVKA</t>
  </si>
  <si>
    <t>63</t>
  </si>
  <si>
    <t>75C877</t>
  </si>
  <si>
    <t>KOLEJOVÁ PROPOJKA VÝHYBKOVÁ - MONTÁŽ</t>
  </si>
  <si>
    <t>64</t>
  </si>
  <si>
    <t>75C878</t>
  </si>
  <si>
    <t>KOLEJOVÁ PROPOJKA VÝHYBKOVÁ - DEMONTÁŽ</t>
  </si>
  <si>
    <t>65</t>
  </si>
  <si>
    <t>75C911</t>
  </si>
  <si>
    <t>SNÍMAČ POČÍTAČE NÁPRAV - DODÁVKA</t>
  </si>
  <si>
    <t>66</t>
  </si>
  <si>
    <t>75C917</t>
  </si>
  <si>
    <t>SNÍMAČ POČÍTAČE NÁPRAV - MONTÁŽ</t>
  </si>
  <si>
    <t>67</t>
  </si>
  <si>
    <t>75C918</t>
  </si>
  <si>
    <t>SNÍMAČ POČÍTAČE NÁPRAV - DEMONTÁŽ</t>
  </si>
  <si>
    <t>68</t>
  </si>
  <si>
    <t>75C931</t>
  </si>
  <si>
    <t>SKŘÍŇ S POČÍTAČI NÁPRAV 8 BODŮ/7 ÚSEKŮ - DODÁVKA</t>
  </si>
  <si>
    <t>69</t>
  </si>
  <si>
    <t>75C937</t>
  </si>
  <si>
    <t>SKŘÍŇ S POČÍTAČI NÁPRAV 8 BODŮ/7 ÚSEKŮ - MONTÁŽ</t>
  </si>
  <si>
    <t>70</t>
  </si>
  <si>
    <t>75C941</t>
  </si>
  <si>
    <t>DOŘEŠENÍ DALŠÍHO JEDNOHO BODU VE SKŘÍNI S POČÍTAČI NÁPRAV - DODÁVKA</t>
  </si>
  <si>
    <t>71</t>
  </si>
  <si>
    <t>75D121</t>
  </si>
  <si>
    <t>SKŘÍŇ LOGIKY ELEKTRONICKÉHO PŘEJEZDOVÉHO ZABEZPEČOVACÍHO ZAŘÍZENÍ - DODÁVKA</t>
  </si>
  <si>
    <t>72</t>
  </si>
  <si>
    <t>75D127</t>
  </si>
  <si>
    <t>SKŘÍŇ LOGIKY ELEKTRONICKÉHO PŘEJEZDOVÉHO ZABEZPEČOVACÍHO ZAŘÍZENÍ - MONTÁŽ</t>
  </si>
  <si>
    <t>73</t>
  </si>
  <si>
    <t>75D161</t>
  </si>
  <si>
    <t>RELÉOVÝ DOMEK (DO 18 M2) PREFABRIKOVANÝ, IZOLOVANÝ, S KLIMATIZACÍ A VNITŘNÍ KABELIZACÍ - DODÁVKA</t>
  </si>
  <si>
    <t>74</t>
  </si>
  <si>
    <t>75D167</t>
  </si>
  <si>
    <t>RELÉOVÝ DOMEK (DO 18 M2) PREFABRIKOVANÝ - MONTÁŽ</t>
  </si>
  <si>
    <t>75</t>
  </si>
  <si>
    <t>75D181</t>
  </si>
  <si>
    <t>NAPÁJECÍ SKŘÍŇ PŘEJEZDOVÉHO ZABEZPEČOVACÍHO ZAŘÍZENÍ - DODÁVKA</t>
  </si>
  <si>
    <t>76</t>
  </si>
  <si>
    <t>75D187</t>
  </si>
  <si>
    <t>NAPÁJECÍ SKŘÍŇ PŘEJEZDOVÉHO ZABEZPEČOVACÍHO ZAŘÍZENÍ - MONTÁŽ</t>
  </si>
  <si>
    <t>77</t>
  </si>
  <si>
    <t>75D231</t>
  </si>
  <si>
    <t>VÝSTRAŽNÍK SE ZÁVOROU, 2 SKŘÍNĚ - DODÁVKA</t>
  </si>
  <si>
    <t>78</t>
  </si>
  <si>
    <t>75D237</t>
  </si>
  <si>
    <t>VÝSTRAŽNÍK SE ZÁVOROU, 2 SKŘÍNĚ - MONTÁŽ</t>
  </si>
  <si>
    <t>79</t>
  </si>
  <si>
    <t>75D271</t>
  </si>
  <si>
    <t>ZAŘÍZENÍ (PZZ) PRO NEVIDOMÉ - DODÁVKA</t>
  </si>
  <si>
    <t>80</t>
  </si>
  <si>
    <t>75D277</t>
  </si>
  <si>
    <t>ZAŘÍZENÍ (PZZ) PRO NEVIDOMÉ - MONTÁŽ</t>
  </si>
  <si>
    <t>81</t>
  </si>
  <si>
    <t>75E117</t>
  </si>
  <si>
    <t>DOZOR PRACOVNÍKŮ PROVOZOVATELE PŘI PRÁCI NA ŽIVÉM ZAŘÍZENÍ</t>
  </si>
  <si>
    <t>hod</t>
  </si>
  <si>
    <t>82</t>
  </si>
  <si>
    <t>75E127</t>
  </si>
  <si>
    <t>CELKOVÁ PROHLÍDKA ZAŘÍZENÍ A VYHOTOVENÍ REVIZNÍ ZPRÁVY</t>
  </si>
  <si>
    <t>83</t>
  </si>
  <si>
    <t>75E137</t>
  </si>
  <si>
    <t>PŘEZKOUŠENÍ VLAKOVÝCH CEST</t>
  </si>
  <si>
    <t>84</t>
  </si>
  <si>
    <t>75E167</t>
  </si>
  <si>
    <t>OŽIVENÍ, ODZKOUŠENÍ A ZPROVOZNĚNÍ ÚSEKOVÉHO OVLÁDÁNÍ ZA JEDEN ÚSEK</t>
  </si>
  <si>
    <t>85</t>
  </si>
  <si>
    <t>75E187</t>
  </si>
  <si>
    <t>PŘÍPRAVA A CELKOVÉ ZKOUŠKY ELEKTRONICKÉHO STAVĚDLA PRO JEDNU VLAKOVOU CESTU</t>
  </si>
  <si>
    <t>86</t>
  </si>
  <si>
    <t>75E197</t>
  </si>
  <si>
    <t>PŘÍPRAVA A CELKOVÉ ZKOUŠKY PŘEJEZDOVÉHO ZABEZPEČOVACÍHO ZAŘÍZENÍ PRO JEDNU KOLEJ</t>
  </si>
  <si>
    <t>87</t>
  </si>
  <si>
    <t>75E1B7</t>
  </si>
  <si>
    <t>REGULACE A ZKOUŠENÍ ZABEZPEČOVACÍHO ZAŘÍZENÍ</t>
  </si>
  <si>
    <t>88</t>
  </si>
  <si>
    <t>75E1C7</t>
  </si>
  <si>
    <t>PROTOKOL UTZ</t>
  </si>
  <si>
    <t>89</t>
  </si>
  <si>
    <t>914151</t>
  </si>
  <si>
    <t>DOPRAVNÍ ZNAČKY ZÁKLAD VELIKOSTI HLINÍK NEREFLEX - DODÁVKA A MONTÁŽ</t>
  </si>
  <si>
    <t>90</t>
  </si>
  <si>
    <t>914153</t>
  </si>
  <si>
    <t>DOPRAVNÍ ZNAČKY ZÁKLADNÍ VELIKOSTI HLINÍKOVÉ NEREFLEXNÍ - DEMONTÁŽ</t>
  </si>
  <si>
    <t>D.1.2</t>
  </si>
  <si>
    <t>Železniční sdělovací zařízení</t>
  </si>
  <si>
    <t xml:space="preserve">  PS 1501</t>
  </si>
  <si>
    <t>P939 Úprava DOK, TK</t>
  </si>
  <si>
    <t>PS 1501</t>
  </si>
  <si>
    <t>.1</t>
  </si>
  <si>
    <t>Dodávky, montáže a nosný materiál</t>
  </si>
  <si>
    <t>75I221</t>
  </si>
  <si>
    <t>KABEL ZEMNÍ DVOUPLÁŠŤOVÝ BEZ PANCÍŘE PRŮMĚRU ŽÍLY 0,8 MM DO 5XN</t>
  </si>
  <si>
    <t>KMČTYŘKA</t>
  </si>
  <si>
    <t>viz textová a výkresová část projektové dokumentace</t>
  </si>
  <si>
    <t>75I222</t>
  </si>
  <si>
    <t>KABEL ZEMNÍ DVOUPLÁŠŤOVÝ BEZ PANCÍŘE PRŮMĚRU ŽÍLY 0,8 MM DO 25XN</t>
  </si>
  <si>
    <t>75I32X</t>
  </si>
  <si>
    <t>KABEL ZEMNÍ DVOUPLÁŠŤOVÝ S PANCÍŘEM PRŮMĚRU ŽÍLY 0,8 MM - MONTÁŽ</t>
  </si>
  <si>
    <t>75J212</t>
  </si>
  <si>
    <t>KABEL SDĚLOVACÍ PRO VNITŘNÍ POUŽITÍ DO 10 PÁRŮ PRŮMĚRU 0,5 MM</t>
  </si>
  <si>
    <t>75I812</t>
  </si>
  <si>
    <t>KABEL OPTICKÝ SINGLEMODE DO 36 VLÁKEN</t>
  </si>
  <si>
    <t>KMVLÁKNO</t>
  </si>
  <si>
    <t>703452</t>
  </si>
  <si>
    <t>ELEKTROINSTALAČNÍ TRUBKA S FUNKČNÍ ODOLNOSTÍ PŘI POŽÁRU VČETNĚ UPEVNĚNÍ A PŘÍSLUŠENSTVÍ DN PRŮMĚRU PŘES 25 DO 40 MM</t>
  </si>
  <si>
    <t>75I81X</t>
  </si>
  <si>
    <t>KABEL OPTICKÝ SINGLEMODE - MONTÁŽ</t>
  </si>
  <si>
    <t>75I841</t>
  </si>
  <si>
    <t>KABEL OPTICKÝ - REZERVA DO 500 MM</t>
  </si>
  <si>
    <t>75I911</t>
  </si>
  <si>
    <t>OPTOTRUBKA HDPE PRŮMĚRU DO 40 MM</t>
  </si>
  <si>
    <t>75I91X</t>
  </si>
  <si>
    <t>OPTOTRUBKA HDPE - MONTÁŽ</t>
  </si>
  <si>
    <t>75I91Y</t>
  </si>
  <si>
    <t>OPTOTRUBKA HDPE - DEMONTÁŽ</t>
  </si>
  <si>
    <t>75I961</t>
  </si>
  <si>
    <t>OPTOTRUBKA - HERMETIZACE ÚSEKU DO 2000 M</t>
  </si>
  <si>
    <t>ÚSEK</t>
  </si>
  <si>
    <t>75I962</t>
  </si>
  <si>
    <t>OPTOTRUBKA - KALIBRACE</t>
  </si>
  <si>
    <t>75IA11</t>
  </si>
  <si>
    <t>OPTOTRUBKOVÁ SPOJKA PRŮMĚRU DO 40 MM</t>
  </si>
  <si>
    <t>75IA21</t>
  </si>
  <si>
    <t>OPTOTRUBKOVÁ SPOJKA OPRAVNÁ PRŮMĚRU DO 40 MM</t>
  </si>
  <si>
    <t>75IA51</t>
  </si>
  <si>
    <t>OPTOTRUBKOVÁ KONCOVKA PRŮMĚRU DO 40 MM</t>
  </si>
  <si>
    <t>75IA61</t>
  </si>
  <si>
    <t>OPTOTRUBKOVÁ KONCOKA S VENTILKEM PRŮMĚRU DO 40 MM</t>
  </si>
  <si>
    <t>75IA71</t>
  </si>
  <si>
    <t>OPTOTRUBKOVÁ PRŮCHODKA PRŮMĚRU DO 40 MM</t>
  </si>
  <si>
    <t>75ID11</t>
  </si>
  <si>
    <t>PLASTOVÁ ZEMNÍ KOMORA PRO ULOŽENÍ REZERVY</t>
  </si>
  <si>
    <t>75ID21</t>
  </si>
  <si>
    <t>PLASTOVÁ ZEMNÍ KOMORA PRO ULOŽENÍ SPOJKY</t>
  </si>
  <si>
    <t>75ID31</t>
  </si>
  <si>
    <t>PLASTOVÁ ZEMNÍ KOMORA TĚSNENÍ PRO HDPE TRUBKU DO 40 MM</t>
  </si>
  <si>
    <t>75IEE2</t>
  </si>
  <si>
    <t>OPTICKÝ ROZVADĚČ 19" PROVEDENÍ 24 VLÁKEN</t>
  </si>
  <si>
    <t>75IEEX</t>
  </si>
  <si>
    <t>OPTICKÝ ROZVADĚČ 19" PROVEDENÍ - MONTÁŽ</t>
  </si>
  <si>
    <t>75IEG1</t>
  </si>
  <si>
    <t>KAZETA PRO ULOŽENÍ SVÁRŮ - DODÁVKA</t>
  </si>
  <si>
    <t>75IEGX</t>
  </si>
  <si>
    <t>KAZETA PRO ULOŽENÍ SVÁRŮ - MONTÁŽ</t>
  </si>
  <si>
    <t>75IF21</t>
  </si>
  <si>
    <t>ROZPOJOVACÍ SVORKOVNICE 2/10, 2/8</t>
  </si>
  <si>
    <t>75IF31</t>
  </si>
  <si>
    <t>ZEMNÍCÍ SVORKOVNICE</t>
  </si>
  <si>
    <t>75IF41</t>
  </si>
  <si>
    <t>MONTÁŽNÍ RÁM DO 10+1</t>
  </si>
  <si>
    <t>75IF91</t>
  </si>
  <si>
    <t>KONSTRUKCE DO SKŘÍNĚ 19" PRO UPEVNĚNÍ ZAŘÍZENÍ</t>
  </si>
  <si>
    <t>75IFA1</t>
  </si>
  <si>
    <t>NOSNÍK BLESKOJISTEK</t>
  </si>
  <si>
    <t>75IFB1</t>
  </si>
  <si>
    <t>BLESKOJISTKA</t>
  </si>
  <si>
    <t>741C02</t>
  </si>
  <si>
    <t>UZEMŇOVACÍ SVORKA</t>
  </si>
  <si>
    <t>741C01</t>
  </si>
  <si>
    <t>EKVIPOTENCIÁLNÍ PŘÍPOJNICE</t>
  </si>
  <si>
    <t>741C04</t>
  </si>
  <si>
    <t>OCHRANNÉ POSPOJOVÁNÍ CU VODIČEM DO 16 MM2</t>
  </si>
  <si>
    <t>742F12</t>
  </si>
  <si>
    <t>KABEL NN NEBO VODIČ JEDNOŽÍLOVÝ CU S PLASTOVOU IZOLACÍ OD 4 DO 16 MM2</t>
  </si>
  <si>
    <t>742K12</t>
  </si>
  <si>
    <t>UKONČENÍ JEDNOŽÍLOVÉHO KABELU V ROZVADĚČI NEBO NA PŘÍSTROJI OD 4 DO 16 MM2</t>
  </si>
  <si>
    <t>75IH11</t>
  </si>
  <si>
    <t>UKONČENÍ KABELU CELOPLASTOVÉHO BEZ PANCÍŘE DO 40 ŽIL</t>
  </si>
  <si>
    <t>75IH32</t>
  </si>
  <si>
    <t>UKONČENÍ KABELU FORMA KABELOVÁ DÉLKY DO 0,5 M DO 25XN</t>
  </si>
  <si>
    <t>75IH62</t>
  </si>
  <si>
    <t>UKONČENÍ KABELU OPTICKÉHO DO 36 VLÁKEN</t>
  </si>
  <si>
    <t>75II21</t>
  </si>
  <si>
    <t>SPOJKA PRO CELOPLASTOVÉ KABELY S PANCÍŘEM DO 100 ŽIL</t>
  </si>
  <si>
    <t>75II62</t>
  </si>
  <si>
    <t>SPOJKA - ODBOČOVACÍ SOUPRAVA STŘEDNÍ</t>
  </si>
  <si>
    <t>75II71</t>
  </si>
  <si>
    <t>SPOJKA OPTICKÁ DO 72 VLÁKEN</t>
  </si>
  <si>
    <t>75II7X</t>
  </si>
  <si>
    <t>SPOJKA OPTICKÁ - MONTÁŽ</t>
  </si>
  <si>
    <t>75IJ12</t>
  </si>
  <si>
    <t>MĚŘENÍ JEDNOSMĚRNÉ NA SDĚLOVACÍM KABELU</t>
  </si>
  <si>
    <t>75IJ13</t>
  </si>
  <si>
    <t>MĚŘENÍ ÚTLUMU PŘESLECHU NA BLÍZKÉM KONCI NA MÍSTNÍM SDĚL. KABELU ZA 1 ČTYŘKU XN A 1 MĚŘENÝ ÚSEK</t>
  </si>
  <si>
    <t>75IJ15</t>
  </si>
  <si>
    <t>MĚŘENÍ A VYROVNÁNÍ KAPACITNÍCH NEROVNOVÁH NA MÍSTNÍM SDĚLOVACÍM KABELU, KABEL DO 4 KM DÉLKY, 1 ČTYŘKA</t>
  </si>
  <si>
    <t>75IK11</t>
  </si>
  <si>
    <t>MĚŘENÍ STÁVAJÍCÍHO OPTICKÉHO KABELU</t>
  </si>
  <si>
    <t>VLÁKNO</t>
  </si>
  <si>
    <t>75IK21</t>
  </si>
  <si>
    <t>MĚŘENÍ KOMPLEXNÍ OPTICKÉHO KABELU</t>
  </si>
  <si>
    <t>75J821</t>
  </si>
  <si>
    <t>OPTICKÝ PIGTAIL SINGLEMODE DO 2 M</t>
  </si>
  <si>
    <t>75J82X</t>
  </si>
  <si>
    <t>OPTICKÝ PIGTAIL SINGLEMODE - MONTÁŽ</t>
  </si>
  <si>
    <t>75J921</t>
  </si>
  <si>
    <t>OPTICKÝ PATCHCORD SINGLEMODE DO 5 M</t>
  </si>
  <si>
    <t>75J92X</t>
  </si>
  <si>
    <t>OPTICKÝ PATCHCORD SINGLEMODE - MONTÁŽ</t>
  </si>
  <si>
    <t>75K112</t>
  </si>
  <si>
    <t>TRANSFORMÁTOR ODDĚLOVACÍ (OCHRANNÝ) PŘES 1000 VA</t>
  </si>
  <si>
    <t>75K11X</t>
  </si>
  <si>
    <t>TRANSFORMÁTOR ODDĚLOVACÍ (OCHRANNÝ) - MONTÁŽ</t>
  </si>
  <si>
    <t>R75IL71</t>
  </si>
  <si>
    <t>KABELOVÁ KNIHA - VYHOTOVENÍ</t>
  </si>
  <si>
    <t>SUDOP R-208</t>
  </si>
  <si>
    <t>1. Položka obsahuje:  
 – zhotovení kabelové knihy plánů dle požadavku správce a majitele zařízení a "Základní technické specifikace optických kabelů a jejich přislušenství v telekomunikační síti SŽDC"  
2. Položka neobsahuje:  
X  
3. Způsob měření:  
Měřící práce se udávají počtem metrů kabeláže, pro kterou má být kniha zhotovena.</t>
  </si>
  <si>
    <t>.2</t>
  </si>
  <si>
    <t>Poplatky za skládky</t>
  </si>
  <si>
    <t>901</t>
  </si>
  <si>
    <t>POPLATKY ZA LIKVIDACŮ ODPADŮ NEKONTAMINOVANÝCH - 17 05 04 VYTĚŽENÉ ZEMINY A HORNINY - I. TŘÍDA TĚŽITELNOSTI VČETNĚ DOPRAVY</t>
  </si>
  <si>
    <t>1. Položka obsahuje:  
 - veškeré poplatky provozovateli skládky, recyklační linky nebo jiného zařízení na zpracování nebo likvidaci odpadů související s převzetím, uložením, zpracováním nebo likvidací odpadu,  
 - náklady spojené s dopravou odpadu z místa stavby na místo převzetí provozovatelem skládky, recyklační linky nebo jiného zařízení na zpracování nebo likvidaci odpadů,  
 - náklady spojené s vyložením a manipulací s materiálem v místě skládky.  
2. Položka neobsahuje:  
 - náklady spojené s naložením a manipulací s materiálem.  
3. Způsob měření:   
 - měrná jednotka tuna určující množství odpadu vytříděného v souladu se zákonem č. 185/2001 Sb., o nakládání s odpady, v platném znění</t>
  </si>
  <si>
    <t>R015621</t>
  </si>
  <si>
    <t>905</t>
  </si>
  <si>
    <t>POPLATKY ZA LIKVIDACŮ ODPADŮ NEBEZPEČNÝCH - KABELY S PLASTOVOU IZOLACÍ VČETNĚ DOPRAVY</t>
  </si>
  <si>
    <t>Zemní práce</t>
  </si>
  <si>
    <t>R701011</t>
  </si>
  <si>
    <t>VYTÝČENÍ TRASY</t>
  </si>
  <si>
    <t>1. Položka obsahuje:  
 – vytyčení nové trasy vedení na stěně či v terénu  
2. Položka neobsahuje:  
 X  
3. Způsob měření:  
Udává se v km vybourané rýhy</t>
  </si>
  <si>
    <t>11130</t>
  </si>
  <si>
    <t>SEJMUTÍ DRNU</t>
  </si>
  <si>
    <t>M2</t>
  </si>
  <si>
    <t>11110</t>
  </si>
  <si>
    <t>ODSTRANĚNÍ TRAVIN</t>
  </si>
  <si>
    <t>13273</t>
  </si>
  <si>
    <t>HLOUBENÍ RÝH ŠÍŘ DO 2M PAŽ I NEPAŽ TŘ. I</t>
  </si>
  <si>
    <t>13173</t>
  </si>
  <si>
    <t>HLOUBENÍ JAM ZAPAŽ I NEPAŽ TŘ. I</t>
  </si>
  <si>
    <t>132738</t>
  </si>
  <si>
    <t>HLOUBENÍ RÝH ŠÍŘ DO 2M PAŽ I NEPAŽ TŘ. I, ODVOZ DO 20KM</t>
  </si>
  <si>
    <t>17411</t>
  </si>
  <si>
    <t>ZÁSYP JAM A RÝH ZEMINOU SE ZHUTNĚNÍM</t>
  </si>
  <si>
    <t>561102</t>
  </si>
  <si>
    <t>PODKLADNÍ BETON TŘ. II</t>
  </si>
  <si>
    <t>701001</t>
  </si>
  <si>
    <t>OZNAČOVACÍ ŠTÍTEK KABELOVÉHO VEDENÍ, SPOJKY NEBO KABELOVÉ SKŘÍNĚ (VČETNĚ OBJÍMKY)</t>
  </si>
  <si>
    <t>701005</t>
  </si>
  <si>
    <t>VYHLEDÁVACÍ MARKER ZEMNÍ S MOŽNOSTÍ ZÁPISU</t>
  </si>
  <si>
    <t>702111</t>
  </si>
  <si>
    <t>KABELOVÝ ŽLAB ZEMNÍ VČETNĚ KRYTU SVĚTLÉ ŠÍŘKY DO 120 MM</t>
  </si>
  <si>
    <t>702901</t>
  </si>
  <si>
    <t>ZASYPÁNÍ KABELOVÉHO ŽLABU VRSTVOU Z PŘESÁTÉHO PÍSKU ČI VÝKOPKU SVĚTLÉ ŠÍŘKY DO 120 MM</t>
  </si>
  <si>
    <t>709400</t>
  </si>
  <si>
    <t>ZATAŽENÍ LANKA DO CHRÁNIČKY NEBO ŽLABU</t>
  </si>
  <si>
    <t>702412</t>
  </si>
  <si>
    <t>KABELOVÝ PROSTUP DO OBJEKTU PŘES ZÁKLAD ZDĚNÝ SVĚTLÉ ŠÍŘKY PŘES 100 DO 200 MM</t>
  </si>
  <si>
    <t>703754</t>
  </si>
  <si>
    <t>PROTIPOŽÁRNÍ UCPÁVKA PROSTUPU KABELOVÉHO PR. DO 110MM, DO EI 90 MIN.</t>
  </si>
  <si>
    <t>703762</t>
  </si>
  <si>
    <t>KABELOVÁ UCPÁVKA VODĚ ODOLNÁ PRO VNITŘNÍ PRŮMĚR OTVORU 65 - 110MM</t>
  </si>
  <si>
    <t>709210</t>
  </si>
  <si>
    <t>KŘIŽOVATKA KABELOVÝCH VEDENÍ SE STÁVAJÍCÍ INŽENÝRSKOU SÍTÍ (KABELEM, POTRUBÍM APOD.)</t>
  </si>
  <si>
    <t>R029113</t>
  </si>
  <si>
    <t>PŘEVZETÍ A PŘÍPRAVA STAVENIŠTĚ, VYTÝČENÍ SÍTÍ, REVIZE, ZAJIŠTĚNÍ VÝLUK A DOZORŮ V CELÉM ÚSEKU PS</t>
  </si>
  <si>
    <t>1. Položka obsahuje:  
 – Zahrnuje veškeré náklady spojené s objednatelem požadovanými pracemi. Dále obsahuje cenu za pom. mechanismy včetně všech ostatních vedlejších nákladů.  
2. Položka neobsahuje:  
 X  
3. Způsob měření:  
Udává se v km.</t>
  </si>
  <si>
    <t>R701ADC</t>
  </si>
  <si>
    <t>GEODETICKÉ ZAMĚŘENÍ TRASY</t>
  </si>
  <si>
    <t>1. Položka obsahuje:  
 – Geodetické zaměření trasy. Dále obsahuje cenu za pom. mechanismy včetně všech ostatních vedlejších nákladů.  
2. Položka neobsahuje:  
 X  
3. Způsob měření:  
Udává se v km</t>
  </si>
  <si>
    <t xml:space="preserve">  PS 1701</t>
  </si>
  <si>
    <t>P939 Sdělovací zařízení</t>
  </si>
  <si>
    <t>PS 1701</t>
  </si>
  <si>
    <t>Přenosový systém</t>
  </si>
  <si>
    <t>R75M912</t>
  </si>
  <si>
    <t>DATOVÁ INFRASTRUKTURA LAN, SWITCH ETHERNET L2 - 24X10/100 + 2XUPLINK</t>
  </si>
  <si>
    <t>R-položla</t>
  </si>
  <si>
    <t>napájení: 230VAC</t>
  </si>
  <si>
    <t>1. Položka obsahuje:  
 – dodávku specifikovaného bloku/zařízení včetně potřebného drobného montážního materiálu  
 – dodávku souvisejícího příslušenství pro specifikovaný blok/zařízení  
 – dopravu a skladování  
2. Položka neobsahuje:  
 X  
3. Způsob měření:  
Udává se počet kusů kompletní konstrukce nebo práce.</t>
  </si>
  <si>
    <t>75M91X</t>
  </si>
  <si>
    <t>DATOVÁ INFRASTRUKTURA LAN, SWITCH ETHERNET L2 - MONTÁŽ</t>
  </si>
  <si>
    <t>R75M866</t>
  </si>
  <si>
    <t>PŘEVODNÍK - SFP</t>
  </si>
  <si>
    <t>1. Položka obsahuje:  
– dodávku specifikovaného bloku/zařízení včetně potřebného drobného montážního  
materiálu  
– dodávku souvisejícího příslušenství pro specifikovaný blok/zařízení  
– dopravu a skladování  
2. Položka neobsahuje:  
X  
3. Způsob měření:  
Udává se počet kusů kompletní konstrukce nebo práce.</t>
  </si>
  <si>
    <t>R75M86X</t>
  </si>
  <si>
    <t>PŘEVODNÍK - MONTÁŽ</t>
  </si>
  <si>
    <t>1. Položka obsahuje:  
– kompletní montáž (oživení, konfigurace, nastavení a uvedení do provozu) specifikovaného bloku/zařízení a souvisejícího příslušenství včetně drobného montážního materiálu  
– veškeré potřebné mechanizmy, včetně obsluhy, náklady</t>
  </si>
  <si>
    <t>75JB12</t>
  </si>
  <si>
    <t>DATOVÝ ROZVADĚČ 19" 600X600 DO 32 U</t>
  </si>
  <si>
    <t>75JB1X</t>
  </si>
  <si>
    <t>DATOVÝ ROZVADĚČ 19" 600X600 - MONTÁŽ</t>
  </si>
  <si>
    <t>75IF9X</t>
  </si>
  <si>
    <t>KONSTRUKCE DO SKŘÍNĚ 19" PRO UPEVNĚNÍ ZAŘÍZENÍ - MONTÁŽ</t>
  </si>
  <si>
    <t>75IF3X</t>
  </si>
  <si>
    <t>ZEMNÍCÍ SVORKOVNICE - MONTÁŽ</t>
  </si>
  <si>
    <t>R170101</t>
  </si>
  <si>
    <t>PANEL ZÁSUVKOVÝ DO 19" SKŘÍNĚ</t>
  </si>
  <si>
    <t>SUDOP-R208</t>
  </si>
  <si>
    <t>75JA51</t>
  </si>
  <si>
    <t>ROZVADĚČ STRUKT. KABELÁŽE, ORGANIZÉR</t>
  </si>
  <si>
    <t>75JA5X</t>
  </si>
  <si>
    <t>ROZVADĚČ STRUKT. KABELÁŽE, MONTÁŽ ORGANIZÉRU, PATCHPANELU</t>
  </si>
  <si>
    <t>75K321</t>
  </si>
  <si>
    <t>ZÁLOŽNÍ ZDROJ UPS 230 V DO 1000 VA</t>
  </si>
  <si>
    <t>včetně SNMP dohledu</t>
  </si>
  <si>
    <t>75K32X</t>
  </si>
  <si>
    <t>ZÁLOŽNÍ ZDROJ UPS 230 V DO 1000 VA - MONTÁŽ</t>
  </si>
  <si>
    <t>R170102</t>
  </si>
  <si>
    <t>ZÁLOŽNÍ ZDROJ UPS - BATERIOVÝ BOX</t>
  </si>
  <si>
    <t>1. Položka obsahuje:  
 – dodávku a montáž specifikovaného bloku/zařízení včetně potřebného drobného montážního materiálu  
 – dodávku souvisejícího příslušenství pro specifikovaný blok/zařízení  
 – dopravu a skladování  
2. Položka neobsahuje:  
 X  
3. Způsob měření:  
Udává se počet kusů kompletní konstrukce nebo práce.</t>
  </si>
  <si>
    <t>744612</t>
  </si>
  <si>
    <t>JISTIČ JEDNOPÓLOVÝ (10 KA) OD 4 DO 10 A</t>
  </si>
  <si>
    <t>75J922</t>
  </si>
  <si>
    <t>OPTICKÝ PATCHCORD SINGLEMODE PŘES 5 M</t>
  </si>
  <si>
    <t>R170103</t>
  </si>
  <si>
    <t>METALICKÝ PATCHCORD DO 3M</t>
  </si>
  <si>
    <t>1. Položka obsahuje:  
 – dodávku specifikované kabelizace včetně potřebného drobného montážního materiálu  
 – kompletní montáž, dopravu a skladování  
2. Položka neobsahuje:  
 X  
3. Způsob měření:  
Dodávka specifikované kabelizace se měří v kusech.</t>
  </si>
  <si>
    <t>742F11</t>
  </si>
  <si>
    <t>KABEL NN NEBO VODIČ JEDNOŽÍLOVÝ CU S PLASTOVOU IZOLACÍ DO 2,5 MM2</t>
  </si>
  <si>
    <t>742K11</t>
  </si>
  <si>
    <t>UKONČENÍ JEDNOŽÍLOVÉHO KABELU V ROZVADĚČI NEBO NA PŘÍSTROJI DO 2,5 MM2</t>
  </si>
  <si>
    <t>742G11</t>
  </si>
  <si>
    <t>KABEL NN DVOU- A TŘÍŽÍLOVÝ CU S PLASTOVOU IZOLACÍ DO 2,5 MM2</t>
  </si>
  <si>
    <t>703512</t>
  </si>
  <si>
    <t>ELEKTROINSTALAČNÍ LIŠTA ŠÍŘKY PŘES 30 DO 60 MM</t>
  </si>
  <si>
    <t>747213</t>
  </si>
  <si>
    <t>CELKOVÁ PROHLÍDKA, ZKOUŠENÍ, MĚŘENÍ A VYHOTOVENÍ VÝCHOZÍ REVIZNÍ ZPRÁVY, PRO OBJEM IN PŘES 500 DO 1000 TIS. KČ</t>
  </si>
  <si>
    <t>R170104</t>
  </si>
  <si>
    <t>ÚPRAVA PŘENOSOVÉ A DATOVÉ SÍTĚ (KONFIGURACE, NASTAVENÍ)</t>
  </si>
  <si>
    <t>1. Položka obsahuje:  
 – kompletní montáž specifikovaného bloku/zařízení a souvisejícího příslušenství včetně potřebného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</si>
  <si>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R170105</t>
  </si>
  <si>
    <t>ZAJIŠTĚNÍ ZAOKRUHOVÁNÍ (SESTAVENÍ OKRUHU, MĚŘENÍ, KONFIGURACE SYSTÉMU)</t>
  </si>
  <si>
    <t>celek</t>
  </si>
  <si>
    <t>PZTS</t>
  </si>
  <si>
    <t>75O511</t>
  </si>
  <si>
    <t>PZTS, ÚSTŘEDNA DO 48 ZÓN</t>
  </si>
  <si>
    <t>R170106</t>
  </si>
  <si>
    <t>Kompletní přepěťová ochrana ústředny vč. příslušenství</t>
  </si>
  <si>
    <t>1. Položka obsahuje:  
 – kompletní dodávku a montáž a souvisejícího příslušenství včetně potřebného drobného montážního materiálu  
 – veškeré potřebné mechanizmy, včetně obsluhy, náklady na mzdy a přibližné (průměrné) náklady na pořízení potřebných materiálů včetně všech ostatních vedlejších nákladů  
2. Způsob měření:  
Udává se počet kusů kompletní konstrukce nebo práce.</t>
  </si>
  <si>
    <t>75O521</t>
  </si>
  <si>
    <t>PZTS, SOFTWARE ÚSTŘEDNY</t>
  </si>
  <si>
    <t>75O5J1</t>
  </si>
  <si>
    <t>PZTS, KOMUNIKAČNÍ ROZHRANÍ PRO INTEGRACI DO PROGRAMU TŘETÍCH STRAN TCP/IP</t>
  </si>
  <si>
    <t>75O5J2</t>
  </si>
  <si>
    <t>PZTS, KOMUNIKAČNÍ ROZHRANÍ PRO MONITORING, SPRÁVU UŽIVATELŮ A KONFIGURACI TCP/IP</t>
  </si>
  <si>
    <t>75O571</t>
  </si>
  <si>
    <t>PZTS, MAGNETICKÝ KONTAKT PLASTOVÝ - LEHKÉ PROVEDENÍ</t>
  </si>
  <si>
    <t>75O592</t>
  </si>
  <si>
    <t>PZTS, PROSTOROVÝ DETEKTOR DUÁLNÍ</t>
  </si>
  <si>
    <t>75O5B1</t>
  </si>
  <si>
    <t>PZTS, HLÁSIČ KOUŘE</t>
  </si>
  <si>
    <t>75O5H1</t>
  </si>
  <si>
    <t>PZTS, PROPOJOVACÍ MODUL PRO ČTEČKU</t>
  </si>
  <si>
    <t>64: 35; viz textová a výkresová část projektové dokumentace</t>
  </si>
  <si>
    <t>75O5G1</t>
  </si>
  <si>
    <t>PZTS, BEZKONTAKTNÍ ČTEČKA KARET</t>
  </si>
  <si>
    <t>R170107</t>
  </si>
  <si>
    <t>Akumulátorová baterie 12V do 17 Ah - dodávka, montáž</t>
  </si>
  <si>
    <t>75O561</t>
  </si>
  <si>
    <t>PZTS, ROZVODNÁ KRABICE</t>
  </si>
  <si>
    <t>R170108</t>
  </si>
  <si>
    <t>Modul relé pro ovládání osvětlení systémem EZS</t>
  </si>
  <si>
    <t>75J321</t>
  </si>
  <si>
    <t>KABEL SDĚLOVACÍ PRO STRUKTUROVANOU KABELÁŽ FTP/STP</t>
  </si>
  <si>
    <t>75J32X</t>
  </si>
  <si>
    <t>KABEL SDĚLOVACÍ PRO STRUKTUROVANOU KABELÁŽ FTP/STP - MONTÁŽ</t>
  </si>
  <si>
    <t>75J23X</t>
  </si>
  <si>
    <t>KABEL SDĚLOVACÍ, MONTÁŽ A UPEVNĚNÍ</t>
  </si>
  <si>
    <t>703511</t>
  </si>
  <si>
    <t>ELEKTROINSTALAČNÍ LIŠTA ŠÍŘKY DO 30 MM</t>
  </si>
  <si>
    <t>742F32</t>
  </si>
  <si>
    <t>KABEL NN NEBO VODIČ JEDNOŽÍLOVÝ CU S PLASTOVOU IZOLACÍ STÍNĚNÝ OD 4 DO 16 MM2</t>
  </si>
  <si>
    <t>75O5O2</t>
  </si>
  <si>
    <t>PZTS, ZÁVĚREČNÉ OŽIVENÍ, NASTAVENÍ A FUNKČNÍ ODZKOUŠENÍ ZAŘÍZENÍ PZTS</t>
  </si>
  <si>
    <t>75O5O4</t>
  </si>
  <si>
    <t>PZTS, UVEDENÍ ÚSTŘEDNY PZTS DO TRVALÉHO PROVOZU</t>
  </si>
  <si>
    <t>75O5O5</t>
  </si>
  <si>
    <t>PZTS, REVIZE ÚSTŘEDNY PZTS</t>
  </si>
  <si>
    <t>75O961</t>
  </si>
  <si>
    <t>DDTS ŽDC, SPOLUPRÁCE ZHOTOVITELE URČENÉHO ZAŘÍZENÍ PŘI INTEGRACI DO DDTS</t>
  </si>
  <si>
    <t>DDTS</t>
  </si>
  <si>
    <t>R75O911</t>
  </si>
  <si>
    <t>DDTS ŽDC, INTEGRAČNÍ KONCENTRÁTOR</t>
  </si>
  <si>
    <t>1. Položka obsahuje:   
- Integrační koncentrátor s konfigurací min. 2x RS xxx, min. 2x Ethernet 10/100/1000 MBit, USB, napájení 9-36 V DC, s funkcí konverze SNMPv3 na ČSN EN 60870-5-104 v průmyslovém provedení dle technických podmínek SŽDC  
- software, licence pro integrační koncetrátor  
- dodávku včetně kompletní montáže  
- veškeré potřebné mechanizmy, včetně obsluhy, náklady na mzdy a přibližné (průměrné) náklady na pořízení potřebných materiálů  
- dopravu a skladování  
- výrobní dokuemnatci  
2. Položka neobsahuje:  
 X  
3. Způsob měření:  
Udává se počet kusů kompletní konstrukce nebo práce.</t>
  </si>
  <si>
    <t>75O915</t>
  </si>
  <si>
    <t>DDTS ŽDC, PŘEVODNÍK M-BUS/ ETHERNET</t>
  </si>
  <si>
    <t>75O91A</t>
  </si>
  <si>
    <t>DDTS ŽDC, KOMUNIKAČNÍ PŘEVODNÍK</t>
  </si>
  <si>
    <t>75O918</t>
  </si>
  <si>
    <t>DDTS ŽDC, SNÍMAČ TEPLOTY A VLHKOSTI</t>
  </si>
  <si>
    <t>75O91X</t>
  </si>
  <si>
    <t>DDTS ŽDC, MONTÁŽ</t>
  </si>
  <si>
    <t>75O923</t>
  </si>
  <si>
    <t>DDTS ŽDC, SW DOPLNĚNÍ INS</t>
  </si>
  <si>
    <t>R75O934</t>
  </si>
  <si>
    <t>DDTS ŽDC, SW DOPLNĚNÍ STACIONÁRNÍHO KLIENTA</t>
  </si>
  <si>
    <t>1. Položka obsahuje:  
- úprava konfigurace stávajícího klientského pracoviště pro zobrazení nově integrovaných TLS  
- úprava uživatelských oprávnění  
- licence, protokoly ČSN EN 60870-5-104, XML  
- náklady na mzdy  
- programátorské práce  
2. Položka neobsahuje:  
X  
3. Způsob měření:  
Udává se počet kusů kompletní konstrukce nebo práce.</t>
  </si>
  <si>
    <t>R75O939</t>
  </si>
  <si>
    <t>DDTS ŽDC, SW DOPLNĚNÍ TENKÉHO KLIENTA</t>
  </si>
  <si>
    <t>R75O93C</t>
  </si>
  <si>
    <t>DDTS ŽDC, SW DOPLNĚNÍ MOBILNÍHO KLIENTA</t>
  </si>
  <si>
    <t>R75O947</t>
  </si>
  <si>
    <t>DDTS ŽDC, INTEGRACE OSE</t>
  </si>
  <si>
    <t>1. Položka obsahuje:   
- SW integraci jednoho převodníku M-BUS/ Ethernet s maximálním počtem 15ks připojených elektroměrů do integračního koncentrátoru DDTS ŽDC ŽDC  
- licence s potřebnými protokoly MODBUS, DBNet, S-Net, IEC 60870-5-104 atd.   
- parametrizaci a naplnění datových, technologických, telemetrických a řídicích struktur DDTS ŽDC ŽDC  
- náklady na mzdy  
- programátorské práce včetně potřebného vybavení  
2. Položka neobsahuje:  
 X  
3. Způsob měření:  
Udává se počet kusů kompletní konstrukce nebo práce.</t>
  </si>
  <si>
    <t>R75O94C</t>
  </si>
  <si>
    <t>DDTS ŽDC, INTEGRACE TLS Z PZZ</t>
  </si>
  <si>
    <t>1. Položka obsahuje:   
- SW integraci čidel zapojených do jednoho PLC automatu z jednoho domku na přejezdu do integračního koncentrátoru DDTS ŽDC ŽDC  
- licence s potřebnými protokoly MODBUS, DBNet, S-Net, IEC 60870-5-104 atd.   
- parametrizaci a naplnění datových, technologických, telemetrických a řídicích struktur DDTS ŽDC ŽDC  
- náklady na mzdy  
- programátorské práce včetně potřebného vybavení  
2. Položka neobsahuje:  
 X  
3. Způsob měření:  
Udává se počet kusů kompletní konstrukce nebo práce.</t>
  </si>
  <si>
    <t>R75O943</t>
  </si>
  <si>
    <t>DDTS ŽDC, INTEGRACE EZS</t>
  </si>
  <si>
    <t>1. Položka obsahuje:   
- SW integraci jedné ústředny EZS do integračního koncentrátoru DDTS ŽDC ŽDC  
- licence s potřebnými protokoly MODBUS, DBNet, S-Net, IEC 60870-5-104 atd.   
- parametrizaci a naplnění datových, technologických, telemetrických a řídicích struktur DDTS ŽDC ŽDC  
- náklady na mzdy  
- programátorské práce včetně potřebného vybavení  
2. Položka neobsahuje:  
 X  
3. Způsob měření:  
Udává se počet kusů kompletní konstrukce nebo práce.</t>
  </si>
  <si>
    <t>R75O94E</t>
  </si>
  <si>
    <t>DDTS ŽDC, INTEGRACE NAPÁJECÍHO ZDROJE</t>
  </si>
  <si>
    <t>1. Položka obsahuje:   
- SW integraci jednoho napájecího zdroje sdělovací technologie do integračního koncentrátoru DDTS ŽDC ŽDC  
- licence s potřebnými protokoly MODBUS, DBNet, S-Net, IEC 60870-5-104 atd.   
- parametrizaci a naplnění datových, technologických, telemetrických a řídicích struktur DDTS ŽDC ŽDC  
- náklady na mzdy  
- programátorské práce včetně potřebného vybavení  
2. Položka neobsahuje:  
 X  
3. Způsob měření:  
Udává se počet kusů kompletní konstrukce nebo práce.</t>
  </si>
  <si>
    <t>R75O94H</t>
  </si>
  <si>
    <t>DDTS ŽDC, INTEGRACE VZT</t>
  </si>
  <si>
    <t>1. Položka obsahuje:   
- SW integraci jednoho jedné klimatizační jednotky do integračního koncentrátoru DDTS ŽDC  
- licence s potřebnými protokoly MODBUS, DBNet, S-Net, IEC 60870-5-104 atd.   
- parametrizaci a naplnění datových, technologických, telemetrických a řídicích struktur DDTS ŽDC  
- náklady na mzdy  
- programátorské práce včetně potřebného vybavení  
2. Položka neobsahuje:  
 X  
3. Způsob měření:  
Udává se počet kusů kompletní konstrukce nebo práce.</t>
  </si>
  <si>
    <t>R75O94K</t>
  </si>
  <si>
    <t>DDTS ŽDC, PARAMETRIZACE PZTS</t>
  </si>
  <si>
    <t>1. Položka obsahuje:   
- doplnění parametrizace PZTS do integračního koncentrátoru DDTS ŽDC  
- náklady na mzdy  
- programátorské práce včetně potřebného vybavení  
2. Položka neobsahuje:  
 X  
3. Způsob měření:  
Udává se počet kusů kompletní konstrukce nebo práce.</t>
  </si>
  <si>
    <t>R75O952</t>
  </si>
  <si>
    <t>DDTS ŽDC, PARAMETRIZACE A NAPLNĚNÍ DATOVÝCH STRUKTUR</t>
  </si>
  <si>
    <t>1. Položka obsahuje:   
- parametrizaci a naplnění datových struktur (technologických, telemetrických, řídících) DDTS ŽDC pro přenos informací  
- náklady na mzdy  
- programátorské práce  
2. Položka neobsahuje:  
 X  
3. Způsob měření:  
Udává se počet kusů kompletní konstrukce nebo práce.</t>
  </si>
  <si>
    <t>R75O953</t>
  </si>
  <si>
    <t>DDTS ŽDC, ODZKOUŠENÍ PROGRAMOVÉHO VYBAVENÍ</t>
  </si>
  <si>
    <t>1. Položka obsahuje:   
-odzkoušení programového vybavení, ověření uživatelských funkcí na úplné implementaci, verifikace přenášených dat  
- náklady na mzdy  
- programátorské práce  
2. Položka neobsahuje:  
 X  
3. Způsob měření:  
Udává se počet kusů kompletní konstrukce nebo práce.</t>
  </si>
  <si>
    <t>R75O954</t>
  </si>
  <si>
    <t>DDTS ŽDC, SYSTÉMOVÁ A DATOVÁ ANALÝZA TECHNOLOGICKÉHO MODELU</t>
  </si>
  <si>
    <t>1. Položka obsahuje:   
-systémovou a datovou analýza technologického modelu, realizace a plnění presentačních zobrazení a formulářů  
- náklady na mzdy  
- programátorské práce  
2. Položka neobsahuje:  
 X  
3. Způsob měření:  
Udává se počet kusů kompletní konstrukce nebo práce.</t>
  </si>
  <si>
    <t>R75O955</t>
  </si>
  <si>
    <t>DDTS ŽDC, ÚPRAVA A ODZKOUŠENÍ PROGRAMOVÝCH PROSTŘEDKŮ</t>
  </si>
  <si>
    <t>1. Položka obsahuje:   
-úpravu a odzkoušení programových a řídicích prostředků pro export dat  
2. Položka neobsahuje:  
 X  
3. Způsob měření:  
Udává se počet kusů kompletní konstrukce nebo práce.</t>
  </si>
  <si>
    <t>R75O956</t>
  </si>
  <si>
    <t>DDTS ŽDC, KONFIGURACE PŘENOSŮ DAT JEDNOTLIVÝCH TLS</t>
  </si>
  <si>
    <t>1. Položka obsahuje:   
- konfigurace přenosů dat ze systémů TLS do datových struktur  
- odladění a ověření  
- funkční zkoušky  
- náklady na mzdy  
- programátorské práce  
2. Položka neobsahuje:  
 X  
3. Způsob měření:  
Udává se počet kusů integrovaných TLS</t>
  </si>
  <si>
    <t>R75O957</t>
  </si>
  <si>
    <t>DDTS ŽDC, INTEGRACE TLS DO INS</t>
  </si>
  <si>
    <t>1. Položka obsahuje:   
- SW integraci jednoho rozváděče nebo ústředny z technologického systému integrované ŽST/Zast. (EOV, OSV, EPS, PZTS, ASHS, EPZ, …) do integračního serveru DDTS ŽDC.  
- náklady na mzdy  
- programátorské práce  
2. Položka neobsahuje:  
 X  
3. Způsob měření:  
Udává se počet jednotlivých kusů integrovaných TLS do InS.</t>
  </si>
  <si>
    <t>R75O958</t>
  </si>
  <si>
    <t>1. Položka obsahuje:   
- odzkoušení programového vybavení  
- ověření uživatelských funkcí na úplné implementaci  
- verifikace přenášených dat  
- náklady na mzdy  
- programátorské práce  
2. Položka neobsahuje:  
 X  
3. Způsob měření:  
Udává se počet kusů kompletní konstrukce nebo práce.</t>
  </si>
  <si>
    <t>R75O959</t>
  </si>
  <si>
    <t>DDTS ŽDC, ZÁVĚREČNÁ ZKOUŠKA</t>
  </si>
  <si>
    <t>1. Položka obsahuje:   
- závěrečná zkouška DDTS ŽDC  
- komplexní vyzkoušení zařízení DDTS ŽDC  
- náklady na mzdy  
2. Položka neobsahuje:  
 X  
3. Způsob měření:  
Udává se počet hodin po dobu provádění zkoušky.</t>
  </si>
  <si>
    <t>R170110</t>
  </si>
  <si>
    <t>DDTS ŽDC, DOPLNĚNÍ, PARAMETRIZACE A KONFIGURACE SMS BRÁNY</t>
  </si>
  <si>
    <t>1. Položka obsahuje:  
 – veškeré konfigurační práce  
 – náklady na mzdy  
2. Položka neobsahuje:  
 X  
3. Způsob měření:  
Udává se počet kusů kompletní konstrukce nebo práce.</t>
  </si>
  <si>
    <t>747705</t>
  </si>
  <si>
    <t>MANIPULACE NA ZAŘÍZENÍCH PROVÁDĚNÉ PROVOZOVATELEM</t>
  </si>
  <si>
    <t>747706</t>
  </si>
  <si>
    <t>ZJIŠŤOVÁNÍ STÁVAJÍCÍHO STAVU ROZVODŮ NN</t>
  </si>
  <si>
    <t>747704</t>
  </si>
  <si>
    <t>ZAŠKOLENÍ OBSLUHY</t>
  </si>
  <si>
    <t>747703</t>
  </si>
  <si>
    <t>ZKUŠEBNÍ PROVOZ</t>
  </si>
  <si>
    <t>747701</t>
  </si>
  <si>
    <t>DOKONČOVACÍ MONTÁŽNÍ PRÁCE NA ELEKTRICKÉM ZAŘÍZENÍ</t>
  </si>
  <si>
    <t>747702</t>
  </si>
  <si>
    <t>ÚPRAVA ZAPOJENÍ STÁVAJÍCÍCH KABELOVÝCH SKŘÍNÍ/ROZVADĚČŮ</t>
  </si>
  <si>
    <t>91</t>
  </si>
  <si>
    <t>747214</t>
  </si>
  <si>
    <t>CELKOVÁ PROHLÍDKA, ZKOUŠENÍ, MĚŘENÍ A VYHOTOVENÍ VÝCHOZÍ REVIZNÍ ZPRÁVY, PRO OBJEM IN - PŘÍPLATEK ZA KAŽDÝCH DALŠÍCH I ZAPOČATÝCH 500 TIS. KČ</t>
  </si>
  <si>
    <t>92</t>
  </si>
  <si>
    <t>742P15</t>
  </si>
  <si>
    <t>OZNAČOVACÍ ŠTÍTEK NA KABEL</t>
  </si>
  <si>
    <t>93</t>
  </si>
  <si>
    <t>R170111</t>
  </si>
  <si>
    <t>METALICKÝ PATCHCORD DO 2M</t>
  </si>
  <si>
    <t>94</t>
  </si>
  <si>
    <t>744R33</t>
  </si>
  <si>
    <t>DIN LIŠTA - 0,5 M</t>
  </si>
  <si>
    <t>95</t>
  </si>
  <si>
    <t>96</t>
  </si>
  <si>
    <t>742P13</t>
  </si>
  <si>
    <t>ZATAŽENÍ KABELU DO CHRÁNIČKY - KABEL DO 4 KG/M</t>
  </si>
  <si>
    <t>97</t>
  </si>
  <si>
    <t>703412</t>
  </si>
  <si>
    <t>ELEKTROINSTALAČNÍ TRUBKA PLASTOVÁ VČETNĚ UPEVNĚNÍ A PŘÍSLUŠENSTVÍ DN PRŮMĚRU PŘES 25 DO 40 MM</t>
  </si>
  <si>
    <t>98</t>
  </si>
  <si>
    <t>99</t>
  </si>
  <si>
    <t>744Q21</t>
  </si>
  <si>
    <t>SVODIČ PŘEPĚTÍ TYP 1+2 (TŘÍDA B+C) 1-2 PÓLOVÝ</t>
  </si>
  <si>
    <t>100</t>
  </si>
  <si>
    <t>744Q22</t>
  </si>
  <si>
    <t>SVODIČ PŘEPĚTÍ TYP 1+2 (TŘÍDA B+C) 3-4 PÓLOVÝ</t>
  </si>
  <si>
    <t>101</t>
  </si>
  <si>
    <t>102</t>
  </si>
  <si>
    <t>75J111</t>
  </si>
  <si>
    <t>NOSNÁ LIŠTA PLASTOVÁ</t>
  </si>
  <si>
    <t>103</t>
  </si>
  <si>
    <t>75J11X</t>
  </si>
  <si>
    <t>NOSNÁ LIŠTA PLASTOVÁ - MONTÁŽ</t>
  </si>
  <si>
    <t>104</t>
  </si>
  <si>
    <t>R75O951</t>
  </si>
  <si>
    <t>DDTS ŽDC, PŘIPOJENÍ INK DO INS</t>
  </si>
  <si>
    <t>1. Položka obsahuje:   
- připojení integračního koncentrátoru InK do InS  
- nastavení parametrů pro InK  
- náklady na mzdy  
- programátorské práce včetně potřebného vybavení  
2. Položka neobsahuje:  
 X  
3. Způsob měření:  
Udává se počet kusů kompletní konstrukce nebo práce.</t>
  </si>
  <si>
    <t>105</t>
  </si>
  <si>
    <t>R75O919</t>
  </si>
  <si>
    <t>ZHOTOVENÍ SERVISNÍ DATOVÉ ZÁSUVKY</t>
  </si>
  <si>
    <t>106</t>
  </si>
  <si>
    <t>75K422</t>
  </si>
  <si>
    <t>MĚNIČ NAPĚTÍ DC/DC DO 500W</t>
  </si>
  <si>
    <t>107</t>
  </si>
  <si>
    <t>75K42X</t>
  </si>
  <si>
    <t>MĚNIČ NAPĚTÍ DC/DC - MONTÁŽ</t>
  </si>
  <si>
    <t>108</t>
  </si>
  <si>
    <t>R75K415</t>
  </si>
  <si>
    <t>MĚNIČ NAPĚTÍ NEBO ZDROJ - DOPLNĚNÍ SNMP DOHLEDU</t>
  </si>
  <si>
    <t>109</t>
  </si>
  <si>
    <t>110</t>
  </si>
  <si>
    <t>111</t>
  </si>
  <si>
    <t>75J131</t>
  </si>
  <si>
    <t>NOSNÁ LIŠTA DIN</t>
  </si>
  <si>
    <t>112</t>
  </si>
  <si>
    <t>75J13X</t>
  </si>
  <si>
    <t>NOSNÁ LIŠTA DIN - MONTÁŽ</t>
  </si>
  <si>
    <t>113</t>
  </si>
  <si>
    <t>75J13Y</t>
  </si>
  <si>
    <t>NOSNÁ LIŠTA DIN - DEMONTÁŽ</t>
  </si>
  <si>
    <t>114</t>
  </si>
  <si>
    <t>75JA55</t>
  </si>
  <si>
    <t>ROZVADĚČ STRUKT. KABELÁŽE, PATCHPANEL S PŘEPĚŤOVOU OCHRANOU</t>
  </si>
  <si>
    <t>115</t>
  </si>
  <si>
    <t>116</t>
  </si>
  <si>
    <t>117</t>
  </si>
  <si>
    <t>118</t>
  </si>
  <si>
    <t>744652</t>
  </si>
  <si>
    <t>JISTIČ DC OD 4 DO 10 A</t>
  </si>
  <si>
    <t>119</t>
  </si>
  <si>
    <t>r742255</t>
  </si>
  <si>
    <t>AXIÁLNÍ POJISTKA S DRŽÁKEM NA DIN DO 6 A</t>
  </si>
  <si>
    <t>1. Položka obsahuje:  
 – pojistku, veškeré příslušenství a kompletní montáž  
2. Položka neobsahuje:  
 X  
3. Způsob měření:  
Udává se počet kusů kompletní konstrukce nebo práce.</t>
  </si>
  <si>
    <t>120</t>
  </si>
  <si>
    <t>744R11</t>
  </si>
  <si>
    <t>SVORKA DO 2,5 MM2</t>
  </si>
  <si>
    <t>121</t>
  </si>
  <si>
    <t>122</t>
  </si>
  <si>
    <t>D.2.3.6</t>
  </si>
  <si>
    <t>Rozvodny vn, nn, osvětlení a dálkové ovládání odpojovačů</t>
  </si>
  <si>
    <t xml:space="preserve">  SO 2601</t>
  </si>
  <si>
    <t>P939, přípojka nn</t>
  </si>
  <si>
    <t>SO 2601</t>
  </si>
  <si>
    <t>Hloubené vykopávky</t>
  </si>
  <si>
    <t>R132738</t>
  </si>
  <si>
    <t>HLOUBENÍ RÝH ŠÍŘ DO 2M PAŽ I NEPAŽ TŘ. I, ODVOZ DO 20KM, LIKVIDACE ODPADU VČ. SKLÁDKY</t>
  </si>
  <si>
    <t>7*0,35*0,2=0,490 [A]</t>
  </si>
  <si>
    <t>položka zahrnuje: - vodorovná a svislá doprava, přemístění, přeložení, manipulace s výkopkem - kompletní provedení vykopávky nezapažené i zapažené - ošetření výkopiště po celou dobu práce v něm vč. klimatických opatření - ztížení vykopávek v blízkosti podzemního vedení, konstrukcí a objektů vč. jejich dočasného zajištění - ztížení pod vodou, v okolí výbušnin, ve stísněných prostorech a pod. - příplatek za lepivost - těžení po vrstvách, pásech a po jiných nutných částech (figurách) - čerpání vody vč. čerpacích jímek, potrubí a pohotovostní čerpací soupravy (viz ustanovení k pol. 1151,2) - potřebné snížení hladiny podzemní vody - těžení a rozpojování jednotlivých balvanů - vytahování a nošení výkopku - svahování a přesvah. svahů do konečného tvaru, výměna hornin v podloží a v pláni znehodnocené klimatickými vlivy - ruční vykopávky, odstranění kořenů a napadávek - pažení, vzepření a rozepření vč. přepažování (vyjma štětových stěn) - úpravu, ochranu a očištění dna, základové spáry, stěn a svahů - odvedení nebo obvedení vody v okolí výkopiště a ve výkopišti - třídění výkopku - veškeré pomocné konstrukce umožňující provedení vykopávky (příjezdy, sjezdy, nájezdy, lešení, podpěr. konstr., přemostění, zpevněné plochy, zakrytí a pod.) - nezahrnuje uložení zeminy (na skládku, do násypu) ani poplatky za skládku, vykazují se v položce č.0141**</t>
  </si>
  <si>
    <t>R131738</t>
  </si>
  <si>
    <t>HLOUBENÍ JAM ZAPAŽ I NEPAŽ TŘ. I, ODVOZ DO 20KM, LIKVIDACE ODPADU VČ. SKLÁDKY</t>
  </si>
  <si>
    <t>0,6x0,5x0,9=0,27x2=0,54m3  + 2x2,5x1,5=7,5x2x2=30m3</t>
  </si>
  <si>
    <t>18110</t>
  </si>
  <si>
    <t>ÚPRAVA PLÁNĚ SE ZHUTNĚNÍM V HORNINĚ TŘ. I</t>
  </si>
  <si>
    <t>položka zahrnuje úpravu pláně včetně vyrovnání výškových rozdílů. Míru zhutnění určuje projekt.</t>
  </si>
  <si>
    <t>Dle příloh č.1,2</t>
  </si>
  <si>
    <t>10x0,35=3,5m2</t>
  </si>
  <si>
    <t>položka zahrnuje dodávku protlačovaného potrubí a veškeré pomocné práce (startovací zařízení, startovací a cílová jáma, opěrné a vodící bloky a pod.)</t>
  </si>
  <si>
    <t>Všeobecné práce pro silnoproud a slaboproud</t>
  </si>
  <si>
    <t>702221</t>
  </si>
  <si>
    <t>KABELOVÁ CHRÁNIČKA ZEMNÍ UV STABILNÍ DN DO 100 MM</t>
  </si>
  <si>
    <t>1. Položka obsahuje:  
 – obnovu a výměnu poškozených krytů  
 – pomocné mechanismy  
2. Položka neobsahuje:  
 X  
3. Způsob měření:  
Měří se metr délkový.</t>
  </si>
  <si>
    <t>Dle příloh č.1</t>
  </si>
  <si>
    <t>1. Položka obsahuje:  
 – kompletní montáž, rozměření, upevnění, řezání, spojování a pod.   
 – veškerý spojovací a montážní materiál vč. upevňovacího materiálu ( držáky apod.)  
 – pomocné mechanismy  
2. Položka neobsahuje:  
 X  
3. Způsob měření:  
Měří se metr délkový.</t>
  </si>
  <si>
    <t>Položka obsahuje: Dodávku a montáž kabelové ucpávky vč. příslušenství ( utěsňovací spony apod. ) a pomocného materiálu, vyhotovení a dodání atestu. Dále obsahuje cenu za pom. mechanismy včetně všech ostatních vedlejších nákladů.</t>
  </si>
  <si>
    <t>701004</t>
  </si>
  <si>
    <t>VYHLEDÁVACÍ MARKER ZEMNÍ</t>
  </si>
  <si>
    <t>1. Položka obsahuje:  
 – obsahuje montáž   
 – dopravu ze skladu   
  – poplatek za likvidaci odpadů, pokud je materiál likvidován  
2. Položka neobsahuje:  
 X  
3. Způsob měření:  
Udává se počet kusů kompletní konstrukce nebo práce.</t>
  </si>
  <si>
    <t>Silnoproudé rozvody</t>
  </si>
  <si>
    <t>Dle příloh č.1, 2, 3</t>
  </si>
  <si>
    <t>703413</t>
  </si>
  <si>
    <t>ELEKTROINSTALAČNÍ TRUBKA PLASTOVÁ VČETNĚ UPEVNĚNÍ A PŘÍSLUŠENSTVÍ DN PRŮMĚRU PŘES 40 MM</t>
  </si>
  <si>
    <t>Dle příloh č.1, 2</t>
  </si>
  <si>
    <t>743F21</t>
  </si>
  <si>
    <t>SKŘÍŇ ELEKTROMĚROVÁ V KOMPAKTNÍM PILÍŘI PRO PŘÍMÉ MĚŘENÍ DO 80 A JEDNOSAZBOVÉ VČETNĚ VÝSTROJE</t>
  </si>
  <si>
    <t>Dle příloh č.1, 3, 4</t>
  </si>
  <si>
    <t>748151</t>
  </si>
  <si>
    <t>BEZPEČNOSTNÍ TABULKA</t>
  </si>
  <si>
    <t>741911</t>
  </si>
  <si>
    <t>UZEMŇOVACÍ VODIČ V ZEMI FEZN DO 120 MM2</t>
  </si>
  <si>
    <t>741C05</t>
  </si>
  <si>
    <t>SPOJOVÁNÍ UZEMŇOVACÍCH VODIČŮ</t>
  </si>
  <si>
    <t>Dle příloh č.1, 3</t>
  </si>
  <si>
    <t>RP743611</t>
  </si>
  <si>
    <t>ROZVADĚČ PRO NAPÁJENÍ PŘEJEZDOVÉHO ZAŘÍZENÍ V KOMPAKTNÍM PILÍŘI</t>
  </si>
  <si>
    <t>KS</t>
  </si>
  <si>
    <t>Dle příloh č.3,4</t>
  </si>
  <si>
    <t>741C07</t>
  </si>
  <si>
    <t>VYVEDENÍ UZEMŇOVACÍCH VODIČŮ NA POVRCH/KONSTRUKCI</t>
  </si>
  <si>
    <t>Dle příloh č.2,3</t>
  </si>
  <si>
    <t>748241</t>
  </si>
  <si>
    <t>PÍSMENA A ČÍSLICE VÝŠKY DO 40 MM</t>
  </si>
  <si>
    <t>Dle příloh č.1,3</t>
  </si>
  <si>
    <t>747212</t>
  </si>
  <si>
    <t>CELKOVÁ PROHLÍDKA, ZKOUŠENÍ, MĚŘENÍ A VYHOTOVENÍ VÝCHOZÍ REVIZNÍ ZPRÁVY, PRO OBJEM IN PŘES 100 DO 500 TIS. KČ</t>
  </si>
  <si>
    <t>747301</t>
  </si>
  <si>
    <t>PROVEDENÍ PROHLÍDKY A ZKOUŠKY PRÁVNICKOU OSOBOU, VYDÁNÍ PRŮKAZU ZPŮSOBILOSTI</t>
  </si>
  <si>
    <t>D.9898</t>
  </si>
  <si>
    <t>Všeobecný objekt</t>
  </si>
  <si>
    <t xml:space="preserve">  SO 98-98</t>
  </si>
  <si>
    <t>SO 98-98</t>
  </si>
  <si>
    <t>Dokumentace stavby</t>
  </si>
  <si>
    <t>VSEOB001</t>
  </si>
  <si>
    <t>Geodetická dokumentace skutečného provedení stavby</t>
  </si>
  <si>
    <t>KPL</t>
  </si>
  <si>
    <t>R-položka</t>
  </si>
  <si>
    <t>Vypracování geodetické části dokumentace skutečného provedení</t>
  </si>
  <si>
    <t>v předepsaném rozsahu a počtu dle VTP a ZTP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</si>
  <si>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</t>
  </si>
  <si>
    <t>VSEOB002</t>
  </si>
  <si>
    <t>Dokumentace skutečného provedení v listinné formě</t>
  </si>
  <si>
    <t>Vypracování technické části dokumentace skutečného provedení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</si>
  <si>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počtu, která mimo jiné zahrnuje , zapracování všech změn během výstavby, výsledné měřící protokoly, aktuální údaje a dokumenty k zařízení (vlastní SW, knihy kabelových plánů s měřícími protokoly a protokoly o jejich uložení, předpisy pro obsluhu, doklady ověřovacího provozu apod.), závěrečnou zprávu o nakládání s odpady apod</t>
  </si>
  <si>
    <t>VSEOB003</t>
  </si>
  <si>
    <t>Dokumentace skutečného provedení v elektronické formě</t>
  </si>
  <si>
    <t>Vypracování kompletní dokumentace skutečného provedení v elektronické formě.</t>
  </si>
  <si>
    <t>Položka zahrnuje veškeré činnosti nezbytné k vypracování kompletní elketroniké dokumentace skutečného provedení dle SOD na zhotovení stavby a v rozsahu vyhlášky č. 499/2006 Sb. v platném znění a dle požadavků VTP a ZTP.</t>
  </si>
  <si>
    <t>VSEOB004</t>
  </si>
  <si>
    <t>Realizační dokumentace stavby (RDS)</t>
  </si>
  <si>
    <t>Vypracování RDS u vybraných PS viz technická specifikace položky.</t>
  </si>
  <si>
    <t>Položka zahrnuje veškeré činnosti nezbytné k vypracování realizační dokumentace stavby (dále také RDS). Zpracovává se pro: PS 1301, PS 1501 a PS 1701</t>
  </si>
  <si>
    <t>Ostatní</t>
  </si>
  <si>
    <t>VSEOB005</t>
  </si>
  <si>
    <t>Osvědčení o shodě notifikovanou osobou</t>
  </si>
  <si>
    <t>Zajištění vydání osvědčení o shodě notifikovanou osobou</t>
  </si>
  <si>
    <t>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  
Položka zahrnuje  všechny nezbytné práce, náklady a zařízení  včetně  všech doprav a pomocného materiálu nutných  pro uskutečnění dané činnosti.</t>
  </si>
  <si>
    <t>VSEOB006</t>
  </si>
  <si>
    <t>Osvědčení o bezpečnosti před uvedením do provozu</t>
  </si>
  <si>
    <t>Zajištění vydání osvědčení o bezpečnosti před uvedením do provozu.</t>
  </si>
  <si>
    <t>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  
Položka zahrnuje  všechny nezbytné práce, náklady a zařízení  včetně  všech doprav a pomocného materiálu nutných  pro uskutečnění dané činnosti.</t>
  </si>
  <si>
    <t>VSEOB007</t>
  </si>
  <si>
    <t>Exkurze</t>
  </si>
  <si>
    <t>Exkurze dle zákona o zadávání veřejných zakázek</t>
  </si>
  <si>
    <t>Předpoklad 1 exkurze v době realizace stavby</t>
  </si>
  <si>
    <t>Položka zahrnuje veškeré činnosti nezbytné pro zajištění exkurze. Veškerá požadavky na rozsah exkurzí je dán smlouvou o dílo.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</si>
</sst>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0"/>
      <name val="Arial"/>
      <family val="0"/>
    </font>
    <font>
      <b/>
      <sz val="16"/>
      <color rgb="FFFFFFFF"/>
      <name val="Arial"/>
      <family val="0"/>
    </font>
    <font>
      <b/>
      <sz val="16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6">
    <fill>
      <patternFill/>
    </fill>
    <fill>
      <patternFill patternType="gray125"/>
    </fill>
    <fill>
      <patternFill patternType="solid">
        <fgColor rgb="FFFF5200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ADD8E6"/>
        <bgColor indexed="64"/>
      </patternFill>
    </fill>
  </fills>
  <borders count="5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 applyAlignment="1">
      <alignment horizontal="center" vertical="center"/>
    </xf>
    <xf numFmtId="0" fontId="0" fillId="2" borderId="0" xfId="0" applyFill="1"/>
    <xf numFmtId="0" fontId="2" fillId="2" borderId="0" xfId="0" applyFont="1" applyFill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right" vertical="center"/>
    </xf>
    <xf numFmtId="0" fontId="1" fillId="0" borderId="0" xfId="0" applyFont="1" applyAlignment="1">
      <alignment horizontal="right"/>
    </xf>
    <xf numFmtId="0" fontId="0" fillId="3" borderId="1" xfId="0" applyFill="1" applyBorder="1" applyAlignment="1">
      <alignment horizontal="center"/>
    </xf>
    <xf numFmtId="177" fontId="0" fillId="0" borderId="0" xfId="0" applyNumberFormat="1"/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right" vertical="top"/>
    </xf>
    <xf numFmtId="177" fontId="0" fillId="0" borderId="1" xfId="0" applyNumberFormat="1" applyBorder="1" applyAlignment="1">
      <alignment horizontal="right" vertical="top"/>
    </xf>
    <xf numFmtId="0" fontId="0" fillId="0" borderId="0" xfId="0" applyAlignment="1">
      <alignment vertical="center"/>
    </xf>
    <xf numFmtId="0" fontId="0" fillId="4" borderId="0" xfId="0" applyFill="1"/>
    <xf numFmtId="0" fontId="0" fillId="0" borderId="1" xfId="0" applyBorder="1" applyAlignment="1">
      <alignment horizontal="center" vertical="center"/>
    </xf>
    <xf numFmtId="0" fontId="0" fillId="2" borderId="2" xfId="0" applyFill="1" applyBorder="1"/>
    <xf numFmtId="0" fontId="0" fillId="0" borderId="3" xfId="0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0" fontId="0" fillId="4" borderId="2" xfId="0" applyFill="1" applyBorder="1"/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0" fontId="4" fillId="0" borderId="0" xfId="0" applyFont="1" applyAlignment="1">
      <alignment horizontal="right" vertical="center"/>
    </xf>
    <xf numFmtId="0" fontId="1" fillId="0" borderId="4" xfId="0" applyFont="1" applyBorder="1" applyAlignment="1">
      <alignment horizontal="right" vertical="top"/>
    </xf>
    <xf numFmtId="177" fontId="0" fillId="0" borderId="4" xfId="0" applyNumberFormat="1" applyBorder="1" applyAlignment="1">
      <alignment horizontal="center" vertical="top"/>
    </xf>
    <xf numFmtId="0" fontId="1" fillId="0" borderId="4" xfId="0" applyFont="1" applyBorder="1" applyAlignment="1">
      <alignment wrapText="1"/>
    </xf>
    <xf numFmtId="0" fontId="1" fillId="0" borderId="0" xfId="0" applyFont="1" applyAlignment="1">
      <alignment horizontal="right" vertical="top"/>
    </xf>
    <xf numFmtId="177" fontId="0" fillId="0" borderId="0" xfId="0" applyNumberFormat="1" applyAlignment="1">
      <alignment horizontal="center" vertical="top"/>
    </xf>
    <xf numFmtId="0" fontId="1" fillId="0" borderId="0" xfId="0" applyFont="1" applyAlignment="1">
      <alignment wrapText="1"/>
    </xf>
    <xf numFmtId="0" fontId="0" fillId="0" borderId="0" xfId="0" applyAlignment="1">
      <alignment horizontal="right" vertical="top"/>
    </xf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178" fontId="0" fillId="0" borderId="0" xfId="0" applyNumberFormat="1" applyAlignment="1">
      <alignment horizontal="center" vertical="top"/>
    </xf>
    <xf numFmtId="177" fontId="0" fillId="5" borderId="0" xfId="0" applyNumberFormat="1" applyFill="1" applyAlignment="1" applyProtection="1">
      <alignment horizontal="center" vertical="top"/>
      <protection locked="0"/>
    </xf>
    <xf numFmtId="0" fontId="0" fillId="0" borderId="0" xfId="0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177" fontId="0" fillId="0" borderId="1" xfId="0" applyNumberFormat="1" applyBorder="1" applyAlignment="1">
      <alignment horizontal="center" vertic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sharedStrings" Target="sharedStrings.xml" /><Relationship Id="rId9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704850</xdr:colOff>
      <xdr:row>3</xdr:row>
      <xdr:rowOff>180975</xdr:rowOff>
    </xdr:from>
    <xdr:to>
      <xdr:col>5</xdr:col>
      <xdr:colOff>866775</xdr:colOff>
      <xdr:row>3</xdr:row>
      <xdr:rowOff>323850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010900" y="1323975"/>
          <a:ext cx="161925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0</xdr:col>
      <xdr:colOff>1657350</xdr:colOff>
      <xdr:row>3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657350" cy="114300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8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  <col min="6" max="6" width="30.7142857142857" customWidth="1"/>
  </cols>
  <sheetData>
    <row r="1" spans="1:6" ht="57" customHeight="1">
      <c r="B1" s="3" t="s">
        <v>1</v>
      </c>
      <c s="2"/>
      <c s="2"/>
      <c s="2"/>
      <c s="2"/>
    </row>
    <row r="2" spans="2:6" ht="20" customHeight="1">
      <c r="B2" s="2"/>
      <c s="2"/>
      <c s="2"/>
      <c s="2"/>
      <c s="2"/>
    </row>
    <row r="3" spans="2:6" ht="12.75" customHeight="1">
      <c r="B3" s="2"/>
      <c s="2"/>
      <c s="2"/>
      <c s="2"/>
      <c s="2"/>
    </row>
    <row r="4" spans="1:6" ht="40" customHeight="1">
      <c r="A4" s="4" t="s">
        <v>2</v>
      </c>
      <c s="5" t="s">
        <v>3</v>
      </c>
      <c r="F4" s="1" t="s">
        <v>0</v>
      </c>
    </row>
    <row r="5" spans="1:2" ht="30" customHeight="1">
      <c r="A5" s="7" t="s">
        <v>4</v>
      </c>
      <c s="6" t="s">
        <v>5</v>
      </c>
    </row>
    <row r="6" spans="2:3" ht="12.75" customHeight="1">
      <c r="B6" s="8" t="s">
        <v>6</v>
      </c>
      <c s="10">
        <f>0+C10+C12+C15+C17</f>
      </c>
    </row>
    <row r="7" spans="2:3" ht="12.75" customHeight="1">
      <c r="B7" s="8" t="s">
        <v>7</v>
      </c>
      <c s="10">
        <f>0+E10+E12+E15+E17</f>
      </c>
    </row>
    <row r="9" spans="1:6" ht="12.75" customHeight="1">
      <c r="A9" s="9" t="s">
        <v>8</v>
      </c>
      <c s="9" t="s">
        <v>9</v>
      </c>
      <c s="9" t="s">
        <v>10</v>
      </c>
      <c s="9" t="s">
        <v>11</v>
      </c>
      <c s="9" t="s">
        <v>12</v>
      </c>
      <c s="9" t="s">
        <v>13</v>
      </c>
    </row>
    <row r="10" spans="1:6" ht="12.75">
      <c r="A10" s="11" t="s">
        <v>14</v>
      </c>
      <c s="12" t="s">
        <v>15</v>
      </c>
      <c s="14">
        <f>0+C11</f>
      </c>
      <c s="14">
        <f>C10*0.21</f>
      </c>
      <c s="14">
        <f>0+E11</f>
      </c>
      <c s="13">
        <f>0+F11</f>
      </c>
    </row>
    <row r="11" spans="1:6" ht="12.75">
      <c r="A11" s="11" t="s">
        <v>16</v>
      </c>
      <c s="12" t="s">
        <v>17</v>
      </c>
      <c s="14">
        <f>'PS 13-01'!K8+'PS 13-01'!M8</f>
      </c>
      <c s="14">
        <f>C11*0.21</f>
      </c>
      <c s="14">
        <f>C11+D11</f>
      </c>
      <c s="13">
        <f>'PS 13-01'!T7</f>
      </c>
    </row>
    <row r="12" spans="1:6" ht="12.75">
      <c r="A12" s="11" t="s">
        <v>334</v>
      </c>
      <c s="12" t="s">
        <v>335</v>
      </c>
      <c s="14">
        <f>0+C13+C14</f>
      </c>
      <c s="14">
        <f>C12*0.21</f>
      </c>
      <c s="14">
        <f>0+E13+E14</f>
      </c>
      <c s="13">
        <f>0+F13+F14</f>
      </c>
    </row>
    <row r="13" spans="1:6" ht="12.75">
      <c r="A13" s="11" t="s">
        <v>336</v>
      </c>
      <c s="12" t="s">
        <v>337</v>
      </c>
      <c s="14">
        <f>'PS 1501'!K8+'PS 1501'!M8</f>
      </c>
      <c s="14">
        <f>C13*0.21</f>
      </c>
      <c s="14">
        <f>C13+D13</f>
      </c>
      <c s="13">
        <f>'PS 1501'!T7</f>
      </c>
    </row>
    <row r="14" spans="1:6" ht="12.75">
      <c r="A14" s="11" t="s">
        <v>509</v>
      </c>
      <c s="12" t="s">
        <v>510</v>
      </c>
      <c s="14">
        <f>'PS 1701'!K8+'PS 1701'!M8</f>
      </c>
      <c s="14">
        <f>C14*0.21</f>
      </c>
      <c s="14">
        <f>C14+D14</f>
      </c>
      <c s="13">
        <f>'PS 1701'!T7</f>
      </c>
    </row>
    <row r="15" spans="1:6" ht="12.75">
      <c r="A15" s="11" t="s">
        <v>774</v>
      </c>
      <c s="12" t="s">
        <v>775</v>
      </c>
      <c s="14">
        <f>0+C16</f>
      </c>
      <c s="14">
        <f>C15*0.21</f>
      </c>
      <c s="14">
        <f>0+E16</f>
      </c>
      <c s="13">
        <f>0+F16</f>
      </c>
    </row>
    <row r="16" spans="1:6" ht="12.75">
      <c r="A16" s="11" t="s">
        <v>776</v>
      </c>
      <c s="12" t="s">
        <v>777</v>
      </c>
      <c s="14">
        <f>'SO 2601'!K8+'SO 2601'!M8</f>
      </c>
      <c s="14">
        <f>C16*0.21</f>
      </c>
      <c s="14">
        <f>C16+D16</f>
      </c>
      <c s="13">
        <f>'SO 2601'!T7</f>
      </c>
    </row>
    <row r="17" spans="1:6" ht="12.75">
      <c r="A17" s="11" t="s">
        <v>832</v>
      </c>
      <c s="12" t="s">
        <v>833</v>
      </c>
      <c s="14">
        <f>0+C18</f>
      </c>
      <c s="14">
        <f>C17*0.21</f>
      </c>
      <c s="14">
        <f>0+E18</f>
      </c>
      <c s="13">
        <f>0+F18</f>
      </c>
    </row>
    <row r="18" spans="1:6" ht="12.75">
      <c r="A18" s="11" t="s">
        <v>834</v>
      </c>
      <c s="12" t="s">
        <v>833</v>
      </c>
      <c s="14">
        <f>'SO 98-98'!K8+'SO 98-98'!M8</f>
      </c>
      <c s="14">
        <f>C18*0.21</f>
      </c>
      <c s="14">
        <f>C18+D18</f>
      </c>
      <c s="13">
        <f>'SO 98-98'!T7</f>
      </c>
    </row>
  </sheetData>
  <sheetProtection password="923D" sheet="1" objects="1" scenarios="1"/>
  <mergeCells count="4">
    <mergeCell ref="A1:A3"/>
    <mergeCell ref="B1:B3"/>
    <mergeCell ref="B4:E4"/>
    <mergeCell ref="B5:E5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36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14</v>
      </c>
      <c r="E4" s="26" t="s">
        <v>15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COUNTIFS(L8:L366,"=0",A8:A366,"P")+COUNTIFS(L8:L366,"",A8:A366,"P")+SUM(Q8:Q366)</f>
      </c>
    </row>
    <row r="8" spans="1:13" ht="12.75">
      <c r="A8" t="s">
        <v>44</v>
      </c>
      <c r="C8" s="28" t="s">
        <v>45</v>
      </c>
      <c r="E8" s="30" t="s">
        <v>17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+L18+L22+L26+L30+L34+L38+L42+L46+L50+L54+L58+L62+L66+L70+L74+L78+L82+L86+L90+L94+L98+L102+L106+L110+L114+L118+L122+L126+L130+L134+L138+L142+L146+L150+L154+L158+L162+L166+L170+L174+L178+L182+L186+L190+L194+L198+L202+L206+L210+L214+L218+L222+L226+L230+L234+L238+L242+L246+L250+L254+L258+L262+L266+L270+L274+L278+L282+L286+L290+L294+L298+L302+L306+L310+L314+L318+L322+L326+L330+L334+L338+L342+L346+L350+L354+L358+L362+L366</f>
      </c>
      <c s="32">
        <f>0+M10+M14+M18+M22+M26+M30+M34+M38+M42+M46+M50+M54+M58+M62+M66+M70+M74+M78+M82+M86+M90+M94+M98+M102+M106+M110+M114+M118+M122+M126+M130+M134+M138+M142+M146+M150+M154+M158+M162+M166+M170+M174+M178+M182+M186+M190+M194+M198+M202+M206+M210+M214+M218+M222+M226+M230+M234+M238+M242+M246+M250+M254+M258+M262+M266+M270+M274+M278+M282+M286+M290+M294+M298+M302+M306+M310+M314+M318+M322+M326+M330+M334+M338+M342+M346+M350+M354+M358+M362+M366</f>
      </c>
    </row>
    <row r="10" spans="1:16" ht="38.25">
      <c r="A10" t="s">
        <v>49</v>
      </c>
      <c s="34" t="s">
        <v>50</v>
      </c>
      <c s="34" t="s">
        <v>51</v>
      </c>
      <c s="35" t="s">
        <v>52</v>
      </c>
      <c s="6" t="s">
        <v>53</v>
      </c>
      <c s="36" t="s">
        <v>54</v>
      </c>
      <c s="37">
        <v>2.85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27</v>
      </c>
    </row>
    <row r="11" spans="1:5" ht="12.75">
      <c r="A11" s="35" t="s">
        <v>56</v>
      </c>
      <c r="E11" s="39" t="s">
        <v>52</v>
      </c>
    </row>
    <row r="12" spans="1:5" ht="12.75">
      <c r="A12" s="35" t="s">
        <v>57</v>
      </c>
      <c r="E12" s="40" t="s">
        <v>52</v>
      </c>
    </row>
    <row r="13" spans="1:5" ht="165.75">
      <c r="A13" t="s">
        <v>58</v>
      </c>
      <c r="E13" s="39" t="s">
        <v>59</v>
      </c>
    </row>
    <row r="14" spans="1:16" ht="38.25">
      <c r="A14" t="s">
        <v>49</v>
      </c>
      <c s="34" t="s">
        <v>27</v>
      </c>
      <c s="34" t="s">
        <v>60</v>
      </c>
      <c s="35" t="s">
        <v>52</v>
      </c>
      <c s="6" t="s">
        <v>61</v>
      </c>
      <c s="36" t="s">
        <v>54</v>
      </c>
      <c s="37">
        <v>0.713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55</v>
      </c>
      <c>
        <f>(M14*21)/100</f>
      </c>
      <c t="s">
        <v>27</v>
      </c>
    </row>
    <row r="15" spans="1:5" ht="12.75">
      <c r="A15" s="35" t="s">
        <v>56</v>
      </c>
      <c r="E15" s="39" t="s">
        <v>52</v>
      </c>
    </row>
    <row r="16" spans="1:5" ht="12.75">
      <c r="A16" s="35" t="s">
        <v>57</v>
      </c>
      <c r="E16" s="40" t="s">
        <v>52</v>
      </c>
    </row>
    <row r="17" spans="1:5" ht="165.75">
      <c r="A17" t="s">
        <v>58</v>
      </c>
      <c r="E17" s="39" t="s">
        <v>59</v>
      </c>
    </row>
    <row r="18" spans="1:16" ht="38.25">
      <c r="A18" t="s">
        <v>49</v>
      </c>
      <c s="34" t="s">
        <v>26</v>
      </c>
      <c s="34" t="s">
        <v>62</v>
      </c>
      <c s="35" t="s">
        <v>52</v>
      </c>
      <c s="6" t="s">
        <v>63</v>
      </c>
      <c s="36" t="s">
        <v>54</v>
      </c>
      <c s="37">
        <v>6.47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55</v>
      </c>
      <c>
        <f>(M18*21)/100</f>
      </c>
      <c t="s">
        <v>27</v>
      </c>
    </row>
    <row r="19" spans="1:5" ht="12.75">
      <c r="A19" s="35" t="s">
        <v>56</v>
      </c>
      <c r="E19" s="39" t="s">
        <v>52</v>
      </c>
    </row>
    <row r="20" spans="1:5" ht="12.75">
      <c r="A20" s="35" t="s">
        <v>57</v>
      </c>
      <c r="E20" s="40" t="s">
        <v>52</v>
      </c>
    </row>
    <row r="21" spans="1:5" ht="165.75">
      <c r="A21" t="s">
        <v>58</v>
      </c>
      <c r="E21" s="39" t="s">
        <v>59</v>
      </c>
    </row>
    <row r="22" spans="1:16" ht="25.5">
      <c r="A22" t="s">
        <v>49</v>
      </c>
      <c s="34" t="s">
        <v>64</v>
      </c>
      <c s="34" t="s">
        <v>65</v>
      </c>
      <c s="35" t="s">
        <v>52</v>
      </c>
      <c s="6" t="s">
        <v>66</v>
      </c>
      <c s="36" t="s">
        <v>54</v>
      </c>
      <c s="37">
        <v>0.02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55</v>
      </c>
      <c>
        <f>(M22*21)/100</f>
      </c>
      <c t="s">
        <v>27</v>
      </c>
    </row>
    <row r="23" spans="1:5" ht="12.75">
      <c r="A23" s="35" t="s">
        <v>56</v>
      </c>
      <c r="E23" s="39" t="s">
        <v>52</v>
      </c>
    </row>
    <row r="24" spans="1:5" ht="12.75">
      <c r="A24" s="35" t="s">
        <v>57</v>
      </c>
      <c r="E24" s="40" t="s">
        <v>52</v>
      </c>
    </row>
    <row r="25" spans="1:5" ht="165.75">
      <c r="A25" t="s">
        <v>58</v>
      </c>
      <c r="E25" s="39" t="s">
        <v>59</v>
      </c>
    </row>
    <row r="26" spans="1:16" ht="38.25">
      <c r="A26" t="s">
        <v>49</v>
      </c>
      <c s="34" t="s">
        <v>67</v>
      </c>
      <c s="34" t="s">
        <v>68</v>
      </c>
      <c s="35" t="s">
        <v>52</v>
      </c>
      <c s="6" t="s">
        <v>69</v>
      </c>
      <c s="36" t="s">
        <v>54</v>
      </c>
      <c s="37">
        <v>0.63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55</v>
      </c>
      <c>
        <f>(M26*21)/100</f>
      </c>
      <c t="s">
        <v>27</v>
      </c>
    </row>
    <row r="27" spans="1:5" ht="12.75">
      <c r="A27" s="35" t="s">
        <v>56</v>
      </c>
      <c r="E27" s="39" t="s">
        <v>52</v>
      </c>
    </row>
    <row r="28" spans="1:5" ht="12.75">
      <c r="A28" s="35" t="s">
        <v>57</v>
      </c>
      <c r="E28" s="40" t="s">
        <v>52</v>
      </c>
    </row>
    <row r="29" spans="1:5" ht="165.75">
      <c r="A29" t="s">
        <v>58</v>
      </c>
      <c r="E29" s="39" t="s">
        <v>59</v>
      </c>
    </row>
    <row r="30" spans="1:16" ht="25.5">
      <c r="A30" t="s">
        <v>49</v>
      </c>
      <c s="34" t="s">
        <v>70</v>
      </c>
      <c s="34" t="s">
        <v>71</v>
      </c>
      <c s="35" t="s">
        <v>52</v>
      </c>
      <c s="6" t="s">
        <v>72</v>
      </c>
      <c s="36" t="s">
        <v>54</v>
      </c>
      <c s="37">
        <v>0.2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55</v>
      </c>
      <c>
        <f>(M30*21)/100</f>
      </c>
      <c t="s">
        <v>27</v>
      </c>
    </row>
    <row r="31" spans="1:5" ht="12.75">
      <c r="A31" s="35" t="s">
        <v>56</v>
      </c>
      <c r="E31" s="39" t="s">
        <v>52</v>
      </c>
    </row>
    <row r="32" spans="1:5" ht="12.75">
      <c r="A32" s="35" t="s">
        <v>57</v>
      </c>
      <c r="E32" s="40" t="s">
        <v>52</v>
      </c>
    </row>
    <row r="33" spans="1:5" ht="165.75">
      <c r="A33" t="s">
        <v>58</v>
      </c>
      <c r="E33" s="39" t="s">
        <v>59</v>
      </c>
    </row>
    <row r="34" spans="1:16" ht="25.5">
      <c r="A34" t="s">
        <v>49</v>
      </c>
      <c s="34" t="s">
        <v>73</v>
      </c>
      <c s="34" t="s">
        <v>74</v>
      </c>
      <c s="35" t="s">
        <v>52</v>
      </c>
      <c s="6" t="s">
        <v>75</v>
      </c>
      <c s="36" t="s">
        <v>54</v>
      </c>
      <c s="37">
        <v>0.002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55</v>
      </c>
      <c>
        <f>(M34*21)/100</f>
      </c>
      <c t="s">
        <v>27</v>
      </c>
    </row>
    <row r="35" spans="1:5" ht="12.75">
      <c r="A35" s="35" t="s">
        <v>56</v>
      </c>
      <c r="E35" s="39" t="s">
        <v>52</v>
      </c>
    </row>
    <row r="36" spans="1:5" ht="12.75">
      <c r="A36" s="35" t="s">
        <v>57</v>
      </c>
      <c r="E36" s="40" t="s">
        <v>52</v>
      </c>
    </row>
    <row r="37" spans="1:5" ht="165.75">
      <c r="A37" t="s">
        <v>58</v>
      </c>
      <c r="E37" s="39" t="s">
        <v>59</v>
      </c>
    </row>
    <row r="38" spans="1:16" ht="25.5">
      <c r="A38" t="s">
        <v>49</v>
      </c>
      <c s="34" t="s">
        <v>76</v>
      </c>
      <c s="34" t="s">
        <v>77</v>
      </c>
      <c s="35" t="s">
        <v>52</v>
      </c>
      <c s="6" t="s">
        <v>78</v>
      </c>
      <c s="36" t="s">
        <v>54</v>
      </c>
      <c s="37">
        <v>1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55</v>
      </c>
      <c>
        <f>(M38*21)/100</f>
      </c>
      <c t="s">
        <v>27</v>
      </c>
    </row>
    <row r="39" spans="1:5" ht="12.75">
      <c r="A39" s="35" t="s">
        <v>56</v>
      </c>
      <c r="E39" s="39" t="s">
        <v>52</v>
      </c>
    </row>
    <row r="40" spans="1:5" ht="12.75">
      <c r="A40" s="35" t="s">
        <v>57</v>
      </c>
      <c r="E40" s="40" t="s">
        <v>52</v>
      </c>
    </row>
    <row r="41" spans="1:5" ht="165.75">
      <c r="A41" t="s">
        <v>58</v>
      </c>
      <c r="E41" s="39" t="s">
        <v>59</v>
      </c>
    </row>
    <row r="42" spans="1:16" ht="38.25">
      <c r="A42" t="s">
        <v>49</v>
      </c>
      <c s="34" t="s">
        <v>79</v>
      </c>
      <c s="34" t="s">
        <v>80</v>
      </c>
      <c s="35" t="s">
        <v>52</v>
      </c>
      <c s="6" t="s">
        <v>81</v>
      </c>
      <c s="36" t="s">
        <v>82</v>
      </c>
      <c s="37">
        <v>1.53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55</v>
      </c>
      <c>
        <f>(M42*21)/100</f>
      </c>
      <c t="s">
        <v>27</v>
      </c>
    </row>
    <row r="43" spans="1:5" ht="12.75">
      <c r="A43" s="35" t="s">
        <v>56</v>
      </c>
      <c r="E43" s="39" t="s">
        <v>52</v>
      </c>
    </row>
    <row r="44" spans="1:5" ht="12.75">
      <c r="A44" s="35" t="s">
        <v>57</v>
      </c>
      <c r="E44" s="40" t="s">
        <v>52</v>
      </c>
    </row>
    <row r="45" spans="1:5" ht="165.75">
      <c r="A45" t="s">
        <v>58</v>
      </c>
      <c r="E45" s="39" t="s">
        <v>59</v>
      </c>
    </row>
    <row r="46" spans="1:16" ht="12.75">
      <c r="A46" t="s">
        <v>49</v>
      </c>
      <c s="34" t="s">
        <v>83</v>
      </c>
      <c s="34" t="s">
        <v>84</v>
      </c>
      <c s="35" t="s">
        <v>52</v>
      </c>
      <c s="6" t="s">
        <v>85</v>
      </c>
      <c s="36" t="s">
        <v>82</v>
      </c>
      <c s="37">
        <v>30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86</v>
      </c>
      <c>
        <f>(M46*21)/100</f>
      </c>
      <c t="s">
        <v>27</v>
      </c>
    </row>
    <row r="47" spans="1:5" ht="12.75">
      <c r="A47" s="35" t="s">
        <v>56</v>
      </c>
      <c r="E47" s="39" t="s">
        <v>52</v>
      </c>
    </row>
    <row r="48" spans="1:5" ht="12.75">
      <c r="A48" s="35" t="s">
        <v>57</v>
      </c>
      <c r="E48" s="40" t="s">
        <v>52</v>
      </c>
    </row>
    <row r="49" spans="1:5" ht="12.75">
      <c r="A49" t="s">
        <v>58</v>
      </c>
      <c r="E49" s="39" t="s">
        <v>87</v>
      </c>
    </row>
    <row r="50" spans="1:16" ht="12.75">
      <c r="A50" t="s">
        <v>49</v>
      </c>
      <c s="34" t="s">
        <v>88</v>
      </c>
      <c s="34" t="s">
        <v>89</v>
      </c>
      <c s="35" t="s">
        <v>52</v>
      </c>
      <c s="6" t="s">
        <v>90</v>
      </c>
      <c s="36" t="s">
        <v>82</v>
      </c>
      <c s="37">
        <v>5.7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86</v>
      </c>
      <c>
        <f>(M50*21)/100</f>
      </c>
      <c t="s">
        <v>27</v>
      </c>
    </row>
    <row r="51" spans="1:5" ht="12.75">
      <c r="A51" s="35" t="s">
        <v>56</v>
      </c>
      <c r="E51" s="39" t="s">
        <v>52</v>
      </c>
    </row>
    <row r="52" spans="1:5" ht="12.75">
      <c r="A52" s="35" t="s">
        <v>57</v>
      </c>
      <c r="E52" s="40" t="s">
        <v>52</v>
      </c>
    </row>
    <row r="53" spans="1:5" ht="12.75">
      <c r="A53" t="s">
        <v>58</v>
      </c>
      <c r="E53" s="39" t="s">
        <v>87</v>
      </c>
    </row>
    <row r="54" spans="1:16" ht="12.75">
      <c r="A54" t="s">
        <v>49</v>
      </c>
      <c s="34" t="s">
        <v>91</v>
      </c>
      <c s="34" t="s">
        <v>92</v>
      </c>
      <c s="35" t="s">
        <v>52</v>
      </c>
      <c s="6" t="s">
        <v>93</v>
      </c>
      <c s="36" t="s">
        <v>94</v>
      </c>
      <c s="37">
        <v>18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86</v>
      </c>
      <c>
        <f>(M54*21)/100</f>
      </c>
      <c t="s">
        <v>27</v>
      </c>
    </row>
    <row r="55" spans="1:5" ht="12.75">
      <c r="A55" s="35" t="s">
        <v>56</v>
      </c>
      <c r="E55" s="39" t="s">
        <v>52</v>
      </c>
    </row>
    <row r="56" spans="1:5" ht="12.75">
      <c r="A56" s="35" t="s">
        <v>57</v>
      </c>
      <c r="E56" s="40" t="s">
        <v>52</v>
      </c>
    </row>
    <row r="57" spans="1:5" ht="12.75">
      <c r="A57" t="s">
        <v>58</v>
      </c>
      <c r="E57" s="39" t="s">
        <v>87</v>
      </c>
    </row>
    <row r="58" spans="1:16" ht="12.75">
      <c r="A58" t="s">
        <v>49</v>
      </c>
      <c s="34" t="s">
        <v>95</v>
      </c>
      <c s="34" t="s">
        <v>96</v>
      </c>
      <c s="35" t="s">
        <v>52</v>
      </c>
      <c s="6" t="s">
        <v>97</v>
      </c>
      <c s="36" t="s">
        <v>94</v>
      </c>
      <c s="37">
        <v>14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86</v>
      </c>
      <c>
        <f>(M58*21)/100</f>
      </c>
      <c t="s">
        <v>27</v>
      </c>
    </row>
    <row r="59" spans="1:5" ht="12.75">
      <c r="A59" s="35" t="s">
        <v>56</v>
      </c>
      <c r="E59" s="39" t="s">
        <v>52</v>
      </c>
    </row>
    <row r="60" spans="1:5" ht="12.75">
      <c r="A60" s="35" t="s">
        <v>57</v>
      </c>
      <c r="E60" s="40" t="s">
        <v>52</v>
      </c>
    </row>
    <row r="61" spans="1:5" ht="12.75">
      <c r="A61" t="s">
        <v>58</v>
      </c>
      <c r="E61" s="39" t="s">
        <v>98</v>
      </c>
    </row>
    <row r="62" spans="1:16" ht="12.75">
      <c r="A62" t="s">
        <v>49</v>
      </c>
      <c s="34" t="s">
        <v>99</v>
      </c>
      <c s="34" t="s">
        <v>100</v>
      </c>
      <c s="35" t="s">
        <v>52</v>
      </c>
      <c s="6" t="s">
        <v>101</v>
      </c>
      <c s="36" t="s">
        <v>94</v>
      </c>
      <c s="37">
        <v>108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86</v>
      </c>
      <c>
        <f>(M62*21)/100</f>
      </c>
      <c t="s">
        <v>27</v>
      </c>
    </row>
    <row r="63" spans="1:5" ht="12.75">
      <c r="A63" s="35" t="s">
        <v>56</v>
      </c>
      <c r="E63" s="39" t="s">
        <v>52</v>
      </c>
    </row>
    <row r="64" spans="1:5" ht="12.75">
      <c r="A64" s="35" t="s">
        <v>57</v>
      </c>
      <c r="E64" s="40" t="s">
        <v>52</v>
      </c>
    </row>
    <row r="65" spans="1:5" ht="12.75">
      <c r="A65" t="s">
        <v>58</v>
      </c>
      <c r="E65" s="39" t="s">
        <v>98</v>
      </c>
    </row>
    <row r="66" spans="1:16" ht="12.75">
      <c r="A66" t="s">
        <v>49</v>
      </c>
      <c s="34" t="s">
        <v>102</v>
      </c>
      <c s="34" t="s">
        <v>103</v>
      </c>
      <c s="35" t="s">
        <v>52</v>
      </c>
      <c s="6" t="s">
        <v>104</v>
      </c>
      <c s="36" t="s">
        <v>105</v>
      </c>
      <c s="37">
        <v>3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86</v>
      </c>
      <c>
        <f>(M66*21)/100</f>
      </c>
      <c t="s">
        <v>27</v>
      </c>
    </row>
    <row r="67" spans="1:5" ht="12.75">
      <c r="A67" s="35" t="s">
        <v>56</v>
      </c>
      <c r="E67" s="39" t="s">
        <v>52</v>
      </c>
    </row>
    <row r="68" spans="1:5" ht="12.75">
      <c r="A68" s="35" t="s">
        <v>57</v>
      </c>
      <c r="E68" s="40" t="s">
        <v>52</v>
      </c>
    </row>
    <row r="69" spans="1:5" ht="12.75">
      <c r="A69" t="s">
        <v>58</v>
      </c>
      <c r="E69" s="39" t="s">
        <v>98</v>
      </c>
    </row>
    <row r="70" spans="1:16" ht="25.5">
      <c r="A70" t="s">
        <v>49</v>
      </c>
      <c s="34" t="s">
        <v>106</v>
      </c>
      <c s="34" t="s">
        <v>107</v>
      </c>
      <c s="35" t="s">
        <v>52</v>
      </c>
      <c s="6" t="s">
        <v>108</v>
      </c>
      <c s="36" t="s">
        <v>105</v>
      </c>
      <c s="37">
        <v>6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86</v>
      </c>
      <c>
        <f>(M70*21)/100</f>
      </c>
      <c t="s">
        <v>27</v>
      </c>
    </row>
    <row r="71" spans="1:5" ht="12.75">
      <c r="A71" s="35" t="s">
        <v>56</v>
      </c>
      <c r="E71" s="39" t="s">
        <v>52</v>
      </c>
    </row>
    <row r="72" spans="1:5" ht="12.75">
      <c r="A72" s="35" t="s">
        <v>57</v>
      </c>
      <c r="E72" s="40" t="s">
        <v>52</v>
      </c>
    </row>
    <row r="73" spans="1:5" ht="12.75">
      <c r="A73" t="s">
        <v>58</v>
      </c>
      <c r="E73" s="39" t="s">
        <v>98</v>
      </c>
    </row>
    <row r="74" spans="1:16" ht="12.75">
      <c r="A74" t="s">
        <v>49</v>
      </c>
      <c s="34" t="s">
        <v>109</v>
      </c>
      <c s="34" t="s">
        <v>110</v>
      </c>
      <c s="35" t="s">
        <v>52</v>
      </c>
      <c s="6" t="s">
        <v>111</v>
      </c>
      <c s="36" t="s">
        <v>105</v>
      </c>
      <c s="37">
        <v>2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86</v>
      </c>
      <c>
        <f>(M74*21)/100</f>
      </c>
      <c t="s">
        <v>27</v>
      </c>
    </row>
    <row r="75" spans="1:5" ht="12.75">
      <c r="A75" s="35" t="s">
        <v>56</v>
      </c>
      <c r="E75" s="39" t="s">
        <v>52</v>
      </c>
    </row>
    <row r="76" spans="1:5" ht="12.75">
      <c r="A76" s="35" t="s">
        <v>57</v>
      </c>
      <c r="E76" s="40" t="s">
        <v>52</v>
      </c>
    </row>
    <row r="77" spans="1:5" ht="12.75">
      <c r="A77" t="s">
        <v>58</v>
      </c>
      <c r="E77" s="39" t="s">
        <v>98</v>
      </c>
    </row>
    <row r="78" spans="1:16" ht="12.75">
      <c r="A78" t="s">
        <v>49</v>
      </c>
      <c s="34" t="s">
        <v>112</v>
      </c>
      <c s="34" t="s">
        <v>113</v>
      </c>
      <c s="35" t="s">
        <v>52</v>
      </c>
      <c s="6" t="s">
        <v>114</v>
      </c>
      <c s="36" t="s">
        <v>94</v>
      </c>
      <c s="37">
        <v>15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86</v>
      </c>
      <c>
        <f>(M78*21)/100</f>
      </c>
      <c t="s">
        <v>27</v>
      </c>
    </row>
    <row r="79" spans="1:5" ht="12.75">
      <c r="A79" s="35" t="s">
        <v>56</v>
      </c>
      <c r="E79" s="39" t="s">
        <v>52</v>
      </c>
    </row>
    <row r="80" spans="1:5" ht="12.75">
      <c r="A80" s="35" t="s">
        <v>57</v>
      </c>
      <c r="E80" s="40" t="s">
        <v>52</v>
      </c>
    </row>
    <row r="81" spans="1:5" ht="12.75">
      <c r="A81" t="s">
        <v>58</v>
      </c>
      <c r="E81" s="39" t="s">
        <v>98</v>
      </c>
    </row>
    <row r="82" spans="1:16" ht="12.75">
      <c r="A82" t="s">
        <v>49</v>
      </c>
      <c s="34" t="s">
        <v>115</v>
      </c>
      <c s="34" t="s">
        <v>116</v>
      </c>
      <c s="35" t="s">
        <v>52</v>
      </c>
      <c s="6" t="s">
        <v>117</v>
      </c>
      <c s="36" t="s">
        <v>94</v>
      </c>
      <c s="37">
        <v>65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86</v>
      </c>
      <c>
        <f>(M82*21)/100</f>
      </c>
      <c t="s">
        <v>27</v>
      </c>
    </row>
    <row r="83" spans="1:5" ht="12.75">
      <c r="A83" s="35" t="s">
        <v>56</v>
      </c>
      <c r="E83" s="39" t="s">
        <v>52</v>
      </c>
    </row>
    <row r="84" spans="1:5" ht="12.75">
      <c r="A84" s="35" t="s">
        <v>57</v>
      </c>
      <c r="E84" s="40" t="s">
        <v>52</v>
      </c>
    </row>
    <row r="85" spans="1:5" ht="12.75">
      <c r="A85" t="s">
        <v>58</v>
      </c>
      <c r="E85" s="39" t="s">
        <v>98</v>
      </c>
    </row>
    <row r="86" spans="1:16" ht="12.75">
      <c r="A86" t="s">
        <v>49</v>
      </c>
      <c s="34" t="s">
        <v>118</v>
      </c>
      <c s="34" t="s">
        <v>119</v>
      </c>
      <c s="35" t="s">
        <v>52</v>
      </c>
      <c s="6" t="s">
        <v>120</v>
      </c>
      <c s="36" t="s">
        <v>94</v>
      </c>
      <c s="37">
        <v>60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86</v>
      </c>
      <c>
        <f>(M86*21)/100</f>
      </c>
      <c t="s">
        <v>27</v>
      </c>
    </row>
    <row r="87" spans="1:5" ht="12.75">
      <c r="A87" s="35" t="s">
        <v>56</v>
      </c>
      <c r="E87" s="39" t="s">
        <v>52</v>
      </c>
    </row>
    <row r="88" spans="1:5" ht="12.75">
      <c r="A88" s="35" t="s">
        <v>57</v>
      </c>
      <c r="E88" s="40" t="s">
        <v>52</v>
      </c>
    </row>
    <row r="89" spans="1:5" ht="12.75">
      <c r="A89" t="s">
        <v>58</v>
      </c>
      <c r="E89" s="39" t="s">
        <v>98</v>
      </c>
    </row>
    <row r="90" spans="1:16" ht="25.5">
      <c r="A90" t="s">
        <v>49</v>
      </c>
      <c s="34" t="s">
        <v>121</v>
      </c>
      <c s="34" t="s">
        <v>122</v>
      </c>
      <c s="35" t="s">
        <v>52</v>
      </c>
      <c s="6" t="s">
        <v>123</v>
      </c>
      <c s="36" t="s">
        <v>105</v>
      </c>
      <c s="37">
        <v>2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86</v>
      </c>
      <c>
        <f>(M90*21)/100</f>
      </c>
      <c t="s">
        <v>27</v>
      </c>
    </row>
    <row r="91" spans="1:5" ht="12.75">
      <c r="A91" s="35" t="s">
        <v>56</v>
      </c>
      <c r="E91" s="39" t="s">
        <v>52</v>
      </c>
    </row>
    <row r="92" spans="1:5" ht="12.75">
      <c r="A92" s="35" t="s">
        <v>57</v>
      </c>
      <c r="E92" s="40" t="s">
        <v>52</v>
      </c>
    </row>
    <row r="93" spans="1:5" ht="12.75">
      <c r="A93" t="s">
        <v>58</v>
      </c>
      <c r="E93" s="39" t="s">
        <v>98</v>
      </c>
    </row>
    <row r="94" spans="1:16" ht="25.5">
      <c r="A94" t="s">
        <v>49</v>
      </c>
      <c s="34" t="s">
        <v>124</v>
      </c>
      <c s="34" t="s">
        <v>125</v>
      </c>
      <c s="35" t="s">
        <v>52</v>
      </c>
      <c s="6" t="s">
        <v>126</v>
      </c>
      <c s="36" t="s">
        <v>105</v>
      </c>
      <c s="37">
        <v>6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86</v>
      </c>
      <c>
        <f>(M94*21)/100</f>
      </c>
      <c t="s">
        <v>27</v>
      </c>
    </row>
    <row r="95" spans="1:5" ht="12.75">
      <c r="A95" s="35" t="s">
        <v>56</v>
      </c>
      <c r="E95" s="39" t="s">
        <v>52</v>
      </c>
    </row>
    <row r="96" spans="1:5" ht="12.75">
      <c r="A96" s="35" t="s">
        <v>57</v>
      </c>
      <c r="E96" s="40" t="s">
        <v>52</v>
      </c>
    </row>
    <row r="97" spans="1:5" ht="12.75">
      <c r="A97" t="s">
        <v>58</v>
      </c>
      <c r="E97" s="39" t="s">
        <v>98</v>
      </c>
    </row>
    <row r="98" spans="1:16" ht="25.5">
      <c r="A98" t="s">
        <v>49</v>
      </c>
      <c s="34" t="s">
        <v>127</v>
      </c>
      <c s="34" t="s">
        <v>128</v>
      </c>
      <c s="35" t="s">
        <v>52</v>
      </c>
      <c s="6" t="s">
        <v>129</v>
      </c>
      <c s="36" t="s">
        <v>105</v>
      </c>
      <c s="37">
        <v>2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86</v>
      </c>
      <c>
        <f>(M98*21)/100</f>
      </c>
      <c t="s">
        <v>27</v>
      </c>
    </row>
    <row r="99" spans="1:5" ht="12.75">
      <c r="A99" s="35" t="s">
        <v>56</v>
      </c>
      <c r="E99" s="39" t="s">
        <v>52</v>
      </c>
    </row>
    <row r="100" spans="1:5" ht="12.75">
      <c r="A100" s="35" t="s">
        <v>57</v>
      </c>
      <c r="E100" s="40" t="s">
        <v>52</v>
      </c>
    </row>
    <row r="101" spans="1:5" ht="12.75">
      <c r="A101" t="s">
        <v>58</v>
      </c>
      <c r="E101" s="39" t="s">
        <v>98</v>
      </c>
    </row>
    <row r="102" spans="1:16" ht="12.75">
      <c r="A102" t="s">
        <v>49</v>
      </c>
      <c s="34" t="s">
        <v>130</v>
      </c>
      <c s="34" t="s">
        <v>131</v>
      </c>
      <c s="35" t="s">
        <v>52</v>
      </c>
      <c s="6" t="s">
        <v>132</v>
      </c>
      <c s="36" t="s">
        <v>133</v>
      </c>
      <c s="37">
        <v>1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86</v>
      </c>
      <c>
        <f>(M102*21)/100</f>
      </c>
      <c t="s">
        <v>27</v>
      </c>
    </row>
    <row r="103" spans="1:5" ht="12.75">
      <c r="A103" s="35" t="s">
        <v>56</v>
      </c>
      <c r="E103" s="39" t="s">
        <v>52</v>
      </c>
    </row>
    <row r="104" spans="1:5" ht="12.75">
      <c r="A104" s="35" t="s">
        <v>57</v>
      </c>
      <c r="E104" s="40" t="s">
        <v>52</v>
      </c>
    </row>
    <row r="105" spans="1:5" ht="12.75">
      <c r="A105" t="s">
        <v>58</v>
      </c>
      <c r="E105" s="39" t="s">
        <v>98</v>
      </c>
    </row>
    <row r="106" spans="1:16" ht="12.75">
      <c r="A106" t="s">
        <v>49</v>
      </c>
      <c s="34" t="s">
        <v>134</v>
      </c>
      <c s="34" t="s">
        <v>135</v>
      </c>
      <c s="35" t="s">
        <v>52</v>
      </c>
      <c s="6" t="s">
        <v>136</v>
      </c>
      <c s="36" t="s">
        <v>133</v>
      </c>
      <c s="37">
        <v>0.2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86</v>
      </c>
      <c>
        <f>(M106*21)/100</f>
      </c>
      <c t="s">
        <v>27</v>
      </c>
    </row>
    <row r="107" spans="1:5" ht="12.75">
      <c r="A107" s="35" t="s">
        <v>56</v>
      </c>
      <c r="E107" s="39" t="s">
        <v>52</v>
      </c>
    </row>
    <row r="108" spans="1:5" ht="12.75">
      <c r="A108" s="35" t="s">
        <v>57</v>
      </c>
      <c r="E108" s="40" t="s">
        <v>52</v>
      </c>
    </row>
    <row r="109" spans="1:5" ht="12.75">
      <c r="A109" t="s">
        <v>58</v>
      </c>
      <c r="E109" s="39" t="s">
        <v>98</v>
      </c>
    </row>
    <row r="110" spans="1:16" ht="12.75">
      <c r="A110" t="s">
        <v>49</v>
      </c>
      <c s="34" t="s">
        <v>137</v>
      </c>
      <c s="34" t="s">
        <v>138</v>
      </c>
      <c s="35" t="s">
        <v>52</v>
      </c>
      <c s="6" t="s">
        <v>139</v>
      </c>
      <c s="36" t="s">
        <v>133</v>
      </c>
      <c s="37">
        <v>1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86</v>
      </c>
      <c>
        <f>(M110*21)/100</f>
      </c>
      <c t="s">
        <v>27</v>
      </c>
    </row>
    <row r="111" spans="1:5" ht="12.75">
      <c r="A111" s="35" t="s">
        <v>56</v>
      </c>
      <c r="E111" s="39" t="s">
        <v>52</v>
      </c>
    </row>
    <row r="112" spans="1:5" ht="12.75">
      <c r="A112" s="35" t="s">
        <v>57</v>
      </c>
      <c r="E112" s="40" t="s">
        <v>52</v>
      </c>
    </row>
    <row r="113" spans="1:5" ht="12.75">
      <c r="A113" t="s">
        <v>58</v>
      </c>
      <c r="E113" s="39" t="s">
        <v>98</v>
      </c>
    </row>
    <row r="114" spans="1:16" ht="12.75">
      <c r="A114" t="s">
        <v>49</v>
      </c>
      <c s="34" t="s">
        <v>140</v>
      </c>
      <c s="34" t="s">
        <v>141</v>
      </c>
      <c s="35" t="s">
        <v>52</v>
      </c>
      <c s="6" t="s">
        <v>142</v>
      </c>
      <c s="36" t="s">
        <v>133</v>
      </c>
      <c s="37">
        <v>0.2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86</v>
      </c>
      <c>
        <f>(M114*21)/100</f>
      </c>
      <c t="s">
        <v>27</v>
      </c>
    </row>
    <row r="115" spans="1:5" ht="12.75">
      <c r="A115" s="35" t="s">
        <v>56</v>
      </c>
      <c r="E115" s="39" t="s">
        <v>52</v>
      </c>
    </row>
    <row r="116" spans="1:5" ht="12.75">
      <c r="A116" s="35" t="s">
        <v>57</v>
      </c>
      <c r="E116" s="40" t="s">
        <v>52</v>
      </c>
    </row>
    <row r="117" spans="1:5" ht="12.75">
      <c r="A117" t="s">
        <v>58</v>
      </c>
      <c r="E117" s="39" t="s">
        <v>98</v>
      </c>
    </row>
    <row r="118" spans="1:16" ht="25.5">
      <c r="A118" t="s">
        <v>49</v>
      </c>
      <c s="34" t="s">
        <v>143</v>
      </c>
      <c s="34" t="s">
        <v>144</v>
      </c>
      <c s="35" t="s">
        <v>52</v>
      </c>
      <c s="6" t="s">
        <v>145</v>
      </c>
      <c s="36" t="s">
        <v>105</v>
      </c>
      <c s="37">
        <v>12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86</v>
      </c>
      <c>
        <f>(M118*21)/100</f>
      </c>
      <c t="s">
        <v>27</v>
      </c>
    </row>
    <row r="119" spans="1:5" ht="12.75">
      <c r="A119" s="35" t="s">
        <v>56</v>
      </c>
      <c r="E119" s="39" t="s">
        <v>52</v>
      </c>
    </row>
    <row r="120" spans="1:5" ht="12.75">
      <c r="A120" s="35" t="s">
        <v>57</v>
      </c>
      <c r="E120" s="40" t="s">
        <v>52</v>
      </c>
    </row>
    <row r="121" spans="1:5" ht="12.75">
      <c r="A121" t="s">
        <v>58</v>
      </c>
      <c r="E121" s="39" t="s">
        <v>98</v>
      </c>
    </row>
    <row r="122" spans="1:16" ht="25.5">
      <c r="A122" t="s">
        <v>49</v>
      </c>
      <c s="34" t="s">
        <v>146</v>
      </c>
      <c s="34" t="s">
        <v>147</v>
      </c>
      <c s="35" t="s">
        <v>52</v>
      </c>
      <c s="6" t="s">
        <v>148</v>
      </c>
      <c s="36" t="s">
        <v>105</v>
      </c>
      <c s="37">
        <v>2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86</v>
      </c>
      <c>
        <f>(M122*21)/100</f>
      </c>
      <c t="s">
        <v>27</v>
      </c>
    </row>
    <row r="123" spans="1:5" ht="12.75">
      <c r="A123" s="35" t="s">
        <v>56</v>
      </c>
      <c r="E123" s="39" t="s">
        <v>52</v>
      </c>
    </row>
    <row r="124" spans="1:5" ht="12.75">
      <c r="A124" s="35" t="s">
        <v>57</v>
      </c>
      <c r="E124" s="40" t="s">
        <v>52</v>
      </c>
    </row>
    <row r="125" spans="1:5" ht="12.75">
      <c r="A125" t="s">
        <v>58</v>
      </c>
      <c r="E125" s="39" t="s">
        <v>98</v>
      </c>
    </row>
    <row r="126" spans="1:16" ht="12.75">
      <c r="A126" t="s">
        <v>49</v>
      </c>
      <c s="34" t="s">
        <v>149</v>
      </c>
      <c s="34" t="s">
        <v>150</v>
      </c>
      <c s="35" t="s">
        <v>52</v>
      </c>
      <c s="6" t="s">
        <v>151</v>
      </c>
      <c s="36" t="s">
        <v>105</v>
      </c>
      <c s="37">
        <v>15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86</v>
      </c>
      <c>
        <f>(M126*21)/100</f>
      </c>
      <c t="s">
        <v>27</v>
      </c>
    </row>
    <row r="127" spans="1:5" ht="12.75">
      <c r="A127" s="35" t="s">
        <v>56</v>
      </c>
      <c r="E127" s="39" t="s">
        <v>52</v>
      </c>
    </row>
    <row r="128" spans="1:5" ht="12.75">
      <c r="A128" s="35" t="s">
        <v>57</v>
      </c>
      <c r="E128" s="40" t="s">
        <v>52</v>
      </c>
    </row>
    <row r="129" spans="1:5" ht="12.75">
      <c r="A129" t="s">
        <v>58</v>
      </c>
      <c r="E129" s="39" t="s">
        <v>98</v>
      </c>
    </row>
    <row r="130" spans="1:16" ht="12.75">
      <c r="A130" t="s">
        <v>49</v>
      </c>
      <c s="34" t="s">
        <v>152</v>
      </c>
      <c s="34" t="s">
        <v>153</v>
      </c>
      <c s="35" t="s">
        <v>52</v>
      </c>
      <c s="6" t="s">
        <v>154</v>
      </c>
      <c s="36" t="s">
        <v>94</v>
      </c>
      <c s="37">
        <v>70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86</v>
      </c>
      <c>
        <f>(M130*21)/100</f>
      </c>
      <c t="s">
        <v>27</v>
      </c>
    </row>
    <row r="131" spans="1:5" ht="12.75">
      <c r="A131" s="35" t="s">
        <v>56</v>
      </c>
      <c r="E131" s="39" t="s">
        <v>52</v>
      </c>
    </row>
    <row r="132" spans="1:5" ht="12.75">
      <c r="A132" s="35" t="s">
        <v>57</v>
      </c>
      <c r="E132" s="40" t="s">
        <v>52</v>
      </c>
    </row>
    <row r="133" spans="1:5" ht="12.75">
      <c r="A133" t="s">
        <v>58</v>
      </c>
      <c r="E133" s="39" t="s">
        <v>98</v>
      </c>
    </row>
    <row r="134" spans="1:16" ht="12.75">
      <c r="A134" t="s">
        <v>49</v>
      </c>
      <c s="34" t="s">
        <v>155</v>
      </c>
      <c s="34" t="s">
        <v>156</v>
      </c>
      <c s="35" t="s">
        <v>52</v>
      </c>
      <c s="6" t="s">
        <v>157</v>
      </c>
      <c s="36" t="s">
        <v>94</v>
      </c>
      <c s="37">
        <v>70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86</v>
      </c>
      <c>
        <f>(M134*21)/100</f>
      </c>
      <c t="s">
        <v>27</v>
      </c>
    </row>
    <row r="135" spans="1:5" ht="12.75">
      <c r="A135" s="35" t="s">
        <v>56</v>
      </c>
      <c r="E135" s="39" t="s">
        <v>52</v>
      </c>
    </row>
    <row r="136" spans="1:5" ht="12.75">
      <c r="A136" s="35" t="s">
        <v>57</v>
      </c>
      <c r="E136" s="40" t="s">
        <v>52</v>
      </c>
    </row>
    <row r="137" spans="1:5" ht="12.75">
      <c r="A137" t="s">
        <v>58</v>
      </c>
      <c r="E137" s="39" t="s">
        <v>98</v>
      </c>
    </row>
    <row r="138" spans="1:16" ht="12.75">
      <c r="A138" t="s">
        <v>49</v>
      </c>
      <c s="34" t="s">
        <v>158</v>
      </c>
      <c s="34" t="s">
        <v>159</v>
      </c>
      <c s="35" t="s">
        <v>52</v>
      </c>
      <c s="6" t="s">
        <v>160</v>
      </c>
      <c s="36" t="s">
        <v>94</v>
      </c>
      <c s="37">
        <v>60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86</v>
      </c>
      <c>
        <f>(M138*21)/100</f>
      </c>
      <c t="s">
        <v>27</v>
      </c>
    </row>
    <row r="139" spans="1:5" ht="12.75">
      <c r="A139" s="35" t="s">
        <v>56</v>
      </c>
      <c r="E139" s="39" t="s">
        <v>52</v>
      </c>
    </row>
    <row r="140" spans="1:5" ht="12.75">
      <c r="A140" s="35" t="s">
        <v>57</v>
      </c>
      <c r="E140" s="40" t="s">
        <v>52</v>
      </c>
    </row>
    <row r="141" spans="1:5" ht="12.75">
      <c r="A141" t="s">
        <v>58</v>
      </c>
      <c r="E141" s="39" t="s">
        <v>98</v>
      </c>
    </row>
    <row r="142" spans="1:16" ht="25.5">
      <c r="A142" t="s">
        <v>49</v>
      </c>
      <c s="34" t="s">
        <v>161</v>
      </c>
      <c s="34" t="s">
        <v>162</v>
      </c>
      <c s="35" t="s">
        <v>52</v>
      </c>
      <c s="6" t="s">
        <v>163</v>
      </c>
      <c s="36" t="s">
        <v>105</v>
      </c>
      <c s="37">
        <v>1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86</v>
      </c>
      <c>
        <f>(M142*21)/100</f>
      </c>
      <c t="s">
        <v>27</v>
      </c>
    </row>
    <row r="143" spans="1:5" ht="12.75">
      <c r="A143" s="35" t="s">
        <v>56</v>
      </c>
      <c r="E143" s="39" t="s">
        <v>52</v>
      </c>
    </row>
    <row r="144" spans="1:5" ht="12.75">
      <c r="A144" s="35" t="s">
        <v>57</v>
      </c>
      <c r="E144" s="40" t="s">
        <v>52</v>
      </c>
    </row>
    <row r="145" spans="1:5" ht="12.75">
      <c r="A145" t="s">
        <v>58</v>
      </c>
      <c r="E145" s="39" t="s">
        <v>98</v>
      </c>
    </row>
    <row r="146" spans="1:16" ht="25.5">
      <c r="A146" t="s">
        <v>49</v>
      </c>
      <c s="34" t="s">
        <v>164</v>
      </c>
      <c s="34" t="s">
        <v>165</v>
      </c>
      <c s="35" t="s">
        <v>52</v>
      </c>
      <c s="6" t="s">
        <v>166</v>
      </c>
      <c s="36" t="s">
        <v>105</v>
      </c>
      <c s="37">
        <v>2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86</v>
      </c>
      <c>
        <f>(M146*21)/100</f>
      </c>
      <c t="s">
        <v>27</v>
      </c>
    </row>
    <row r="147" spans="1:5" ht="12.75">
      <c r="A147" s="35" t="s">
        <v>56</v>
      </c>
      <c r="E147" s="39" t="s">
        <v>52</v>
      </c>
    </row>
    <row r="148" spans="1:5" ht="12.75">
      <c r="A148" s="35" t="s">
        <v>57</v>
      </c>
      <c r="E148" s="40" t="s">
        <v>52</v>
      </c>
    </row>
    <row r="149" spans="1:5" ht="12.75">
      <c r="A149" t="s">
        <v>58</v>
      </c>
      <c r="E149" s="39" t="s">
        <v>98</v>
      </c>
    </row>
    <row r="150" spans="1:16" ht="25.5">
      <c r="A150" t="s">
        <v>49</v>
      </c>
      <c s="34" t="s">
        <v>167</v>
      </c>
      <c s="34" t="s">
        <v>168</v>
      </c>
      <c s="35" t="s">
        <v>52</v>
      </c>
      <c s="6" t="s">
        <v>169</v>
      </c>
      <c s="36" t="s">
        <v>105</v>
      </c>
      <c s="37">
        <v>2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86</v>
      </c>
      <c>
        <f>(M150*21)/100</f>
      </c>
      <c t="s">
        <v>27</v>
      </c>
    </row>
    <row r="151" spans="1:5" ht="12.75">
      <c r="A151" s="35" t="s">
        <v>56</v>
      </c>
      <c r="E151" s="39" t="s">
        <v>52</v>
      </c>
    </row>
    <row r="152" spans="1:5" ht="12.75">
      <c r="A152" s="35" t="s">
        <v>57</v>
      </c>
      <c r="E152" s="40" t="s">
        <v>52</v>
      </c>
    </row>
    <row r="153" spans="1:5" ht="12.75">
      <c r="A153" t="s">
        <v>58</v>
      </c>
      <c r="E153" s="39" t="s">
        <v>98</v>
      </c>
    </row>
    <row r="154" spans="1:16" ht="12.75">
      <c r="A154" t="s">
        <v>49</v>
      </c>
      <c s="34" t="s">
        <v>170</v>
      </c>
      <c s="34" t="s">
        <v>171</v>
      </c>
      <c s="35" t="s">
        <v>52</v>
      </c>
      <c s="6" t="s">
        <v>172</v>
      </c>
      <c s="36" t="s">
        <v>105</v>
      </c>
      <c s="37">
        <v>1</v>
      </c>
      <c s="36">
        <v>0</v>
      </c>
      <c s="36">
        <f>ROUND(G154*H154,6)</f>
      </c>
      <c r="L154" s="38">
        <v>0</v>
      </c>
      <c s="32">
        <f>ROUND(ROUND(L154,2)*ROUND(G154,3),2)</f>
      </c>
      <c s="36" t="s">
        <v>86</v>
      </c>
      <c>
        <f>(M154*21)/100</f>
      </c>
      <c t="s">
        <v>27</v>
      </c>
    </row>
    <row r="155" spans="1:5" ht="12.75">
      <c r="A155" s="35" t="s">
        <v>56</v>
      </c>
      <c r="E155" s="39" t="s">
        <v>52</v>
      </c>
    </row>
    <row r="156" spans="1:5" ht="12.75">
      <c r="A156" s="35" t="s">
        <v>57</v>
      </c>
      <c r="E156" s="40" t="s">
        <v>52</v>
      </c>
    </row>
    <row r="157" spans="1:5" ht="12.75">
      <c r="A157" t="s">
        <v>58</v>
      </c>
      <c r="E157" s="39" t="s">
        <v>98</v>
      </c>
    </row>
    <row r="158" spans="1:16" ht="12.75">
      <c r="A158" t="s">
        <v>49</v>
      </c>
      <c s="34" t="s">
        <v>173</v>
      </c>
      <c s="34" t="s">
        <v>174</v>
      </c>
      <c s="35" t="s">
        <v>52</v>
      </c>
      <c s="6" t="s">
        <v>175</v>
      </c>
      <c s="36" t="s">
        <v>105</v>
      </c>
      <c s="37">
        <v>2</v>
      </c>
      <c s="36">
        <v>0</v>
      </c>
      <c s="36">
        <f>ROUND(G158*H158,6)</f>
      </c>
      <c r="L158" s="38">
        <v>0</v>
      </c>
      <c s="32">
        <f>ROUND(ROUND(L158,2)*ROUND(G158,3),2)</f>
      </c>
      <c s="36" t="s">
        <v>86</v>
      </c>
      <c>
        <f>(M158*21)/100</f>
      </c>
      <c t="s">
        <v>27</v>
      </c>
    </row>
    <row r="159" spans="1:5" ht="12.75">
      <c r="A159" s="35" t="s">
        <v>56</v>
      </c>
      <c r="E159" s="39" t="s">
        <v>52</v>
      </c>
    </row>
    <row r="160" spans="1:5" ht="12.75">
      <c r="A160" s="35" t="s">
        <v>57</v>
      </c>
      <c r="E160" s="40" t="s">
        <v>52</v>
      </c>
    </row>
    <row r="161" spans="1:5" ht="12.75">
      <c r="A161" t="s">
        <v>58</v>
      </c>
      <c r="E161" s="39" t="s">
        <v>98</v>
      </c>
    </row>
    <row r="162" spans="1:16" ht="12.75">
      <c r="A162" t="s">
        <v>49</v>
      </c>
      <c s="34" t="s">
        <v>176</v>
      </c>
      <c s="34" t="s">
        <v>177</v>
      </c>
      <c s="35" t="s">
        <v>52</v>
      </c>
      <c s="6" t="s">
        <v>178</v>
      </c>
      <c s="36" t="s">
        <v>105</v>
      </c>
      <c s="37">
        <v>2</v>
      </c>
      <c s="36">
        <v>0</v>
      </c>
      <c s="36">
        <f>ROUND(G162*H162,6)</f>
      </c>
      <c r="L162" s="38">
        <v>0</v>
      </c>
      <c s="32">
        <f>ROUND(ROUND(L162,2)*ROUND(G162,3),2)</f>
      </c>
      <c s="36" t="s">
        <v>86</v>
      </c>
      <c>
        <f>(M162*21)/100</f>
      </c>
      <c t="s">
        <v>27</v>
      </c>
    </row>
    <row r="163" spans="1:5" ht="12.75">
      <c r="A163" s="35" t="s">
        <v>56</v>
      </c>
      <c r="E163" s="39" t="s">
        <v>52</v>
      </c>
    </row>
    <row r="164" spans="1:5" ht="12.75">
      <c r="A164" s="35" t="s">
        <v>57</v>
      </c>
      <c r="E164" s="40" t="s">
        <v>52</v>
      </c>
    </row>
    <row r="165" spans="1:5" ht="12.75">
      <c r="A165" t="s">
        <v>58</v>
      </c>
      <c r="E165" s="39" t="s">
        <v>98</v>
      </c>
    </row>
    <row r="166" spans="1:16" ht="25.5">
      <c r="A166" t="s">
        <v>49</v>
      </c>
      <c s="34" t="s">
        <v>179</v>
      </c>
      <c s="34" t="s">
        <v>180</v>
      </c>
      <c s="35" t="s">
        <v>52</v>
      </c>
      <c s="6" t="s">
        <v>181</v>
      </c>
      <c s="36" t="s">
        <v>105</v>
      </c>
      <c s="37">
        <v>2</v>
      </c>
      <c s="36">
        <v>0</v>
      </c>
      <c s="36">
        <f>ROUND(G166*H166,6)</f>
      </c>
      <c r="L166" s="38">
        <v>0</v>
      </c>
      <c s="32">
        <f>ROUND(ROUND(L166,2)*ROUND(G166,3),2)</f>
      </c>
      <c s="36" t="s">
        <v>86</v>
      </c>
      <c>
        <f>(M166*21)/100</f>
      </c>
      <c t="s">
        <v>27</v>
      </c>
    </row>
    <row r="167" spans="1:5" ht="12.75">
      <c r="A167" s="35" t="s">
        <v>56</v>
      </c>
      <c r="E167" s="39" t="s">
        <v>52</v>
      </c>
    </row>
    <row r="168" spans="1:5" ht="12.75">
      <c r="A168" s="35" t="s">
        <v>57</v>
      </c>
      <c r="E168" s="40" t="s">
        <v>52</v>
      </c>
    </row>
    <row r="169" spans="1:5" ht="12.75">
      <c r="A169" t="s">
        <v>58</v>
      </c>
      <c r="E169" s="39" t="s">
        <v>98</v>
      </c>
    </row>
    <row r="170" spans="1:16" ht="25.5">
      <c r="A170" t="s">
        <v>49</v>
      </c>
      <c s="34" t="s">
        <v>182</v>
      </c>
      <c s="34" t="s">
        <v>183</v>
      </c>
      <c s="35" t="s">
        <v>52</v>
      </c>
      <c s="6" t="s">
        <v>184</v>
      </c>
      <c s="36" t="s">
        <v>105</v>
      </c>
      <c s="37">
        <v>2</v>
      </c>
      <c s="36">
        <v>0</v>
      </c>
      <c s="36">
        <f>ROUND(G170*H170,6)</f>
      </c>
      <c r="L170" s="38">
        <v>0</v>
      </c>
      <c s="32">
        <f>ROUND(ROUND(L170,2)*ROUND(G170,3),2)</f>
      </c>
      <c s="36" t="s">
        <v>86</v>
      </c>
      <c>
        <f>(M170*21)/100</f>
      </c>
      <c t="s">
        <v>27</v>
      </c>
    </row>
    <row r="171" spans="1:5" ht="12.75">
      <c r="A171" s="35" t="s">
        <v>56</v>
      </c>
      <c r="E171" s="39" t="s">
        <v>52</v>
      </c>
    </row>
    <row r="172" spans="1:5" ht="12.75">
      <c r="A172" s="35" t="s">
        <v>57</v>
      </c>
      <c r="E172" s="40" t="s">
        <v>52</v>
      </c>
    </row>
    <row r="173" spans="1:5" ht="12.75">
      <c r="A173" t="s">
        <v>58</v>
      </c>
      <c r="E173" s="39" t="s">
        <v>98</v>
      </c>
    </row>
    <row r="174" spans="1:16" ht="12.75">
      <c r="A174" t="s">
        <v>49</v>
      </c>
      <c s="34" t="s">
        <v>185</v>
      </c>
      <c s="34" t="s">
        <v>186</v>
      </c>
      <c s="35" t="s">
        <v>52</v>
      </c>
      <c s="6" t="s">
        <v>187</v>
      </c>
      <c s="36" t="s">
        <v>105</v>
      </c>
      <c s="37">
        <v>1</v>
      </c>
      <c s="36">
        <v>0</v>
      </c>
      <c s="36">
        <f>ROUND(G174*H174,6)</f>
      </c>
      <c r="L174" s="38">
        <v>0</v>
      </c>
      <c s="32">
        <f>ROUND(ROUND(L174,2)*ROUND(G174,3),2)</f>
      </c>
      <c s="36" t="s">
        <v>86</v>
      </c>
      <c>
        <f>(M174*21)/100</f>
      </c>
      <c t="s">
        <v>27</v>
      </c>
    </row>
    <row r="175" spans="1:5" ht="12.75">
      <c r="A175" s="35" t="s">
        <v>56</v>
      </c>
      <c r="E175" s="39" t="s">
        <v>52</v>
      </c>
    </row>
    <row r="176" spans="1:5" ht="12.75">
      <c r="A176" s="35" t="s">
        <v>57</v>
      </c>
      <c r="E176" s="40" t="s">
        <v>52</v>
      </c>
    </row>
    <row r="177" spans="1:5" ht="12.75">
      <c r="A177" t="s">
        <v>58</v>
      </c>
      <c r="E177" s="39" t="s">
        <v>98</v>
      </c>
    </row>
    <row r="178" spans="1:16" ht="12.75">
      <c r="A178" t="s">
        <v>49</v>
      </c>
      <c s="34" t="s">
        <v>188</v>
      </c>
      <c s="34" t="s">
        <v>189</v>
      </c>
      <c s="35" t="s">
        <v>52</v>
      </c>
      <c s="6" t="s">
        <v>190</v>
      </c>
      <c s="36" t="s">
        <v>105</v>
      </c>
      <c s="37">
        <v>1</v>
      </c>
      <c s="36">
        <v>0</v>
      </c>
      <c s="36">
        <f>ROUND(G178*H178,6)</f>
      </c>
      <c r="L178" s="38">
        <v>0</v>
      </c>
      <c s="32">
        <f>ROUND(ROUND(L178,2)*ROUND(G178,3),2)</f>
      </c>
      <c s="36" t="s">
        <v>86</v>
      </c>
      <c>
        <f>(M178*21)/100</f>
      </c>
      <c t="s">
        <v>27</v>
      </c>
    </row>
    <row r="179" spans="1:5" ht="12.75">
      <c r="A179" s="35" t="s">
        <v>56</v>
      </c>
      <c r="E179" s="39" t="s">
        <v>52</v>
      </c>
    </row>
    <row r="180" spans="1:5" ht="12.75">
      <c r="A180" s="35" t="s">
        <v>57</v>
      </c>
      <c r="E180" s="40" t="s">
        <v>52</v>
      </c>
    </row>
    <row r="181" spans="1:5" ht="12.75">
      <c r="A181" t="s">
        <v>58</v>
      </c>
      <c r="E181" s="39" t="s">
        <v>98</v>
      </c>
    </row>
    <row r="182" spans="1:16" ht="12.75">
      <c r="A182" t="s">
        <v>49</v>
      </c>
      <c s="34" t="s">
        <v>191</v>
      </c>
      <c s="34" t="s">
        <v>192</v>
      </c>
      <c s="35" t="s">
        <v>52</v>
      </c>
      <c s="6" t="s">
        <v>193</v>
      </c>
      <c s="36" t="s">
        <v>105</v>
      </c>
      <c s="37">
        <v>1</v>
      </c>
      <c s="36">
        <v>0</v>
      </c>
      <c s="36">
        <f>ROUND(G182*H182,6)</f>
      </c>
      <c r="L182" s="38">
        <v>0</v>
      </c>
      <c s="32">
        <f>ROUND(ROUND(L182,2)*ROUND(G182,3),2)</f>
      </c>
      <c s="36" t="s">
        <v>86</v>
      </c>
      <c>
        <f>(M182*21)/100</f>
      </c>
      <c t="s">
        <v>27</v>
      </c>
    </row>
    <row r="183" spans="1:5" ht="12.75">
      <c r="A183" s="35" t="s">
        <v>56</v>
      </c>
      <c r="E183" s="39" t="s">
        <v>52</v>
      </c>
    </row>
    <row r="184" spans="1:5" ht="12.75">
      <c r="A184" s="35" t="s">
        <v>57</v>
      </c>
      <c r="E184" s="40" t="s">
        <v>52</v>
      </c>
    </row>
    <row r="185" spans="1:5" ht="12.75">
      <c r="A185" t="s">
        <v>58</v>
      </c>
      <c r="E185" s="39" t="s">
        <v>98</v>
      </c>
    </row>
    <row r="186" spans="1:16" ht="12.75">
      <c r="A186" t="s">
        <v>49</v>
      </c>
      <c s="34" t="s">
        <v>194</v>
      </c>
      <c s="34" t="s">
        <v>195</v>
      </c>
      <c s="35" t="s">
        <v>52</v>
      </c>
      <c s="6" t="s">
        <v>196</v>
      </c>
      <c s="36" t="s">
        <v>105</v>
      </c>
      <c s="37">
        <v>1</v>
      </c>
      <c s="36">
        <v>0</v>
      </c>
      <c s="36">
        <f>ROUND(G186*H186,6)</f>
      </c>
      <c r="L186" s="38">
        <v>0</v>
      </c>
      <c s="32">
        <f>ROUND(ROUND(L186,2)*ROUND(G186,3),2)</f>
      </c>
      <c s="36" t="s">
        <v>86</v>
      </c>
      <c>
        <f>(M186*21)/100</f>
      </c>
      <c t="s">
        <v>27</v>
      </c>
    </row>
    <row r="187" spans="1:5" ht="12.75">
      <c r="A187" s="35" t="s">
        <v>56</v>
      </c>
      <c r="E187" s="39" t="s">
        <v>52</v>
      </c>
    </row>
    <row r="188" spans="1:5" ht="12.75">
      <c r="A188" s="35" t="s">
        <v>57</v>
      </c>
      <c r="E188" s="40" t="s">
        <v>52</v>
      </c>
    </row>
    <row r="189" spans="1:5" ht="12.75">
      <c r="A189" t="s">
        <v>58</v>
      </c>
      <c r="E189" s="39" t="s">
        <v>98</v>
      </c>
    </row>
    <row r="190" spans="1:16" ht="12.75">
      <c r="A190" t="s">
        <v>49</v>
      </c>
      <c s="34" t="s">
        <v>197</v>
      </c>
      <c s="34" t="s">
        <v>198</v>
      </c>
      <c s="35" t="s">
        <v>52</v>
      </c>
      <c s="6" t="s">
        <v>199</v>
      </c>
      <c s="36" t="s">
        <v>105</v>
      </c>
      <c s="37">
        <v>1</v>
      </c>
      <c s="36">
        <v>0</v>
      </c>
      <c s="36">
        <f>ROUND(G190*H190,6)</f>
      </c>
      <c r="L190" s="38">
        <v>0</v>
      </c>
      <c s="32">
        <f>ROUND(ROUND(L190,2)*ROUND(G190,3),2)</f>
      </c>
      <c s="36" t="s">
        <v>86</v>
      </c>
      <c>
        <f>(M190*21)/100</f>
      </c>
      <c t="s">
        <v>27</v>
      </c>
    </row>
    <row r="191" spans="1:5" ht="12.75">
      <c r="A191" s="35" t="s">
        <v>56</v>
      </c>
      <c r="E191" s="39" t="s">
        <v>52</v>
      </c>
    </row>
    <row r="192" spans="1:5" ht="12.75">
      <c r="A192" s="35" t="s">
        <v>57</v>
      </c>
      <c r="E192" s="40" t="s">
        <v>52</v>
      </c>
    </row>
    <row r="193" spans="1:5" ht="12.75">
      <c r="A193" t="s">
        <v>58</v>
      </c>
      <c r="E193" s="39" t="s">
        <v>98</v>
      </c>
    </row>
    <row r="194" spans="1:16" ht="12.75">
      <c r="A194" t="s">
        <v>49</v>
      </c>
      <c s="34" t="s">
        <v>200</v>
      </c>
      <c s="34" t="s">
        <v>201</v>
      </c>
      <c s="35" t="s">
        <v>52</v>
      </c>
      <c s="6" t="s">
        <v>202</v>
      </c>
      <c s="36" t="s">
        <v>105</v>
      </c>
      <c s="37">
        <v>1</v>
      </c>
      <c s="36">
        <v>0</v>
      </c>
      <c s="36">
        <f>ROUND(G194*H194,6)</f>
      </c>
      <c r="L194" s="38">
        <v>0</v>
      </c>
      <c s="32">
        <f>ROUND(ROUND(L194,2)*ROUND(G194,3),2)</f>
      </c>
      <c s="36" t="s">
        <v>86</v>
      </c>
      <c>
        <f>(M194*21)/100</f>
      </c>
      <c t="s">
        <v>27</v>
      </c>
    </row>
    <row r="195" spans="1:5" ht="12.75">
      <c r="A195" s="35" t="s">
        <v>56</v>
      </c>
      <c r="E195" s="39" t="s">
        <v>52</v>
      </c>
    </row>
    <row r="196" spans="1:5" ht="12.75">
      <c r="A196" s="35" t="s">
        <v>57</v>
      </c>
      <c r="E196" s="40" t="s">
        <v>52</v>
      </c>
    </row>
    <row r="197" spans="1:5" ht="12.75">
      <c r="A197" t="s">
        <v>58</v>
      </c>
      <c r="E197" s="39" t="s">
        <v>98</v>
      </c>
    </row>
    <row r="198" spans="1:16" ht="12.75">
      <c r="A198" t="s">
        <v>49</v>
      </c>
      <c s="34" t="s">
        <v>203</v>
      </c>
      <c s="34" t="s">
        <v>204</v>
      </c>
      <c s="35" t="s">
        <v>52</v>
      </c>
      <c s="6" t="s">
        <v>205</v>
      </c>
      <c s="36" t="s">
        <v>105</v>
      </c>
      <c s="37">
        <v>1</v>
      </c>
      <c s="36">
        <v>0</v>
      </c>
      <c s="36">
        <f>ROUND(G198*H198,6)</f>
      </c>
      <c r="L198" s="38">
        <v>0</v>
      </c>
      <c s="32">
        <f>ROUND(ROUND(L198,2)*ROUND(G198,3),2)</f>
      </c>
      <c s="36" t="s">
        <v>86</v>
      </c>
      <c>
        <f>(M198*21)/100</f>
      </c>
      <c t="s">
        <v>27</v>
      </c>
    </row>
    <row r="199" spans="1:5" ht="12.75">
      <c r="A199" s="35" t="s">
        <v>56</v>
      </c>
      <c r="E199" s="39" t="s">
        <v>52</v>
      </c>
    </row>
    <row r="200" spans="1:5" ht="12.75">
      <c r="A200" s="35" t="s">
        <v>57</v>
      </c>
      <c r="E200" s="40" t="s">
        <v>52</v>
      </c>
    </row>
    <row r="201" spans="1:5" ht="12.75">
      <c r="A201" t="s">
        <v>58</v>
      </c>
      <c r="E201" s="39" t="s">
        <v>98</v>
      </c>
    </row>
    <row r="202" spans="1:16" ht="12.75">
      <c r="A202" t="s">
        <v>49</v>
      </c>
      <c s="34" t="s">
        <v>206</v>
      </c>
      <c s="34" t="s">
        <v>207</v>
      </c>
      <c s="35" t="s">
        <v>52</v>
      </c>
      <c s="6" t="s">
        <v>208</v>
      </c>
      <c s="36" t="s">
        <v>105</v>
      </c>
      <c s="37">
        <v>1</v>
      </c>
      <c s="36">
        <v>0</v>
      </c>
      <c s="36">
        <f>ROUND(G202*H202,6)</f>
      </c>
      <c r="L202" s="38">
        <v>0</v>
      </c>
      <c s="32">
        <f>ROUND(ROUND(L202,2)*ROUND(G202,3),2)</f>
      </c>
      <c s="36" t="s">
        <v>86</v>
      </c>
      <c>
        <f>(M202*21)/100</f>
      </c>
      <c t="s">
        <v>27</v>
      </c>
    </row>
    <row r="203" spans="1:5" ht="12.75">
      <c r="A203" s="35" t="s">
        <v>56</v>
      </c>
      <c r="E203" s="39" t="s">
        <v>52</v>
      </c>
    </row>
    <row r="204" spans="1:5" ht="12.75">
      <c r="A204" s="35" t="s">
        <v>57</v>
      </c>
      <c r="E204" s="40" t="s">
        <v>52</v>
      </c>
    </row>
    <row r="205" spans="1:5" ht="12.75">
      <c r="A205" t="s">
        <v>58</v>
      </c>
      <c r="E205" s="39" t="s">
        <v>98</v>
      </c>
    </row>
    <row r="206" spans="1:16" ht="12.75">
      <c r="A206" t="s">
        <v>49</v>
      </c>
      <c s="34" t="s">
        <v>209</v>
      </c>
      <c s="34" t="s">
        <v>210</v>
      </c>
      <c s="35" t="s">
        <v>52</v>
      </c>
      <c s="6" t="s">
        <v>211</v>
      </c>
      <c s="36" t="s">
        <v>105</v>
      </c>
      <c s="37">
        <v>2</v>
      </c>
      <c s="36">
        <v>0</v>
      </c>
      <c s="36">
        <f>ROUND(G206*H206,6)</f>
      </c>
      <c r="L206" s="38">
        <v>0</v>
      </c>
      <c s="32">
        <f>ROUND(ROUND(L206,2)*ROUND(G206,3),2)</f>
      </c>
      <c s="36" t="s">
        <v>86</v>
      </c>
      <c>
        <f>(M206*21)/100</f>
      </c>
      <c t="s">
        <v>27</v>
      </c>
    </row>
    <row r="207" spans="1:5" ht="12.75">
      <c r="A207" s="35" t="s">
        <v>56</v>
      </c>
      <c r="E207" s="39" t="s">
        <v>52</v>
      </c>
    </row>
    <row r="208" spans="1:5" ht="12.75">
      <c r="A208" s="35" t="s">
        <v>57</v>
      </c>
      <c r="E208" s="40" t="s">
        <v>52</v>
      </c>
    </row>
    <row r="209" spans="1:5" ht="12.75">
      <c r="A209" t="s">
        <v>58</v>
      </c>
      <c r="E209" s="39" t="s">
        <v>98</v>
      </c>
    </row>
    <row r="210" spans="1:16" ht="25.5">
      <c r="A210" t="s">
        <v>49</v>
      </c>
      <c s="34" t="s">
        <v>212</v>
      </c>
      <c s="34" t="s">
        <v>213</v>
      </c>
      <c s="35" t="s">
        <v>52</v>
      </c>
      <c s="6" t="s">
        <v>214</v>
      </c>
      <c s="36" t="s">
        <v>105</v>
      </c>
      <c s="37">
        <v>11</v>
      </c>
      <c s="36">
        <v>0</v>
      </c>
      <c s="36">
        <f>ROUND(G210*H210,6)</f>
      </c>
      <c r="L210" s="38">
        <v>0</v>
      </c>
      <c s="32">
        <f>ROUND(ROUND(L210,2)*ROUND(G210,3),2)</f>
      </c>
      <c s="36" t="s">
        <v>86</v>
      </c>
      <c>
        <f>(M210*21)/100</f>
      </c>
      <c t="s">
        <v>27</v>
      </c>
    </row>
    <row r="211" spans="1:5" ht="12.75">
      <c r="A211" s="35" t="s">
        <v>56</v>
      </c>
      <c r="E211" s="39" t="s">
        <v>52</v>
      </c>
    </row>
    <row r="212" spans="1:5" ht="12.75">
      <c r="A212" s="35" t="s">
        <v>57</v>
      </c>
      <c r="E212" s="40" t="s">
        <v>52</v>
      </c>
    </row>
    <row r="213" spans="1:5" ht="12.75">
      <c r="A213" t="s">
        <v>58</v>
      </c>
      <c r="E213" s="39" t="s">
        <v>98</v>
      </c>
    </row>
    <row r="214" spans="1:16" ht="12.75">
      <c r="A214" t="s">
        <v>49</v>
      </c>
      <c s="34" t="s">
        <v>215</v>
      </c>
      <c s="34" t="s">
        <v>216</v>
      </c>
      <c s="35" t="s">
        <v>52</v>
      </c>
      <c s="6" t="s">
        <v>217</v>
      </c>
      <c s="36" t="s">
        <v>105</v>
      </c>
      <c s="37">
        <v>1</v>
      </c>
      <c s="36">
        <v>0</v>
      </c>
      <c s="36">
        <f>ROUND(G214*H214,6)</f>
      </c>
      <c r="L214" s="38">
        <v>0</v>
      </c>
      <c s="32">
        <f>ROUND(ROUND(L214,2)*ROUND(G214,3),2)</f>
      </c>
      <c s="36" t="s">
        <v>86</v>
      </c>
      <c>
        <f>(M214*21)/100</f>
      </c>
      <c t="s">
        <v>27</v>
      </c>
    </row>
    <row r="215" spans="1:5" ht="12.75">
      <c r="A215" s="35" t="s">
        <v>56</v>
      </c>
      <c r="E215" s="39" t="s">
        <v>52</v>
      </c>
    </row>
    <row r="216" spans="1:5" ht="12.75">
      <c r="A216" s="35" t="s">
        <v>57</v>
      </c>
      <c r="E216" s="40" t="s">
        <v>52</v>
      </c>
    </row>
    <row r="217" spans="1:5" ht="12.75">
      <c r="A217" t="s">
        <v>58</v>
      </c>
      <c r="E217" s="39" t="s">
        <v>98</v>
      </c>
    </row>
    <row r="218" spans="1:16" ht="12.75">
      <c r="A218" t="s">
        <v>49</v>
      </c>
      <c s="34" t="s">
        <v>218</v>
      </c>
      <c s="34" t="s">
        <v>219</v>
      </c>
      <c s="35" t="s">
        <v>52</v>
      </c>
      <c s="6" t="s">
        <v>220</v>
      </c>
      <c s="36" t="s">
        <v>105</v>
      </c>
      <c s="37">
        <v>1</v>
      </c>
      <c s="36">
        <v>0</v>
      </c>
      <c s="36">
        <f>ROUND(G218*H218,6)</f>
      </c>
      <c r="L218" s="38">
        <v>0</v>
      </c>
      <c s="32">
        <f>ROUND(ROUND(L218,2)*ROUND(G218,3),2)</f>
      </c>
      <c s="36" t="s">
        <v>86</v>
      </c>
      <c>
        <f>(M218*21)/100</f>
      </c>
      <c t="s">
        <v>27</v>
      </c>
    </row>
    <row r="219" spans="1:5" ht="12.75">
      <c r="A219" s="35" t="s">
        <v>56</v>
      </c>
      <c r="E219" s="39" t="s">
        <v>52</v>
      </c>
    </row>
    <row r="220" spans="1:5" ht="12.75">
      <c r="A220" s="35" t="s">
        <v>57</v>
      </c>
      <c r="E220" s="40" t="s">
        <v>52</v>
      </c>
    </row>
    <row r="221" spans="1:5" ht="12.75">
      <c r="A221" t="s">
        <v>58</v>
      </c>
      <c r="E221" s="39" t="s">
        <v>98</v>
      </c>
    </row>
    <row r="222" spans="1:16" ht="25.5">
      <c r="A222" t="s">
        <v>49</v>
      </c>
      <c s="34" t="s">
        <v>221</v>
      </c>
      <c s="34" t="s">
        <v>222</v>
      </c>
      <c s="35" t="s">
        <v>52</v>
      </c>
      <c s="6" t="s">
        <v>223</v>
      </c>
      <c s="36" t="s">
        <v>224</v>
      </c>
      <c s="37">
        <v>0.3</v>
      </c>
      <c s="36">
        <v>0</v>
      </c>
      <c s="36">
        <f>ROUND(G222*H222,6)</f>
      </c>
      <c r="L222" s="38">
        <v>0</v>
      </c>
      <c s="32">
        <f>ROUND(ROUND(L222,2)*ROUND(G222,3),2)</f>
      </c>
      <c s="36" t="s">
        <v>86</v>
      </c>
      <c>
        <f>(M222*21)/100</f>
      </c>
      <c t="s">
        <v>27</v>
      </c>
    </row>
    <row r="223" spans="1:5" ht="12.75">
      <c r="A223" s="35" t="s">
        <v>56</v>
      </c>
      <c r="E223" s="39" t="s">
        <v>52</v>
      </c>
    </row>
    <row r="224" spans="1:5" ht="12.75">
      <c r="A224" s="35" t="s">
        <v>57</v>
      </c>
      <c r="E224" s="40" t="s">
        <v>52</v>
      </c>
    </row>
    <row r="225" spans="1:5" ht="12.75">
      <c r="A225" t="s">
        <v>58</v>
      </c>
      <c r="E225" s="39" t="s">
        <v>98</v>
      </c>
    </row>
    <row r="226" spans="1:16" ht="12.75">
      <c r="A226" t="s">
        <v>49</v>
      </c>
      <c s="34" t="s">
        <v>225</v>
      </c>
      <c s="34" t="s">
        <v>226</v>
      </c>
      <c s="35" t="s">
        <v>52</v>
      </c>
      <c s="6" t="s">
        <v>227</v>
      </c>
      <c s="36" t="s">
        <v>105</v>
      </c>
      <c s="37">
        <v>1</v>
      </c>
      <c s="36">
        <v>0</v>
      </c>
      <c s="36">
        <f>ROUND(G226*H226,6)</f>
      </c>
      <c r="L226" s="38">
        <v>0</v>
      </c>
      <c s="32">
        <f>ROUND(ROUND(L226,2)*ROUND(G226,3),2)</f>
      </c>
      <c s="36" t="s">
        <v>86</v>
      </c>
      <c>
        <f>(M226*21)/100</f>
      </c>
      <c t="s">
        <v>27</v>
      </c>
    </row>
    <row r="227" spans="1:5" ht="12.75">
      <c r="A227" s="35" t="s">
        <v>56</v>
      </c>
      <c r="E227" s="39" t="s">
        <v>52</v>
      </c>
    </row>
    <row r="228" spans="1:5" ht="12.75">
      <c r="A228" s="35" t="s">
        <v>57</v>
      </c>
      <c r="E228" s="40" t="s">
        <v>52</v>
      </c>
    </row>
    <row r="229" spans="1:5" ht="12.75">
      <c r="A229" t="s">
        <v>58</v>
      </c>
      <c r="E229" s="39" t="s">
        <v>98</v>
      </c>
    </row>
    <row r="230" spans="1:16" ht="12.75">
      <c r="A230" t="s">
        <v>49</v>
      </c>
      <c s="34" t="s">
        <v>228</v>
      </c>
      <c s="34" t="s">
        <v>229</v>
      </c>
      <c s="35" t="s">
        <v>52</v>
      </c>
      <c s="6" t="s">
        <v>230</v>
      </c>
      <c s="36" t="s">
        <v>105</v>
      </c>
      <c s="37">
        <v>1</v>
      </c>
      <c s="36">
        <v>0</v>
      </c>
      <c s="36">
        <f>ROUND(G230*H230,6)</f>
      </c>
      <c r="L230" s="38">
        <v>0</v>
      </c>
      <c s="32">
        <f>ROUND(ROUND(L230,2)*ROUND(G230,3),2)</f>
      </c>
      <c s="36" t="s">
        <v>86</v>
      </c>
      <c>
        <f>(M230*21)/100</f>
      </c>
      <c t="s">
        <v>27</v>
      </c>
    </row>
    <row r="231" spans="1:5" ht="12.75">
      <c r="A231" s="35" t="s">
        <v>56</v>
      </c>
      <c r="E231" s="39" t="s">
        <v>52</v>
      </c>
    </row>
    <row r="232" spans="1:5" ht="12.75">
      <c r="A232" s="35" t="s">
        <v>57</v>
      </c>
      <c r="E232" s="40" t="s">
        <v>52</v>
      </c>
    </row>
    <row r="233" spans="1:5" ht="12.75">
      <c r="A233" t="s">
        <v>58</v>
      </c>
      <c r="E233" s="39" t="s">
        <v>98</v>
      </c>
    </row>
    <row r="234" spans="1:16" ht="25.5">
      <c r="A234" t="s">
        <v>49</v>
      </c>
      <c s="34" t="s">
        <v>231</v>
      </c>
      <c s="34" t="s">
        <v>232</v>
      </c>
      <c s="35" t="s">
        <v>52</v>
      </c>
      <c s="6" t="s">
        <v>233</v>
      </c>
      <c s="36" t="s">
        <v>105</v>
      </c>
      <c s="37">
        <v>1</v>
      </c>
      <c s="36">
        <v>0</v>
      </c>
      <c s="36">
        <f>ROUND(G234*H234,6)</f>
      </c>
      <c r="L234" s="38">
        <v>0</v>
      </c>
      <c s="32">
        <f>ROUND(ROUND(L234,2)*ROUND(G234,3),2)</f>
      </c>
      <c s="36" t="s">
        <v>86</v>
      </c>
      <c>
        <f>(M234*21)/100</f>
      </c>
      <c t="s">
        <v>27</v>
      </c>
    </row>
    <row r="235" spans="1:5" ht="12.75">
      <c r="A235" s="35" t="s">
        <v>56</v>
      </c>
      <c r="E235" s="39" t="s">
        <v>52</v>
      </c>
    </row>
    <row r="236" spans="1:5" ht="12.75">
      <c r="A236" s="35" t="s">
        <v>57</v>
      </c>
      <c r="E236" s="40" t="s">
        <v>52</v>
      </c>
    </row>
    <row r="237" spans="1:5" ht="12.75">
      <c r="A237" t="s">
        <v>58</v>
      </c>
      <c r="E237" s="39" t="s">
        <v>98</v>
      </c>
    </row>
    <row r="238" spans="1:16" ht="25.5">
      <c r="A238" t="s">
        <v>49</v>
      </c>
      <c s="34" t="s">
        <v>234</v>
      </c>
      <c s="34" t="s">
        <v>235</v>
      </c>
      <c s="35" t="s">
        <v>52</v>
      </c>
      <c s="6" t="s">
        <v>236</v>
      </c>
      <c s="36" t="s">
        <v>105</v>
      </c>
      <c s="37">
        <v>1</v>
      </c>
      <c s="36">
        <v>0</v>
      </c>
      <c s="36">
        <f>ROUND(G238*H238,6)</f>
      </c>
      <c r="L238" s="38">
        <v>0</v>
      </c>
      <c s="32">
        <f>ROUND(ROUND(L238,2)*ROUND(G238,3),2)</f>
      </c>
      <c s="36" t="s">
        <v>86</v>
      </c>
      <c>
        <f>(M238*21)/100</f>
      </c>
      <c t="s">
        <v>27</v>
      </c>
    </row>
    <row r="239" spans="1:5" ht="12.75">
      <c r="A239" s="35" t="s">
        <v>56</v>
      </c>
      <c r="E239" s="39" t="s">
        <v>52</v>
      </c>
    </row>
    <row r="240" spans="1:5" ht="12.75">
      <c r="A240" s="35" t="s">
        <v>57</v>
      </c>
      <c r="E240" s="40" t="s">
        <v>52</v>
      </c>
    </row>
    <row r="241" spans="1:5" ht="12.75">
      <c r="A241" t="s">
        <v>58</v>
      </c>
      <c r="E241" s="39" t="s">
        <v>98</v>
      </c>
    </row>
    <row r="242" spans="1:16" ht="12.75">
      <c r="A242" t="s">
        <v>49</v>
      </c>
      <c s="34" t="s">
        <v>237</v>
      </c>
      <c s="34" t="s">
        <v>238</v>
      </c>
      <c s="35" t="s">
        <v>52</v>
      </c>
      <c s="6" t="s">
        <v>239</v>
      </c>
      <c s="36" t="s">
        <v>105</v>
      </c>
      <c s="37">
        <v>1</v>
      </c>
      <c s="36">
        <v>0</v>
      </c>
      <c s="36">
        <f>ROUND(G242*H242,6)</f>
      </c>
      <c r="L242" s="38">
        <v>0</v>
      </c>
      <c s="32">
        <f>ROUND(ROUND(L242,2)*ROUND(G242,3),2)</f>
      </c>
      <c s="36" t="s">
        <v>86</v>
      </c>
      <c>
        <f>(M242*21)/100</f>
      </c>
      <c t="s">
        <v>27</v>
      </c>
    </row>
    <row r="243" spans="1:5" ht="12.75">
      <c r="A243" s="35" t="s">
        <v>56</v>
      </c>
      <c r="E243" s="39" t="s">
        <v>52</v>
      </c>
    </row>
    <row r="244" spans="1:5" ht="12.75">
      <c r="A244" s="35" t="s">
        <v>57</v>
      </c>
      <c r="E244" s="40" t="s">
        <v>52</v>
      </c>
    </row>
    <row r="245" spans="1:5" ht="12.75">
      <c r="A245" t="s">
        <v>58</v>
      </c>
      <c r="E245" s="39" t="s">
        <v>98</v>
      </c>
    </row>
    <row r="246" spans="1:16" ht="12.75">
      <c r="A246" t="s">
        <v>49</v>
      </c>
      <c s="34" t="s">
        <v>240</v>
      </c>
      <c s="34" t="s">
        <v>241</v>
      </c>
      <c s="35" t="s">
        <v>52</v>
      </c>
      <c s="6" t="s">
        <v>242</v>
      </c>
      <c s="36" t="s">
        <v>105</v>
      </c>
      <c s="37">
        <v>1</v>
      </c>
      <c s="36">
        <v>0</v>
      </c>
      <c s="36">
        <f>ROUND(G246*H246,6)</f>
      </c>
      <c r="L246" s="38">
        <v>0</v>
      </c>
      <c s="32">
        <f>ROUND(ROUND(L246,2)*ROUND(G246,3),2)</f>
      </c>
      <c s="36" t="s">
        <v>86</v>
      </c>
      <c>
        <f>(M246*21)/100</f>
      </c>
      <c t="s">
        <v>27</v>
      </c>
    </row>
    <row r="247" spans="1:5" ht="12.75">
      <c r="A247" s="35" t="s">
        <v>56</v>
      </c>
      <c r="E247" s="39" t="s">
        <v>52</v>
      </c>
    </row>
    <row r="248" spans="1:5" ht="12.75">
      <c r="A248" s="35" t="s">
        <v>57</v>
      </c>
      <c r="E248" s="40" t="s">
        <v>52</v>
      </c>
    </row>
    <row r="249" spans="1:5" ht="12.75">
      <c r="A249" t="s">
        <v>58</v>
      </c>
      <c r="E249" s="39" t="s">
        <v>98</v>
      </c>
    </row>
    <row r="250" spans="1:16" ht="12.75">
      <c r="A250" t="s">
        <v>49</v>
      </c>
      <c s="34" t="s">
        <v>243</v>
      </c>
      <c s="34" t="s">
        <v>244</v>
      </c>
      <c s="35" t="s">
        <v>52</v>
      </c>
      <c s="6" t="s">
        <v>245</v>
      </c>
      <c s="36" t="s">
        <v>105</v>
      </c>
      <c s="37">
        <v>1</v>
      </c>
      <c s="36">
        <v>0</v>
      </c>
      <c s="36">
        <f>ROUND(G250*H250,6)</f>
      </c>
      <c r="L250" s="38">
        <v>0</v>
      </c>
      <c s="32">
        <f>ROUND(ROUND(L250,2)*ROUND(G250,3),2)</f>
      </c>
      <c s="36" t="s">
        <v>86</v>
      </c>
      <c>
        <f>(M250*21)/100</f>
      </c>
      <c t="s">
        <v>27</v>
      </c>
    </row>
    <row r="251" spans="1:5" ht="12.75">
      <c r="A251" s="35" t="s">
        <v>56</v>
      </c>
      <c r="E251" s="39" t="s">
        <v>52</v>
      </c>
    </row>
    <row r="252" spans="1:5" ht="12.75">
      <c r="A252" s="35" t="s">
        <v>57</v>
      </c>
      <c r="E252" s="40" t="s">
        <v>52</v>
      </c>
    </row>
    <row r="253" spans="1:5" ht="12.75">
      <c r="A253" t="s">
        <v>58</v>
      </c>
      <c r="E253" s="39" t="s">
        <v>98</v>
      </c>
    </row>
    <row r="254" spans="1:16" ht="12.75">
      <c r="A254" t="s">
        <v>49</v>
      </c>
      <c s="34" t="s">
        <v>246</v>
      </c>
      <c s="34" t="s">
        <v>247</v>
      </c>
      <c s="35" t="s">
        <v>52</v>
      </c>
      <c s="6" t="s">
        <v>248</v>
      </c>
      <c s="36" t="s">
        <v>105</v>
      </c>
      <c s="37">
        <v>4</v>
      </c>
      <c s="36">
        <v>0</v>
      </c>
      <c s="36">
        <f>ROUND(G254*H254,6)</f>
      </c>
      <c r="L254" s="38">
        <v>0</v>
      </c>
      <c s="32">
        <f>ROUND(ROUND(L254,2)*ROUND(G254,3),2)</f>
      </c>
      <c s="36" t="s">
        <v>86</v>
      </c>
      <c>
        <f>(M254*21)/100</f>
      </c>
      <c t="s">
        <v>27</v>
      </c>
    </row>
    <row r="255" spans="1:5" ht="12.75">
      <c r="A255" s="35" t="s">
        <v>56</v>
      </c>
      <c r="E255" s="39" t="s">
        <v>52</v>
      </c>
    </row>
    <row r="256" spans="1:5" ht="12.75">
      <c r="A256" s="35" t="s">
        <v>57</v>
      </c>
      <c r="E256" s="40" t="s">
        <v>52</v>
      </c>
    </row>
    <row r="257" spans="1:5" ht="12.75">
      <c r="A257" t="s">
        <v>58</v>
      </c>
      <c r="E257" s="39" t="s">
        <v>98</v>
      </c>
    </row>
    <row r="258" spans="1:16" ht="12.75">
      <c r="A258" t="s">
        <v>49</v>
      </c>
      <c s="34" t="s">
        <v>249</v>
      </c>
      <c s="34" t="s">
        <v>250</v>
      </c>
      <c s="35" t="s">
        <v>52</v>
      </c>
      <c s="6" t="s">
        <v>251</v>
      </c>
      <c s="36" t="s">
        <v>105</v>
      </c>
      <c s="37">
        <v>4</v>
      </c>
      <c s="36">
        <v>0</v>
      </c>
      <c s="36">
        <f>ROUND(G258*H258,6)</f>
      </c>
      <c r="L258" s="38">
        <v>0</v>
      </c>
      <c s="32">
        <f>ROUND(ROUND(L258,2)*ROUND(G258,3),2)</f>
      </c>
      <c s="36" t="s">
        <v>86</v>
      </c>
      <c>
        <f>(M258*21)/100</f>
      </c>
      <c t="s">
        <v>27</v>
      </c>
    </row>
    <row r="259" spans="1:5" ht="12.75">
      <c r="A259" s="35" t="s">
        <v>56</v>
      </c>
      <c r="E259" s="39" t="s">
        <v>52</v>
      </c>
    </row>
    <row r="260" spans="1:5" ht="12.75">
      <c r="A260" s="35" t="s">
        <v>57</v>
      </c>
      <c r="E260" s="40" t="s">
        <v>52</v>
      </c>
    </row>
    <row r="261" spans="1:5" ht="12.75">
      <c r="A261" t="s">
        <v>58</v>
      </c>
      <c r="E261" s="39" t="s">
        <v>98</v>
      </c>
    </row>
    <row r="262" spans="1:16" ht="12.75">
      <c r="A262" t="s">
        <v>49</v>
      </c>
      <c s="34" t="s">
        <v>252</v>
      </c>
      <c s="34" t="s">
        <v>253</v>
      </c>
      <c s="35" t="s">
        <v>52</v>
      </c>
      <c s="6" t="s">
        <v>254</v>
      </c>
      <c s="36" t="s">
        <v>105</v>
      </c>
      <c s="37">
        <v>2</v>
      </c>
      <c s="36">
        <v>0</v>
      </c>
      <c s="36">
        <f>ROUND(G262*H262,6)</f>
      </c>
      <c r="L262" s="38">
        <v>0</v>
      </c>
      <c s="32">
        <f>ROUND(ROUND(L262,2)*ROUND(G262,3),2)</f>
      </c>
      <c s="36" t="s">
        <v>86</v>
      </c>
      <c>
        <f>(M262*21)/100</f>
      </c>
      <c t="s">
        <v>27</v>
      </c>
    </row>
    <row r="263" spans="1:5" ht="12.75">
      <c r="A263" s="35" t="s">
        <v>56</v>
      </c>
      <c r="E263" s="39" t="s">
        <v>52</v>
      </c>
    </row>
    <row r="264" spans="1:5" ht="12.75">
      <c r="A264" s="35" t="s">
        <v>57</v>
      </c>
      <c r="E264" s="40" t="s">
        <v>52</v>
      </c>
    </row>
    <row r="265" spans="1:5" ht="12.75">
      <c r="A265" t="s">
        <v>58</v>
      </c>
      <c r="E265" s="39" t="s">
        <v>98</v>
      </c>
    </row>
    <row r="266" spans="1:16" ht="12.75">
      <c r="A266" t="s">
        <v>49</v>
      </c>
      <c s="34" t="s">
        <v>255</v>
      </c>
      <c s="34" t="s">
        <v>256</v>
      </c>
      <c s="35" t="s">
        <v>52</v>
      </c>
      <c s="6" t="s">
        <v>257</v>
      </c>
      <c s="36" t="s">
        <v>105</v>
      </c>
      <c s="37">
        <v>4</v>
      </c>
      <c s="36">
        <v>0</v>
      </c>
      <c s="36">
        <f>ROUND(G266*H266,6)</f>
      </c>
      <c r="L266" s="38">
        <v>0</v>
      </c>
      <c s="32">
        <f>ROUND(ROUND(L266,2)*ROUND(G266,3),2)</f>
      </c>
      <c s="36" t="s">
        <v>86</v>
      </c>
      <c>
        <f>(M266*21)/100</f>
      </c>
      <c t="s">
        <v>27</v>
      </c>
    </row>
    <row r="267" spans="1:5" ht="12.75">
      <c r="A267" s="35" t="s">
        <v>56</v>
      </c>
      <c r="E267" s="39" t="s">
        <v>52</v>
      </c>
    </row>
    <row r="268" spans="1:5" ht="12.75">
      <c r="A268" s="35" t="s">
        <v>57</v>
      </c>
      <c r="E268" s="40" t="s">
        <v>52</v>
      </c>
    </row>
    <row r="269" spans="1:5" ht="12.75">
      <c r="A269" t="s">
        <v>58</v>
      </c>
      <c r="E269" s="39" t="s">
        <v>98</v>
      </c>
    </row>
    <row r="270" spans="1:16" ht="12.75">
      <c r="A270" t="s">
        <v>49</v>
      </c>
      <c s="34" t="s">
        <v>258</v>
      </c>
      <c s="34" t="s">
        <v>259</v>
      </c>
      <c s="35" t="s">
        <v>52</v>
      </c>
      <c s="6" t="s">
        <v>260</v>
      </c>
      <c s="36" t="s">
        <v>105</v>
      </c>
      <c s="37">
        <v>4</v>
      </c>
      <c s="36">
        <v>0</v>
      </c>
      <c s="36">
        <f>ROUND(G270*H270,6)</f>
      </c>
      <c r="L270" s="38">
        <v>0</v>
      </c>
      <c s="32">
        <f>ROUND(ROUND(L270,2)*ROUND(G270,3),2)</f>
      </c>
      <c s="36" t="s">
        <v>86</v>
      </c>
      <c>
        <f>(M270*21)/100</f>
      </c>
      <c t="s">
        <v>27</v>
      </c>
    </row>
    <row r="271" spans="1:5" ht="12.75">
      <c r="A271" s="35" t="s">
        <v>56</v>
      </c>
      <c r="E271" s="39" t="s">
        <v>52</v>
      </c>
    </row>
    <row r="272" spans="1:5" ht="12.75">
      <c r="A272" s="35" t="s">
        <v>57</v>
      </c>
      <c r="E272" s="40" t="s">
        <v>52</v>
      </c>
    </row>
    <row r="273" spans="1:5" ht="12.75">
      <c r="A273" t="s">
        <v>58</v>
      </c>
      <c r="E273" s="39" t="s">
        <v>98</v>
      </c>
    </row>
    <row r="274" spans="1:16" ht="12.75">
      <c r="A274" t="s">
        <v>49</v>
      </c>
      <c s="34" t="s">
        <v>261</v>
      </c>
      <c s="34" t="s">
        <v>262</v>
      </c>
      <c s="35" t="s">
        <v>52</v>
      </c>
      <c s="6" t="s">
        <v>263</v>
      </c>
      <c s="36" t="s">
        <v>105</v>
      </c>
      <c s="37">
        <v>3</v>
      </c>
      <c s="36">
        <v>0</v>
      </c>
      <c s="36">
        <f>ROUND(G274*H274,6)</f>
      </c>
      <c r="L274" s="38">
        <v>0</v>
      </c>
      <c s="32">
        <f>ROUND(ROUND(L274,2)*ROUND(G274,3),2)</f>
      </c>
      <c s="36" t="s">
        <v>86</v>
      </c>
      <c>
        <f>(M274*21)/100</f>
      </c>
      <c t="s">
        <v>27</v>
      </c>
    </row>
    <row r="275" spans="1:5" ht="12.75">
      <c r="A275" s="35" t="s">
        <v>56</v>
      </c>
      <c r="E275" s="39" t="s">
        <v>52</v>
      </c>
    </row>
    <row r="276" spans="1:5" ht="12.75">
      <c r="A276" s="35" t="s">
        <v>57</v>
      </c>
      <c r="E276" s="40" t="s">
        <v>52</v>
      </c>
    </row>
    <row r="277" spans="1:5" ht="12.75">
      <c r="A277" t="s">
        <v>58</v>
      </c>
      <c r="E277" s="39" t="s">
        <v>98</v>
      </c>
    </row>
    <row r="278" spans="1:16" ht="12.75">
      <c r="A278" t="s">
        <v>49</v>
      </c>
      <c s="34" t="s">
        <v>264</v>
      </c>
      <c s="34" t="s">
        <v>265</v>
      </c>
      <c s="35" t="s">
        <v>52</v>
      </c>
      <c s="6" t="s">
        <v>266</v>
      </c>
      <c s="36" t="s">
        <v>105</v>
      </c>
      <c s="37">
        <v>1</v>
      </c>
      <c s="36">
        <v>0</v>
      </c>
      <c s="36">
        <f>ROUND(G278*H278,6)</f>
      </c>
      <c r="L278" s="38">
        <v>0</v>
      </c>
      <c s="32">
        <f>ROUND(ROUND(L278,2)*ROUND(G278,3),2)</f>
      </c>
      <c s="36" t="s">
        <v>86</v>
      </c>
      <c>
        <f>(M278*21)/100</f>
      </c>
      <c t="s">
        <v>27</v>
      </c>
    </row>
    <row r="279" spans="1:5" ht="12.75">
      <c r="A279" s="35" t="s">
        <v>56</v>
      </c>
      <c r="E279" s="39" t="s">
        <v>52</v>
      </c>
    </row>
    <row r="280" spans="1:5" ht="12.75">
      <c r="A280" s="35" t="s">
        <v>57</v>
      </c>
      <c r="E280" s="40" t="s">
        <v>52</v>
      </c>
    </row>
    <row r="281" spans="1:5" ht="12.75">
      <c r="A281" t="s">
        <v>58</v>
      </c>
      <c r="E281" s="39" t="s">
        <v>98</v>
      </c>
    </row>
    <row r="282" spans="1:16" ht="12.75">
      <c r="A282" t="s">
        <v>49</v>
      </c>
      <c s="34" t="s">
        <v>267</v>
      </c>
      <c s="34" t="s">
        <v>268</v>
      </c>
      <c s="35" t="s">
        <v>52</v>
      </c>
      <c s="6" t="s">
        <v>269</v>
      </c>
      <c s="36" t="s">
        <v>105</v>
      </c>
      <c s="37">
        <v>1</v>
      </c>
      <c s="36">
        <v>0</v>
      </c>
      <c s="36">
        <f>ROUND(G282*H282,6)</f>
      </c>
      <c r="L282" s="38">
        <v>0</v>
      </c>
      <c s="32">
        <f>ROUND(ROUND(L282,2)*ROUND(G282,3),2)</f>
      </c>
      <c s="36" t="s">
        <v>86</v>
      </c>
      <c>
        <f>(M282*21)/100</f>
      </c>
      <c t="s">
        <v>27</v>
      </c>
    </row>
    <row r="283" spans="1:5" ht="12.75">
      <c r="A283" s="35" t="s">
        <v>56</v>
      </c>
      <c r="E283" s="39" t="s">
        <v>52</v>
      </c>
    </row>
    <row r="284" spans="1:5" ht="12.75">
      <c r="A284" s="35" t="s">
        <v>57</v>
      </c>
      <c r="E284" s="40" t="s">
        <v>52</v>
      </c>
    </row>
    <row r="285" spans="1:5" ht="12.75">
      <c r="A285" t="s">
        <v>58</v>
      </c>
      <c r="E285" s="39" t="s">
        <v>98</v>
      </c>
    </row>
    <row r="286" spans="1:16" ht="25.5">
      <c r="A286" t="s">
        <v>49</v>
      </c>
      <c s="34" t="s">
        <v>270</v>
      </c>
      <c s="34" t="s">
        <v>271</v>
      </c>
      <c s="35" t="s">
        <v>52</v>
      </c>
      <c s="6" t="s">
        <v>272</v>
      </c>
      <c s="36" t="s">
        <v>105</v>
      </c>
      <c s="37">
        <v>3</v>
      </c>
      <c s="36">
        <v>0</v>
      </c>
      <c s="36">
        <f>ROUND(G286*H286,6)</f>
      </c>
      <c r="L286" s="38">
        <v>0</v>
      </c>
      <c s="32">
        <f>ROUND(ROUND(L286,2)*ROUND(G286,3),2)</f>
      </c>
      <c s="36" t="s">
        <v>86</v>
      </c>
      <c>
        <f>(M286*21)/100</f>
      </c>
      <c t="s">
        <v>27</v>
      </c>
    </row>
    <row r="287" spans="1:5" ht="12.75">
      <c r="A287" s="35" t="s">
        <v>56</v>
      </c>
      <c r="E287" s="39" t="s">
        <v>52</v>
      </c>
    </row>
    <row r="288" spans="1:5" ht="12.75">
      <c r="A288" s="35" t="s">
        <v>57</v>
      </c>
      <c r="E288" s="40" t="s">
        <v>52</v>
      </c>
    </row>
    <row r="289" spans="1:5" ht="12.75">
      <c r="A289" t="s">
        <v>58</v>
      </c>
      <c r="E289" s="39" t="s">
        <v>98</v>
      </c>
    </row>
    <row r="290" spans="1:16" ht="25.5">
      <c r="A290" t="s">
        <v>49</v>
      </c>
      <c s="34" t="s">
        <v>273</v>
      </c>
      <c s="34" t="s">
        <v>274</v>
      </c>
      <c s="35" t="s">
        <v>52</v>
      </c>
      <c s="6" t="s">
        <v>275</v>
      </c>
      <c s="36" t="s">
        <v>105</v>
      </c>
      <c s="37">
        <v>1</v>
      </c>
      <c s="36">
        <v>0</v>
      </c>
      <c s="36">
        <f>ROUND(G290*H290,6)</f>
      </c>
      <c r="L290" s="38">
        <v>0</v>
      </c>
      <c s="32">
        <f>ROUND(ROUND(L290,2)*ROUND(G290,3),2)</f>
      </c>
      <c s="36" t="s">
        <v>86</v>
      </c>
      <c>
        <f>(M290*21)/100</f>
      </c>
      <c t="s">
        <v>27</v>
      </c>
    </row>
    <row r="291" spans="1:5" ht="12.75">
      <c r="A291" s="35" t="s">
        <v>56</v>
      </c>
      <c r="E291" s="39" t="s">
        <v>52</v>
      </c>
    </row>
    <row r="292" spans="1:5" ht="12.75">
      <c r="A292" s="35" t="s">
        <v>57</v>
      </c>
      <c r="E292" s="40" t="s">
        <v>52</v>
      </c>
    </row>
    <row r="293" spans="1:5" ht="12.75">
      <c r="A293" t="s">
        <v>58</v>
      </c>
      <c r="E293" s="39" t="s">
        <v>98</v>
      </c>
    </row>
    <row r="294" spans="1:16" ht="25.5">
      <c r="A294" t="s">
        <v>49</v>
      </c>
      <c s="34" t="s">
        <v>276</v>
      </c>
      <c s="34" t="s">
        <v>277</v>
      </c>
      <c s="35" t="s">
        <v>52</v>
      </c>
      <c s="6" t="s">
        <v>278</v>
      </c>
      <c s="36" t="s">
        <v>105</v>
      </c>
      <c s="37">
        <v>1</v>
      </c>
      <c s="36">
        <v>0</v>
      </c>
      <c s="36">
        <f>ROUND(G294*H294,6)</f>
      </c>
      <c r="L294" s="38">
        <v>0</v>
      </c>
      <c s="32">
        <f>ROUND(ROUND(L294,2)*ROUND(G294,3),2)</f>
      </c>
      <c s="36" t="s">
        <v>86</v>
      </c>
      <c>
        <f>(M294*21)/100</f>
      </c>
      <c t="s">
        <v>27</v>
      </c>
    </row>
    <row r="295" spans="1:5" ht="12.75">
      <c r="A295" s="35" t="s">
        <v>56</v>
      </c>
      <c r="E295" s="39" t="s">
        <v>52</v>
      </c>
    </row>
    <row r="296" spans="1:5" ht="12.75">
      <c r="A296" s="35" t="s">
        <v>57</v>
      </c>
      <c r="E296" s="40" t="s">
        <v>52</v>
      </c>
    </row>
    <row r="297" spans="1:5" ht="12.75">
      <c r="A297" t="s">
        <v>58</v>
      </c>
      <c r="E297" s="39" t="s">
        <v>98</v>
      </c>
    </row>
    <row r="298" spans="1:16" ht="25.5">
      <c r="A298" t="s">
        <v>49</v>
      </c>
      <c s="34" t="s">
        <v>279</v>
      </c>
      <c s="34" t="s">
        <v>280</v>
      </c>
      <c s="35" t="s">
        <v>52</v>
      </c>
      <c s="6" t="s">
        <v>281</v>
      </c>
      <c s="36" t="s">
        <v>105</v>
      </c>
      <c s="37">
        <v>1</v>
      </c>
      <c s="36">
        <v>0</v>
      </c>
      <c s="36">
        <f>ROUND(G298*H298,6)</f>
      </c>
      <c r="L298" s="38">
        <v>0</v>
      </c>
      <c s="32">
        <f>ROUND(ROUND(L298,2)*ROUND(G298,3),2)</f>
      </c>
      <c s="36" t="s">
        <v>86</v>
      </c>
      <c>
        <f>(M298*21)/100</f>
      </c>
      <c t="s">
        <v>27</v>
      </c>
    </row>
    <row r="299" spans="1:5" ht="12.75">
      <c r="A299" s="35" t="s">
        <v>56</v>
      </c>
      <c r="E299" s="39" t="s">
        <v>52</v>
      </c>
    </row>
    <row r="300" spans="1:5" ht="12.75">
      <c r="A300" s="35" t="s">
        <v>57</v>
      </c>
      <c r="E300" s="40" t="s">
        <v>52</v>
      </c>
    </row>
    <row r="301" spans="1:5" ht="12.75">
      <c r="A301" t="s">
        <v>58</v>
      </c>
      <c r="E301" s="39" t="s">
        <v>98</v>
      </c>
    </row>
    <row r="302" spans="1:16" ht="12.75">
      <c r="A302" t="s">
        <v>49</v>
      </c>
      <c s="34" t="s">
        <v>282</v>
      </c>
      <c s="34" t="s">
        <v>283</v>
      </c>
      <c s="35" t="s">
        <v>52</v>
      </c>
      <c s="6" t="s">
        <v>284</v>
      </c>
      <c s="36" t="s">
        <v>105</v>
      </c>
      <c s="37">
        <v>1</v>
      </c>
      <c s="36">
        <v>0</v>
      </c>
      <c s="36">
        <f>ROUND(G302*H302,6)</f>
      </c>
      <c r="L302" s="38">
        <v>0</v>
      </c>
      <c s="32">
        <f>ROUND(ROUND(L302,2)*ROUND(G302,3),2)</f>
      </c>
      <c s="36" t="s">
        <v>86</v>
      </c>
      <c>
        <f>(M302*21)/100</f>
      </c>
      <c t="s">
        <v>27</v>
      </c>
    </row>
    <row r="303" spans="1:5" ht="12.75">
      <c r="A303" s="35" t="s">
        <v>56</v>
      </c>
      <c r="E303" s="39" t="s">
        <v>52</v>
      </c>
    </row>
    <row r="304" spans="1:5" ht="12.75">
      <c r="A304" s="35" t="s">
        <v>57</v>
      </c>
      <c r="E304" s="40" t="s">
        <v>52</v>
      </c>
    </row>
    <row r="305" spans="1:5" ht="12.75">
      <c r="A305" t="s">
        <v>58</v>
      </c>
      <c r="E305" s="39" t="s">
        <v>98</v>
      </c>
    </row>
    <row r="306" spans="1:16" ht="12.75">
      <c r="A306" t="s">
        <v>49</v>
      </c>
      <c s="34" t="s">
        <v>285</v>
      </c>
      <c s="34" t="s">
        <v>286</v>
      </c>
      <c s="35" t="s">
        <v>52</v>
      </c>
      <c s="6" t="s">
        <v>287</v>
      </c>
      <c s="36" t="s">
        <v>105</v>
      </c>
      <c s="37">
        <v>1</v>
      </c>
      <c s="36">
        <v>0</v>
      </c>
      <c s="36">
        <f>ROUND(G306*H306,6)</f>
      </c>
      <c r="L306" s="38">
        <v>0</v>
      </c>
      <c s="32">
        <f>ROUND(ROUND(L306,2)*ROUND(G306,3),2)</f>
      </c>
      <c s="36" t="s">
        <v>86</v>
      </c>
      <c>
        <f>(M306*21)/100</f>
      </c>
      <c t="s">
        <v>27</v>
      </c>
    </row>
    <row r="307" spans="1:5" ht="12.75">
      <c r="A307" s="35" t="s">
        <v>56</v>
      </c>
      <c r="E307" s="39" t="s">
        <v>52</v>
      </c>
    </row>
    <row r="308" spans="1:5" ht="12.75">
      <c r="A308" s="35" t="s">
        <v>57</v>
      </c>
      <c r="E308" s="40" t="s">
        <v>52</v>
      </c>
    </row>
    <row r="309" spans="1:5" ht="12.75">
      <c r="A309" t="s">
        <v>58</v>
      </c>
      <c r="E309" s="39" t="s">
        <v>98</v>
      </c>
    </row>
    <row r="310" spans="1:16" ht="12.75">
      <c r="A310" t="s">
        <v>49</v>
      </c>
      <c s="34" t="s">
        <v>288</v>
      </c>
      <c s="34" t="s">
        <v>289</v>
      </c>
      <c s="35" t="s">
        <v>52</v>
      </c>
      <c s="6" t="s">
        <v>290</v>
      </c>
      <c s="36" t="s">
        <v>105</v>
      </c>
      <c s="37">
        <v>1</v>
      </c>
      <c s="36">
        <v>0</v>
      </c>
      <c s="36">
        <f>ROUND(G310*H310,6)</f>
      </c>
      <c r="L310" s="38">
        <v>0</v>
      </c>
      <c s="32">
        <f>ROUND(ROUND(L310,2)*ROUND(G310,3),2)</f>
      </c>
      <c s="36" t="s">
        <v>86</v>
      </c>
      <c>
        <f>(M310*21)/100</f>
      </c>
      <c t="s">
        <v>27</v>
      </c>
    </row>
    <row r="311" spans="1:5" ht="12.75">
      <c r="A311" s="35" t="s">
        <v>56</v>
      </c>
      <c r="E311" s="39" t="s">
        <v>52</v>
      </c>
    </row>
    <row r="312" spans="1:5" ht="12.75">
      <c r="A312" s="35" t="s">
        <v>57</v>
      </c>
      <c r="E312" s="40" t="s">
        <v>52</v>
      </c>
    </row>
    <row r="313" spans="1:5" ht="12.75">
      <c r="A313" t="s">
        <v>58</v>
      </c>
      <c r="E313" s="39" t="s">
        <v>98</v>
      </c>
    </row>
    <row r="314" spans="1:16" ht="12.75">
      <c r="A314" t="s">
        <v>49</v>
      </c>
      <c s="34" t="s">
        <v>291</v>
      </c>
      <c s="34" t="s">
        <v>292</v>
      </c>
      <c s="35" t="s">
        <v>52</v>
      </c>
      <c s="6" t="s">
        <v>293</v>
      </c>
      <c s="36" t="s">
        <v>105</v>
      </c>
      <c s="37">
        <v>2</v>
      </c>
      <c s="36">
        <v>0</v>
      </c>
      <c s="36">
        <f>ROUND(G314*H314,6)</f>
      </c>
      <c r="L314" s="38">
        <v>0</v>
      </c>
      <c s="32">
        <f>ROUND(ROUND(L314,2)*ROUND(G314,3),2)</f>
      </c>
      <c s="36" t="s">
        <v>86</v>
      </c>
      <c>
        <f>(M314*21)/100</f>
      </c>
      <c t="s">
        <v>27</v>
      </c>
    </row>
    <row r="315" spans="1:5" ht="12.75">
      <c r="A315" s="35" t="s">
        <v>56</v>
      </c>
      <c r="E315" s="39" t="s">
        <v>52</v>
      </c>
    </row>
    <row r="316" spans="1:5" ht="12.75">
      <c r="A316" s="35" t="s">
        <v>57</v>
      </c>
      <c r="E316" s="40" t="s">
        <v>52</v>
      </c>
    </row>
    <row r="317" spans="1:5" ht="12.75">
      <c r="A317" t="s">
        <v>58</v>
      </c>
      <c r="E317" s="39" t="s">
        <v>98</v>
      </c>
    </row>
    <row r="318" spans="1:16" ht="12.75">
      <c r="A318" t="s">
        <v>49</v>
      </c>
      <c s="34" t="s">
        <v>294</v>
      </c>
      <c s="34" t="s">
        <v>295</v>
      </c>
      <c s="35" t="s">
        <v>52</v>
      </c>
      <c s="6" t="s">
        <v>296</v>
      </c>
      <c s="36" t="s">
        <v>105</v>
      </c>
      <c s="37">
        <v>2</v>
      </c>
      <c s="36">
        <v>0</v>
      </c>
      <c s="36">
        <f>ROUND(G318*H318,6)</f>
      </c>
      <c r="L318" s="38">
        <v>0</v>
      </c>
      <c s="32">
        <f>ROUND(ROUND(L318,2)*ROUND(G318,3),2)</f>
      </c>
      <c s="36" t="s">
        <v>86</v>
      </c>
      <c>
        <f>(M318*21)/100</f>
      </c>
      <c t="s">
        <v>27</v>
      </c>
    </row>
    <row r="319" spans="1:5" ht="12.75">
      <c r="A319" s="35" t="s">
        <v>56</v>
      </c>
      <c r="E319" s="39" t="s">
        <v>52</v>
      </c>
    </row>
    <row r="320" spans="1:5" ht="12.75">
      <c r="A320" s="35" t="s">
        <v>57</v>
      </c>
      <c r="E320" s="40" t="s">
        <v>52</v>
      </c>
    </row>
    <row r="321" spans="1:5" ht="12.75">
      <c r="A321" t="s">
        <v>58</v>
      </c>
      <c r="E321" s="39" t="s">
        <v>98</v>
      </c>
    </row>
    <row r="322" spans="1:16" ht="12.75">
      <c r="A322" t="s">
        <v>49</v>
      </c>
      <c s="34" t="s">
        <v>297</v>
      </c>
      <c s="34" t="s">
        <v>298</v>
      </c>
      <c s="35" t="s">
        <v>52</v>
      </c>
      <c s="6" t="s">
        <v>299</v>
      </c>
      <c s="36" t="s">
        <v>105</v>
      </c>
      <c s="37">
        <v>1</v>
      </c>
      <c s="36">
        <v>0</v>
      </c>
      <c s="36">
        <f>ROUND(G322*H322,6)</f>
      </c>
      <c r="L322" s="38">
        <v>0</v>
      </c>
      <c s="32">
        <f>ROUND(ROUND(L322,2)*ROUND(G322,3),2)</f>
      </c>
      <c s="36" t="s">
        <v>86</v>
      </c>
      <c>
        <f>(M322*21)/100</f>
      </c>
      <c t="s">
        <v>27</v>
      </c>
    </row>
    <row r="323" spans="1:5" ht="12.75">
      <c r="A323" s="35" t="s">
        <v>56</v>
      </c>
      <c r="E323" s="39" t="s">
        <v>52</v>
      </c>
    </row>
    <row r="324" spans="1:5" ht="12.75">
      <c r="A324" s="35" t="s">
        <v>57</v>
      </c>
      <c r="E324" s="40" t="s">
        <v>52</v>
      </c>
    </row>
    <row r="325" spans="1:5" ht="12.75">
      <c r="A325" t="s">
        <v>58</v>
      </c>
      <c r="E325" s="39" t="s">
        <v>98</v>
      </c>
    </row>
    <row r="326" spans="1:16" ht="12.75">
      <c r="A326" t="s">
        <v>49</v>
      </c>
      <c s="34" t="s">
        <v>300</v>
      </c>
      <c s="34" t="s">
        <v>301</v>
      </c>
      <c s="35" t="s">
        <v>52</v>
      </c>
      <c s="6" t="s">
        <v>302</v>
      </c>
      <c s="36" t="s">
        <v>105</v>
      </c>
      <c s="37">
        <v>1</v>
      </c>
      <c s="36">
        <v>0</v>
      </c>
      <c s="36">
        <f>ROUND(G326*H326,6)</f>
      </c>
      <c r="L326" s="38">
        <v>0</v>
      </c>
      <c s="32">
        <f>ROUND(ROUND(L326,2)*ROUND(G326,3),2)</f>
      </c>
      <c s="36" t="s">
        <v>86</v>
      </c>
      <c>
        <f>(M326*21)/100</f>
      </c>
      <c t="s">
        <v>27</v>
      </c>
    </row>
    <row r="327" spans="1:5" ht="12.75">
      <c r="A327" s="35" t="s">
        <v>56</v>
      </c>
      <c r="E327" s="39" t="s">
        <v>52</v>
      </c>
    </row>
    <row r="328" spans="1:5" ht="12.75">
      <c r="A328" s="35" t="s">
        <v>57</v>
      </c>
      <c r="E328" s="40" t="s">
        <v>52</v>
      </c>
    </row>
    <row r="329" spans="1:5" ht="12.75">
      <c r="A329" t="s">
        <v>58</v>
      </c>
      <c r="E329" s="39" t="s">
        <v>98</v>
      </c>
    </row>
    <row r="330" spans="1:16" ht="12.75">
      <c r="A330" t="s">
        <v>49</v>
      </c>
      <c s="34" t="s">
        <v>303</v>
      </c>
      <c s="34" t="s">
        <v>304</v>
      </c>
      <c s="35" t="s">
        <v>52</v>
      </c>
      <c s="6" t="s">
        <v>305</v>
      </c>
      <c s="36" t="s">
        <v>306</v>
      </c>
      <c s="37">
        <v>60</v>
      </c>
      <c s="36">
        <v>0</v>
      </c>
      <c s="36">
        <f>ROUND(G330*H330,6)</f>
      </c>
      <c r="L330" s="38">
        <v>0</v>
      </c>
      <c s="32">
        <f>ROUND(ROUND(L330,2)*ROUND(G330,3),2)</f>
      </c>
      <c s="36" t="s">
        <v>86</v>
      </c>
      <c>
        <f>(M330*21)/100</f>
      </c>
      <c t="s">
        <v>27</v>
      </c>
    </row>
    <row r="331" spans="1:5" ht="12.75">
      <c r="A331" s="35" t="s">
        <v>56</v>
      </c>
      <c r="E331" s="39" t="s">
        <v>52</v>
      </c>
    </row>
    <row r="332" spans="1:5" ht="12.75">
      <c r="A332" s="35" t="s">
        <v>57</v>
      </c>
      <c r="E332" s="40" t="s">
        <v>52</v>
      </c>
    </row>
    <row r="333" spans="1:5" ht="12.75">
      <c r="A333" t="s">
        <v>58</v>
      </c>
      <c r="E333" s="39" t="s">
        <v>98</v>
      </c>
    </row>
    <row r="334" spans="1:16" ht="12.75">
      <c r="A334" t="s">
        <v>49</v>
      </c>
      <c s="34" t="s">
        <v>307</v>
      </c>
      <c s="34" t="s">
        <v>308</v>
      </c>
      <c s="35" t="s">
        <v>52</v>
      </c>
      <c s="6" t="s">
        <v>309</v>
      </c>
      <c s="36" t="s">
        <v>306</v>
      </c>
      <c s="37">
        <v>1</v>
      </c>
      <c s="36">
        <v>0</v>
      </c>
      <c s="36">
        <f>ROUND(G334*H334,6)</f>
      </c>
      <c r="L334" s="38">
        <v>0</v>
      </c>
      <c s="32">
        <f>ROUND(ROUND(L334,2)*ROUND(G334,3),2)</f>
      </c>
      <c s="36" t="s">
        <v>86</v>
      </c>
      <c>
        <f>(M334*21)/100</f>
      </c>
      <c t="s">
        <v>27</v>
      </c>
    </row>
    <row r="335" spans="1:5" ht="12.75">
      <c r="A335" s="35" t="s">
        <v>56</v>
      </c>
      <c r="E335" s="39" t="s">
        <v>52</v>
      </c>
    </row>
    <row r="336" spans="1:5" ht="12.75">
      <c r="A336" s="35" t="s">
        <v>57</v>
      </c>
      <c r="E336" s="40" t="s">
        <v>52</v>
      </c>
    </row>
    <row r="337" spans="1:5" ht="12.75">
      <c r="A337" t="s">
        <v>58</v>
      </c>
      <c r="E337" s="39" t="s">
        <v>98</v>
      </c>
    </row>
    <row r="338" spans="1:16" ht="12.75">
      <c r="A338" t="s">
        <v>49</v>
      </c>
      <c s="34" t="s">
        <v>310</v>
      </c>
      <c s="34" t="s">
        <v>311</v>
      </c>
      <c s="35" t="s">
        <v>52</v>
      </c>
      <c s="6" t="s">
        <v>312</v>
      </c>
      <c s="36" t="s">
        <v>105</v>
      </c>
      <c s="37">
        <v>2</v>
      </c>
      <c s="36">
        <v>0</v>
      </c>
      <c s="36">
        <f>ROUND(G338*H338,6)</f>
      </c>
      <c r="L338" s="38">
        <v>0</v>
      </c>
      <c s="32">
        <f>ROUND(ROUND(L338,2)*ROUND(G338,3),2)</f>
      </c>
      <c s="36" t="s">
        <v>86</v>
      </c>
      <c>
        <f>(M338*21)/100</f>
      </c>
      <c t="s">
        <v>27</v>
      </c>
    </row>
    <row r="339" spans="1:5" ht="12.75">
      <c r="A339" s="35" t="s">
        <v>56</v>
      </c>
      <c r="E339" s="39" t="s">
        <v>52</v>
      </c>
    </row>
    <row r="340" spans="1:5" ht="12.75">
      <c r="A340" s="35" t="s">
        <v>57</v>
      </c>
      <c r="E340" s="40" t="s">
        <v>52</v>
      </c>
    </row>
    <row r="341" spans="1:5" ht="12.75">
      <c r="A341" t="s">
        <v>58</v>
      </c>
      <c r="E341" s="39" t="s">
        <v>98</v>
      </c>
    </row>
    <row r="342" spans="1:16" ht="25.5">
      <c r="A342" t="s">
        <v>49</v>
      </c>
      <c s="34" t="s">
        <v>313</v>
      </c>
      <c s="34" t="s">
        <v>314</v>
      </c>
      <c s="35" t="s">
        <v>52</v>
      </c>
      <c s="6" t="s">
        <v>315</v>
      </c>
      <c s="36" t="s">
        <v>105</v>
      </c>
      <c s="37">
        <v>3</v>
      </c>
      <c s="36">
        <v>0</v>
      </c>
      <c s="36">
        <f>ROUND(G342*H342,6)</f>
      </c>
      <c r="L342" s="38">
        <v>0</v>
      </c>
      <c s="32">
        <f>ROUND(ROUND(L342,2)*ROUND(G342,3),2)</f>
      </c>
      <c s="36" t="s">
        <v>86</v>
      </c>
      <c>
        <f>(M342*21)/100</f>
      </c>
      <c t="s">
        <v>27</v>
      </c>
    </row>
    <row r="343" spans="1:5" ht="12.75">
      <c r="A343" s="35" t="s">
        <v>56</v>
      </c>
      <c r="E343" s="39" t="s">
        <v>52</v>
      </c>
    </row>
    <row r="344" spans="1:5" ht="12.75">
      <c r="A344" s="35" t="s">
        <v>57</v>
      </c>
      <c r="E344" s="40" t="s">
        <v>52</v>
      </c>
    </row>
    <row r="345" spans="1:5" ht="12.75">
      <c r="A345" t="s">
        <v>58</v>
      </c>
      <c r="E345" s="39" t="s">
        <v>98</v>
      </c>
    </row>
    <row r="346" spans="1:16" ht="25.5">
      <c r="A346" t="s">
        <v>49</v>
      </c>
      <c s="34" t="s">
        <v>316</v>
      </c>
      <c s="34" t="s">
        <v>317</v>
      </c>
      <c s="35" t="s">
        <v>52</v>
      </c>
      <c s="6" t="s">
        <v>318</v>
      </c>
      <c s="36" t="s">
        <v>105</v>
      </c>
      <c s="37">
        <v>2</v>
      </c>
      <c s="36">
        <v>0</v>
      </c>
      <c s="36">
        <f>ROUND(G346*H346,6)</f>
      </c>
      <c r="L346" s="38">
        <v>0</v>
      </c>
      <c s="32">
        <f>ROUND(ROUND(L346,2)*ROUND(G346,3),2)</f>
      </c>
      <c s="36" t="s">
        <v>86</v>
      </c>
      <c>
        <f>(M346*21)/100</f>
      </c>
      <c t="s">
        <v>27</v>
      </c>
    </row>
    <row r="347" spans="1:5" ht="12.75">
      <c r="A347" s="35" t="s">
        <v>56</v>
      </c>
      <c r="E347" s="39" t="s">
        <v>52</v>
      </c>
    </row>
    <row r="348" spans="1:5" ht="12.75">
      <c r="A348" s="35" t="s">
        <v>57</v>
      </c>
      <c r="E348" s="40" t="s">
        <v>52</v>
      </c>
    </row>
    <row r="349" spans="1:5" ht="12.75">
      <c r="A349" t="s">
        <v>58</v>
      </c>
      <c r="E349" s="39" t="s">
        <v>98</v>
      </c>
    </row>
    <row r="350" spans="1:16" ht="25.5">
      <c r="A350" t="s">
        <v>49</v>
      </c>
      <c s="34" t="s">
        <v>319</v>
      </c>
      <c s="34" t="s">
        <v>320</v>
      </c>
      <c s="35" t="s">
        <v>52</v>
      </c>
      <c s="6" t="s">
        <v>321</v>
      </c>
      <c s="36" t="s">
        <v>105</v>
      </c>
      <c s="37">
        <v>1</v>
      </c>
      <c s="36">
        <v>0</v>
      </c>
      <c s="36">
        <f>ROUND(G350*H350,6)</f>
      </c>
      <c r="L350" s="38">
        <v>0</v>
      </c>
      <c s="32">
        <f>ROUND(ROUND(L350,2)*ROUND(G350,3),2)</f>
      </c>
      <c s="36" t="s">
        <v>86</v>
      </c>
      <c>
        <f>(M350*21)/100</f>
      </c>
      <c t="s">
        <v>27</v>
      </c>
    </row>
    <row r="351" spans="1:5" ht="12.75">
      <c r="A351" s="35" t="s">
        <v>56</v>
      </c>
      <c r="E351" s="39" t="s">
        <v>52</v>
      </c>
    </row>
    <row r="352" spans="1:5" ht="12.75">
      <c r="A352" s="35" t="s">
        <v>57</v>
      </c>
      <c r="E352" s="40" t="s">
        <v>52</v>
      </c>
    </row>
    <row r="353" spans="1:5" ht="12.75">
      <c r="A353" t="s">
        <v>58</v>
      </c>
      <c r="E353" s="39" t="s">
        <v>98</v>
      </c>
    </row>
    <row r="354" spans="1:16" ht="12.75">
      <c r="A354" t="s">
        <v>49</v>
      </c>
      <c s="34" t="s">
        <v>322</v>
      </c>
      <c s="34" t="s">
        <v>323</v>
      </c>
      <c s="35" t="s">
        <v>52</v>
      </c>
      <c s="6" t="s">
        <v>324</v>
      </c>
      <c s="36" t="s">
        <v>306</v>
      </c>
      <c s="37">
        <v>52</v>
      </c>
      <c s="36">
        <v>0</v>
      </c>
      <c s="36">
        <f>ROUND(G354*H354,6)</f>
      </c>
      <c r="L354" s="38">
        <v>0</v>
      </c>
      <c s="32">
        <f>ROUND(ROUND(L354,2)*ROUND(G354,3),2)</f>
      </c>
      <c s="36" t="s">
        <v>86</v>
      </c>
      <c>
        <f>(M354*21)/100</f>
      </c>
      <c t="s">
        <v>27</v>
      </c>
    </row>
    <row r="355" spans="1:5" ht="12.75">
      <c r="A355" s="35" t="s">
        <v>56</v>
      </c>
      <c r="E355" s="39" t="s">
        <v>52</v>
      </c>
    </row>
    <row r="356" spans="1:5" ht="12.75">
      <c r="A356" s="35" t="s">
        <v>57</v>
      </c>
      <c r="E356" s="40" t="s">
        <v>52</v>
      </c>
    </row>
    <row r="357" spans="1:5" ht="12.75">
      <c r="A357" t="s">
        <v>58</v>
      </c>
      <c r="E357" s="39" t="s">
        <v>98</v>
      </c>
    </row>
    <row r="358" spans="1:16" ht="12.75">
      <c r="A358" t="s">
        <v>49</v>
      </c>
      <c s="34" t="s">
        <v>325</v>
      </c>
      <c s="34" t="s">
        <v>326</v>
      </c>
      <c s="35" t="s">
        <v>52</v>
      </c>
      <c s="6" t="s">
        <v>327</v>
      </c>
      <c s="36" t="s">
        <v>105</v>
      </c>
      <c s="37">
        <v>3</v>
      </c>
      <c s="36">
        <v>0</v>
      </c>
      <c s="36">
        <f>ROUND(G358*H358,6)</f>
      </c>
      <c r="L358" s="38">
        <v>0</v>
      </c>
      <c s="32">
        <f>ROUND(ROUND(L358,2)*ROUND(G358,3),2)</f>
      </c>
      <c s="36" t="s">
        <v>86</v>
      </c>
      <c>
        <f>(M358*21)/100</f>
      </c>
      <c t="s">
        <v>27</v>
      </c>
    </row>
    <row r="359" spans="1:5" ht="12.75">
      <c r="A359" s="35" t="s">
        <v>56</v>
      </c>
      <c r="E359" s="39" t="s">
        <v>52</v>
      </c>
    </row>
    <row r="360" spans="1:5" ht="12.75">
      <c r="A360" s="35" t="s">
        <v>57</v>
      </c>
      <c r="E360" s="40" t="s">
        <v>52</v>
      </c>
    </row>
    <row r="361" spans="1:5" ht="12.75">
      <c r="A361" t="s">
        <v>58</v>
      </c>
      <c r="E361" s="39" t="s">
        <v>98</v>
      </c>
    </row>
    <row r="362" spans="1:16" ht="25.5">
      <c r="A362" t="s">
        <v>49</v>
      </c>
      <c s="34" t="s">
        <v>328</v>
      </c>
      <c s="34" t="s">
        <v>329</v>
      </c>
      <c s="35" t="s">
        <v>52</v>
      </c>
      <c s="6" t="s">
        <v>330</v>
      </c>
      <c s="36" t="s">
        <v>105</v>
      </c>
      <c s="37">
        <v>18</v>
      </c>
      <c s="36">
        <v>0</v>
      </c>
      <c s="36">
        <f>ROUND(G362*H362,6)</f>
      </c>
      <c r="L362" s="38">
        <v>0</v>
      </c>
      <c s="32">
        <f>ROUND(ROUND(L362,2)*ROUND(G362,3),2)</f>
      </c>
      <c s="36" t="s">
        <v>86</v>
      </c>
      <c>
        <f>(M362*21)/100</f>
      </c>
      <c t="s">
        <v>27</v>
      </c>
    </row>
    <row r="363" spans="1:5" ht="12.75">
      <c r="A363" s="35" t="s">
        <v>56</v>
      </c>
      <c r="E363" s="39" t="s">
        <v>52</v>
      </c>
    </row>
    <row r="364" spans="1:5" ht="12.75">
      <c r="A364" s="35" t="s">
        <v>57</v>
      </c>
      <c r="E364" s="40" t="s">
        <v>52</v>
      </c>
    </row>
    <row r="365" spans="1:5" ht="12.75">
      <c r="A365" t="s">
        <v>58</v>
      </c>
      <c r="E365" s="39" t="s">
        <v>98</v>
      </c>
    </row>
    <row r="366" spans="1:16" ht="25.5">
      <c r="A366" t="s">
        <v>49</v>
      </c>
      <c s="34" t="s">
        <v>331</v>
      </c>
      <c s="34" t="s">
        <v>332</v>
      </c>
      <c s="35" t="s">
        <v>52</v>
      </c>
      <c s="6" t="s">
        <v>333</v>
      </c>
      <c s="36" t="s">
        <v>105</v>
      </c>
      <c s="37">
        <v>2</v>
      </c>
      <c s="36">
        <v>0</v>
      </c>
      <c s="36">
        <f>ROUND(G366*H366,6)</f>
      </c>
      <c r="L366" s="38">
        <v>0</v>
      </c>
      <c s="32">
        <f>ROUND(ROUND(L366,2)*ROUND(G366,3),2)</f>
      </c>
      <c s="36" t="s">
        <v>86</v>
      </c>
      <c>
        <f>(M366*21)/100</f>
      </c>
      <c t="s">
        <v>27</v>
      </c>
    </row>
    <row r="367" spans="1:5" ht="12.75">
      <c r="A367" s="35" t="s">
        <v>56</v>
      </c>
      <c r="E367" s="39" t="s">
        <v>52</v>
      </c>
    </row>
    <row r="368" spans="1:5" ht="12.75">
      <c r="A368" s="35" t="s">
        <v>57</v>
      </c>
      <c r="E368" s="40" t="s">
        <v>52</v>
      </c>
    </row>
    <row r="369" spans="1:5" ht="12.75">
      <c r="A369" t="s">
        <v>58</v>
      </c>
      <c r="E369" s="39" t="s">
        <v>98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T32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334</v>
      </c>
      <c s="41">
        <f>Rekapitulace!C12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334</v>
      </c>
      <c r="E4" s="26" t="s">
        <v>335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COUNTIFS(L8:L320,"=0",A8:A320,"P")+COUNTIFS(L8:L320,"",A8:A320,"P")+SUM(Q8:Q320)</f>
      </c>
    </row>
    <row r="8" spans="1:13" ht="12.75">
      <c r="A8" t="s">
        <v>44</v>
      </c>
      <c r="C8" s="28" t="s">
        <v>338</v>
      </c>
      <c r="E8" s="30" t="s">
        <v>337</v>
      </c>
      <c r="J8" s="29">
        <f>0+J9+J230+J239</f>
      </c>
      <c s="29">
        <f>0+K9+K230+K239</f>
      </c>
      <c s="29">
        <f>0+L9+L230+L239</f>
      </c>
      <c s="29">
        <f>0+M9+M230+M239</f>
      </c>
    </row>
    <row r="9" spans="1:13" ht="12.75">
      <c r="A9" t="s">
        <v>46</v>
      </c>
      <c r="C9" s="31" t="s">
        <v>339</v>
      </c>
      <c r="E9" s="33" t="s">
        <v>340</v>
      </c>
      <c r="J9" s="32">
        <f>0</f>
      </c>
      <c s="32">
        <f>0</f>
      </c>
      <c s="32">
        <f>0+L10+L14+L18+L22+L26+L30+L34+L38+L42+L46+L50+L54+L58+L62+L66+L70+L74+L78+L82+L86+L90+L94+L98+L102+L106+L110+L114+L118+L122+L126+L130+L134+L138+L142+L146+L150+L154+L158+L162+L166+L170+L174+L178+L182+L186+L190+L194+L198+L202+L206+L210+L214+L218+L222+L226</f>
      </c>
      <c s="32">
        <f>0+M10+M14+M18+M22+M26+M30+M34+M38+M42+M46+M50+M54+M58+M62+M66+M70+M74+M78+M82+M86+M90+M94+M98+M102+M106+M110+M114+M118+M122+M126+M130+M134+M138+M142+M146+M150+M154+M158+M162+M166+M170+M174+M178+M182+M186+M190+M194+M198+M202+M206+M210+M214+M218+M222+M226</f>
      </c>
    </row>
    <row r="10" spans="1:16" ht="12.75">
      <c r="A10" t="s">
        <v>49</v>
      </c>
      <c s="34" t="s">
        <v>124</v>
      </c>
      <c s="34" t="s">
        <v>341</v>
      </c>
      <c s="35" t="s">
        <v>52</v>
      </c>
      <c s="6" t="s">
        <v>342</v>
      </c>
      <c s="36" t="s">
        <v>343</v>
      </c>
      <c s="37">
        <v>0.1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86</v>
      </c>
      <c>
        <f>(M10*21)/100</f>
      </c>
      <c t="s">
        <v>27</v>
      </c>
    </row>
    <row r="11" spans="1:5" ht="12.75">
      <c r="A11" s="35" t="s">
        <v>56</v>
      </c>
      <c r="E11" s="39" t="s">
        <v>52</v>
      </c>
    </row>
    <row r="12" spans="1:5" ht="12.75">
      <c r="A12" s="35" t="s">
        <v>57</v>
      </c>
      <c r="E12" s="40" t="s">
        <v>344</v>
      </c>
    </row>
    <row r="13" spans="1:5" ht="12.75">
      <c r="A13" t="s">
        <v>58</v>
      </c>
      <c r="E13" s="39" t="s">
        <v>87</v>
      </c>
    </row>
    <row r="14" spans="1:16" ht="12.75">
      <c r="A14" t="s">
        <v>49</v>
      </c>
      <c s="34" t="s">
        <v>127</v>
      </c>
      <c s="34" t="s">
        <v>345</v>
      </c>
      <c s="35" t="s">
        <v>52</v>
      </c>
      <c s="6" t="s">
        <v>346</v>
      </c>
      <c s="36" t="s">
        <v>343</v>
      </c>
      <c s="37">
        <v>0.1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86</v>
      </c>
      <c>
        <f>(M14*21)/100</f>
      </c>
      <c t="s">
        <v>27</v>
      </c>
    </row>
    <row r="15" spans="1:5" ht="12.75">
      <c r="A15" s="35" t="s">
        <v>56</v>
      </c>
      <c r="E15" s="39" t="s">
        <v>52</v>
      </c>
    </row>
    <row r="16" spans="1:5" ht="12.75">
      <c r="A16" s="35" t="s">
        <v>57</v>
      </c>
      <c r="E16" s="40" t="s">
        <v>344</v>
      </c>
    </row>
    <row r="17" spans="1:5" ht="12.75">
      <c r="A17" t="s">
        <v>58</v>
      </c>
      <c r="E17" s="39" t="s">
        <v>87</v>
      </c>
    </row>
    <row r="18" spans="1:16" ht="25.5">
      <c r="A18" t="s">
        <v>49</v>
      </c>
      <c s="34" t="s">
        <v>130</v>
      </c>
      <c s="34" t="s">
        <v>347</v>
      </c>
      <c s="35" t="s">
        <v>52</v>
      </c>
      <c s="6" t="s">
        <v>348</v>
      </c>
      <c s="36" t="s">
        <v>94</v>
      </c>
      <c s="37">
        <v>30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86</v>
      </c>
      <c>
        <f>(M18*21)/100</f>
      </c>
      <c t="s">
        <v>27</v>
      </c>
    </row>
    <row r="19" spans="1:5" ht="12.75">
      <c r="A19" s="35" t="s">
        <v>56</v>
      </c>
      <c r="E19" s="39" t="s">
        <v>52</v>
      </c>
    </row>
    <row r="20" spans="1:5" ht="12.75">
      <c r="A20" s="35" t="s">
        <v>57</v>
      </c>
      <c r="E20" s="40" t="s">
        <v>344</v>
      </c>
    </row>
    <row r="21" spans="1:5" ht="12.75">
      <c r="A21" t="s">
        <v>58</v>
      </c>
      <c r="E21" s="39" t="s">
        <v>87</v>
      </c>
    </row>
    <row r="22" spans="1:16" ht="12.75">
      <c r="A22" t="s">
        <v>49</v>
      </c>
      <c s="34" t="s">
        <v>134</v>
      </c>
      <c s="34" t="s">
        <v>349</v>
      </c>
      <c s="35" t="s">
        <v>52</v>
      </c>
      <c s="6" t="s">
        <v>350</v>
      </c>
      <c s="36" t="s">
        <v>133</v>
      </c>
      <c s="37">
        <v>0.5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86</v>
      </c>
      <c>
        <f>(M22*21)/100</f>
      </c>
      <c t="s">
        <v>27</v>
      </c>
    </row>
    <row r="23" spans="1:5" ht="12.75">
      <c r="A23" s="35" t="s">
        <v>56</v>
      </c>
      <c r="E23" s="39" t="s">
        <v>52</v>
      </c>
    </row>
    <row r="24" spans="1:5" ht="12.75">
      <c r="A24" s="35" t="s">
        <v>57</v>
      </c>
      <c r="E24" s="40" t="s">
        <v>344</v>
      </c>
    </row>
    <row r="25" spans="1:5" ht="12.75">
      <c r="A25" t="s">
        <v>58</v>
      </c>
      <c r="E25" s="39" t="s">
        <v>87</v>
      </c>
    </row>
    <row r="26" spans="1:16" ht="12.75">
      <c r="A26" t="s">
        <v>49</v>
      </c>
      <c s="34" t="s">
        <v>137</v>
      </c>
      <c s="34" t="s">
        <v>351</v>
      </c>
      <c s="35" t="s">
        <v>52</v>
      </c>
      <c s="6" t="s">
        <v>352</v>
      </c>
      <c s="36" t="s">
        <v>353</v>
      </c>
      <c s="37">
        <v>1.8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86</v>
      </c>
      <c>
        <f>(M26*21)/100</f>
      </c>
      <c t="s">
        <v>27</v>
      </c>
    </row>
    <row r="27" spans="1:5" ht="12.75">
      <c r="A27" s="35" t="s">
        <v>56</v>
      </c>
      <c r="E27" s="39" t="s">
        <v>52</v>
      </c>
    </row>
    <row r="28" spans="1:5" ht="12.75">
      <c r="A28" s="35" t="s">
        <v>57</v>
      </c>
      <c r="E28" s="40" t="s">
        <v>344</v>
      </c>
    </row>
    <row r="29" spans="1:5" ht="12.75">
      <c r="A29" t="s">
        <v>58</v>
      </c>
      <c r="E29" s="39" t="s">
        <v>87</v>
      </c>
    </row>
    <row r="30" spans="1:16" ht="25.5">
      <c r="A30" t="s">
        <v>49</v>
      </c>
      <c s="34" t="s">
        <v>140</v>
      </c>
      <c s="34" t="s">
        <v>354</v>
      </c>
      <c s="35" t="s">
        <v>52</v>
      </c>
      <c s="6" t="s">
        <v>355</v>
      </c>
      <c s="36" t="s">
        <v>94</v>
      </c>
      <c s="37">
        <v>20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86</v>
      </c>
      <c>
        <f>(M30*21)/100</f>
      </c>
      <c t="s">
        <v>27</v>
      </c>
    </row>
    <row r="31" spans="1:5" ht="12.75">
      <c r="A31" s="35" t="s">
        <v>56</v>
      </c>
      <c r="E31" s="39" t="s">
        <v>52</v>
      </c>
    </row>
    <row r="32" spans="1:5" ht="12.75">
      <c r="A32" s="35" t="s">
        <v>57</v>
      </c>
      <c r="E32" s="40" t="s">
        <v>344</v>
      </c>
    </row>
    <row r="33" spans="1:5" ht="12.75">
      <c r="A33" t="s">
        <v>58</v>
      </c>
      <c r="E33" s="39" t="s">
        <v>87</v>
      </c>
    </row>
    <row r="34" spans="1:16" ht="12.75">
      <c r="A34" t="s">
        <v>49</v>
      </c>
      <c s="34" t="s">
        <v>143</v>
      </c>
      <c s="34" t="s">
        <v>356</v>
      </c>
      <c s="35" t="s">
        <v>52</v>
      </c>
      <c s="6" t="s">
        <v>357</v>
      </c>
      <c s="36" t="s">
        <v>94</v>
      </c>
      <c s="37">
        <v>5575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86</v>
      </c>
      <c>
        <f>(M34*21)/100</f>
      </c>
      <c t="s">
        <v>27</v>
      </c>
    </row>
    <row r="35" spans="1:5" ht="12.75">
      <c r="A35" s="35" t="s">
        <v>56</v>
      </c>
      <c r="E35" s="39" t="s">
        <v>52</v>
      </c>
    </row>
    <row r="36" spans="1:5" ht="12.75">
      <c r="A36" s="35" t="s">
        <v>57</v>
      </c>
      <c r="E36" s="40" t="s">
        <v>344</v>
      </c>
    </row>
    <row r="37" spans="1:5" ht="12.75">
      <c r="A37" t="s">
        <v>58</v>
      </c>
      <c r="E37" s="39" t="s">
        <v>87</v>
      </c>
    </row>
    <row r="38" spans="1:16" ht="12.75">
      <c r="A38" t="s">
        <v>49</v>
      </c>
      <c s="34" t="s">
        <v>146</v>
      </c>
      <c s="34" t="s">
        <v>358</v>
      </c>
      <c s="35" t="s">
        <v>52</v>
      </c>
      <c s="6" t="s">
        <v>359</v>
      </c>
      <c s="36" t="s">
        <v>105</v>
      </c>
      <c s="37">
        <v>2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86</v>
      </c>
      <c>
        <f>(M38*21)/100</f>
      </c>
      <c t="s">
        <v>27</v>
      </c>
    </row>
    <row r="39" spans="1:5" ht="12.75">
      <c r="A39" s="35" t="s">
        <v>56</v>
      </c>
      <c r="E39" s="39" t="s">
        <v>52</v>
      </c>
    </row>
    <row r="40" spans="1:5" ht="12.75">
      <c r="A40" s="35" t="s">
        <v>57</v>
      </c>
      <c r="E40" s="40" t="s">
        <v>344</v>
      </c>
    </row>
    <row r="41" spans="1:5" ht="12.75">
      <c r="A41" t="s">
        <v>58</v>
      </c>
      <c r="E41" s="39" t="s">
        <v>87</v>
      </c>
    </row>
    <row r="42" spans="1:16" ht="12.75">
      <c r="A42" t="s">
        <v>49</v>
      </c>
      <c s="34" t="s">
        <v>149</v>
      </c>
      <c s="34" t="s">
        <v>360</v>
      </c>
      <c s="35" t="s">
        <v>52</v>
      </c>
      <c s="6" t="s">
        <v>361</v>
      </c>
      <c s="36" t="s">
        <v>94</v>
      </c>
      <c s="37">
        <v>10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86</v>
      </c>
      <c>
        <f>(M42*21)/100</f>
      </c>
      <c t="s">
        <v>27</v>
      </c>
    </row>
    <row r="43" spans="1:5" ht="12.75">
      <c r="A43" s="35" t="s">
        <v>56</v>
      </c>
      <c r="E43" s="39" t="s">
        <v>52</v>
      </c>
    </row>
    <row r="44" spans="1:5" ht="12.75">
      <c r="A44" s="35" t="s">
        <v>57</v>
      </c>
      <c r="E44" s="40" t="s">
        <v>344</v>
      </c>
    </row>
    <row r="45" spans="1:5" ht="12.75">
      <c r="A45" t="s">
        <v>58</v>
      </c>
      <c r="E45" s="39" t="s">
        <v>87</v>
      </c>
    </row>
    <row r="46" spans="1:16" ht="12.75">
      <c r="A46" t="s">
        <v>49</v>
      </c>
      <c s="34" t="s">
        <v>152</v>
      </c>
      <c s="34" t="s">
        <v>362</v>
      </c>
      <c s="35" t="s">
        <v>52</v>
      </c>
      <c s="6" t="s">
        <v>363</v>
      </c>
      <c s="36" t="s">
        <v>94</v>
      </c>
      <c s="37">
        <v>60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86</v>
      </c>
      <c>
        <f>(M46*21)/100</f>
      </c>
      <c t="s">
        <v>27</v>
      </c>
    </row>
    <row r="47" spans="1:5" ht="12.75">
      <c r="A47" s="35" t="s">
        <v>56</v>
      </c>
      <c r="E47" s="39" t="s">
        <v>52</v>
      </c>
    </row>
    <row r="48" spans="1:5" ht="12.75">
      <c r="A48" s="35" t="s">
        <v>57</v>
      </c>
      <c r="E48" s="40" t="s">
        <v>344</v>
      </c>
    </row>
    <row r="49" spans="1:5" ht="12.75">
      <c r="A49" t="s">
        <v>58</v>
      </c>
      <c r="E49" s="39" t="s">
        <v>87</v>
      </c>
    </row>
    <row r="50" spans="1:16" ht="12.75">
      <c r="A50" t="s">
        <v>49</v>
      </c>
      <c s="34" t="s">
        <v>155</v>
      </c>
      <c s="34" t="s">
        <v>364</v>
      </c>
      <c s="35" t="s">
        <v>52</v>
      </c>
      <c s="6" t="s">
        <v>365</v>
      </c>
      <c s="36" t="s">
        <v>94</v>
      </c>
      <c s="37">
        <v>50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86</v>
      </c>
      <c>
        <f>(M50*21)/100</f>
      </c>
      <c t="s">
        <v>27</v>
      </c>
    </row>
    <row r="51" spans="1:5" ht="12.75">
      <c r="A51" s="35" t="s">
        <v>56</v>
      </c>
      <c r="E51" s="39" t="s">
        <v>52</v>
      </c>
    </row>
    <row r="52" spans="1:5" ht="12.75">
      <c r="A52" s="35" t="s">
        <v>57</v>
      </c>
      <c r="E52" s="40" t="s">
        <v>344</v>
      </c>
    </row>
    <row r="53" spans="1:5" ht="12.75">
      <c r="A53" t="s">
        <v>58</v>
      </c>
      <c r="E53" s="39" t="s">
        <v>87</v>
      </c>
    </row>
    <row r="54" spans="1:16" ht="12.75">
      <c r="A54" t="s">
        <v>49</v>
      </c>
      <c s="34" t="s">
        <v>158</v>
      </c>
      <c s="34" t="s">
        <v>366</v>
      </c>
      <c s="35" t="s">
        <v>52</v>
      </c>
      <c s="6" t="s">
        <v>367</v>
      </c>
      <c s="36" t="s">
        <v>368</v>
      </c>
      <c s="37">
        <v>1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86</v>
      </c>
      <c>
        <f>(M54*21)/100</f>
      </c>
      <c t="s">
        <v>27</v>
      </c>
    </row>
    <row r="55" spans="1:5" ht="12.75">
      <c r="A55" s="35" t="s">
        <v>56</v>
      </c>
      <c r="E55" s="39" t="s">
        <v>52</v>
      </c>
    </row>
    <row r="56" spans="1:5" ht="12.75">
      <c r="A56" s="35" t="s">
        <v>57</v>
      </c>
      <c r="E56" s="40" t="s">
        <v>344</v>
      </c>
    </row>
    <row r="57" spans="1:5" ht="12.75">
      <c r="A57" t="s">
        <v>58</v>
      </c>
      <c r="E57" s="39" t="s">
        <v>87</v>
      </c>
    </row>
    <row r="58" spans="1:16" ht="12.75">
      <c r="A58" t="s">
        <v>49</v>
      </c>
      <c s="34" t="s">
        <v>161</v>
      </c>
      <c s="34" t="s">
        <v>369</v>
      </c>
      <c s="35" t="s">
        <v>52</v>
      </c>
      <c s="6" t="s">
        <v>370</v>
      </c>
      <c s="36" t="s">
        <v>94</v>
      </c>
      <c s="37">
        <v>10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86</v>
      </c>
      <c>
        <f>(M58*21)/100</f>
      </c>
      <c t="s">
        <v>27</v>
      </c>
    </row>
    <row r="59" spans="1:5" ht="12.75">
      <c r="A59" s="35" t="s">
        <v>56</v>
      </c>
      <c r="E59" s="39" t="s">
        <v>52</v>
      </c>
    </row>
    <row r="60" spans="1:5" ht="12.75">
      <c r="A60" s="35" t="s">
        <v>57</v>
      </c>
      <c r="E60" s="40" t="s">
        <v>344</v>
      </c>
    </row>
    <row r="61" spans="1:5" ht="12.75">
      <c r="A61" t="s">
        <v>58</v>
      </c>
      <c r="E61" s="39" t="s">
        <v>87</v>
      </c>
    </row>
    <row r="62" spans="1:16" ht="12.75">
      <c r="A62" t="s">
        <v>49</v>
      </c>
      <c s="34" t="s">
        <v>164</v>
      </c>
      <c s="34" t="s">
        <v>371</v>
      </c>
      <c s="35" t="s">
        <v>52</v>
      </c>
      <c s="6" t="s">
        <v>372</v>
      </c>
      <c s="36" t="s">
        <v>105</v>
      </c>
      <c s="37">
        <v>1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86</v>
      </c>
      <c>
        <f>(M62*21)/100</f>
      </c>
      <c t="s">
        <v>27</v>
      </c>
    </row>
    <row r="63" spans="1:5" ht="12.75">
      <c r="A63" s="35" t="s">
        <v>56</v>
      </c>
      <c r="E63" s="39" t="s">
        <v>52</v>
      </c>
    </row>
    <row r="64" spans="1:5" ht="12.75">
      <c r="A64" s="35" t="s">
        <v>57</v>
      </c>
      <c r="E64" s="40" t="s">
        <v>344</v>
      </c>
    </row>
    <row r="65" spans="1:5" ht="12.75">
      <c r="A65" t="s">
        <v>58</v>
      </c>
      <c r="E65" s="39" t="s">
        <v>87</v>
      </c>
    </row>
    <row r="66" spans="1:16" ht="12.75">
      <c r="A66" t="s">
        <v>49</v>
      </c>
      <c s="34" t="s">
        <v>167</v>
      </c>
      <c s="34" t="s">
        <v>373</v>
      </c>
      <c s="35" t="s">
        <v>52</v>
      </c>
      <c s="6" t="s">
        <v>374</v>
      </c>
      <c s="36" t="s">
        <v>105</v>
      </c>
      <c s="37">
        <v>8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86</v>
      </c>
      <c>
        <f>(M66*21)/100</f>
      </c>
      <c t="s">
        <v>27</v>
      </c>
    </row>
    <row r="67" spans="1:5" ht="12.75">
      <c r="A67" s="35" t="s">
        <v>56</v>
      </c>
      <c r="E67" s="39" t="s">
        <v>52</v>
      </c>
    </row>
    <row r="68" spans="1:5" ht="12.75">
      <c r="A68" s="35" t="s">
        <v>57</v>
      </c>
      <c r="E68" s="40" t="s">
        <v>344</v>
      </c>
    </row>
    <row r="69" spans="1:5" ht="12.75">
      <c r="A69" t="s">
        <v>58</v>
      </c>
      <c r="E69" s="39" t="s">
        <v>87</v>
      </c>
    </row>
    <row r="70" spans="1:16" ht="12.75">
      <c r="A70" t="s">
        <v>49</v>
      </c>
      <c s="34" t="s">
        <v>170</v>
      </c>
      <c s="34" t="s">
        <v>375</v>
      </c>
      <c s="35" t="s">
        <v>52</v>
      </c>
      <c s="6" t="s">
        <v>376</v>
      </c>
      <c s="36" t="s">
        <v>105</v>
      </c>
      <c s="37">
        <v>2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86</v>
      </c>
      <c>
        <f>(M70*21)/100</f>
      </c>
      <c t="s">
        <v>27</v>
      </c>
    </row>
    <row r="71" spans="1:5" ht="12.75">
      <c r="A71" s="35" t="s">
        <v>56</v>
      </c>
      <c r="E71" s="39" t="s">
        <v>52</v>
      </c>
    </row>
    <row r="72" spans="1:5" ht="12.75">
      <c r="A72" s="35" t="s">
        <v>57</v>
      </c>
      <c r="E72" s="40" t="s">
        <v>344</v>
      </c>
    </row>
    <row r="73" spans="1:5" ht="12.75">
      <c r="A73" t="s">
        <v>58</v>
      </c>
      <c r="E73" s="39" t="s">
        <v>87</v>
      </c>
    </row>
    <row r="74" spans="1:16" ht="12.75">
      <c r="A74" t="s">
        <v>49</v>
      </c>
      <c s="34" t="s">
        <v>173</v>
      </c>
      <c s="34" t="s">
        <v>377</v>
      </c>
      <c s="35" t="s">
        <v>52</v>
      </c>
      <c s="6" t="s">
        <v>378</v>
      </c>
      <c s="36" t="s">
        <v>105</v>
      </c>
      <c s="37">
        <v>2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86</v>
      </c>
      <c>
        <f>(M74*21)/100</f>
      </c>
      <c t="s">
        <v>27</v>
      </c>
    </row>
    <row r="75" spans="1:5" ht="12.75">
      <c r="A75" s="35" t="s">
        <v>56</v>
      </c>
      <c r="E75" s="39" t="s">
        <v>52</v>
      </c>
    </row>
    <row r="76" spans="1:5" ht="12.75">
      <c r="A76" s="35" t="s">
        <v>57</v>
      </c>
      <c r="E76" s="40" t="s">
        <v>344</v>
      </c>
    </row>
    <row r="77" spans="1:5" ht="12.75">
      <c r="A77" t="s">
        <v>58</v>
      </c>
      <c r="E77" s="39" t="s">
        <v>87</v>
      </c>
    </row>
    <row r="78" spans="1:16" ht="12.75">
      <c r="A78" t="s">
        <v>49</v>
      </c>
      <c s="34" t="s">
        <v>176</v>
      </c>
      <c s="34" t="s">
        <v>379</v>
      </c>
      <c s="35" t="s">
        <v>52</v>
      </c>
      <c s="6" t="s">
        <v>380</v>
      </c>
      <c s="36" t="s">
        <v>105</v>
      </c>
      <c s="37">
        <v>8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86</v>
      </c>
      <c>
        <f>(M78*21)/100</f>
      </c>
      <c t="s">
        <v>27</v>
      </c>
    </row>
    <row r="79" spans="1:5" ht="12.75">
      <c r="A79" s="35" t="s">
        <v>56</v>
      </c>
      <c r="E79" s="39" t="s">
        <v>52</v>
      </c>
    </row>
    <row r="80" spans="1:5" ht="12.75">
      <c r="A80" s="35" t="s">
        <v>57</v>
      </c>
      <c r="E80" s="40" t="s">
        <v>344</v>
      </c>
    </row>
    <row r="81" spans="1:5" ht="12.75">
      <c r="A81" t="s">
        <v>58</v>
      </c>
      <c r="E81" s="39" t="s">
        <v>87</v>
      </c>
    </row>
    <row r="82" spans="1:16" ht="12.75">
      <c r="A82" t="s">
        <v>49</v>
      </c>
      <c s="34" t="s">
        <v>179</v>
      </c>
      <c s="34" t="s">
        <v>381</v>
      </c>
      <c s="35" t="s">
        <v>52</v>
      </c>
      <c s="6" t="s">
        <v>382</v>
      </c>
      <c s="36" t="s">
        <v>105</v>
      </c>
      <c s="37">
        <v>2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86</v>
      </c>
      <c>
        <f>(M82*21)/100</f>
      </c>
      <c t="s">
        <v>27</v>
      </c>
    </row>
    <row r="83" spans="1:5" ht="12.75">
      <c r="A83" s="35" t="s">
        <v>56</v>
      </c>
      <c r="E83" s="39" t="s">
        <v>52</v>
      </c>
    </row>
    <row r="84" spans="1:5" ht="12.75">
      <c r="A84" s="35" t="s">
        <v>57</v>
      </c>
      <c r="E84" s="40" t="s">
        <v>344</v>
      </c>
    </row>
    <row r="85" spans="1:5" ht="12.75">
      <c r="A85" t="s">
        <v>58</v>
      </c>
      <c r="E85" s="39" t="s">
        <v>87</v>
      </c>
    </row>
    <row r="86" spans="1:16" ht="12.75">
      <c r="A86" t="s">
        <v>49</v>
      </c>
      <c s="34" t="s">
        <v>182</v>
      </c>
      <c s="34" t="s">
        <v>383</v>
      </c>
      <c s="35" t="s">
        <v>52</v>
      </c>
      <c s="6" t="s">
        <v>384</v>
      </c>
      <c s="36" t="s">
        <v>105</v>
      </c>
      <c s="37">
        <v>3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86</v>
      </c>
      <c>
        <f>(M86*21)/100</f>
      </c>
      <c t="s">
        <v>27</v>
      </c>
    </row>
    <row r="87" spans="1:5" ht="12.75">
      <c r="A87" s="35" t="s">
        <v>56</v>
      </c>
      <c r="E87" s="39" t="s">
        <v>52</v>
      </c>
    </row>
    <row r="88" spans="1:5" ht="12.75">
      <c r="A88" s="35" t="s">
        <v>57</v>
      </c>
      <c r="E88" s="40" t="s">
        <v>344</v>
      </c>
    </row>
    <row r="89" spans="1:5" ht="12.75">
      <c r="A89" t="s">
        <v>58</v>
      </c>
      <c r="E89" s="39" t="s">
        <v>87</v>
      </c>
    </row>
    <row r="90" spans="1:16" ht="12.75">
      <c r="A90" t="s">
        <v>49</v>
      </c>
      <c s="34" t="s">
        <v>185</v>
      </c>
      <c s="34" t="s">
        <v>385</v>
      </c>
      <c s="35" t="s">
        <v>52</v>
      </c>
      <c s="6" t="s">
        <v>386</v>
      </c>
      <c s="36" t="s">
        <v>105</v>
      </c>
      <c s="37">
        <v>7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86</v>
      </c>
      <c>
        <f>(M90*21)/100</f>
      </c>
      <c t="s">
        <v>27</v>
      </c>
    </row>
    <row r="91" spans="1:5" ht="12.75">
      <c r="A91" s="35" t="s">
        <v>56</v>
      </c>
      <c r="E91" s="39" t="s">
        <v>52</v>
      </c>
    </row>
    <row r="92" spans="1:5" ht="12.75">
      <c r="A92" s="35" t="s">
        <v>57</v>
      </c>
      <c r="E92" s="40" t="s">
        <v>344</v>
      </c>
    </row>
    <row r="93" spans="1:5" ht="12.75">
      <c r="A93" t="s">
        <v>58</v>
      </c>
      <c r="E93" s="39" t="s">
        <v>87</v>
      </c>
    </row>
    <row r="94" spans="1:16" ht="12.75">
      <c r="A94" t="s">
        <v>49</v>
      </c>
      <c s="34" t="s">
        <v>188</v>
      </c>
      <c s="34" t="s">
        <v>387</v>
      </c>
      <c s="35" t="s">
        <v>52</v>
      </c>
      <c s="6" t="s">
        <v>388</v>
      </c>
      <c s="36" t="s">
        <v>105</v>
      </c>
      <c s="37">
        <v>1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86</v>
      </c>
      <c>
        <f>(M94*21)/100</f>
      </c>
      <c t="s">
        <v>27</v>
      </c>
    </row>
    <row r="95" spans="1:5" ht="12.75">
      <c r="A95" s="35" t="s">
        <v>56</v>
      </c>
      <c r="E95" s="39" t="s">
        <v>52</v>
      </c>
    </row>
    <row r="96" spans="1:5" ht="12.75">
      <c r="A96" s="35" t="s">
        <v>57</v>
      </c>
      <c r="E96" s="40" t="s">
        <v>344</v>
      </c>
    </row>
    <row r="97" spans="1:5" ht="12.75">
      <c r="A97" t="s">
        <v>58</v>
      </c>
      <c r="E97" s="39" t="s">
        <v>87</v>
      </c>
    </row>
    <row r="98" spans="1:16" ht="12.75">
      <c r="A98" t="s">
        <v>49</v>
      </c>
      <c s="34" t="s">
        <v>191</v>
      </c>
      <c s="34" t="s">
        <v>389</v>
      </c>
      <c s="35" t="s">
        <v>52</v>
      </c>
      <c s="6" t="s">
        <v>390</v>
      </c>
      <c s="36" t="s">
        <v>105</v>
      </c>
      <c s="37">
        <v>1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86</v>
      </c>
      <c>
        <f>(M98*21)/100</f>
      </c>
      <c t="s">
        <v>27</v>
      </c>
    </row>
    <row r="99" spans="1:5" ht="12.75">
      <c r="A99" s="35" t="s">
        <v>56</v>
      </c>
      <c r="E99" s="39" t="s">
        <v>52</v>
      </c>
    </row>
    <row r="100" spans="1:5" ht="12.75">
      <c r="A100" s="35" t="s">
        <v>57</v>
      </c>
      <c r="E100" s="40" t="s">
        <v>344</v>
      </c>
    </row>
    <row r="101" spans="1:5" ht="12.75">
      <c r="A101" t="s">
        <v>58</v>
      </c>
      <c r="E101" s="39" t="s">
        <v>87</v>
      </c>
    </row>
    <row r="102" spans="1:16" ht="12.75">
      <c r="A102" t="s">
        <v>49</v>
      </c>
      <c s="34" t="s">
        <v>194</v>
      </c>
      <c s="34" t="s">
        <v>391</v>
      </c>
      <c s="35" t="s">
        <v>52</v>
      </c>
      <c s="6" t="s">
        <v>392</v>
      </c>
      <c s="36" t="s">
        <v>105</v>
      </c>
      <c s="37">
        <v>1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86</v>
      </c>
      <c>
        <f>(M102*21)/100</f>
      </c>
      <c t="s">
        <v>27</v>
      </c>
    </row>
    <row r="103" spans="1:5" ht="12.75">
      <c r="A103" s="35" t="s">
        <v>56</v>
      </c>
      <c r="E103" s="39" t="s">
        <v>52</v>
      </c>
    </row>
    <row r="104" spans="1:5" ht="12.75">
      <c r="A104" s="35" t="s">
        <v>57</v>
      </c>
      <c r="E104" s="40" t="s">
        <v>344</v>
      </c>
    </row>
    <row r="105" spans="1:5" ht="12.75">
      <c r="A105" t="s">
        <v>58</v>
      </c>
      <c r="E105" s="39" t="s">
        <v>87</v>
      </c>
    </row>
    <row r="106" spans="1:16" ht="12.75">
      <c r="A106" t="s">
        <v>49</v>
      </c>
      <c s="34" t="s">
        <v>197</v>
      </c>
      <c s="34" t="s">
        <v>393</v>
      </c>
      <c s="35" t="s">
        <v>52</v>
      </c>
      <c s="6" t="s">
        <v>394</v>
      </c>
      <c s="36" t="s">
        <v>105</v>
      </c>
      <c s="37">
        <v>1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86</v>
      </c>
      <c>
        <f>(M106*21)/100</f>
      </c>
      <c t="s">
        <v>27</v>
      </c>
    </row>
    <row r="107" spans="1:5" ht="12.75">
      <c r="A107" s="35" t="s">
        <v>56</v>
      </c>
      <c r="E107" s="39" t="s">
        <v>52</v>
      </c>
    </row>
    <row r="108" spans="1:5" ht="12.75">
      <c r="A108" s="35" t="s">
        <v>57</v>
      </c>
      <c r="E108" s="40" t="s">
        <v>344</v>
      </c>
    </row>
    <row r="109" spans="1:5" ht="12.75">
      <c r="A109" t="s">
        <v>58</v>
      </c>
      <c r="E109" s="39" t="s">
        <v>87</v>
      </c>
    </row>
    <row r="110" spans="1:16" ht="12.75">
      <c r="A110" t="s">
        <v>49</v>
      </c>
      <c s="34" t="s">
        <v>200</v>
      </c>
      <c s="34" t="s">
        <v>395</v>
      </c>
      <c s="35" t="s">
        <v>52</v>
      </c>
      <c s="6" t="s">
        <v>396</v>
      </c>
      <c s="36" t="s">
        <v>105</v>
      </c>
      <c s="37">
        <v>4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86</v>
      </c>
      <c>
        <f>(M110*21)/100</f>
      </c>
      <c t="s">
        <v>27</v>
      </c>
    </row>
    <row r="111" spans="1:5" ht="12.75">
      <c r="A111" s="35" t="s">
        <v>56</v>
      </c>
      <c r="E111" s="39" t="s">
        <v>52</v>
      </c>
    </row>
    <row r="112" spans="1:5" ht="12.75">
      <c r="A112" s="35" t="s">
        <v>57</v>
      </c>
      <c r="E112" s="40" t="s">
        <v>344</v>
      </c>
    </row>
    <row r="113" spans="1:5" ht="12.75">
      <c r="A113" t="s">
        <v>58</v>
      </c>
      <c r="E113" s="39" t="s">
        <v>87</v>
      </c>
    </row>
    <row r="114" spans="1:16" ht="12.75">
      <c r="A114" t="s">
        <v>49</v>
      </c>
      <c s="34" t="s">
        <v>203</v>
      </c>
      <c s="34" t="s">
        <v>397</v>
      </c>
      <c s="35" t="s">
        <v>52</v>
      </c>
      <c s="6" t="s">
        <v>398</v>
      </c>
      <c s="36" t="s">
        <v>105</v>
      </c>
      <c s="37">
        <v>2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86</v>
      </c>
      <c>
        <f>(M114*21)/100</f>
      </c>
      <c t="s">
        <v>27</v>
      </c>
    </row>
    <row r="115" spans="1:5" ht="12.75">
      <c r="A115" s="35" t="s">
        <v>56</v>
      </c>
      <c r="E115" s="39" t="s">
        <v>52</v>
      </c>
    </row>
    <row r="116" spans="1:5" ht="12.75">
      <c r="A116" s="35" t="s">
        <v>57</v>
      </c>
      <c r="E116" s="40" t="s">
        <v>344</v>
      </c>
    </row>
    <row r="117" spans="1:5" ht="12.75">
      <c r="A117" t="s">
        <v>58</v>
      </c>
      <c r="E117" s="39" t="s">
        <v>87</v>
      </c>
    </row>
    <row r="118" spans="1:16" ht="12.75">
      <c r="A118" t="s">
        <v>49</v>
      </c>
      <c s="34" t="s">
        <v>206</v>
      </c>
      <c s="34" t="s">
        <v>399</v>
      </c>
      <c s="35" t="s">
        <v>52</v>
      </c>
      <c s="6" t="s">
        <v>400</v>
      </c>
      <c s="36" t="s">
        <v>105</v>
      </c>
      <c s="37">
        <v>1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86</v>
      </c>
      <c>
        <f>(M118*21)/100</f>
      </c>
      <c t="s">
        <v>27</v>
      </c>
    </row>
    <row r="119" spans="1:5" ht="12.75">
      <c r="A119" s="35" t="s">
        <v>56</v>
      </c>
      <c r="E119" s="39" t="s">
        <v>52</v>
      </c>
    </row>
    <row r="120" spans="1:5" ht="12.75">
      <c r="A120" s="35" t="s">
        <v>57</v>
      </c>
      <c r="E120" s="40" t="s">
        <v>344</v>
      </c>
    </row>
    <row r="121" spans="1:5" ht="12.75">
      <c r="A121" t="s">
        <v>58</v>
      </c>
      <c r="E121" s="39" t="s">
        <v>87</v>
      </c>
    </row>
    <row r="122" spans="1:16" ht="12.75">
      <c r="A122" t="s">
        <v>49</v>
      </c>
      <c s="34" t="s">
        <v>209</v>
      </c>
      <c s="34" t="s">
        <v>401</v>
      </c>
      <c s="35" t="s">
        <v>52</v>
      </c>
      <c s="6" t="s">
        <v>402</v>
      </c>
      <c s="36" t="s">
        <v>105</v>
      </c>
      <c s="37">
        <v>1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86</v>
      </c>
      <c>
        <f>(M122*21)/100</f>
      </c>
      <c t="s">
        <v>27</v>
      </c>
    </row>
    <row r="123" spans="1:5" ht="12.75">
      <c r="A123" s="35" t="s">
        <v>56</v>
      </c>
      <c r="E123" s="39" t="s">
        <v>52</v>
      </c>
    </row>
    <row r="124" spans="1:5" ht="12.75">
      <c r="A124" s="35" t="s">
        <v>57</v>
      </c>
      <c r="E124" s="40" t="s">
        <v>344</v>
      </c>
    </row>
    <row r="125" spans="1:5" ht="12.75">
      <c r="A125" t="s">
        <v>58</v>
      </c>
      <c r="E125" s="39" t="s">
        <v>87</v>
      </c>
    </row>
    <row r="126" spans="1:16" ht="12.75">
      <c r="A126" t="s">
        <v>49</v>
      </c>
      <c s="34" t="s">
        <v>212</v>
      </c>
      <c s="34" t="s">
        <v>403</v>
      </c>
      <c s="35" t="s">
        <v>52</v>
      </c>
      <c s="6" t="s">
        <v>404</v>
      </c>
      <c s="36" t="s">
        <v>105</v>
      </c>
      <c s="37">
        <v>4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86</v>
      </c>
      <c>
        <f>(M126*21)/100</f>
      </c>
      <c t="s">
        <v>27</v>
      </c>
    </row>
    <row r="127" spans="1:5" ht="12.75">
      <c r="A127" s="35" t="s">
        <v>56</v>
      </c>
      <c r="E127" s="39" t="s">
        <v>52</v>
      </c>
    </row>
    <row r="128" spans="1:5" ht="12.75">
      <c r="A128" s="35" t="s">
        <v>57</v>
      </c>
      <c r="E128" s="40" t="s">
        <v>344</v>
      </c>
    </row>
    <row r="129" spans="1:5" ht="12.75">
      <c r="A129" t="s">
        <v>58</v>
      </c>
      <c r="E129" s="39" t="s">
        <v>87</v>
      </c>
    </row>
    <row r="130" spans="1:16" ht="12.75">
      <c r="A130" t="s">
        <v>49</v>
      </c>
      <c s="34" t="s">
        <v>215</v>
      </c>
      <c s="34" t="s">
        <v>405</v>
      </c>
      <c s="35" t="s">
        <v>52</v>
      </c>
      <c s="6" t="s">
        <v>406</v>
      </c>
      <c s="36" t="s">
        <v>105</v>
      </c>
      <c s="37">
        <v>40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86</v>
      </c>
      <c>
        <f>(M130*21)/100</f>
      </c>
      <c t="s">
        <v>27</v>
      </c>
    </row>
    <row r="131" spans="1:5" ht="12.75">
      <c r="A131" s="35" t="s">
        <v>56</v>
      </c>
      <c r="E131" s="39" t="s">
        <v>52</v>
      </c>
    </row>
    <row r="132" spans="1:5" ht="12.75">
      <c r="A132" s="35" t="s">
        <v>57</v>
      </c>
      <c r="E132" s="40" t="s">
        <v>344</v>
      </c>
    </row>
    <row r="133" spans="1:5" ht="12.75">
      <c r="A133" t="s">
        <v>58</v>
      </c>
      <c r="E133" s="39" t="s">
        <v>87</v>
      </c>
    </row>
    <row r="134" spans="1:16" ht="12.75">
      <c r="A134" t="s">
        <v>49</v>
      </c>
      <c s="34" t="s">
        <v>218</v>
      </c>
      <c s="34" t="s">
        <v>407</v>
      </c>
      <c s="35" t="s">
        <v>52</v>
      </c>
      <c s="6" t="s">
        <v>408</v>
      </c>
      <c s="36" t="s">
        <v>105</v>
      </c>
      <c s="37">
        <v>1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86</v>
      </c>
      <c>
        <f>(M134*21)/100</f>
      </c>
      <c t="s">
        <v>27</v>
      </c>
    </row>
    <row r="135" spans="1:5" ht="12.75">
      <c r="A135" s="35" t="s">
        <v>56</v>
      </c>
      <c r="E135" s="39" t="s">
        <v>52</v>
      </c>
    </row>
    <row r="136" spans="1:5" ht="12.75">
      <c r="A136" s="35" t="s">
        <v>57</v>
      </c>
      <c r="E136" s="40" t="s">
        <v>344</v>
      </c>
    </row>
    <row r="137" spans="1:5" ht="12.75">
      <c r="A137" t="s">
        <v>58</v>
      </c>
      <c r="E137" s="39" t="s">
        <v>87</v>
      </c>
    </row>
    <row r="138" spans="1:16" ht="12.75">
      <c r="A138" t="s">
        <v>49</v>
      </c>
      <c s="34" t="s">
        <v>221</v>
      </c>
      <c s="34" t="s">
        <v>409</v>
      </c>
      <c s="35" t="s">
        <v>52</v>
      </c>
      <c s="6" t="s">
        <v>410</v>
      </c>
      <c s="36" t="s">
        <v>105</v>
      </c>
      <c s="37">
        <v>1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86</v>
      </c>
      <c>
        <f>(M138*21)/100</f>
      </c>
      <c t="s">
        <v>27</v>
      </c>
    </row>
    <row r="139" spans="1:5" ht="12.75">
      <c r="A139" s="35" t="s">
        <v>56</v>
      </c>
      <c r="E139" s="39" t="s">
        <v>52</v>
      </c>
    </row>
    <row r="140" spans="1:5" ht="12.75">
      <c r="A140" s="35" t="s">
        <v>57</v>
      </c>
      <c r="E140" s="40" t="s">
        <v>344</v>
      </c>
    </row>
    <row r="141" spans="1:5" ht="12.75">
      <c r="A141" t="s">
        <v>58</v>
      </c>
      <c r="E141" s="39" t="s">
        <v>87</v>
      </c>
    </row>
    <row r="142" spans="1:16" ht="12.75">
      <c r="A142" t="s">
        <v>49</v>
      </c>
      <c s="34" t="s">
        <v>225</v>
      </c>
      <c s="34" t="s">
        <v>411</v>
      </c>
      <c s="35" t="s">
        <v>52</v>
      </c>
      <c s="6" t="s">
        <v>412</v>
      </c>
      <c s="36" t="s">
        <v>105</v>
      </c>
      <c s="37">
        <v>1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86</v>
      </c>
      <c>
        <f>(M142*21)/100</f>
      </c>
      <c t="s">
        <v>27</v>
      </c>
    </row>
    <row r="143" spans="1:5" ht="12.75">
      <c r="A143" s="35" t="s">
        <v>56</v>
      </c>
      <c r="E143" s="39" t="s">
        <v>52</v>
      </c>
    </row>
    <row r="144" spans="1:5" ht="12.75">
      <c r="A144" s="35" t="s">
        <v>57</v>
      </c>
      <c r="E144" s="40" t="s">
        <v>344</v>
      </c>
    </row>
    <row r="145" spans="1:5" ht="12.75">
      <c r="A145" t="s">
        <v>58</v>
      </c>
      <c r="E145" s="39" t="s">
        <v>87</v>
      </c>
    </row>
    <row r="146" spans="1:16" ht="25.5">
      <c r="A146" t="s">
        <v>49</v>
      </c>
      <c s="34" t="s">
        <v>228</v>
      </c>
      <c s="34" t="s">
        <v>413</v>
      </c>
      <c s="35" t="s">
        <v>52</v>
      </c>
      <c s="6" t="s">
        <v>414</v>
      </c>
      <c s="36" t="s">
        <v>94</v>
      </c>
      <c s="37">
        <v>20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86</v>
      </c>
      <c>
        <f>(M146*21)/100</f>
      </c>
      <c t="s">
        <v>27</v>
      </c>
    </row>
    <row r="147" spans="1:5" ht="12.75">
      <c r="A147" s="35" t="s">
        <v>56</v>
      </c>
      <c r="E147" s="39" t="s">
        <v>52</v>
      </c>
    </row>
    <row r="148" spans="1:5" ht="12.75">
      <c r="A148" s="35" t="s">
        <v>57</v>
      </c>
      <c r="E148" s="40" t="s">
        <v>344</v>
      </c>
    </row>
    <row r="149" spans="1:5" ht="12.75">
      <c r="A149" t="s">
        <v>58</v>
      </c>
      <c r="E149" s="39" t="s">
        <v>87</v>
      </c>
    </row>
    <row r="150" spans="1:16" ht="25.5">
      <c r="A150" t="s">
        <v>49</v>
      </c>
      <c s="34" t="s">
        <v>231</v>
      </c>
      <c s="34" t="s">
        <v>415</v>
      </c>
      <c s="35" t="s">
        <v>52</v>
      </c>
      <c s="6" t="s">
        <v>416</v>
      </c>
      <c s="36" t="s">
        <v>105</v>
      </c>
      <c s="37">
        <v>4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86</v>
      </c>
      <c>
        <f>(M150*21)/100</f>
      </c>
      <c t="s">
        <v>27</v>
      </c>
    </row>
    <row r="151" spans="1:5" ht="12.75">
      <c r="A151" s="35" t="s">
        <v>56</v>
      </c>
      <c r="E151" s="39" t="s">
        <v>52</v>
      </c>
    </row>
    <row r="152" spans="1:5" ht="12.75">
      <c r="A152" s="35" t="s">
        <v>57</v>
      </c>
      <c r="E152" s="40" t="s">
        <v>344</v>
      </c>
    </row>
    <row r="153" spans="1:5" ht="12.75">
      <c r="A153" t="s">
        <v>58</v>
      </c>
      <c r="E153" s="39" t="s">
        <v>87</v>
      </c>
    </row>
    <row r="154" spans="1:16" ht="12.75">
      <c r="A154" t="s">
        <v>49</v>
      </c>
      <c s="34" t="s">
        <v>234</v>
      </c>
      <c s="34" t="s">
        <v>417</v>
      </c>
      <c s="35" t="s">
        <v>52</v>
      </c>
      <c s="6" t="s">
        <v>418</v>
      </c>
      <c s="36" t="s">
        <v>105</v>
      </c>
      <c s="37">
        <v>2</v>
      </c>
      <c s="36">
        <v>0</v>
      </c>
      <c s="36">
        <f>ROUND(G154*H154,6)</f>
      </c>
      <c r="L154" s="38">
        <v>0</v>
      </c>
      <c s="32">
        <f>ROUND(ROUND(L154,2)*ROUND(G154,3),2)</f>
      </c>
      <c s="36" t="s">
        <v>86</v>
      </c>
      <c>
        <f>(M154*21)/100</f>
      </c>
      <c t="s">
        <v>27</v>
      </c>
    </row>
    <row r="155" spans="1:5" ht="12.75">
      <c r="A155" s="35" t="s">
        <v>56</v>
      </c>
      <c r="E155" s="39" t="s">
        <v>52</v>
      </c>
    </row>
    <row r="156" spans="1:5" ht="12.75">
      <c r="A156" s="35" t="s">
        <v>57</v>
      </c>
      <c r="E156" s="40" t="s">
        <v>344</v>
      </c>
    </row>
    <row r="157" spans="1:5" ht="12.75">
      <c r="A157" t="s">
        <v>58</v>
      </c>
      <c r="E157" s="39" t="s">
        <v>87</v>
      </c>
    </row>
    <row r="158" spans="1:16" ht="12.75">
      <c r="A158" t="s">
        <v>49</v>
      </c>
      <c s="34" t="s">
        <v>237</v>
      </c>
      <c s="34" t="s">
        <v>419</v>
      </c>
      <c s="35" t="s">
        <v>52</v>
      </c>
      <c s="6" t="s">
        <v>420</v>
      </c>
      <c s="36" t="s">
        <v>105</v>
      </c>
      <c s="37">
        <v>2</v>
      </c>
      <c s="36">
        <v>0</v>
      </c>
      <c s="36">
        <f>ROUND(G158*H158,6)</f>
      </c>
      <c r="L158" s="38">
        <v>0</v>
      </c>
      <c s="32">
        <f>ROUND(ROUND(L158,2)*ROUND(G158,3),2)</f>
      </c>
      <c s="36" t="s">
        <v>86</v>
      </c>
      <c>
        <f>(M158*21)/100</f>
      </c>
      <c t="s">
        <v>27</v>
      </c>
    </row>
    <row r="159" spans="1:5" ht="12.75">
      <c r="A159" s="35" t="s">
        <v>56</v>
      </c>
      <c r="E159" s="39" t="s">
        <v>52</v>
      </c>
    </row>
    <row r="160" spans="1:5" ht="12.75">
      <c r="A160" s="35" t="s">
        <v>57</v>
      </c>
      <c r="E160" s="40" t="s">
        <v>344</v>
      </c>
    </row>
    <row r="161" spans="1:5" ht="12.75">
      <c r="A161" t="s">
        <v>58</v>
      </c>
      <c r="E161" s="39" t="s">
        <v>87</v>
      </c>
    </row>
    <row r="162" spans="1:16" ht="12.75">
      <c r="A162" t="s">
        <v>49</v>
      </c>
      <c s="34" t="s">
        <v>240</v>
      </c>
      <c s="34" t="s">
        <v>421</v>
      </c>
      <c s="35" t="s">
        <v>52</v>
      </c>
      <c s="6" t="s">
        <v>422</v>
      </c>
      <c s="36" t="s">
        <v>105</v>
      </c>
      <c s="37">
        <v>1</v>
      </c>
      <c s="36">
        <v>0</v>
      </c>
      <c s="36">
        <f>ROUND(G162*H162,6)</f>
      </c>
      <c r="L162" s="38">
        <v>0</v>
      </c>
      <c s="32">
        <f>ROUND(ROUND(L162,2)*ROUND(G162,3),2)</f>
      </c>
      <c s="36" t="s">
        <v>86</v>
      </c>
      <c>
        <f>(M162*21)/100</f>
      </c>
      <c t="s">
        <v>27</v>
      </c>
    </row>
    <row r="163" spans="1:5" ht="12.75">
      <c r="A163" s="35" t="s">
        <v>56</v>
      </c>
      <c r="E163" s="39" t="s">
        <v>52</v>
      </c>
    </row>
    <row r="164" spans="1:5" ht="12.75">
      <c r="A164" s="35" t="s">
        <v>57</v>
      </c>
      <c r="E164" s="40" t="s">
        <v>344</v>
      </c>
    </row>
    <row r="165" spans="1:5" ht="12.75">
      <c r="A165" t="s">
        <v>58</v>
      </c>
      <c r="E165" s="39" t="s">
        <v>87</v>
      </c>
    </row>
    <row r="166" spans="1:16" ht="12.75">
      <c r="A166" t="s">
        <v>49</v>
      </c>
      <c s="34" t="s">
        <v>243</v>
      </c>
      <c s="34" t="s">
        <v>423</v>
      </c>
      <c s="35" t="s">
        <v>52</v>
      </c>
      <c s="6" t="s">
        <v>424</v>
      </c>
      <c s="36" t="s">
        <v>105</v>
      </c>
      <c s="37">
        <v>1</v>
      </c>
      <c s="36">
        <v>0</v>
      </c>
      <c s="36">
        <f>ROUND(G166*H166,6)</f>
      </c>
      <c r="L166" s="38">
        <v>0</v>
      </c>
      <c s="32">
        <f>ROUND(ROUND(L166,2)*ROUND(G166,3),2)</f>
      </c>
      <c s="36" t="s">
        <v>86</v>
      </c>
      <c>
        <f>(M166*21)/100</f>
      </c>
      <c t="s">
        <v>27</v>
      </c>
    </row>
    <row r="167" spans="1:5" ht="12.75">
      <c r="A167" s="35" t="s">
        <v>56</v>
      </c>
      <c r="E167" s="39" t="s">
        <v>52</v>
      </c>
    </row>
    <row r="168" spans="1:5" ht="12.75">
      <c r="A168" s="35" t="s">
        <v>57</v>
      </c>
      <c r="E168" s="40" t="s">
        <v>344</v>
      </c>
    </row>
    <row r="169" spans="1:5" ht="12.75">
      <c r="A169" t="s">
        <v>58</v>
      </c>
      <c r="E169" s="39" t="s">
        <v>87</v>
      </c>
    </row>
    <row r="170" spans="1:16" ht="12.75">
      <c r="A170" t="s">
        <v>49</v>
      </c>
      <c s="34" t="s">
        <v>246</v>
      </c>
      <c s="34" t="s">
        <v>425</v>
      </c>
      <c s="35" t="s">
        <v>52</v>
      </c>
      <c s="6" t="s">
        <v>426</v>
      </c>
      <c s="36" t="s">
        <v>105</v>
      </c>
      <c s="37">
        <v>1</v>
      </c>
      <c s="36">
        <v>0</v>
      </c>
      <c s="36">
        <f>ROUND(G170*H170,6)</f>
      </c>
      <c r="L170" s="38">
        <v>0</v>
      </c>
      <c s="32">
        <f>ROUND(ROUND(L170,2)*ROUND(G170,3),2)</f>
      </c>
      <c s="36" t="s">
        <v>86</v>
      </c>
      <c>
        <f>(M170*21)/100</f>
      </c>
      <c t="s">
        <v>27</v>
      </c>
    </row>
    <row r="171" spans="1:5" ht="12.75">
      <c r="A171" s="35" t="s">
        <v>56</v>
      </c>
      <c r="E171" s="39" t="s">
        <v>52</v>
      </c>
    </row>
    <row r="172" spans="1:5" ht="12.75">
      <c r="A172" s="35" t="s">
        <v>57</v>
      </c>
      <c r="E172" s="40" t="s">
        <v>344</v>
      </c>
    </row>
    <row r="173" spans="1:5" ht="12.75">
      <c r="A173" t="s">
        <v>58</v>
      </c>
      <c r="E173" s="39" t="s">
        <v>87</v>
      </c>
    </row>
    <row r="174" spans="1:16" ht="12.75">
      <c r="A174" t="s">
        <v>49</v>
      </c>
      <c s="34" t="s">
        <v>249</v>
      </c>
      <c s="34" t="s">
        <v>427</v>
      </c>
      <c s="35" t="s">
        <v>52</v>
      </c>
      <c s="6" t="s">
        <v>428</v>
      </c>
      <c s="36" t="s">
        <v>105</v>
      </c>
      <c s="37">
        <v>1</v>
      </c>
      <c s="36">
        <v>0</v>
      </c>
      <c s="36">
        <f>ROUND(G174*H174,6)</f>
      </c>
      <c r="L174" s="38">
        <v>0</v>
      </c>
      <c s="32">
        <f>ROUND(ROUND(L174,2)*ROUND(G174,3),2)</f>
      </c>
      <c s="36" t="s">
        <v>86</v>
      </c>
      <c>
        <f>(M174*21)/100</f>
      </c>
      <c t="s">
        <v>27</v>
      </c>
    </row>
    <row r="175" spans="1:5" ht="12.75">
      <c r="A175" s="35" t="s">
        <v>56</v>
      </c>
      <c r="E175" s="39" t="s">
        <v>52</v>
      </c>
    </row>
    <row r="176" spans="1:5" ht="12.75">
      <c r="A176" s="35" t="s">
        <v>57</v>
      </c>
      <c r="E176" s="40" t="s">
        <v>344</v>
      </c>
    </row>
    <row r="177" spans="1:5" ht="12.75">
      <c r="A177" t="s">
        <v>58</v>
      </c>
      <c r="E177" s="39" t="s">
        <v>87</v>
      </c>
    </row>
    <row r="178" spans="1:16" ht="12.75">
      <c r="A178" t="s">
        <v>49</v>
      </c>
      <c s="34" t="s">
        <v>252</v>
      </c>
      <c s="34" t="s">
        <v>429</v>
      </c>
      <c s="35" t="s">
        <v>52</v>
      </c>
      <c s="6" t="s">
        <v>430</v>
      </c>
      <c s="36" t="s">
        <v>105</v>
      </c>
      <c s="37">
        <v>1</v>
      </c>
      <c s="36">
        <v>0</v>
      </c>
      <c s="36">
        <f>ROUND(G178*H178,6)</f>
      </c>
      <c r="L178" s="38">
        <v>0</v>
      </c>
      <c s="32">
        <f>ROUND(ROUND(L178,2)*ROUND(G178,3),2)</f>
      </c>
      <c s="36" t="s">
        <v>86</v>
      </c>
      <c>
        <f>(M178*21)/100</f>
      </c>
      <c t="s">
        <v>27</v>
      </c>
    </row>
    <row r="179" spans="1:5" ht="12.75">
      <c r="A179" s="35" t="s">
        <v>56</v>
      </c>
      <c r="E179" s="39" t="s">
        <v>52</v>
      </c>
    </row>
    <row r="180" spans="1:5" ht="12.75">
      <c r="A180" s="35" t="s">
        <v>57</v>
      </c>
      <c r="E180" s="40" t="s">
        <v>344</v>
      </c>
    </row>
    <row r="181" spans="1:5" ht="12.75">
      <c r="A181" t="s">
        <v>58</v>
      </c>
      <c r="E181" s="39" t="s">
        <v>87</v>
      </c>
    </row>
    <row r="182" spans="1:16" ht="12.75">
      <c r="A182" t="s">
        <v>49</v>
      </c>
      <c s="34" t="s">
        <v>255</v>
      </c>
      <c s="34" t="s">
        <v>431</v>
      </c>
      <c s="35" t="s">
        <v>52</v>
      </c>
      <c s="6" t="s">
        <v>432</v>
      </c>
      <c s="36" t="s">
        <v>105</v>
      </c>
      <c s="37">
        <v>60</v>
      </c>
      <c s="36">
        <v>0</v>
      </c>
      <c s="36">
        <f>ROUND(G182*H182,6)</f>
      </c>
      <c r="L182" s="38">
        <v>0</v>
      </c>
      <c s="32">
        <f>ROUND(ROUND(L182,2)*ROUND(G182,3),2)</f>
      </c>
      <c s="36" t="s">
        <v>86</v>
      </c>
      <c>
        <f>(M182*21)/100</f>
      </c>
      <c t="s">
        <v>27</v>
      </c>
    </row>
    <row r="183" spans="1:5" ht="12.75">
      <c r="A183" s="35" t="s">
        <v>56</v>
      </c>
      <c r="E183" s="39" t="s">
        <v>52</v>
      </c>
    </row>
    <row r="184" spans="1:5" ht="12.75">
      <c r="A184" s="35" t="s">
        <v>57</v>
      </c>
      <c r="E184" s="40" t="s">
        <v>344</v>
      </c>
    </row>
    <row r="185" spans="1:5" ht="12.75">
      <c r="A185" t="s">
        <v>58</v>
      </c>
      <c r="E185" s="39" t="s">
        <v>87</v>
      </c>
    </row>
    <row r="186" spans="1:16" ht="25.5">
      <c r="A186" t="s">
        <v>49</v>
      </c>
      <c s="34" t="s">
        <v>258</v>
      </c>
      <c s="34" t="s">
        <v>433</v>
      </c>
      <c s="35" t="s">
        <v>52</v>
      </c>
      <c s="6" t="s">
        <v>434</v>
      </c>
      <c s="36" t="s">
        <v>105</v>
      </c>
      <c s="37">
        <v>15</v>
      </c>
      <c s="36">
        <v>0</v>
      </c>
      <c s="36">
        <f>ROUND(G186*H186,6)</f>
      </c>
      <c r="L186" s="38">
        <v>0</v>
      </c>
      <c s="32">
        <f>ROUND(ROUND(L186,2)*ROUND(G186,3),2)</f>
      </c>
      <c s="36" t="s">
        <v>86</v>
      </c>
      <c>
        <f>(M186*21)/100</f>
      </c>
      <c t="s">
        <v>27</v>
      </c>
    </row>
    <row r="187" spans="1:5" ht="12.75">
      <c r="A187" s="35" t="s">
        <v>56</v>
      </c>
      <c r="E187" s="39" t="s">
        <v>52</v>
      </c>
    </row>
    <row r="188" spans="1:5" ht="12.75">
      <c r="A188" s="35" t="s">
        <v>57</v>
      </c>
      <c r="E188" s="40" t="s">
        <v>344</v>
      </c>
    </row>
    <row r="189" spans="1:5" ht="12.75">
      <c r="A189" t="s">
        <v>58</v>
      </c>
      <c r="E189" s="39" t="s">
        <v>87</v>
      </c>
    </row>
    <row r="190" spans="1:16" ht="25.5">
      <c r="A190" t="s">
        <v>49</v>
      </c>
      <c s="34" t="s">
        <v>261</v>
      </c>
      <c s="34" t="s">
        <v>435</v>
      </c>
      <c s="35" t="s">
        <v>52</v>
      </c>
      <c s="6" t="s">
        <v>436</v>
      </c>
      <c s="36" t="s">
        <v>368</v>
      </c>
      <c s="37">
        <v>15</v>
      </c>
      <c s="36">
        <v>0</v>
      </c>
      <c s="36">
        <f>ROUND(G190*H190,6)</f>
      </c>
      <c r="L190" s="38">
        <v>0</v>
      </c>
      <c s="32">
        <f>ROUND(ROUND(L190,2)*ROUND(G190,3),2)</f>
      </c>
      <c s="36" t="s">
        <v>86</v>
      </c>
      <c>
        <f>(M190*21)/100</f>
      </c>
      <c t="s">
        <v>27</v>
      </c>
    </row>
    <row r="191" spans="1:5" ht="12.75">
      <c r="A191" s="35" t="s">
        <v>56</v>
      </c>
      <c r="E191" s="39" t="s">
        <v>52</v>
      </c>
    </row>
    <row r="192" spans="1:5" ht="12.75">
      <c r="A192" s="35" t="s">
        <v>57</v>
      </c>
      <c r="E192" s="40" t="s">
        <v>344</v>
      </c>
    </row>
    <row r="193" spans="1:5" ht="12.75">
      <c r="A193" t="s">
        <v>58</v>
      </c>
      <c r="E193" s="39" t="s">
        <v>87</v>
      </c>
    </row>
    <row r="194" spans="1:16" ht="12.75">
      <c r="A194" t="s">
        <v>49</v>
      </c>
      <c s="34" t="s">
        <v>264</v>
      </c>
      <c s="34" t="s">
        <v>437</v>
      </c>
      <c s="35" t="s">
        <v>52</v>
      </c>
      <c s="6" t="s">
        <v>438</v>
      </c>
      <c s="36" t="s">
        <v>439</v>
      </c>
      <c s="37">
        <v>48</v>
      </c>
      <c s="36">
        <v>0</v>
      </c>
      <c s="36">
        <f>ROUND(G194*H194,6)</f>
      </c>
      <c r="L194" s="38">
        <v>0</v>
      </c>
      <c s="32">
        <f>ROUND(ROUND(L194,2)*ROUND(G194,3),2)</f>
      </c>
      <c s="36" t="s">
        <v>86</v>
      </c>
      <c>
        <f>(M194*21)/100</f>
      </c>
      <c t="s">
        <v>27</v>
      </c>
    </row>
    <row r="195" spans="1:5" ht="12.75">
      <c r="A195" s="35" t="s">
        <v>56</v>
      </c>
      <c r="E195" s="39" t="s">
        <v>52</v>
      </c>
    </row>
    <row r="196" spans="1:5" ht="12.75">
      <c r="A196" s="35" t="s">
        <v>57</v>
      </c>
      <c r="E196" s="40" t="s">
        <v>344</v>
      </c>
    </row>
    <row r="197" spans="1:5" ht="12.75">
      <c r="A197" t="s">
        <v>58</v>
      </c>
      <c r="E197" s="39" t="s">
        <v>87</v>
      </c>
    </row>
    <row r="198" spans="1:16" ht="12.75">
      <c r="A198" t="s">
        <v>49</v>
      </c>
      <c s="34" t="s">
        <v>267</v>
      </c>
      <c s="34" t="s">
        <v>440</v>
      </c>
      <c s="35" t="s">
        <v>52</v>
      </c>
      <c s="6" t="s">
        <v>441</v>
      </c>
      <c s="36" t="s">
        <v>439</v>
      </c>
      <c s="37">
        <v>48</v>
      </c>
      <c s="36">
        <v>0</v>
      </c>
      <c s="36">
        <f>ROUND(G198*H198,6)</f>
      </c>
      <c r="L198" s="38">
        <v>0</v>
      </c>
      <c s="32">
        <f>ROUND(ROUND(L198,2)*ROUND(G198,3),2)</f>
      </c>
      <c s="36" t="s">
        <v>86</v>
      </c>
      <c>
        <f>(M198*21)/100</f>
      </c>
      <c t="s">
        <v>27</v>
      </c>
    </row>
    <row r="199" spans="1:5" ht="12.75">
      <c r="A199" s="35" t="s">
        <v>56</v>
      </c>
      <c r="E199" s="39" t="s">
        <v>52</v>
      </c>
    </row>
    <row r="200" spans="1:5" ht="12.75">
      <c r="A200" s="35" t="s">
        <v>57</v>
      </c>
      <c r="E200" s="40" t="s">
        <v>344</v>
      </c>
    </row>
    <row r="201" spans="1:5" ht="12.75">
      <c r="A201" t="s">
        <v>58</v>
      </c>
      <c r="E201" s="39" t="s">
        <v>87</v>
      </c>
    </row>
    <row r="202" spans="1:16" ht="12.75">
      <c r="A202" t="s">
        <v>49</v>
      </c>
      <c s="34" t="s">
        <v>270</v>
      </c>
      <c s="34" t="s">
        <v>442</v>
      </c>
      <c s="35" t="s">
        <v>52</v>
      </c>
      <c s="6" t="s">
        <v>443</v>
      </c>
      <c s="36" t="s">
        <v>105</v>
      </c>
      <c s="37">
        <v>12</v>
      </c>
      <c s="36">
        <v>0</v>
      </c>
      <c s="36">
        <f>ROUND(G202*H202,6)</f>
      </c>
      <c r="L202" s="38">
        <v>0</v>
      </c>
      <c s="32">
        <f>ROUND(ROUND(L202,2)*ROUND(G202,3),2)</f>
      </c>
      <c s="36" t="s">
        <v>86</v>
      </c>
      <c>
        <f>(M202*21)/100</f>
      </c>
      <c t="s">
        <v>27</v>
      </c>
    </row>
    <row r="203" spans="1:5" ht="12.75">
      <c r="A203" s="35" t="s">
        <v>56</v>
      </c>
      <c r="E203" s="39" t="s">
        <v>52</v>
      </c>
    </row>
    <row r="204" spans="1:5" ht="12.75">
      <c r="A204" s="35" t="s">
        <v>57</v>
      </c>
      <c r="E204" s="40" t="s">
        <v>344</v>
      </c>
    </row>
    <row r="205" spans="1:5" ht="12.75">
      <c r="A205" t="s">
        <v>58</v>
      </c>
      <c r="E205" s="39" t="s">
        <v>87</v>
      </c>
    </row>
    <row r="206" spans="1:16" ht="12.75">
      <c r="A206" t="s">
        <v>49</v>
      </c>
      <c s="34" t="s">
        <v>273</v>
      </c>
      <c s="34" t="s">
        <v>444</v>
      </c>
      <c s="35" t="s">
        <v>52</v>
      </c>
      <c s="6" t="s">
        <v>445</v>
      </c>
      <c s="36" t="s">
        <v>105</v>
      </c>
      <c s="37">
        <v>12</v>
      </c>
      <c s="36">
        <v>0</v>
      </c>
      <c s="36">
        <f>ROUND(G206*H206,6)</f>
      </c>
      <c r="L206" s="38">
        <v>0</v>
      </c>
      <c s="32">
        <f>ROUND(ROUND(L206,2)*ROUND(G206,3),2)</f>
      </c>
      <c s="36" t="s">
        <v>86</v>
      </c>
      <c>
        <f>(M206*21)/100</f>
      </c>
      <c t="s">
        <v>27</v>
      </c>
    </row>
    <row r="207" spans="1:5" ht="12.75">
      <c r="A207" s="35" t="s">
        <v>56</v>
      </c>
      <c r="E207" s="39" t="s">
        <v>52</v>
      </c>
    </row>
    <row r="208" spans="1:5" ht="12.75">
      <c r="A208" s="35" t="s">
        <v>57</v>
      </c>
      <c r="E208" s="40" t="s">
        <v>344</v>
      </c>
    </row>
    <row r="209" spans="1:5" ht="12.75">
      <c r="A209" t="s">
        <v>58</v>
      </c>
      <c r="E209" s="39" t="s">
        <v>87</v>
      </c>
    </row>
    <row r="210" spans="1:16" ht="12.75">
      <c r="A210" t="s">
        <v>49</v>
      </c>
      <c s="34" t="s">
        <v>276</v>
      </c>
      <c s="34" t="s">
        <v>446</v>
      </c>
      <c s="35" t="s">
        <v>52</v>
      </c>
      <c s="6" t="s">
        <v>447</v>
      </c>
      <c s="36" t="s">
        <v>105</v>
      </c>
      <c s="37">
        <v>12</v>
      </c>
      <c s="36">
        <v>0</v>
      </c>
      <c s="36">
        <f>ROUND(G210*H210,6)</f>
      </c>
      <c r="L210" s="38">
        <v>0</v>
      </c>
      <c s="32">
        <f>ROUND(ROUND(L210,2)*ROUND(G210,3),2)</f>
      </c>
      <c s="36" t="s">
        <v>86</v>
      </c>
      <c>
        <f>(M210*21)/100</f>
      </c>
      <c t="s">
        <v>27</v>
      </c>
    </row>
    <row r="211" spans="1:5" ht="12.75">
      <c r="A211" s="35" t="s">
        <v>56</v>
      </c>
      <c r="E211" s="39" t="s">
        <v>52</v>
      </c>
    </row>
    <row r="212" spans="1:5" ht="12.75">
      <c r="A212" s="35" t="s">
        <v>57</v>
      </c>
      <c r="E212" s="40" t="s">
        <v>344</v>
      </c>
    </row>
    <row r="213" spans="1:5" ht="12.75">
      <c r="A213" t="s">
        <v>58</v>
      </c>
      <c r="E213" s="39" t="s">
        <v>87</v>
      </c>
    </row>
    <row r="214" spans="1:16" ht="12.75">
      <c r="A214" t="s">
        <v>49</v>
      </c>
      <c s="34" t="s">
        <v>279</v>
      </c>
      <c s="34" t="s">
        <v>448</v>
      </c>
      <c s="35" t="s">
        <v>52</v>
      </c>
      <c s="6" t="s">
        <v>449</v>
      </c>
      <c s="36" t="s">
        <v>105</v>
      </c>
      <c s="37">
        <v>12</v>
      </c>
      <c s="36">
        <v>0</v>
      </c>
      <c s="36">
        <f>ROUND(G214*H214,6)</f>
      </c>
      <c r="L214" s="38">
        <v>0</v>
      </c>
      <c s="32">
        <f>ROUND(ROUND(L214,2)*ROUND(G214,3),2)</f>
      </c>
      <c s="36" t="s">
        <v>86</v>
      </c>
      <c>
        <f>(M214*21)/100</f>
      </c>
      <c t="s">
        <v>27</v>
      </c>
    </row>
    <row r="215" spans="1:5" ht="12.75">
      <c r="A215" s="35" t="s">
        <v>56</v>
      </c>
      <c r="E215" s="39" t="s">
        <v>52</v>
      </c>
    </row>
    <row r="216" spans="1:5" ht="12.75">
      <c r="A216" s="35" t="s">
        <v>57</v>
      </c>
      <c r="E216" s="40" t="s">
        <v>344</v>
      </c>
    </row>
    <row r="217" spans="1:5" ht="12.75">
      <c r="A217" t="s">
        <v>58</v>
      </c>
      <c r="E217" s="39" t="s">
        <v>87</v>
      </c>
    </row>
    <row r="218" spans="1:16" ht="12.75">
      <c r="A218" t="s">
        <v>49</v>
      </c>
      <c s="34" t="s">
        <v>282</v>
      </c>
      <c s="34" t="s">
        <v>450</v>
      </c>
      <c s="35" t="s">
        <v>52</v>
      </c>
      <c s="6" t="s">
        <v>451</v>
      </c>
      <c s="36" t="s">
        <v>105</v>
      </c>
      <c s="37">
        <v>4</v>
      </c>
      <c s="36">
        <v>0</v>
      </c>
      <c s="36">
        <f>ROUND(G218*H218,6)</f>
      </c>
      <c r="L218" s="38">
        <v>0</v>
      </c>
      <c s="32">
        <f>ROUND(ROUND(L218,2)*ROUND(G218,3),2)</f>
      </c>
      <c s="36" t="s">
        <v>86</v>
      </c>
      <c>
        <f>(M218*21)/100</f>
      </c>
      <c t="s">
        <v>27</v>
      </c>
    </row>
    <row r="219" spans="1:5" ht="12.75">
      <c r="A219" s="35" t="s">
        <v>56</v>
      </c>
      <c r="E219" s="39" t="s">
        <v>52</v>
      </c>
    </row>
    <row r="220" spans="1:5" ht="12.75">
      <c r="A220" s="35" t="s">
        <v>57</v>
      </c>
      <c r="E220" s="40" t="s">
        <v>344</v>
      </c>
    </row>
    <row r="221" spans="1:5" ht="12.75">
      <c r="A221" t="s">
        <v>58</v>
      </c>
      <c r="E221" s="39" t="s">
        <v>87</v>
      </c>
    </row>
    <row r="222" spans="1:16" ht="12.75">
      <c r="A222" t="s">
        <v>49</v>
      </c>
      <c s="34" t="s">
        <v>285</v>
      </c>
      <c s="34" t="s">
        <v>452</v>
      </c>
      <c s="35" t="s">
        <v>52</v>
      </c>
      <c s="6" t="s">
        <v>453</v>
      </c>
      <c s="36" t="s">
        <v>105</v>
      </c>
      <c s="37">
        <v>4</v>
      </c>
      <c s="36">
        <v>0</v>
      </c>
      <c s="36">
        <f>ROUND(G222*H222,6)</f>
      </c>
      <c r="L222" s="38">
        <v>0</v>
      </c>
      <c s="32">
        <f>ROUND(ROUND(L222,2)*ROUND(G222,3),2)</f>
      </c>
      <c s="36" t="s">
        <v>86</v>
      </c>
      <c>
        <f>(M222*21)/100</f>
      </c>
      <c t="s">
        <v>27</v>
      </c>
    </row>
    <row r="223" spans="1:5" ht="12.75">
      <c r="A223" s="35" t="s">
        <v>56</v>
      </c>
      <c r="E223" s="39" t="s">
        <v>52</v>
      </c>
    </row>
    <row r="224" spans="1:5" ht="12.75">
      <c r="A224" s="35" t="s">
        <v>57</v>
      </c>
      <c r="E224" s="40" t="s">
        <v>344</v>
      </c>
    </row>
    <row r="225" spans="1:5" ht="12.75">
      <c r="A225" t="s">
        <v>58</v>
      </c>
      <c r="E225" s="39" t="s">
        <v>87</v>
      </c>
    </row>
    <row r="226" spans="1:16" ht="12.75">
      <c r="A226" t="s">
        <v>49</v>
      </c>
      <c s="34" t="s">
        <v>294</v>
      </c>
      <c s="34" t="s">
        <v>454</v>
      </c>
      <c s="35" t="s">
        <v>52</v>
      </c>
      <c s="6" t="s">
        <v>455</v>
      </c>
      <c s="36" t="s">
        <v>94</v>
      </c>
      <c s="37">
        <v>30</v>
      </c>
      <c s="36">
        <v>0</v>
      </c>
      <c s="36">
        <f>ROUND(G226*H226,6)</f>
      </c>
      <c r="L226" s="38">
        <v>0</v>
      </c>
      <c s="32">
        <f>ROUND(ROUND(L226,2)*ROUND(G226,3),2)</f>
      </c>
      <c s="36" t="s">
        <v>456</v>
      </c>
      <c>
        <f>(M226*21)/100</f>
      </c>
      <c t="s">
        <v>27</v>
      </c>
    </row>
    <row r="227" spans="1:5" ht="12.75">
      <c r="A227" s="35" t="s">
        <v>56</v>
      </c>
      <c r="E227" s="39" t="s">
        <v>52</v>
      </c>
    </row>
    <row r="228" spans="1:5" ht="12.75">
      <c r="A228" s="35" t="s">
        <v>57</v>
      </c>
      <c r="E228" s="40" t="s">
        <v>344</v>
      </c>
    </row>
    <row r="229" spans="1:5" ht="102">
      <c r="A229" t="s">
        <v>58</v>
      </c>
      <c r="E229" s="39" t="s">
        <v>457</v>
      </c>
    </row>
    <row r="230" spans="1:13" ht="12.75">
      <c r="A230" t="s">
        <v>46</v>
      </c>
      <c r="C230" s="31" t="s">
        <v>458</v>
      </c>
      <c r="E230" s="33" t="s">
        <v>459</v>
      </c>
      <c r="J230" s="32">
        <f>0</f>
      </c>
      <c s="32">
        <f>0</f>
      </c>
      <c s="32">
        <f>0+L231+L235</f>
      </c>
      <c s="32">
        <f>0+M231+M235</f>
      </c>
    </row>
    <row r="231" spans="1:16" ht="25.5">
      <c r="A231" t="s">
        <v>49</v>
      </c>
      <c s="34" t="s">
        <v>297</v>
      </c>
      <c s="34" t="s">
        <v>51</v>
      </c>
      <c s="35" t="s">
        <v>460</v>
      </c>
      <c s="6" t="s">
        <v>461</v>
      </c>
      <c s="36" t="s">
        <v>54</v>
      </c>
      <c s="37">
        <v>3.96</v>
      </c>
      <c s="36">
        <v>0</v>
      </c>
      <c s="36">
        <f>ROUND(G231*H231,6)</f>
      </c>
      <c r="L231" s="38">
        <v>0</v>
      </c>
      <c s="32">
        <f>ROUND(ROUND(L231,2)*ROUND(G231,3),2)</f>
      </c>
      <c s="36" t="s">
        <v>456</v>
      </c>
      <c>
        <f>(M231*21)/100</f>
      </c>
      <c t="s">
        <v>27</v>
      </c>
    </row>
    <row r="232" spans="1:5" ht="12.75">
      <c r="A232" s="35" t="s">
        <v>56</v>
      </c>
      <c r="E232" s="39" t="s">
        <v>52</v>
      </c>
    </row>
    <row r="233" spans="1:5" ht="12.75">
      <c r="A233" s="35" t="s">
        <v>57</v>
      </c>
      <c r="E233" s="40" t="s">
        <v>344</v>
      </c>
    </row>
    <row r="234" spans="1:5" ht="165.75">
      <c r="A234" t="s">
        <v>58</v>
      </c>
      <c r="E234" s="39" t="s">
        <v>462</v>
      </c>
    </row>
    <row r="235" spans="1:16" ht="25.5">
      <c r="A235" t="s">
        <v>49</v>
      </c>
      <c s="34" t="s">
        <v>300</v>
      </c>
      <c s="34" t="s">
        <v>463</v>
      </c>
      <c s="35" t="s">
        <v>464</v>
      </c>
      <c s="6" t="s">
        <v>465</v>
      </c>
      <c s="36" t="s">
        <v>54</v>
      </c>
      <c s="37">
        <v>0.01</v>
      </c>
      <c s="36">
        <v>0</v>
      </c>
      <c s="36">
        <f>ROUND(G235*H235,6)</f>
      </c>
      <c r="L235" s="38">
        <v>0</v>
      </c>
      <c s="32">
        <f>ROUND(ROUND(L235,2)*ROUND(G235,3),2)</f>
      </c>
      <c s="36" t="s">
        <v>456</v>
      </c>
      <c>
        <f>(M235*21)/100</f>
      </c>
      <c t="s">
        <v>27</v>
      </c>
    </row>
    <row r="236" spans="1:5" ht="12.75">
      <c r="A236" s="35" t="s">
        <v>56</v>
      </c>
      <c r="E236" s="39" t="s">
        <v>52</v>
      </c>
    </row>
    <row r="237" spans="1:5" ht="12.75">
      <c r="A237" s="35" t="s">
        <v>57</v>
      </c>
      <c r="E237" s="40" t="s">
        <v>344</v>
      </c>
    </row>
    <row r="238" spans="1:5" ht="165.75">
      <c r="A238" t="s">
        <v>58</v>
      </c>
      <c r="E238" s="39" t="s">
        <v>462</v>
      </c>
    </row>
    <row r="239" spans="1:13" ht="12.75">
      <c r="A239" t="s">
        <v>46</v>
      </c>
      <c r="C239" s="31" t="s">
        <v>44</v>
      </c>
      <c r="E239" s="33" t="s">
        <v>466</v>
      </c>
      <c r="J239" s="32">
        <f>0</f>
      </c>
      <c s="32">
        <f>0</f>
      </c>
      <c s="32">
        <f>0+L240+L244+L248+L252+L256+L260+L264+L268+L272+L276+L280+L284+L288+L292+L296+L300+L304+L308+L312+L316+L320</f>
      </c>
      <c s="32">
        <f>0+M240+M244+M248+M252+M256+M260+M264+M268+M272+M276+M280+M284+M288+M292+M296+M300+M304+M308+M312+M316+M320</f>
      </c>
    </row>
    <row r="240" spans="1:16" ht="12.75">
      <c r="A240" t="s">
        <v>49</v>
      </c>
      <c s="34" t="s">
        <v>50</v>
      </c>
      <c s="34" t="s">
        <v>467</v>
      </c>
      <c s="35" t="s">
        <v>52</v>
      </c>
      <c s="6" t="s">
        <v>468</v>
      </c>
      <c s="36" t="s">
        <v>224</v>
      </c>
      <c s="37">
        <v>0.02</v>
      </c>
      <c s="36">
        <v>0</v>
      </c>
      <c s="36">
        <f>ROUND(G240*H240,6)</f>
      </c>
      <c r="L240" s="38">
        <v>0</v>
      </c>
      <c s="32">
        <f>ROUND(ROUND(L240,2)*ROUND(G240,3),2)</f>
      </c>
      <c s="36" t="s">
        <v>456</v>
      </c>
      <c>
        <f>(M240*21)/100</f>
      </c>
      <c t="s">
        <v>27</v>
      </c>
    </row>
    <row r="241" spans="1:5" ht="12.75">
      <c r="A241" s="35" t="s">
        <v>56</v>
      </c>
      <c r="E241" s="39" t="s">
        <v>52</v>
      </c>
    </row>
    <row r="242" spans="1:5" ht="12.75">
      <c r="A242" s="35" t="s">
        <v>57</v>
      </c>
      <c r="E242" s="40" t="s">
        <v>344</v>
      </c>
    </row>
    <row r="243" spans="1:5" ht="76.5">
      <c r="A243" t="s">
        <v>58</v>
      </c>
      <c r="E243" s="39" t="s">
        <v>469</v>
      </c>
    </row>
    <row r="244" spans="1:16" ht="12.75">
      <c r="A244" t="s">
        <v>49</v>
      </c>
      <c s="34" t="s">
        <v>27</v>
      </c>
      <c s="34" t="s">
        <v>470</v>
      </c>
      <c s="35" t="s">
        <v>52</v>
      </c>
      <c s="6" t="s">
        <v>471</v>
      </c>
      <c s="36" t="s">
        <v>472</v>
      </c>
      <c s="37">
        <v>20</v>
      </c>
      <c s="36">
        <v>0</v>
      </c>
      <c s="36">
        <f>ROUND(G244*H244,6)</f>
      </c>
      <c r="L244" s="38">
        <v>0</v>
      </c>
      <c s="32">
        <f>ROUND(ROUND(L244,2)*ROUND(G244,3),2)</f>
      </c>
      <c s="36" t="s">
        <v>86</v>
      </c>
      <c>
        <f>(M244*21)/100</f>
      </c>
      <c t="s">
        <v>27</v>
      </c>
    </row>
    <row r="245" spans="1:5" ht="12.75">
      <c r="A245" s="35" t="s">
        <v>56</v>
      </c>
      <c r="E245" s="39" t="s">
        <v>52</v>
      </c>
    </row>
    <row r="246" spans="1:5" ht="12.75">
      <c r="A246" s="35" t="s">
        <v>57</v>
      </c>
      <c r="E246" s="40" t="s">
        <v>344</v>
      </c>
    </row>
    <row r="247" spans="1:5" ht="12.75">
      <c r="A247" t="s">
        <v>58</v>
      </c>
      <c r="E247" s="39" t="s">
        <v>87</v>
      </c>
    </row>
    <row r="248" spans="1:16" ht="12.75">
      <c r="A248" t="s">
        <v>49</v>
      </c>
      <c s="34" t="s">
        <v>26</v>
      </c>
      <c s="34" t="s">
        <v>473</v>
      </c>
      <c s="35" t="s">
        <v>52</v>
      </c>
      <c s="6" t="s">
        <v>474</v>
      </c>
      <c s="36" t="s">
        <v>472</v>
      </c>
      <c s="37">
        <v>20</v>
      </c>
      <c s="36">
        <v>0</v>
      </c>
      <c s="36">
        <f>ROUND(G248*H248,6)</f>
      </c>
      <c r="L248" s="38">
        <v>0</v>
      </c>
      <c s="32">
        <f>ROUND(ROUND(L248,2)*ROUND(G248,3),2)</f>
      </c>
      <c s="36" t="s">
        <v>86</v>
      </c>
      <c>
        <f>(M248*21)/100</f>
      </c>
      <c t="s">
        <v>27</v>
      </c>
    </row>
    <row r="249" spans="1:5" ht="12.75">
      <c r="A249" s="35" t="s">
        <v>56</v>
      </c>
      <c r="E249" s="39" t="s">
        <v>52</v>
      </c>
    </row>
    <row r="250" spans="1:5" ht="12.75">
      <c r="A250" s="35" t="s">
        <v>57</v>
      </c>
      <c r="E250" s="40" t="s">
        <v>344</v>
      </c>
    </row>
    <row r="251" spans="1:5" ht="12.75">
      <c r="A251" t="s">
        <v>58</v>
      </c>
      <c r="E251" s="39" t="s">
        <v>87</v>
      </c>
    </row>
    <row r="252" spans="1:16" ht="12.75">
      <c r="A252" t="s">
        <v>49</v>
      </c>
      <c s="34" t="s">
        <v>64</v>
      </c>
      <c s="34" t="s">
        <v>475</v>
      </c>
      <c s="35" t="s">
        <v>52</v>
      </c>
      <c s="6" t="s">
        <v>476</v>
      </c>
      <c s="36" t="s">
        <v>82</v>
      </c>
      <c s="37">
        <v>6.3</v>
      </c>
      <c s="36">
        <v>0</v>
      </c>
      <c s="36">
        <f>ROUND(G252*H252,6)</f>
      </c>
      <c r="L252" s="38">
        <v>0</v>
      </c>
      <c s="32">
        <f>ROUND(ROUND(L252,2)*ROUND(G252,3),2)</f>
      </c>
      <c s="36" t="s">
        <v>86</v>
      </c>
      <c>
        <f>(M252*21)/100</f>
      </c>
      <c t="s">
        <v>27</v>
      </c>
    </row>
    <row r="253" spans="1:5" ht="12.75">
      <c r="A253" s="35" t="s">
        <v>56</v>
      </c>
      <c r="E253" s="39" t="s">
        <v>52</v>
      </c>
    </row>
    <row r="254" spans="1:5" ht="12.75">
      <c r="A254" s="35" t="s">
        <v>57</v>
      </c>
      <c r="E254" s="40" t="s">
        <v>344</v>
      </c>
    </row>
    <row r="255" spans="1:5" ht="12.75">
      <c r="A255" t="s">
        <v>58</v>
      </c>
      <c r="E255" s="39" t="s">
        <v>87</v>
      </c>
    </row>
    <row r="256" spans="1:16" ht="12.75">
      <c r="A256" t="s">
        <v>49</v>
      </c>
      <c s="34" t="s">
        <v>67</v>
      </c>
      <c s="34" t="s">
        <v>477</v>
      </c>
      <c s="35" t="s">
        <v>52</v>
      </c>
      <c s="6" t="s">
        <v>478</v>
      </c>
      <c s="36" t="s">
        <v>82</v>
      </c>
      <c s="37">
        <v>12</v>
      </c>
      <c s="36">
        <v>0</v>
      </c>
      <c s="36">
        <f>ROUND(G256*H256,6)</f>
      </c>
      <c r="L256" s="38">
        <v>0</v>
      </c>
      <c s="32">
        <f>ROUND(ROUND(L256,2)*ROUND(G256,3),2)</f>
      </c>
      <c s="36" t="s">
        <v>86</v>
      </c>
      <c>
        <f>(M256*21)/100</f>
      </c>
      <c t="s">
        <v>27</v>
      </c>
    </row>
    <row r="257" spans="1:5" ht="12.75">
      <c r="A257" s="35" t="s">
        <v>56</v>
      </c>
      <c r="E257" s="39" t="s">
        <v>52</v>
      </c>
    </row>
    <row r="258" spans="1:5" ht="12.75">
      <c r="A258" s="35" t="s">
        <v>57</v>
      </c>
      <c r="E258" s="40" t="s">
        <v>344</v>
      </c>
    </row>
    <row r="259" spans="1:5" ht="12.75">
      <c r="A259" t="s">
        <v>58</v>
      </c>
      <c r="E259" s="39" t="s">
        <v>87</v>
      </c>
    </row>
    <row r="260" spans="1:16" ht="12.75">
      <c r="A260" t="s">
        <v>49</v>
      </c>
      <c s="34" t="s">
        <v>70</v>
      </c>
      <c s="34" t="s">
        <v>479</v>
      </c>
      <c s="35" t="s">
        <v>52</v>
      </c>
      <c s="6" t="s">
        <v>480</v>
      </c>
      <c s="36" t="s">
        <v>82</v>
      </c>
      <c s="37">
        <v>0.2</v>
      </c>
      <c s="36">
        <v>0</v>
      </c>
      <c s="36">
        <f>ROUND(G260*H260,6)</f>
      </c>
      <c r="L260" s="38">
        <v>0</v>
      </c>
      <c s="32">
        <f>ROUND(ROUND(L260,2)*ROUND(G260,3),2)</f>
      </c>
      <c s="36" t="s">
        <v>86</v>
      </c>
      <c>
        <f>(M260*21)/100</f>
      </c>
      <c t="s">
        <v>27</v>
      </c>
    </row>
    <row r="261" spans="1:5" ht="12.75">
      <c r="A261" s="35" t="s">
        <v>56</v>
      </c>
      <c r="E261" s="39" t="s">
        <v>52</v>
      </c>
    </row>
    <row r="262" spans="1:5" ht="12.75">
      <c r="A262" s="35" t="s">
        <v>57</v>
      </c>
      <c r="E262" s="40" t="s">
        <v>344</v>
      </c>
    </row>
    <row r="263" spans="1:5" ht="12.75">
      <c r="A263" t="s">
        <v>58</v>
      </c>
      <c r="E263" s="39" t="s">
        <v>87</v>
      </c>
    </row>
    <row r="264" spans="1:16" ht="12.75">
      <c r="A264" t="s">
        <v>49</v>
      </c>
      <c s="34" t="s">
        <v>73</v>
      </c>
      <c s="34" t="s">
        <v>481</v>
      </c>
      <c s="35" t="s">
        <v>52</v>
      </c>
      <c s="6" t="s">
        <v>482</v>
      </c>
      <c s="36" t="s">
        <v>82</v>
      </c>
      <c s="37">
        <v>13.8</v>
      </c>
      <c s="36">
        <v>0</v>
      </c>
      <c s="36">
        <f>ROUND(G264*H264,6)</f>
      </c>
      <c r="L264" s="38">
        <v>0</v>
      </c>
      <c s="32">
        <f>ROUND(ROUND(L264,2)*ROUND(G264,3),2)</f>
      </c>
      <c s="36" t="s">
        <v>86</v>
      </c>
      <c>
        <f>(M264*21)/100</f>
      </c>
      <c t="s">
        <v>27</v>
      </c>
    </row>
    <row r="265" spans="1:5" ht="12.75">
      <c r="A265" s="35" t="s">
        <v>56</v>
      </c>
      <c r="E265" s="39" t="s">
        <v>52</v>
      </c>
    </row>
    <row r="266" spans="1:5" ht="12.75">
      <c r="A266" s="35" t="s">
        <v>57</v>
      </c>
      <c r="E266" s="40" t="s">
        <v>344</v>
      </c>
    </row>
    <row r="267" spans="1:5" ht="12.75">
      <c r="A267" t="s">
        <v>58</v>
      </c>
      <c r="E267" s="39" t="s">
        <v>87</v>
      </c>
    </row>
    <row r="268" spans="1:16" ht="12.75">
      <c r="A268" t="s">
        <v>49</v>
      </c>
      <c s="34" t="s">
        <v>76</v>
      </c>
      <c s="34" t="s">
        <v>483</v>
      </c>
      <c s="35" t="s">
        <v>52</v>
      </c>
      <c s="6" t="s">
        <v>484</v>
      </c>
      <c s="36" t="s">
        <v>82</v>
      </c>
      <c s="37">
        <v>0.6</v>
      </c>
      <c s="36">
        <v>0</v>
      </c>
      <c s="36">
        <f>ROUND(G268*H268,6)</f>
      </c>
      <c r="L268" s="38">
        <v>0</v>
      </c>
      <c s="32">
        <f>ROUND(ROUND(L268,2)*ROUND(G268,3),2)</f>
      </c>
      <c s="36" t="s">
        <v>86</v>
      </c>
      <c>
        <f>(M268*21)/100</f>
      </c>
      <c t="s">
        <v>27</v>
      </c>
    </row>
    <row r="269" spans="1:5" ht="12.75">
      <c r="A269" s="35" t="s">
        <v>56</v>
      </c>
      <c r="E269" s="39" t="s">
        <v>52</v>
      </c>
    </row>
    <row r="270" spans="1:5" ht="12.75">
      <c r="A270" s="35" t="s">
        <v>57</v>
      </c>
      <c r="E270" s="40" t="s">
        <v>344</v>
      </c>
    </row>
    <row r="271" spans="1:5" ht="12.75">
      <c r="A271" t="s">
        <v>58</v>
      </c>
      <c r="E271" s="39" t="s">
        <v>87</v>
      </c>
    </row>
    <row r="272" spans="1:16" ht="25.5">
      <c r="A272" t="s">
        <v>49</v>
      </c>
      <c s="34" t="s">
        <v>79</v>
      </c>
      <c s="34" t="s">
        <v>485</v>
      </c>
      <c s="35" t="s">
        <v>52</v>
      </c>
      <c s="6" t="s">
        <v>486</v>
      </c>
      <c s="36" t="s">
        <v>105</v>
      </c>
      <c s="37">
        <v>10</v>
      </c>
      <c s="36">
        <v>0</v>
      </c>
      <c s="36">
        <f>ROUND(G272*H272,6)</f>
      </c>
      <c r="L272" s="38">
        <v>0</v>
      </c>
      <c s="32">
        <f>ROUND(ROUND(L272,2)*ROUND(G272,3),2)</f>
      </c>
      <c s="36" t="s">
        <v>86</v>
      </c>
      <c>
        <f>(M272*21)/100</f>
      </c>
      <c t="s">
        <v>27</v>
      </c>
    </row>
    <row r="273" spans="1:5" ht="12.75">
      <c r="A273" s="35" t="s">
        <v>56</v>
      </c>
      <c r="E273" s="39" t="s">
        <v>52</v>
      </c>
    </row>
    <row r="274" spans="1:5" ht="12.75">
      <c r="A274" s="35" t="s">
        <v>57</v>
      </c>
      <c r="E274" s="40" t="s">
        <v>344</v>
      </c>
    </row>
    <row r="275" spans="1:5" ht="12.75">
      <c r="A275" t="s">
        <v>58</v>
      </c>
      <c r="E275" s="39" t="s">
        <v>87</v>
      </c>
    </row>
    <row r="276" spans="1:16" ht="12.75">
      <c r="A276" t="s">
        <v>49</v>
      </c>
      <c s="34" t="s">
        <v>83</v>
      </c>
      <c s="34" t="s">
        <v>487</v>
      </c>
      <c s="35" t="s">
        <v>52</v>
      </c>
      <c s="6" t="s">
        <v>488</v>
      </c>
      <c s="36" t="s">
        <v>105</v>
      </c>
      <c s="37">
        <v>10</v>
      </c>
      <c s="36">
        <v>0</v>
      </c>
      <c s="36">
        <f>ROUND(G276*H276,6)</f>
      </c>
      <c r="L276" s="38">
        <v>0</v>
      </c>
      <c s="32">
        <f>ROUND(ROUND(L276,2)*ROUND(G276,3),2)</f>
      </c>
      <c s="36" t="s">
        <v>86</v>
      </c>
      <c>
        <f>(M276*21)/100</f>
      </c>
      <c t="s">
        <v>27</v>
      </c>
    </row>
    <row r="277" spans="1:5" ht="12.75">
      <c r="A277" s="35" t="s">
        <v>56</v>
      </c>
      <c r="E277" s="39" t="s">
        <v>52</v>
      </c>
    </row>
    <row r="278" spans="1:5" ht="12.75">
      <c r="A278" s="35" t="s">
        <v>57</v>
      </c>
      <c r="E278" s="40" t="s">
        <v>344</v>
      </c>
    </row>
    <row r="279" spans="1:5" ht="12.75">
      <c r="A279" t="s">
        <v>58</v>
      </c>
      <c r="E279" s="39" t="s">
        <v>87</v>
      </c>
    </row>
    <row r="280" spans="1:16" ht="12.75">
      <c r="A280" t="s">
        <v>49</v>
      </c>
      <c s="34" t="s">
        <v>88</v>
      </c>
      <c s="34" t="s">
        <v>489</v>
      </c>
      <c s="35" t="s">
        <v>52</v>
      </c>
      <c s="6" t="s">
        <v>490</v>
      </c>
      <c s="36" t="s">
        <v>94</v>
      </c>
      <c s="37">
        <v>20</v>
      </c>
      <c s="36">
        <v>0</v>
      </c>
      <c s="36">
        <f>ROUND(G280*H280,6)</f>
      </c>
      <c r="L280" s="38">
        <v>0</v>
      </c>
      <c s="32">
        <f>ROUND(ROUND(L280,2)*ROUND(G280,3),2)</f>
      </c>
      <c s="36" t="s">
        <v>86</v>
      </c>
      <c>
        <f>(M280*21)/100</f>
      </c>
      <c t="s">
        <v>27</v>
      </c>
    </row>
    <row r="281" spans="1:5" ht="12.75">
      <c r="A281" s="35" t="s">
        <v>56</v>
      </c>
      <c r="E281" s="39" t="s">
        <v>52</v>
      </c>
    </row>
    <row r="282" spans="1:5" ht="12.75">
      <c r="A282" s="35" t="s">
        <v>57</v>
      </c>
      <c r="E282" s="40" t="s">
        <v>344</v>
      </c>
    </row>
    <row r="283" spans="1:5" ht="12.75">
      <c r="A283" t="s">
        <v>58</v>
      </c>
      <c r="E283" s="39" t="s">
        <v>87</v>
      </c>
    </row>
    <row r="284" spans="1:16" ht="25.5">
      <c r="A284" t="s">
        <v>49</v>
      </c>
      <c s="34" t="s">
        <v>91</v>
      </c>
      <c s="34" t="s">
        <v>491</v>
      </c>
      <c s="35" t="s">
        <v>52</v>
      </c>
      <c s="6" t="s">
        <v>492</v>
      </c>
      <c s="36" t="s">
        <v>94</v>
      </c>
      <c s="37">
        <v>20</v>
      </c>
      <c s="36">
        <v>0</v>
      </c>
      <c s="36">
        <f>ROUND(G284*H284,6)</f>
      </c>
      <c r="L284" s="38">
        <v>0</v>
      </c>
      <c s="32">
        <f>ROUND(ROUND(L284,2)*ROUND(G284,3),2)</f>
      </c>
      <c s="36" t="s">
        <v>86</v>
      </c>
      <c>
        <f>(M284*21)/100</f>
      </c>
      <c t="s">
        <v>27</v>
      </c>
    </row>
    <row r="285" spans="1:5" ht="12.75">
      <c r="A285" s="35" t="s">
        <v>56</v>
      </c>
      <c r="E285" s="39" t="s">
        <v>52</v>
      </c>
    </row>
    <row r="286" spans="1:5" ht="12.75">
      <c r="A286" s="35" t="s">
        <v>57</v>
      </c>
      <c r="E286" s="40" t="s">
        <v>344</v>
      </c>
    </row>
    <row r="287" spans="1:5" ht="12.75">
      <c r="A287" t="s">
        <v>58</v>
      </c>
      <c r="E287" s="39" t="s">
        <v>87</v>
      </c>
    </row>
    <row r="288" spans="1:16" ht="12.75">
      <c r="A288" t="s">
        <v>49</v>
      </c>
      <c s="34" t="s">
        <v>95</v>
      </c>
      <c s="34" t="s">
        <v>96</v>
      </c>
      <c s="35" t="s">
        <v>52</v>
      </c>
      <c s="6" t="s">
        <v>97</v>
      </c>
      <c s="36" t="s">
        <v>94</v>
      </c>
      <c s="37">
        <v>20</v>
      </c>
      <c s="36">
        <v>0</v>
      </c>
      <c s="36">
        <f>ROUND(G288*H288,6)</f>
      </c>
      <c r="L288" s="38">
        <v>0</v>
      </c>
      <c s="32">
        <f>ROUND(ROUND(L288,2)*ROUND(G288,3),2)</f>
      </c>
      <c s="36" t="s">
        <v>86</v>
      </c>
      <c>
        <f>(M288*21)/100</f>
      </c>
      <c t="s">
        <v>27</v>
      </c>
    </row>
    <row r="289" spans="1:5" ht="12.75">
      <c r="A289" s="35" t="s">
        <v>56</v>
      </c>
      <c r="E289" s="39" t="s">
        <v>52</v>
      </c>
    </row>
    <row r="290" spans="1:5" ht="12.75">
      <c r="A290" s="35" t="s">
        <v>57</v>
      </c>
      <c r="E290" s="40" t="s">
        <v>344</v>
      </c>
    </row>
    <row r="291" spans="1:5" ht="12.75">
      <c r="A291" t="s">
        <v>58</v>
      </c>
      <c r="E291" s="39" t="s">
        <v>87</v>
      </c>
    </row>
    <row r="292" spans="1:16" ht="12.75">
      <c r="A292" t="s">
        <v>49</v>
      </c>
      <c s="34" t="s">
        <v>99</v>
      </c>
      <c s="34" t="s">
        <v>493</v>
      </c>
      <c s="35" t="s">
        <v>52</v>
      </c>
      <c s="6" t="s">
        <v>494</v>
      </c>
      <c s="36" t="s">
        <v>94</v>
      </c>
      <c s="37">
        <v>20</v>
      </c>
      <c s="36">
        <v>0</v>
      </c>
      <c s="36">
        <f>ROUND(G292*H292,6)</f>
      </c>
      <c r="L292" s="38">
        <v>0</v>
      </c>
      <c s="32">
        <f>ROUND(ROUND(L292,2)*ROUND(G292,3),2)</f>
      </c>
      <c s="36" t="s">
        <v>86</v>
      </c>
      <c>
        <f>(M292*21)/100</f>
      </c>
      <c t="s">
        <v>27</v>
      </c>
    </row>
    <row r="293" spans="1:5" ht="12.75">
      <c r="A293" s="35" t="s">
        <v>56</v>
      </c>
      <c r="E293" s="39" t="s">
        <v>52</v>
      </c>
    </row>
    <row r="294" spans="1:5" ht="12.75">
      <c r="A294" s="35" t="s">
        <v>57</v>
      </c>
      <c r="E294" s="40" t="s">
        <v>344</v>
      </c>
    </row>
    <row r="295" spans="1:5" ht="12.75">
      <c r="A295" t="s">
        <v>58</v>
      </c>
      <c r="E295" s="39" t="s">
        <v>87</v>
      </c>
    </row>
    <row r="296" spans="1:16" ht="25.5">
      <c r="A296" t="s">
        <v>49</v>
      </c>
      <c s="34" t="s">
        <v>102</v>
      </c>
      <c s="34" t="s">
        <v>495</v>
      </c>
      <c s="35" t="s">
        <v>52</v>
      </c>
      <c s="6" t="s">
        <v>496</v>
      </c>
      <c s="36" t="s">
        <v>105</v>
      </c>
      <c s="37">
        <v>2</v>
      </c>
      <c s="36">
        <v>0</v>
      </c>
      <c s="36">
        <f>ROUND(G296*H296,6)</f>
      </c>
      <c r="L296" s="38">
        <v>0</v>
      </c>
      <c s="32">
        <f>ROUND(ROUND(L296,2)*ROUND(G296,3),2)</f>
      </c>
      <c s="36" t="s">
        <v>86</v>
      </c>
      <c>
        <f>(M296*21)/100</f>
      </c>
      <c t="s">
        <v>27</v>
      </c>
    </row>
    <row r="297" spans="1:5" ht="12.75">
      <c r="A297" s="35" t="s">
        <v>56</v>
      </c>
      <c r="E297" s="39" t="s">
        <v>52</v>
      </c>
    </row>
    <row r="298" spans="1:5" ht="12.75">
      <c r="A298" s="35" t="s">
        <v>57</v>
      </c>
      <c r="E298" s="40" t="s">
        <v>344</v>
      </c>
    </row>
    <row r="299" spans="1:5" ht="12.75">
      <c r="A299" t="s">
        <v>58</v>
      </c>
      <c r="E299" s="39" t="s">
        <v>87</v>
      </c>
    </row>
    <row r="300" spans="1:16" ht="25.5">
      <c r="A300" t="s">
        <v>49</v>
      </c>
      <c s="34" t="s">
        <v>106</v>
      </c>
      <c s="34" t="s">
        <v>497</v>
      </c>
      <c s="35" t="s">
        <v>52</v>
      </c>
      <c s="6" t="s">
        <v>498</v>
      </c>
      <c s="36" t="s">
        <v>105</v>
      </c>
      <c s="37">
        <v>2</v>
      </c>
      <c s="36">
        <v>0</v>
      </c>
      <c s="36">
        <f>ROUND(G300*H300,6)</f>
      </c>
      <c r="L300" s="38">
        <v>0</v>
      </c>
      <c s="32">
        <f>ROUND(ROUND(L300,2)*ROUND(G300,3),2)</f>
      </c>
      <c s="36" t="s">
        <v>86</v>
      </c>
      <c>
        <f>(M300*21)/100</f>
      </c>
      <c t="s">
        <v>27</v>
      </c>
    </row>
    <row r="301" spans="1:5" ht="12.75">
      <c r="A301" s="35" t="s">
        <v>56</v>
      </c>
      <c r="E301" s="39" t="s">
        <v>52</v>
      </c>
    </row>
    <row r="302" spans="1:5" ht="12.75">
      <c r="A302" s="35" t="s">
        <v>57</v>
      </c>
      <c r="E302" s="40" t="s">
        <v>344</v>
      </c>
    </row>
    <row r="303" spans="1:5" ht="12.75">
      <c r="A303" t="s">
        <v>58</v>
      </c>
      <c r="E303" s="39" t="s">
        <v>87</v>
      </c>
    </row>
    <row r="304" spans="1:16" ht="25.5">
      <c r="A304" t="s">
        <v>49</v>
      </c>
      <c s="34" t="s">
        <v>109</v>
      </c>
      <c s="34" t="s">
        <v>499</v>
      </c>
      <c s="35" t="s">
        <v>52</v>
      </c>
      <c s="6" t="s">
        <v>500</v>
      </c>
      <c s="36" t="s">
        <v>105</v>
      </c>
      <c s="37">
        <v>4</v>
      </c>
      <c s="36">
        <v>0</v>
      </c>
      <c s="36">
        <f>ROUND(G304*H304,6)</f>
      </c>
      <c r="L304" s="38">
        <v>0</v>
      </c>
      <c s="32">
        <f>ROUND(ROUND(L304,2)*ROUND(G304,3),2)</f>
      </c>
      <c s="36" t="s">
        <v>86</v>
      </c>
      <c>
        <f>(M304*21)/100</f>
      </c>
      <c t="s">
        <v>27</v>
      </c>
    </row>
    <row r="305" spans="1:5" ht="12.75">
      <c r="A305" s="35" t="s">
        <v>56</v>
      </c>
      <c r="E305" s="39" t="s">
        <v>52</v>
      </c>
    </row>
    <row r="306" spans="1:5" ht="12.75">
      <c r="A306" s="35" t="s">
        <v>57</v>
      </c>
      <c r="E306" s="40" t="s">
        <v>344</v>
      </c>
    </row>
    <row r="307" spans="1:5" ht="12.75">
      <c r="A307" t="s">
        <v>58</v>
      </c>
      <c r="E307" s="39" t="s">
        <v>87</v>
      </c>
    </row>
    <row r="308" spans="1:16" ht="12.75">
      <c r="A308" t="s">
        <v>49</v>
      </c>
      <c s="34" t="s">
        <v>112</v>
      </c>
      <c s="34" t="s">
        <v>100</v>
      </c>
      <c s="35" t="s">
        <v>52</v>
      </c>
      <c s="6" t="s">
        <v>101</v>
      </c>
      <c s="36" t="s">
        <v>94</v>
      </c>
      <c s="37">
        <v>20</v>
      </c>
      <c s="36">
        <v>0</v>
      </c>
      <c s="36">
        <f>ROUND(G308*H308,6)</f>
      </c>
      <c r="L308" s="38">
        <v>0</v>
      </c>
      <c s="32">
        <f>ROUND(ROUND(L308,2)*ROUND(G308,3),2)</f>
      </c>
      <c s="36" t="s">
        <v>86</v>
      </c>
      <c>
        <f>(M308*21)/100</f>
      </c>
      <c t="s">
        <v>27</v>
      </c>
    </row>
    <row r="309" spans="1:5" ht="12.75">
      <c r="A309" s="35" t="s">
        <v>56</v>
      </c>
      <c r="E309" s="39" t="s">
        <v>52</v>
      </c>
    </row>
    <row r="310" spans="1:5" ht="12.75">
      <c r="A310" s="35" t="s">
        <v>57</v>
      </c>
      <c r="E310" s="40" t="s">
        <v>344</v>
      </c>
    </row>
    <row r="311" spans="1:5" ht="12.75">
      <c r="A311" t="s">
        <v>58</v>
      </c>
      <c r="E311" s="39" t="s">
        <v>87</v>
      </c>
    </row>
    <row r="312" spans="1:16" ht="25.5">
      <c r="A312" t="s">
        <v>49</v>
      </c>
      <c s="34" t="s">
        <v>115</v>
      </c>
      <c s="34" t="s">
        <v>501</v>
      </c>
      <c s="35" t="s">
        <v>52</v>
      </c>
      <c s="6" t="s">
        <v>502</v>
      </c>
      <c s="36" t="s">
        <v>105</v>
      </c>
      <c s="37">
        <v>1</v>
      </c>
      <c s="36">
        <v>0</v>
      </c>
      <c s="36">
        <f>ROUND(G312*H312,6)</f>
      </c>
      <c r="L312" s="38">
        <v>0</v>
      </c>
      <c s="32">
        <f>ROUND(ROUND(L312,2)*ROUND(G312,3),2)</f>
      </c>
      <c s="36" t="s">
        <v>86</v>
      </c>
      <c>
        <f>(M312*21)/100</f>
      </c>
      <c t="s">
        <v>27</v>
      </c>
    </row>
    <row r="313" spans="1:5" ht="12.75">
      <c r="A313" s="35" t="s">
        <v>56</v>
      </c>
      <c r="E313" s="39" t="s">
        <v>52</v>
      </c>
    </row>
    <row r="314" spans="1:5" ht="12.75">
      <c r="A314" s="35" t="s">
        <v>57</v>
      </c>
      <c r="E314" s="40" t="s">
        <v>344</v>
      </c>
    </row>
    <row r="315" spans="1:5" ht="12.75">
      <c r="A315" t="s">
        <v>58</v>
      </c>
      <c r="E315" s="39" t="s">
        <v>87</v>
      </c>
    </row>
    <row r="316" spans="1:16" ht="25.5">
      <c r="A316" t="s">
        <v>49</v>
      </c>
      <c s="34" t="s">
        <v>118</v>
      </c>
      <c s="34" t="s">
        <v>503</v>
      </c>
      <c s="35" t="s">
        <v>52</v>
      </c>
      <c s="6" t="s">
        <v>504</v>
      </c>
      <c s="36" t="s">
        <v>224</v>
      </c>
      <c s="37">
        <v>0.02</v>
      </c>
      <c s="36">
        <v>0</v>
      </c>
      <c s="36">
        <f>ROUND(G316*H316,6)</f>
      </c>
      <c r="L316" s="38">
        <v>0</v>
      </c>
      <c s="32">
        <f>ROUND(ROUND(L316,2)*ROUND(G316,3),2)</f>
      </c>
      <c s="36" t="s">
        <v>456</v>
      </c>
      <c>
        <f>(M316*21)/100</f>
      </c>
      <c t="s">
        <v>27</v>
      </c>
    </row>
    <row r="317" spans="1:5" ht="12.75">
      <c r="A317" s="35" t="s">
        <v>56</v>
      </c>
      <c r="E317" s="39" t="s">
        <v>52</v>
      </c>
    </row>
    <row r="318" spans="1:5" ht="12.75">
      <c r="A318" s="35" t="s">
        <v>57</v>
      </c>
      <c r="E318" s="40" t="s">
        <v>344</v>
      </c>
    </row>
    <row r="319" spans="1:5" ht="89.25">
      <c r="A319" t="s">
        <v>58</v>
      </c>
      <c r="E319" s="39" t="s">
        <v>505</v>
      </c>
    </row>
    <row r="320" spans="1:16" ht="12.75">
      <c r="A320" t="s">
        <v>49</v>
      </c>
      <c s="34" t="s">
        <v>121</v>
      </c>
      <c s="34" t="s">
        <v>506</v>
      </c>
      <c s="35" t="s">
        <v>52</v>
      </c>
      <c s="6" t="s">
        <v>507</v>
      </c>
      <c s="36" t="s">
        <v>224</v>
      </c>
      <c s="37">
        <v>0.02</v>
      </c>
      <c s="36">
        <v>0</v>
      </c>
      <c s="36">
        <f>ROUND(G320*H320,6)</f>
      </c>
      <c r="L320" s="38">
        <v>0</v>
      </c>
      <c s="32">
        <f>ROUND(ROUND(L320,2)*ROUND(G320,3),2)</f>
      </c>
      <c s="36" t="s">
        <v>456</v>
      </c>
      <c>
        <f>(M320*21)/100</f>
      </c>
      <c t="s">
        <v>27</v>
      </c>
    </row>
    <row r="321" spans="1:5" ht="12.75">
      <c r="A321" s="35" t="s">
        <v>56</v>
      </c>
      <c r="E321" s="39" t="s">
        <v>52</v>
      </c>
    </row>
    <row r="322" spans="1:5" ht="12.75">
      <c r="A322" s="35" t="s">
        <v>57</v>
      </c>
      <c r="E322" s="40" t="s">
        <v>344</v>
      </c>
    </row>
    <row r="323" spans="1:5" ht="89.25">
      <c r="A323" t="s">
        <v>58</v>
      </c>
      <c r="E323" s="39" t="s">
        <v>508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T50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334</v>
      </c>
      <c s="41">
        <f>Rekapitulace!C12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334</v>
      </c>
      <c r="E4" s="26" t="s">
        <v>335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COUNTIFS(L8:L500,"=0",A8:A500,"P")+COUNTIFS(L8:L500,"",A8:A500,"P")+SUM(Q8:Q500)</f>
      </c>
    </row>
    <row r="8" spans="1:13" ht="12.75">
      <c r="A8" t="s">
        <v>44</v>
      </c>
      <c r="C8" s="28" t="s">
        <v>511</v>
      </c>
      <c r="E8" s="30" t="s">
        <v>510</v>
      </c>
      <c r="J8" s="29">
        <f>0+J9+J138+J247</f>
      </c>
      <c s="29">
        <f>0+K9+K138+K247</f>
      </c>
      <c s="29">
        <f>0+L9+L138+L247</f>
      </c>
      <c s="29">
        <f>0+M9+M138+M247</f>
      </c>
    </row>
    <row r="9" spans="1:13" ht="12.75">
      <c r="A9" t="s">
        <v>46</v>
      </c>
      <c r="C9" s="31" t="s">
        <v>50</v>
      </c>
      <c r="E9" s="33" t="s">
        <v>512</v>
      </c>
      <c r="J9" s="32">
        <f>0</f>
      </c>
      <c s="32">
        <f>0</f>
      </c>
      <c s="32">
        <f>0+L10+L14+L18+L22+L26+L30+L34+L38+L42+L46+L50+L54+L58+L62+L66+L70+L74+L78+L82+L86+L90+L94+L98+L102+L106+L110+L114+L118+L122+L126+L130+L134</f>
      </c>
      <c s="32">
        <f>0+M10+M14+M18+M22+M26+M30+M34+M38+M42+M46+M50+M54+M58+M62+M66+M70+M74+M78+M82+M86+M90+M94+M98+M102+M106+M110+M114+M118+M122+M126+M130+M134</f>
      </c>
    </row>
    <row r="10" spans="1:16" ht="25.5">
      <c r="A10" t="s">
        <v>49</v>
      </c>
      <c s="34" t="s">
        <v>50</v>
      </c>
      <c s="34" t="s">
        <v>513</v>
      </c>
      <c s="35" t="s">
        <v>52</v>
      </c>
      <c s="6" t="s">
        <v>514</v>
      </c>
      <c s="36" t="s">
        <v>105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515</v>
      </c>
      <c>
        <f>(M10*21)/100</f>
      </c>
      <c t="s">
        <v>27</v>
      </c>
    </row>
    <row r="11" spans="1:5" ht="12.75">
      <c r="A11" s="35" t="s">
        <v>56</v>
      </c>
      <c r="E11" s="39" t="s">
        <v>516</v>
      </c>
    </row>
    <row r="12" spans="1:5" ht="12.75">
      <c r="A12" s="35" t="s">
        <v>57</v>
      </c>
      <c r="E12" s="40" t="s">
        <v>344</v>
      </c>
    </row>
    <row r="13" spans="1:5" ht="114.75">
      <c r="A13" t="s">
        <v>58</v>
      </c>
      <c r="E13" s="39" t="s">
        <v>517</v>
      </c>
    </row>
    <row r="14" spans="1:16" ht="12.75">
      <c r="A14" t="s">
        <v>49</v>
      </c>
      <c s="34" t="s">
        <v>27</v>
      </c>
      <c s="34" t="s">
        <v>518</v>
      </c>
      <c s="35" t="s">
        <v>52</v>
      </c>
      <c s="6" t="s">
        <v>519</v>
      </c>
      <c s="36" t="s">
        <v>105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86</v>
      </c>
      <c>
        <f>(M14*21)/100</f>
      </c>
      <c t="s">
        <v>27</v>
      </c>
    </row>
    <row r="15" spans="1:5" ht="12.75">
      <c r="A15" s="35" t="s">
        <v>56</v>
      </c>
      <c r="E15" s="39" t="s">
        <v>52</v>
      </c>
    </row>
    <row r="16" spans="1:5" ht="12.75">
      <c r="A16" s="35" t="s">
        <v>57</v>
      </c>
      <c r="E16" s="40" t="s">
        <v>344</v>
      </c>
    </row>
    <row r="17" spans="1:5" ht="12.75">
      <c r="A17" t="s">
        <v>58</v>
      </c>
      <c r="E17" s="39" t="s">
        <v>98</v>
      </c>
    </row>
    <row r="18" spans="1:16" ht="12.75">
      <c r="A18" t="s">
        <v>49</v>
      </c>
      <c s="34" t="s">
        <v>26</v>
      </c>
      <c s="34" t="s">
        <v>520</v>
      </c>
      <c s="35" t="s">
        <v>52</v>
      </c>
      <c s="6" t="s">
        <v>521</v>
      </c>
      <c s="36" t="s">
        <v>105</v>
      </c>
      <c s="37">
        <v>4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515</v>
      </c>
      <c>
        <f>(M18*21)/100</f>
      </c>
      <c t="s">
        <v>27</v>
      </c>
    </row>
    <row r="19" spans="1:5" ht="12.75">
      <c r="A19" s="35" t="s">
        <v>56</v>
      </c>
      <c r="E19" s="39" t="s">
        <v>52</v>
      </c>
    </row>
    <row r="20" spans="1:5" ht="12.75">
      <c r="A20" s="35" t="s">
        <v>57</v>
      </c>
      <c r="E20" s="40" t="s">
        <v>344</v>
      </c>
    </row>
    <row r="21" spans="1:5" ht="114.75">
      <c r="A21" t="s">
        <v>58</v>
      </c>
      <c r="E21" s="39" t="s">
        <v>522</v>
      </c>
    </row>
    <row r="22" spans="1:16" ht="12.75">
      <c r="A22" t="s">
        <v>49</v>
      </c>
      <c s="34" t="s">
        <v>64</v>
      </c>
      <c s="34" t="s">
        <v>523</v>
      </c>
      <c s="35" t="s">
        <v>52</v>
      </c>
      <c s="6" t="s">
        <v>524</v>
      </c>
      <c s="36" t="s">
        <v>105</v>
      </c>
      <c s="37">
        <v>4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515</v>
      </c>
      <c>
        <f>(M22*21)/100</f>
      </c>
      <c t="s">
        <v>27</v>
      </c>
    </row>
    <row r="23" spans="1:5" ht="12.75">
      <c r="A23" s="35" t="s">
        <v>56</v>
      </c>
      <c r="E23" s="39" t="s">
        <v>52</v>
      </c>
    </row>
    <row r="24" spans="1:5" ht="12.75">
      <c r="A24" s="35" t="s">
        <v>57</v>
      </c>
      <c r="E24" s="40" t="s">
        <v>344</v>
      </c>
    </row>
    <row r="25" spans="1:5" ht="63.75">
      <c r="A25" t="s">
        <v>58</v>
      </c>
      <c r="E25" s="39" t="s">
        <v>525</v>
      </c>
    </row>
    <row r="26" spans="1:16" ht="12.75">
      <c r="A26" t="s">
        <v>49</v>
      </c>
      <c s="34" t="s">
        <v>67</v>
      </c>
      <c s="34" t="s">
        <v>526</v>
      </c>
      <c s="35" t="s">
        <v>52</v>
      </c>
      <c s="6" t="s">
        <v>527</v>
      </c>
      <c s="36" t="s">
        <v>105</v>
      </c>
      <c s="37">
        <v>1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86</v>
      </c>
      <c>
        <f>(M26*21)/100</f>
      </c>
      <c t="s">
        <v>27</v>
      </c>
    </row>
    <row r="27" spans="1:5" ht="12.75">
      <c r="A27" s="35" t="s">
        <v>56</v>
      </c>
      <c r="E27" s="39" t="s">
        <v>52</v>
      </c>
    </row>
    <row r="28" spans="1:5" ht="12.75">
      <c r="A28" s="35" t="s">
        <v>57</v>
      </c>
      <c r="E28" s="40" t="s">
        <v>344</v>
      </c>
    </row>
    <row r="29" spans="1:5" ht="12.75">
      <c r="A29" t="s">
        <v>58</v>
      </c>
      <c r="E29" s="39" t="s">
        <v>98</v>
      </c>
    </row>
    <row r="30" spans="1:16" ht="12.75">
      <c r="A30" t="s">
        <v>49</v>
      </c>
      <c s="34" t="s">
        <v>70</v>
      </c>
      <c s="34" t="s">
        <v>528</v>
      </c>
      <c s="35" t="s">
        <v>52</v>
      </c>
      <c s="6" t="s">
        <v>529</v>
      </c>
      <c s="36" t="s">
        <v>105</v>
      </c>
      <c s="37">
        <v>1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86</v>
      </c>
      <c>
        <f>(M30*21)/100</f>
      </c>
      <c t="s">
        <v>27</v>
      </c>
    </row>
    <row r="31" spans="1:5" ht="12.75">
      <c r="A31" s="35" t="s">
        <v>56</v>
      </c>
      <c r="E31" s="39" t="s">
        <v>52</v>
      </c>
    </row>
    <row r="32" spans="1:5" ht="12.75">
      <c r="A32" s="35" t="s">
        <v>57</v>
      </c>
      <c r="E32" s="40" t="s">
        <v>344</v>
      </c>
    </row>
    <row r="33" spans="1:5" ht="12.75">
      <c r="A33" t="s">
        <v>58</v>
      </c>
      <c r="E33" s="39" t="s">
        <v>98</v>
      </c>
    </row>
    <row r="34" spans="1:16" ht="12.75">
      <c r="A34" t="s">
        <v>49</v>
      </c>
      <c s="34" t="s">
        <v>73</v>
      </c>
      <c s="34" t="s">
        <v>401</v>
      </c>
      <c s="35" t="s">
        <v>52</v>
      </c>
      <c s="6" t="s">
        <v>402</v>
      </c>
      <c s="36" t="s">
        <v>105</v>
      </c>
      <c s="37">
        <v>1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86</v>
      </c>
      <c>
        <f>(M34*21)/100</f>
      </c>
      <c t="s">
        <v>27</v>
      </c>
    </row>
    <row r="35" spans="1:5" ht="12.75">
      <c r="A35" s="35" t="s">
        <v>56</v>
      </c>
      <c r="E35" s="39" t="s">
        <v>52</v>
      </c>
    </row>
    <row r="36" spans="1:5" ht="12.75">
      <c r="A36" s="35" t="s">
        <v>57</v>
      </c>
      <c r="E36" s="40" t="s">
        <v>344</v>
      </c>
    </row>
    <row r="37" spans="1:5" ht="12.75">
      <c r="A37" t="s">
        <v>58</v>
      </c>
      <c r="E37" s="39" t="s">
        <v>98</v>
      </c>
    </row>
    <row r="38" spans="1:16" ht="12.75">
      <c r="A38" t="s">
        <v>49</v>
      </c>
      <c s="34" t="s">
        <v>76</v>
      </c>
      <c s="34" t="s">
        <v>530</v>
      </c>
      <c s="35" t="s">
        <v>52</v>
      </c>
      <c s="6" t="s">
        <v>531</v>
      </c>
      <c s="36" t="s">
        <v>105</v>
      </c>
      <c s="37">
        <v>1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86</v>
      </c>
      <c>
        <f>(M38*21)/100</f>
      </c>
      <c t="s">
        <v>27</v>
      </c>
    </row>
    <row r="39" spans="1:5" ht="12.75">
      <c r="A39" s="35" t="s">
        <v>56</v>
      </c>
      <c r="E39" s="39" t="s">
        <v>52</v>
      </c>
    </row>
    <row r="40" spans="1:5" ht="12.75">
      <c r="A40" s="35" t="s">
        <v>57</v>
      </c>
      <c r="E40" s="40" t="s">
        <v>344</v>
      </c>
    </row>
    <row r="41" spans="1:5" ht="12.75">
      <c r="A41" t="s">
        <v>58</v>
      </c>
      <c r="E41" s="39" t="s">
        <v>98</v>
      </c>
    </row>
    <row r="42" spans="1:16" ht="12.75">
      <c r="A42" t="s">
        <v>49</v>
      </c>
      <c s="34" t="s">
        <v>79</v>
      </c>
      <c s="34" t="s">
        <v>397</v>
      </c>
      <c s="35" t="s">
        <v>52</v>
      </c>
      <c s="6" t="s">
        <v>398</v>
      </c>
      <c s="36" t="s">
        <v>105</v>
      </c>
      <c s="37">
        <v>1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86</v>
      </c>
      <c>
        <f>(M42*21)/100</f>
      </c>
      <c t="s">
        <v>27</v>
      </c>
    </row>
    <row r="43" spans="1:5" ht="12.75">
      <c r="A43" s="35" t="s">
        <v>56</v>
      </c>
      <c r="E43" s="39" t="s">
        <v>52</v>
      </c>
    </row>
    <row r="44" spans="1:5" ht="12.75">
      <c r="A44" s="35" t="s">
        <v>57</v>
      </c>
      <c r="E44" s="40" t="s">
        <v>344</v>
      </c>
    </row>
    <row r="45" spans="1:5" ht="12.75">
      <c r="A45" t="s">
        <v>58</v>
      </c>
      <c r="E45" s="39" t="s">
        <v>98</v>
      </c>
    </row>
    <row r="46" spans="1:16" ht="12.75">
      <c r="A46" t="s">
        <v>49</v>
      </c>
      <c s="34" t="s">
        <v>83</v>
      </c>
      <c s="34" t="s">
        <v>532</v>
      </c>
      <c s="35" t="s">
        <v>52</v>
      </c>
      <c s="6" t="s">
        <v>533</v>
      </c>
      <c s="36" t="s">
        <v>105</v>
      </c>
      <c s="37">
        <v>1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86</v>
      </c>
      <c>
        <f>(M46*21)/100</f>
      </c>
      <c t="s">
        <v>27</v>
      </c>
    </row>
    <row r="47" spans="1:5" ht="12.75">
      <c r="A47" s="35" t="s">
        <v>56</v>
      </c>
      <c r="E47" s="39" t="s">
        <v>52</v>
      </c>
    </row>
    <row r="48" spans="1:5" ht="12.75">
      <c r="A48" s="35" t="s">
        <v>57</v>
      </c>
      <c r="E48" s="40" t="s">
        <v>344</v>
      </c>
    </row>
    <row r="49" spans="1:5" ht="12.75">
      <c r="A49" t="s">
        <v>58</v>
      </c>
      <c r="E49" s="39" t="s">
        <v>98</v>
      </c>
    </row>
    <row r="50" spans="1:16" ht="12.75">
      <c r="A50" t="s">
        <v>49</v>
      </c>
      <c s="34" t="s">
        <v>88</v>
      </c>
      <c s="34" t="s">
        <v>411</v>
      </c>
      <c s="35" t="s">
        <v>52</v>
      </c>
      <c s="6" t="s">
        <v>412</v>
      </c>
      <c s="36" t="s">
        <v>105</v>
      </c>
      <c s="37">
        <v>10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86</v>
      </c>
      <c>
        <f>(M50*21)/100</f>
      </c>
      <c t="s">
        <v>27</v>
      </c>
    </row>
    <row r="51" spans="1:5" ht="12.75">
      <c r="A51" s="35" t="s">
        <v>56</v>
      </c>
      <c r="E51" s="39" t="s">
        <v>52</v>
      </c>
    </row>
    <row r="52" spans="1:5" ht="12.75">
      <c r="A52" s="35" t="s">
        <v>57</v>
      </c>
      <c r="E52" s="40" t="s">
        <v>344</v>
      </c>
    </row>
    <row r="53" spans="1:5" ht="12.75">
      <c r="A53" t="s">
        <v>58</v>
      </c>
      <c r="E53" s="39" t="s">
        <v>98</v>
      </c>
    </row>
    <row r="54" spans="1:16" ht="12.75">
      <c r="A54" t="s">
        <v>49</v>
      </c>
      <c s="34" t="s">
        <v>91</v>
      </c>
      <c s="34" t="s">
        <v>534</v>
      </c>
      <c s="35" t="s">
        <v>52</v>
      </c>
      <c s="6" t="s">
        <v>535</v>
      </c>
      <c s="36" t="s">
        <v>105</v>
      </c>
      <c s="37">
        <v>2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536</v>
      </c>
      <c>
        <f>(M54*21)/100</f>
      </c>
      <c t="s">
        <v>27</v>
      </c>
    </row>
    <row r="55" spans="1:5" ht="12.75">
      <c r="A55" s="35" t="s">
        <v>56</v>
      </c>
      <c r="E55" s="39" t="s">
        <v>52</v>
      </c>
    </row>
    <row r="56" spans="1:5" ht="12.75">
      <c r="A56" s="35" t="s">
        <v>57</v>
      </c>
      <c r="E56" s="40" t="s">
        <v>344</v>
      </c>
    </row>
    <row r="57" spans="1:5" ht="114.75">
      <c r="A57" t="s">
        <v>58</v>
      </c>
      <c r="E57" s="39" t="s">
        <v>517</v>
      </c>
    </row>
    <row r="58" spans="1:16" ht="12.75">
      <c r="A58" t="s">
        <v>49</v>
      </c>
      <c s="34" t="s">
        <v>95</v>
      </c>
      <c s="34" t="s">
        <v>537</v>
      </c>
      <c s="35" t="s">
        <v>52</v>
      </c>
      <c s="6" t="s">
        <v>538</v>
      </c>
      <c s="36" t="s">
        <v>105</v>
      </c>
      <c s="37">
        <v>1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86</v>
      </c>
      <c>
        <f>(M58*21)/100</f>
      </c>
      <c t="s">
        <v>27</v>
      </c>
    </row>
    <row r="59" spans="1:5" ht="12.75">
      <c r="A59" s="35" t="s">
        <v>56</v>
      </c>
      <c r="E59" s="39" t="s">
        <v>52</v>
      </c>
    </row>
    <row r="60" spans="1:5" ht="12.75">
      <c r="A60" s="35" t="s">
        <v>57</v>
      </c>
      <c r="E60" s="40" t="s">
        <v>344</v>
      </c>
    </row>
    <row r="61" spans="1:5" ht="12.75">
      <c r="A61" t="s">
        <v>58</v>
      </c>
      <c r="E61" s="39" t="s">
        <v>98</v>
      </c>
    </row>
    <row r="62" spans="1:16" ht="12.75">
      <c r="A62" t="s">
        <v>49</v>
      </c>
      <c s="34" t="s">
        <v>99</v>
      </c>
      <c s="34" t="s">
        <v>539</v>
      </c>
      <c s="35" t="s">
        <v>52</v>
      </c>
      <c s="6" t="s">
        <v>540</v>
      </c>
      <c s="36" t="s">
        <v>105</v>
      </c>
      <c s="37">
        <v>1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86</v>
      </c>
      <c>
        <f>(M62*21)/100</f>
      </c>
      <c t="s">
        <v>27</v>
      </c>
    </row>
    <row r="63" spans="1:5" ht="12.75">
      <c r="A63" s="35" t="s">
        <v>56</v>
      </c>
      <c r="E63" s="39" t="s">
        <v>52</v>
      </c>
    </row>
    <row r="64" spans="1:5" ht="12.75">
      <c r="A64" s="35" t="s">
        <v>57</v>
      </c>
      <c r="E64" s="40" t="s">
        <v>344</v>
      </c>
    </row>
    <row r="65" spans="1:5" ht="12.75">
      <c r="A65" t="s">
        <v>58</v>
      </c>
      <c r="E65" s="39" t="s">
        <v>98</v>
      </c>
    </row>
    <row r="66" spans="1:16" ht="12.75">
      <c r="A66" t="s">
        <v>49</v>
      </c>
      <c s="34" t="s">
        <v>102</v>
      </c>
      <c s="34" t="s">
        <v>541</v>
      </c>
      <c s="35" t="s">
        <v>52</v>
      </c>
      <c s="6" t="s">
        <v>542</v>
      </c>
      <c s="36" t="s">
        <v>105</v>
      </c>
      <c s="37">
        <v>1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86</v>
      </c>
      <c>
        <f>(M66*21)/100</f>
      </c>
      <c t="s">
        <v>27</v>
      </c>
    </row>
    <row r="67" spans="1:5" ht="12.75">
      <c r="A67" s="35" t="s">
        <v>56</v>
      </c>
      <c r="E67" s="39" t="s">
        <v>543</v>
      </c>
    </row>
    <row r="68" spans="1:5" ht="12.75">
      <c r="A68" s="35" t="s">
        <v>57</v>
      </c>
      <c r="E68" s="40" t="s">
        <v>344</v>
      </c>
    </row>
    <row r="69" spans="1:5" ht="12.75">
      <c r="A69" t="s">
        <v>58</v>
      </c>
      <c r="E69" s="39" t="s">
        <v>98</v>
      </c>
    </row>
    <row r="70" spans="1:16" ht="12.75">
      <c r="A70" t="s">
        <v>49</v>
      </c>
      <c s="34" t="s">
        <v>106</v>
      </c>
      <c s="34" t="s">
        <v>544</v>
      </c>
      <c s="35" t="s">
        <v>52</v>
      </c>
      <c s="6" t="s">
        <v>545</v>
      </c>
      <c s="36" t="s">
        <v>105</v>
      </c>
      <c s="37">
        <v>1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86</v>
      </c>
      <c>
        <f>(M70*21)/100</f>
      </c>
      <c t="s">
        <v>27</v>
      </c>
    </row>
    <row r="71" spans="1:5" ht="12.75">
      <c r="A71" s="35" t="s">
        <v>56</v>
      </c>
      <c r="E71" s="39" t="s">
        <v>52</v>
      </c>
    </row>
    <row r="72" spans="1:5" ht="12.75">
      <c r="A72" s="35" t="s">
        <v>57</v>
      </c>
      <c r="E72" s="40" t="s">
        <v>344</v>
      </c>
    </row>
    <row r="73" spans="1:5" ht="12.75">
      <c r="A73" t="s">
        <v>58</v>
      </c>
      <c r="E73" s="39" t="s">
        <v>98</v>
      </c>
    </row>
    <row r="74" spans="1:16" ht="12.75">
      <c r="A74" t="s">
        <v>49</v>
      </c>
      <c s="34" t="s">
        <v>109</v>
      </c>
      <c s="34" t="s">
        <v>546</v>
      </c>
      <c s="35" t="s">
        <v>52</v>
      </c>
      <c s="6" t="s">
        <v>547</v>
      </c>
      <c s="36" t="s">
        <v>105</v>
      </c>
      <c s="37">
        <v>1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536</v>
      </c>
      <c>
        <f>(M74*21)/100</f>
      </c>
      <c t="s">
        <v>27</v>
      </c>
    </row>
    <row r="75" spans="1:5" ht="12.75">
      <c r="A75" s="35" t="s">
        <v>56</v>
      </c>
      <c r="E75" s="39" t="s">
        <v>52</v>
      </c>
    </row>
    <row r="76" spans="1:5" ht="12.75">
      <c r="A76" s="35" t="s">
        <v>57</v>
      </c>
      <c r="E76" s="40" t="s">
        <v>344</v>
      </c>
    </row>
    <row r="77" spans="1:5" ht="114.75">
      <c r="A77" t="s">
        <v>58</v>
      </c>
      <c r="E77" s="39" t="s">
        <v>548</v>
      </c>
    </row>
    <row r="78" spans="1:16" ht="12.75">
      <c r="A78" t="s">
        <v>49</v>
      </c>
      <c s="34" t="s">
        <v>112</v>
      </c>
      <c s="34" t="s">
        <v>549</v>
      </c>
      <c s="35" t="s">
        <v>52</v>
      </c>
      <c s="6" t="s">
        <v>550</v>
      </c>
      <c s="36" t="s">
        <v>105</v>
      </c>
      <c s="37">
        <v>2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86</v>
      </c>
      <c>
        <f>(M78*21)/100</f>
      </c>
      <c t="s">
        <v>27</v>
      </c>
    </row>
    <row r="79" spans="1:5" ht="12.75">
      <c r="A79" s="35" t="s">
        <v>56</v>
      </c>
      <c r="E79" s="39" t="s">
        <v>52</v>
      </c>
    </row>
    <row r="80" spans="1:5" ht="12.75">
      <c r="A80" s="35" t="s">
        <v>57</v>
      </c>
      <c r="E80" s="40" t="s">
        <v>344</v>
      </c>
    </row>
    <row r="81" spans="1:5" ht="12.75">
      <c r="A81" t="s">
        <v>58</v>
      </c>
      <c r="E81" s="39" t="s">
        <v>98</v>
      </c>
    </row>
    <row r="82" spans="1:16" ht="12.75">
      <c r="A82" t="s">
        <v>49</v>
      </c>
      <c s="34" t="s">
        <v>115</v>
      </c>
      <c s="34" t="s">
        <v>446</v>
      </c>
      <c s="35" t="s">
        <v>52</v>
      </c>
      <c s="6" t="s">
        <v>447</v>
      </c>
      <c s="36" t="s">
        <v>105</v>
      </c>
      <c s="37">
        <v>2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86</v>
      </c>
      <c>
        <f>(M82*21)/100</f>
      </c>
      <c t="s">
        <v>27</v>
      </c>
    </row>
    <row r="83" spans="1:5" ht="12.75">
      <c r="A83" s="35" t="s">
        <v>56</v>
      </c>
      <c r="E83" s="39" t="s">
        <v>52</v>
      </c>
    </row>
    <row r="84" spans="1:5" ht="12.75">
      <c r="A84" s="35" t="s">
        <v>57</v>
      </c>
      <c r="E84" s="40" t="s">
        <v>344</v>
      </c>
    </row>
    <row r="85" spans="1:5" ht="12.75">
      <c r="A85" t="s">
        <v>58</v>
      </c>
      <c r="E85" s="39" t="s">
        <v>98</v>
      </c>
    </row>
    <row r="86" spans="1:16" ht="12.75">
      <c r="A86" t="s">
        <v>49</v>
      </c>
      <c s="34" t="s">
        <v>115</v>
      </c>
      <c s="34" t="s">
        <v>551</v>
      </c>
      <c s="35" t="s">
        <v>52</v>
      </c>
      <c s="6" t="s">
        <v>552</v>
      </c>
      <c s="36" t="s">
        <v>105</v>
      </c>
      <c s="37">
        <v>2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86</v>
      </c>
      <c>
        <f>(M86*21)/100</f>
      </c>
      <c t="s">
        <v>27</v>
      </c>
    </row>
    <row r="87" spans="1:5" ht="12.75">
      <c r="A87" s="35" t="s">
        <v>56</v>
      </c>
      <c r="E87" s="39" t="s">
        <v>52</v>
      </c>
    </row>
    <row r="88" spans="1:5" ht="12.75">
      <c r="A88" s="35" t="s">
        <v>57</v>
      </c>
      <c r="E88" s="40" t="s">
        <v>344</v>
      </c>
    </row>
    <row r="89" spans="1:5" ht="12.75">
      <c r="A89" t="s">
        <v>58</v>
      </c>
      <c r="E89" s="39" t="s">
        <v>98</v>
      </c>
    </row>
    <row r="90" spans="1:16" ht="12.75">
      <c r="A90" t="s">
        <v>49</v>
      </c>
      <c s="34" t="s">
        <v>118</v>
      </c>
      <c s="34" t="s">
        <v>448</v>
      </c>
      <c s="35" t="s">
        <v>52</v>
      </c>
      <c s="6" t="s">
        <v>449</v>
      </c>
      <c s="36" t="s">
        <v>105</v>
      </c>
      <c s="37">
        <v>4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86</v>
      </c>
      <c>
        <f>(M90*21)/100</f>
      </c>
      <c t="s">
        <v>27</v>
      </c>
    </row>
    <row r="91" spans="1:5" ht="12.75">
      <c r="A91" s="35" t="s">
        <v>56</v>
      </c>
      <c r="E91" s="39" t="s">
        <v>52</v>
      </c>
    </row>
    <row r="92" spans="1:5" ht="12.75">
      <c r="A92" s="35" t="s">
        <v>57</v>
      </c>
      <c r="E92" s="40" t="s">
        <v>344</v>
      </c>
    </row>
    <row r="93" spans="1:5" ht="12.75">
      <c r="A93" t="s">
        <v>58</v>
      </c>
      <c r="E93" s="39" t="s">
        <v>98</v>
      </c>
    </row>
    <row r="94" spans="1:16" ht="12.75">
      <c r="A94" t="s">
        <v>49</v>
      </c>
      <c s="34" t="s">
        <v>121</v>
      </c>
      <c s="34" t="s">
        <v>553</v>
      </c>
      <c s="35" t="s">
        <v>52</v>
      </c>
      <c s="6" t="s">
        <v>554</v>
      </c>
      <c s="36" t="s">
        <v>105</v>
      </c>
      <c s="37">
        <v>1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536</v>
      </c>
      <c>
        <f>(M94*21)/100</f>
      </c>
      <c t="s">
        <v>27</v>
      </c>
    </row>
    <row r="95" spans="1:5" ht="12.75">
      <c r="A95" s="35" t="s">
        <v>56</v>
      </c>
      <c r="E95" s="39" t="s">
        <v>52</v>
      </c>
    </row>
    <row r="96" spans="1:5" ht="12.75">
      <c r="A96" s="35" t="s">
        <v>57</v>
      </c>
      <c r="E96" s="40" t="s">
        <v>344</v>
      </c>
    </row>
    <row r="97" spans="1:5" ht="102">
      <c r="A97" t="s">
        <v>58</v>
      </c>
      <c r="E97" s="39" t="s">
        <v>555</v>
      </c>
    </row>
    <row r="98" spans="1:16" ht="12.75">
      <c r="A98" t="s">
        <v>49</v>
      </c>
      <c s="34" t="s">
        <v>124</v>
      </c>
      <c s="34" t="s">
        <v>556</v>
      </c>
      <c s="35" t="s">
        <v>52</v>
      </c>
      <c s="6" t="s">
        <v>557</v>
      </c>
      <c s="36" t="s">
        <v>94</v>
      </c>
      <c s="37">
        <v>10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86</v>
      </c>
      <c>
        <f>(M98*21)/100</f>
      </c>
      <c t="s">
        <v>27</v>
      </c>
    </row>
    <row r="99" spans="1:5" ht="12.75">
      <c r="A99" s="35" t="s">
        <v>56</v>
      </c>
      <c r="E99" s="39" t="s">
        <v>52</v>
      </c>
    </row>
    <row r="100" spans="1:5" ht="12.75">
      <c r="A100" s="35" t="s">
        <v>57</v>
      </c>
      <c r="E100" s="40" t="s">
        <v>344</v>
      </c>
    </row>
    <row r="101" spans="1:5" ht="12.75">
      <c r="A101" t="s">
        <v>58</v>
      </c>
      <c r="E101" s="39" t="s">
        <v>98</v>
      </c>
    </row>
    <row r="102" spans="1:16" ht="25.5">
      <c r="A102" t="s">
        <v>49</v>
      </c>
      <c s="34" t="s">
        <v>127</v>
      </c>
      <c s="34" t="s">
        <v>558</v>
      </c>
      <c s="35" t="s">
        <v>52</v>
      </c>
      <c s="6" t="s">
        <v>559</v>
      </c>
      <c s="36" t="s">
        <v>105</v>
      </c>
      <c s="37">
        <v>8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86</v>
      </c>
      <c>
        <f>(M102*21)/100</f>
      </c>
      <c t="s">
        <v>27</v>
      </c>
    </row>
    <row r="103" spans="1:5" ht="12.75">
      <c r="A103" s="35" t="s">
        <v>56</v>
      </c>
      <c r="E103" s="39" t="s">
        <v>52</v>
      </c>
    </row>
    <row r="104" spans="1:5" ht="12.75">
      <c r="A104" s="35" t="s">
        <v>57</v>
      </c>
      <c r="E104" s="40" t="s">
        <v>344</v>
      </c>
    </row>
    <row r="105" spans="1:5" ht="12.75">
      <c r="A105" t="s">
        <v>58</v>
      </c>
      <c r="E105" s="39" t="s">
        <v>98</v>
      </c>
    </row>
    <row r="106" spans="1:16" ht="25.5">
      <c r="A106" t="s">
        <v>49</v>
      </c>
      <c s="34" t="s">
        <v>130</v>
      </c>
      <c s="34" t="s">
        <v>413</v>
      </c>
      <c s="35" t="s">
        <v>52</v>
      </c>
      <c s="6" t="s">
        <v>414</v>
      </c>
      <c s="36" t="s">
        <v>94</v>
      </c>
      <c s="37">
        <v>5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86</v>
      </c>
      <c>
        <f>(M106*21)/100</f>
      </c>
      <c t="s">
        <v>27</v>
      </c>
    </row>
    <row r="107" spans="1:5" ht="12.75">
      <c r="A107" s="35" t="s">
        <v>56</v>
      </c>
      <c r="E107" s="39" t="s">
        <v>52</v>
      </c>
    </row>
    <row r="108" spans="1:5" ht="12.75">
      <c r="A108" s="35" t="s">
        <v>57</v>
      </c>
      <c r="E108" s="40" t="s">
        <v>344</v>
      </c>
    </row>
    <row r="109" spans="1:5" ht="12.75">
      <c r="A109" t="s">
        <v>58</v>
      </c>
      <c r="E109" s="39" t="s">
        <v>98</v>
      </c>
    </row>
    <row r="110" spans="1:16" ht="25.5">
      <c r="A110" t="s">
        <v>49</v>
      </c>
      <c s="34" t="s">
        <v>134</v>
      </c>
      <c s="34" t="s">
        <v>415</v>
      </c>
      <c s="35" t="s">
        <v>52</v>
      </c>
      <c s="6" t="s">
        <v>416</v>
      </c>
      <c s="36" t="s">
        <v>105</v>
      </c>
      <c s="37">
        <v>2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86</v>
      </c>
      <c>
        <f>(M110*21)/100</f>
      </c>
      <c t="s">
        <v>27</v>
      </c>
    </row>
    <row r="111" spans="1:5" ht="12.75">
      <c r="A111" s="35" t="s">
        <v>56</v>
      </c>
      <c r="E111" s="39" t="s">
        <v>52</v>
      </c>
    </row>
    <row r="112" spans="1:5" ht="12.75">
      <c r="A112" s="35" t="s">
        <v>57</v>
      </c>
      <c r="E112" s="40" t="s">
        <v>344</v>
      </c>
    </row>
    <row r="113" spans="1:5" ht="12.75">
      <c r="A113" t="s">
        <v>58</v>
      </c>
      <c r="E113" s="39" t="s">
        <v>98</v>
      </c>
    </row>
    <row r="114" spans="1:16" ht="12.75">
      <c r="A114" t="s">
        <v>49</v>
      </c>
      <c s="34" t="s">
        <v>137</v>
      </c>
      <c s="34" t="s">
        <v>560</v>
      </c>
      <c s="35" t="s">
        <v>52</v>
      </c>
      <c s="6" t="s">
        <v>561</v>
      </c>
      <c s="36" t="s">
        <v>94</v>
      </c>
      <c s="37">
        <v>15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86</v>
      </c>
      <c>
        <f>(M114*21)/100</f>
      </c>
      <c t="s">
        <v>27</v>
      </c>
    </row>
    <row r="115" spans="1:5" ht="12.75">
      <c r="A115" s="35" t="s">
        <v>56</v>
      </c>
      <c r="E115" s="39" t="s">
        <v>52</v>
      </c>
    </row>
    <row r="116" spans="1:5" ht="12.75">
      <c r="A116" s="35" t="s">
        <v>57</v>
      </c>
      <c r="E116" s="40" t="s">
        <v>344</v>
      </c>
    </row>
    <row r="117" spans="1:5" ht="12.75">
      <c r="A117" t="s">
        <v>58</v>
      </c>
      <c r="E117" s="39" t="s">
        <v>98</v>
      </c>
    </row>
    <row r="118" spans="1:16" ht="25.5">
      <c r="A118" t="s">
        <v>49</v>
      </c>
      <c s="34" t="s">
        <v>140</v>
      </c>
      <c s="34" t="s">
        <v>122</v>
      </c>
      <c s="35" t="s">
        <v>52</v>
      </c>
      <c s="6" t="s">
        <v>123</v>
      </c>
      <c s="36" t="s">
        <v>105</v>
      </c>
      <c s="37">
        <v>6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86</v>
      </c>
      <c>
        <f>(M118*21)/100</f>
      </c>
      <c t="s">
        <v>27</v>
      </c>
    </row>
    <row r="119" spans="1:5" ht="12.75">
      <c r="A119" s="35" t="s">
        <v>56</v>
      </c>
      <c r="E119" s="39" t="s">
        <v>52</v>
      </c>
    </row>
    <row r="120" spans="1:5" ht="12.75">
      <c r="A120" s="35" t="s">
        <v>57</v>
      </c>
      <c r="E120" s="40" t="s">
        <v>344</v>
      </c>
    </row>
    <row r="121" spans="1:5" ht="12.75">
      <c r="A121" t="s">
        <v>58</v>
      </c>
      <c r="E121" s="39" t="s">
        <v>98</v>
      </c>
    </row>
    <row r="122" spans="1:16" ht="12.75">
      <c r="A122" t="s">
        <v>49</v>
      </c>
      <c s="34" t="s">
        <v>143</v>
      </c>
      <c s="34" t="s">
        <v>562</v>
      </c>
      <c s="35" t="s">
        <v>52</v>
      </c>
      <c s="6" t="s">
        <v>563</v>
      </c>
      <c s="36" t="s">
        <v>94</v>
      </c>
      <c s="37">
        <v>10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86</v>
      </c>
      <c>
        <f>(M122*21)/100</f>
      </c>
      <c t="s">
        <v>27</v>
      </c>
    </row>
    <row r="123" spans="1:5" ht="12.75">
      <c r="A123" s="35" t="s">
        <v>56</v>
      </c>
      <c r="E123" s="39" t="s">
        <v>52</v>
      </c>
    </row>
    <row r="124" spans="1:5" ht="12.75">
      <c r="A124" s="35" t="s">
        <v>57</v>
      </c>
      <c r="E124" s="40" t="s">
        <v>344</v>
      </c>
    </row>
    <row r="125" spans="1:5" ht="12.75">
      <c r="A125" t="s">
        <v>58</v>
      </c>
      <c r="E125" s="39" t="s">
        <v>98</v>
      </c>
    </row>
    <row r="126" spans="1:16" ht="25.5">
      <c r="A126" t="s">
        <v>49</v>
      </c>
      <c s="34" t="s">
        <v>146</v>
      </c>
      <c s="34" t="s">
        <v>564</v>
      </c>
      <c s="35" t="s">
        <v>52</v>
      </c>
      <c s="6" t="s">
        <v>565</v>
      </c>
      <c s="36" t="s">
        <v>105</v>
      </c>
      <c s="37">
        <v>1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86</v>
      </c>
      <c>
        <f>(M126*21)/100</f>
      </c>
      <c t="s">
        <v>27</v>
      </c>
    </row>
    <row r="127" spans="1:5" ht="12.75">
      <c r="A127" s="35" t="s">
        <v>56</v>
      </c>
      <c r="E127" s="39" t="s">
        <v>52</v>
      </c>
    </row>
    <row r="128" spans="1:5" ht="12.75">
      <c r="A128" s="35" t="s">
        <v>57</v>
      </c>
      <c r="E128" s="40" t="s">
        <v>344</v>
      </c>
    </row>
    <row r="129" spans="1:5" ht="12.75">
      <c r="A129" t="s">
        <v>58</v>
      </c>
      <c r="E129" s="39" t="s">
        <v>98</v>
      </c>
    </row>
    <row r="130" spans="1:16" ht="12.75">
      <c r="A130" t="s">
        <v>49</v>
      </c>
      <c s="34" t="s">
        <v>149</v>
      </c>
      <c s="34" t="s">
        <v>566</v>
      </c>
      <c s="35" t="s">
        <v>52</v>
      </c>
      <c s="6" t="s">
        <v>567</v>
      </c>
      <c s="36" t="s">
        <v>306</v>
      </c>
      <c s="37">
        <v>60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536</v>
      </c>
      <c>
        <f>(M130*21)/100</f>
      </c>
      <c t="s">
        <v>27</v>
      </c>
    </row>
    <row r="131" spans="1:5" ht="12.75">
      <c r="A131" s="35" t="s">
        <v>56</v>
      </c>
      <c r="E131" s="39" t="s">
        <v>52</v>
      </c>
    </row>
    <row r="132" spans="1:5" ht="12.75">
      <c r="A132" s="35" t="s">
        <v>57</v>
      </c>
      <c r="E132" s="40" t="s">
        <v>344</v>
      </c>
    </row>
    <row r="133" spans="1:5" ht="127.5">
      <c r="A133" t="s">
        <v>58</v>
      </c>
      <c r="E133" s="39" t="s">
        <v>568</v>
      </c>
    </row>
    <row r="134" spans="1:16" ht="25.5">
      <c r="A134" t="s">
        <v>49</v>
      </c>
      <c s="34" t="s">
        <v>152</v>
      </c>
      <c s="34" t="s">
        <v>569</v>
      </c>
      <c s="35" t="s">
        <v>52</v>
      </c>
      <c s="6" t="s">
        <v>570</v>
      </c>
      <c s="36" t="s">
        <v>571</v>
      </c>
      <c s="37">
        <v>1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536</v>
      </c>
      <c>
        <f>(M134*21)/100</f>
      </c>
      <c t="s">
        <v>27</v>
      </c>
    </row>
    <row r="135" spans="1:5" ht="12.75">
      <c r="A135" s="35" t="s">
        <v>56</v>
      </c>
      <c r="E135" s="39" t="s">
        <v>52</v>
      </c>
    </row>
    <row r="136" spans="1:5" ht="12.75">
      <c r="A136" s="35" t="s">
        <v>57</v>
      </c>
      <c r="E136" s="40" t="s">
        <v>344</v>
      </c>
    </row>
    <row r="137" spans="1:5" ht="114.75">
      <c r="A137" t="s">
        <v>58</v>
      </c>
      <c r="E137" s="39" t="s">
        <v>548</v>
      </c>
    </row>
    <row r="138" spans="1:13" ht="12.75">
      <c r="A138" t="s">
        <v>46</v>
      </c>
      <c r="C138" s="31" t="s">
        <v>27</v>
      </c>
      <c r="E138" s="33" t="s">
        <v>572</v>
      </c>
      <c r="J138" s="32">
        <f>0</f>
      </c>
      <c s="32">
        <f>0</f>
      </c>
      <c s="32">
        <f>0+L139+L143+L147+L151+L155+L159+L163+L167+L171+L175+L179+L183+L187+L191+L195+L199+L203+L207+L211+L215+L219+L223+L227+L231+L235+L239+L243</f>
      </c>
      <c s="32">
        <f>0+M139+M143+M147+M151+M155+M159+M163+M167+M171+M175+M179+M183+M187+M191+M195+M199+M203+M207+M211+M215+M219+M223+M227+M231+M235+M239+M243</f>
      </c>
    </row>
    <row r="139" spans="1:16" ht="12.75">
      <c r="A139" t="s">
        <v>49</v>
      </c>
      <c s="34" t="s">
        <v>155</v>
      </c>
      <c s="34" t="s">
        <v>573</v>
      </c>
      <c s="35" t="s">
        <v>52</v>
      </c>
      <c s="6" t="s">
        <v>574</v>
      </c>
      <c s="36" t="s">
        <v>105</v>
      </c>
      <c s="37">
        <v>1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86</v>
      </c>
      <c>
        <f>(M139*21)/100</f>
      </c>
      <c t="s">
        <v>27</v>
      </c>
    </row>
    <row r="140" spans="1:5" ht="12.75">
      <c r="A140" s="35" t="s">
        <v>56</v>
      </c>
      <c r="E140" s="39" t="s">
        <v>52</v>
      </c>
    </row>
    <row r="141" spans="1:5" ht="12.75">
      <c r="A141" s="35" t="s">
        <v>57</v>
      </c>
      <c r="E141" s="40" t="s">
        <v>344</v>
      </c>
    </row>
    <row r="142" spans="1:5" ht="12.75">
      <c r="A142" t="s">
        <v>58</v>
      </c>
      <c r="E142" s="39" t="s">
        <v>98</v>
      </c>
    </row>
    <row r="143" spans="1:16" ht="12.75">
      <c r="A143" t="s">
        <v>49</v>
      </c>
      <c s="34" t="s">
        <v>158</v>
      </c>
      <c s="34" t="s">
        <v>575</v>
      </c>
      <c s="35" t="s">
        <v>52</v>
      </c>
      <c s="6" t="s">
        <v>576</v>
      </c>
      <c s="36" t="s">
        <v>105</v>
      </c>
      <c s="37">
        <v>1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536</v>
      </c>
      <c>
        <f>(M143*21)/100</f>
      </c>
      <c t="s">
        <v>27</v>
      </c>
    </row>
    <row r="144" spans="1:5" ht="12.75">
      <c r="A144" s="35" t="s">
        <v>56</v>
      </c>
      <c r="E144" s="39" t="s">
        <v>52</v>
      </c>
    </row>
    <row r="145" spans="1:5" ht="12.75">
      <c r="A145" s="35" t="s">
        <v>57</v>
      </c>
      <c r="E145" s="40" t="s">
        <v>344</v>
      </c>
    </row>
    <row r="146" spans="1:5" ht="102">
      <c r="A146" t="s">
        <v>58</v>
      </c>
      <c r="E146" s="39" t="s">
        <v>577</v>
      </c>
    </row>
    <row r="147" spans="1:16" ht="12.75">
      <c r="A147" t="s">
        <v>49</v>
      </c>
      <c s="34" t="s">
        <v>161</v>
      </c>
      <c s="34" t="s">
        <v>578</v>
      </c>
      <c s="35" t="s">
        <v>52</v>
      </c>
      <c s="6" t="s">
        <v>579</v>
      </c>
      <c s="36" t="s">
        <v>105</v>
      </c>
      <c s="37">
        <v>1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86</v>
      </c>
      <c>
        <f>(M147*21)/100</f>
      </c>
      <c t="s">
        <v>27</v>
      </c>
    </row>
    <row r="148" spans="1:5" ht="12.75">
      <c r="A148" s="35" t="s">
        <v>56</v>
      </c>
      <c r="E148" s="39" t="s">
        <v>52</v>
      </c>
    </row>
    <row r="149" spans="1:5" ht="12.75">
      <c r="A149" s="35" t="s">
        <v>57</v>
      </c>
      <c r="E149" s="40" t="s">
        <v>344</v>
      </c>
    </row>
    <row r="150" spans="1:5" ht="12.75">
      <c r="A150" t="s">
        <v>58</v>
      </c>
      <c r="E150" s="39" t="s">
        <v>98</v>
      </c>
    </row>
    <row r="151" spans="1:16" ht="25.5">
      <c r="A151" t="s">
        <v>49</v>
      </c>
      <c s="34" t="s">
        <v>164</v>
      </c>
      <c s="34" t="s">
        <v>580</v>
      </c>
      <c s="35" t="s">
        <v>52</v>
      </c>
      <c s="6" t="s">
        <v>581</v>
      </c>
      <c s="36" t="s">
        <v>105</v>
      </c>
      <c s="37">
        <v>1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86</v>
      </c>
      <c>
        <f>(M151*21)/100</f>
      </c>
      <c t="s">
        <v>27</v>
      </c>
    </row>
    <row r="152" spans="1:5" ht="12.75">
      <c r="A152" s="35" t="s">
        <v>56</v>
      </c>
      <c r="E152" s="39" t="s">
        <v>52</v>
      </c>
    </row>
    <row r="153" spans="1:5" ht="12.75">
      <c r="A153" s="35" t="s">
        <v>57</v>
      </c>
      <c r="E153" s="40" t="s">
        <v>344</v>
      </c>
    </row>
    <row r="154" spans="1:5" ht="12.75">
      <c r="A154" t="s">
        <v>58</v>
      </c>
      <c r="E154" s="39" t="s">
        <v>98</v>
      </c>
    </row>
    <row r="155" spans="1:16" ht="25.5">
      <c r="A155" t="s">
        <v>49</v>
      </c>
      <c s="34" t="s">
        <v>167</v>
      </c>
      <c s="34" t="s">
        <v>582</v>
      </c>
      <c s="35" t="s">
        <v>52</v>
      </c>
      <c s="6" t="s">
        <v>583</v>
      </c>
      <c s="36" t="s">
        <v>105</v>
      </c>
      <c s="37">
        <v>1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86</v>
      </c>
      <c>
        <f>(M155*21)/100</f>
      </c>
      <c t="s">
        <v>27</v>
      </c>
    </row>
    <row r="156" spans="1:5" ht="12.75">
      <c r="A156" s="35" t="s">
        <v>56</v>
      </c>
      <c r="E156" s="39" t="s">
        <v>52</v>
      </c>
    </row>
    <row r="157" spans="1:5" ht="12.75">
      <c r="A157" s="35" t="s">
        <v>57</v>
      </c>
      <c r="E157" s="40" t="s">
        <v>344</v>
      </c>
    </row>
    <row r="158" spans="1:5" ht="12.75">
      <c r="A158" t="s">
        <v>58</v>
      </c>
      <c r="E158" s="39" t="s">
        <v>98</v>
      </c>
    </row>
    <row r="159" spans="1:16" ht="12.75">
      <c r="A159" t="s">
        <v>49</v>
      </c>
      <c s="34" t="s">
        <v>170</v>
      </c>
      <c s="34" t="s">
        <v>584</v>
      </c>
      <c s="35" t="s">
        <v>52</v>
      </c>
      <c s="6" t="s">
        <v>585</v>
      </c>
      <c s="36" t="s">
        <v>105</v>
      </c>
      <c s="37">
        <v>1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86</v>
      </c>
      <c>
        <f>(M159*21)/100</f>
      </c>
      <c t="s">
        <v>27</v>
      </c>
    </row>
    <row r="160" spans="1:5" ht="12.75">
      <c r="A160" s="35" t="s">
        <v>56</v>
      </c>
      <c r="E160" s="39" t="s">
        <v>52</v>
      </c>
    </row>
    <row r="161" spans="1:5" ht="12.75">
      <c r="A161" s="35" t="s">
        <v>57</v>
      </c>
      <c r="E161" s="40" t="s">
        <v>344</v>
      </c>
    </row>
    <row r="162" spans="1:5" ht="12.75">
      <c r="A162" t="s">
        <v>58</v>
      </c>
      <c r="E162" s="39" t="s">
        <v>98</v>
      </c>
    </row>
    <row r="163" spans="1:16" ht="12.75">
      <c r="A163" t="s">
        <v>49</v>
      </c>
      <c s="34" t="s">
        <v>173</v>
      </c>
      <c s="34" t="s">
        <v>586</v>
      </c>
      <c s="35" t="s">
        <v>52</v>
      </c>
      <c s="6" t="s">
        <v>587</v>
      </c>
      <c s="36" t="s">
        <v>105</v>
      </c>
      <c s="37">
        <v>1</v>
      </c>
      <c s="36">
        <v>0</v>
      </c>
      <c s="36">
        <f>ROUND(G163*H163,6)</f>
      </c>
      <c r="L163" s="38">
        <v>0</v>
      </c>
      <c s="32">
        <f>ROUND(ROUND(L163,2)*ROUND(G163,3),2)</f>
      </c>
      <c s="36" t="s">
        <v>86</v>
      </c>
      <c>
        <f>(M163*21)/100</f>
      </c>
      <c t="s">
        <v>27</v>
      </c>
    </row>
    <row r="164" spans="1:5" ht="12.75">
      <c r="A164" s="35" t="s">
        <v>56</v>
      </c>
      <c r="E164" s="39" t="s">
        <v>52</v>
      </c>
    </row>
    <row r="165" spans="1:5" ht="12.75">
      <c r="A165" s="35" t="s">
        <v>57</v>
      </c>
      <c r="E165" s="40" t="s">
        <v>344</v>
      </c>
    </row>
    <row r="166" spans="1:5" ht="12.75">
      <c r="A166" t="s">
        <v>58</v>
      </c>
      <c r="E166" s="39" t="s">
        <v>98</v>
      </c>
    </row>
    <row r="167" spans="1:16" ht="12.75">
      <c r="A167" t="s">
        <v>49</v>
      </c>
      <c s="34" t="s">
        <v>176</v>
      </c>
      <c s="34" t="s">
        <v>588</v>
      </c>
      <c s="35" t="s">
        <v>52</v>
      </c>
      <c s="6" t="s">
        <v>589</v>
      </c>
      <c s="36" t="s">
        <v>105</v>
      </c>
      <c s="37">
        <v>1</v>
      </c>
      <c s="36">
        <v>0</v>
      </c>
      <c s="36">
        <f>ROUND(G167*H167,6)</f>
      </c>
      <c r="L167" s="38">
        <v>0</v>
      </c>
      <c s="32">
        <f>ROUND(ROUND(L167,2)*ROUND(G167,3),2)</f>
      </c>
      <c s="36" t="s">
        <v>86</v>
      </c>
      <c>
        <f>(M167*21)/100</f>
      </c>
      <c t="s">
        <v>27</v>
      </c>
    </row>
    <row r="168" spans="1:5" ht="12.75">
      <c r="A168" s="35" t="s">
        <v>56</v>
      </c>
      <c r="E168" s="39" t="s">
        <v>52</v>
      </c>
    </row>
    <row r="169" spans="1:5" ht="12.75">
      <c r="A169" s="35" t="s">
        <v>57</v>
      </c>
      <c r="E169" s="40" t="s">
        <v>344</v>
      </c>
    </row>
    <row r="170" spans="1:5" ht="12.75">
      <c r="A170" t="s">
        <v>58</v>
      </c>
      <c r="E170" s="39" t="s">
        <v>98</v>
      </c>
    </row>
    <row r="171" spans="1:16" ht="12.75">
      <c r="A171" t="s">
        <v>49</v>
      </c>
      <c s="34" t="s">
        <v>179</v>
      </c>
      <c s="34" t="s">
        <v>590</v>
      </c>
      <c s="35" t="s">
        <v>52</v>
      </c>
      <c s="6" t="s">
        <v>591</v>
      </c>
      <c s="36" t="s">
        <v>105</v>
      </c>
      <c s="37">
        <v>1</v>
      </c>
      <c s="36">
        <v>0</v>
      </c>
      <c s="36">
        <f>ROUND(G171*H171,6)</f>
      </c>
      <c r="L171" s="38">
        <v>0</v>
      </c>
      <c s="32">
        <f>ROUND(ROUND(L171,2)*ROUND(G171,3),2)</f>
      </c>
      <c s="36" t="s">
        <v>86</v>
      </c>
      <c>
        <f>(M171*21)/100</f>
      </c>
      <c t="s">
        <v>27</v>
      </c>
    </row>
    <row r="172" spans="1:5" ht="12.75">
      <c r="A172" s="35" t="s">
        <v>56</v>
      </c>
      <c r="E172" s="39" t="s">
        <v>52</v>
      </c>
    </row>
    <row r="173" spans="1:5" ht="12.75">
      <c r="A173" s="35" t="s">
        <v>57</v>
      </c>
      <c r="E173" s="40" t="s">
        <v>592</v>
      </c>
    </row>
    <row r="174" spans="1:5" ht="12.75">
      <c r="A174" t="s">
        <v>58</v>
      </c>
      <c r="E174" s="39" t="s">
        <v>98</v>
      </c>
    </row>
    <row r="175" spans="1:16" ht="12.75">
      <c r="A175" t="s">
        <v>49</v>
      </c>
      <c s="34" t="s">
        <v>182</v>
      </c>
      <c s="34" t="s">
        <v>593</v>
      </c>
      <c s="35" t="s">
        <v>52</v>
      </c>
      <c s="6" t="s">
        <v>594</v>
      </c>
      <c s="36" t="s">
        <v>105</v>
      </c>
      <c s="37">
        <v>1</v>
      </c>
      <c s="36">
        <v>0</v>
      </c>
      <c s="36">
        <f>ROUND(G175*H175,6)</f>
      </c>
      <c r="L175" s="38">
        <v>0</v>
      </c>
      <c s="32">
        <f>ROUND(ROUND(L175,2)*ROUND(G175,3),2)</f>
      </c>
      <c s="36" t="s">
        <v>86</v>
      </c>
      <c>
        <f>(M175*21)/100</f>
      </c>
      <c t="s">
        <v>27</v>
      </c>
    </row>
    <row r="176" spans="1:5" ht="12.75">
      <c r="A176" s="35" t="s">
        <v>56</v>
      </c>
      <c r="E176" s="39" t="s">
        <v>52</v>
      </c>
    </row>
    <row r="177" spans="1:5" ht="12.75">
      <c r="A177" s="35" t="s">
        <v>57</v>
      </c>
      <c r="E177" s="40" t="s">
        <v>344</v>
      </c>
    </row>
    <row r="178" spans="1:5" ht="12.75">
      <c r="A178" t="s">
        <v>58</v>
      </c>
      <c r="E178" s="39" t="s">
        <v>98</v>
      </c>
    </row>
    <row r="179" spans="1:16" ht="12.75">
      <c r="A179" t="s">
        <v>49</v>
      </c>
      <c s="34" t="s">
        <v>185</v>
      </c>
      <c s="34" t="s">
        <v>595</v>
      </c>
      <c s="35" t="s">
        <v>52</v>
      </c>
      <c s="6" t="s">
        <v>596</v>
      </c>
      <c s="36" t="s">
        <v>105</v>
      </c>
      <c s="37">
        <v>2</v>
      </c>
      <c s="36">
        <v>0</v>
      </c>
      <c s="36">
        <f>ROUND(G179*H179,6)</f>
      </c>
      <c r="L179" s="38">
        <v>0</v>
      </c>
      <c s="32">
        <f>ROUND(ROUND(L179,2)*ROUND(G179,3),2)</f>
      </c>
      <c s="36" t="s">
        <v>536</v>
      </c>
      <c>
        <f>(M179*21)/100</f>
      </c>
      <c t="s">
        <v>27</v>
      </c>
    </row>
    <row r="180" spans="1:5" ht="12.75">
      <c r="A180" s="35" t="s">
        <v>56</v>
      </c>
      <c r="E180" s="39" t="s">
        <v>52</v>
      </c>
    </row>
    <row r="181" spans="1:5" ht="12.75">
      <c r="A181" s="35" t="s">
        <v>57</v>
      </c>
      <c r="E181" s="40" t="s">
        <v>344</v>
      </c>
    </row>
    <row r="182" spans="1:5" ht="102">
      <c r="A182" t="s">
        <v>58</v>
      </c>
      <c r="E182" s="39" t="s">
        <v>577</v>
      </c>
    </row>
    <row r="183" spans="1:16" ht="12.75">
      <c r="A183" t="s">
        <v>49</v>
      </c>
      <c s="34" t="s">
        <v>188</v>
      </c>
      <c s="34" t="s">
        <v>597</v>
      </c>
      <c s="35" t="s">
        <v>52</v>
      </c>
      <c s="6" t="s">
        <v>598</v>
      </c>
      <c s="36" t="s">
        <v>105</v>
      </c>
      <c s="37">
        <v>1</v>
      </c>
      <c s="36">
        <v>0</v>
      </c>
      <c s="36">
        <f>ROUND(G183*H183,6)</f>
      </c>
      <c r="L183" s="38">
        <v>0</v>
      </c>
      <c s="32">
        <f>ROUND(ROUND(L183,2)*ROUND(G183,3),2)</f>
      </c>
      <c s="36" t="s">
        <v>86</v>
      </c>
      <c>
        <f>(M183*21)/100</f>
      </c>
      <c t="s">
        <v>27</v>
      </c>
    </row>
    <row r="184" spans="1:5" ht="12.75">
      <c r="A184" s="35" t="s">
        <v>56</v>
      </c>
      <c r="E184" s="39" t="s">
        <v>52</v>
      </c>
    </row>
    <row r="185" spans="1:5" ht="12.75">
      <c r="A185" s="35" t="s">
        <v>57</v>
      </c>
      <c r="E185" s="40" t="s">
        <v>344</v>
      </c>
    </row>
    <row r="186" spans="1:5" ht="12.75">
      <c r="A186" t="s">
        <v>58</v>
      </c>
      <c r="E186" s="39" t="s">
        <v>98</v>
      </c>
    </row>
    <row r="187" spans="1:16" ht="12.75">
      <c r="A187" t="s">
        <v>49</v>
      </c>
      <c s="34" t="s">
        <v>191</v>
      </c>
      <c s="34" t="s">
        <v>599</v>
      </c>
      <c s="35" t="s">
        <v>52</v>
      </c>
      <c s="6" t="s">
        <v>600</v>
      </c>
      <c s="36" t="s">
        <v>105</v>
      </c>
      <c s="37">
        <v>1</v>
      </c>
      <c s="36">
        <v>0</v>
      </c>
      <c s="36">
        <f>ROUND(G187*H187,6)</f>
      </c>
      <c r="L187" s="38">
        <v>0</v>
      </c>
      <c s="32">
        <f>ROUND(ROUND(L187,2)*ROUND(G187,3),2)</f>
      </c>
      <c s="36" t="s">
        <v>536</v>
      </c>
      <c>
        <f>(M187*21)/100</f>
      </c>
      <c t="s">
        <v>27</v>
      </c>
    </row>
    <row r="188" spans="1:5" ht="12.75">
      <c r="A188" s="35" t="s">
        <v>56</v>
      </c>
      <c r="E188" s="39" t="s">
        <v>52</v>
      </c>
    </row>
    <row r="189" spans="1:5" ht="12.75">
      <c r="A189" s="35" t="s">
        <v>57</v>
      </c>
      <c r="E189" s="40" t="s">
        <v>344</v>
      </c>
    </row>
    <row r="190" spans="1:5" ht="102">
      <c r="A190" t="s">
        <v>58</v>
      </c>
      <c r="E190" s="39" t="s">
        <v>577</v>
      </c>
    </row>
    <row r="191" spans="1:16" ht="12.75">
      <c r="A191" t="s">
        <v>49</v>
      </c>
      <c s="34" t="s">
        <v>194</v>
      </c>
      <c s="34" t="s">
        <v>601</v>
      </c>
      <c s="35" t="s">
        <v>52</v>
      </c>
      <c s="6" t="s">
        <v>602</v>
      </c>
      <c s="36" t="s">
        <v>133</v>
      </c>
      <c s="37">
        <v>0.1</v>
      </c>
      <c s="36">
        <v>0</v>
      </c>
      <c s="36">
        <f>ROUND(G191*H191,6)</f>
      </c>
      <c r="L191" s="38">
        <v>0</v>
      </c>
      <c s="32">
        <f>ROUND(ROUND(L191,2)*ROUND(G191,3),2)</f>
      </c>
      <c s="36" t="s">
        <v>86</v>
      </c>
      <c>
        <f>(M191*21)/100</f>
      </c>
      <c t="s">
        <v>27</v>
      </c>
    </row>
    <row r="192" spans="1:5" ht="12.75">
      <c r="A192" s="35" t="s">
        <v>56</v>
      </c>
      <c r="E192" s="39" t="s">
        <v>52</v>
      </c>
    </row>
    <row r="193" spans="1:5" ht="12.75">
      <c r="A193" s="35" t="s">
        <v>57</v>
      </c>
      <c r="E193" s="40" t="s">
        <v>344</v>
      </c>
    </row>
    <row r="194" spans="1:5" ht="12.75">
      <c r="A194" t="s">
        <v>58</v>
      </c>
      <c r="E194" s="39" t="s">
        <v>98</v>
      </c>
    </row>
    <row r="195" spans="1:16" ht="12.75">
      <c r="A195" t="s">
        <v>49</v>
      </c>
      <c s="34" t="s">
        <v>197</v>
      </c>
      <c s="34" t="s">
        <v>603</v>
      </c>
      <c s="35" t="s">
        <v>52</v>
      </c>
      <c s="6" t="s">
        <v>604</v>
      </c>
      <c s="36" t="s">
        <v>133</v>
      </c>
      <c s="37">
        <v>0.1</v>
      </c>
      <c s="36">
        <v>0</v>
      </c>
      <c s="36">
        <f>ROUND(G195*H195,6)</f>
      </c>
      <c r="L195" s="38">
        <v>0</v>
      </c>
      <c s="32">
        <f>ROUND(ROUND(L195,2)*ROUND(G195,3),2)</f>
      </c>
      <c s="36" t="s">
        <v>86</v>
      </c>
      <c>
        <f>(M195*21)/100</f>
      </c>
      <c t="s">
        <v>27</v>
      </c>
    </row>
    <row r="196" spans="1:5" ht="12.75">
      <c r="A196" s="35" t="s">
        <v>56</v>
      </c>
      <c r="E196" s="39" t="s">
        <v>52</v>
      </c>
    </row>
    <row r="197" spans="1:5" ht="12.75">
      <c r="A197" s="35" t="s">
        <v>57</v>
      </c>
      <c r="E197" s="40" t="s">
        <v>344</v>
      </c>
    </row>
    <row r="198" spans="1:5" ht="12.75">
      <c r="A198" t="s">
        <v>58</v>
      </c>
      <c r="E198" s="39" t="s">
        <v>98</v>
      </c>
    </row>
    <row r="199" spans="1:16" ht="12.75">
      <c r="A199" t="s">
        <v>49</v>
      </c>
      <c s="34" t="s">
        <v>200</v>
      </c>
      <c s="34" t="s">
        <v>349</v>
      </c>
      <c s="35" t="s">
        <v>52</v>
      </c>
      <c s="6" t="s">
        <v>350</v>
      </c>
      <c s="36" t="s">
        <v>133</v>
      </c>
      <c s="37">
        <v>0.04</v>
      </c>
      <c s="36">
        <v>0</v>
      </c>
      <c s="36">
        <f>ROUND(G199*H199,6)</f>
      </c>
      <c r="L199" s="38">
        <v>0</v>
      </c>
      <c s="32">
        <f>ROUND(ROUND(L199,2)*ROUND(G199,3),2)</f>
      </c>
      <c s="36" t="s">
        <v>86</v>
      </c>
      <c>
        <f>(M199*21)/100</f>
      </c>
      <c t="s">
        <v>27</v>
      </c>
    </row>
    <row r="200" spans="1:5" ht="12.75">
      <c r="A200" s="35" t="s">
        <v>56</v>
      </c>
      <c r="E200" s="39" t="s">
        <v>52</v>
      </c>
    </row>
    <row r="201" spans="1:5" ht="12.75">
      <c r="A201" s="35" t="s">
        <v>57</v>
      </c>
      <c r="E201" s="40" t="s">
        <v>344</v>
      </c>
    </row>
    <row r="202" spans="1:5" ht="12.75">
      <c r="A202" t="s">
        <v>58</v>
      </c>
      <c r="E202" s="39" t="s">
        <v>98</v>
      </c>
    </row>
    <row r="203" spans="1:16" ht="12.75">
      <c r="A203" t="s">
        <v>49</v>
      </c>
      <c s="34" t="s">
        <v>203</v>
      </c>
      <c s="34" t="s">
        <v>605</v>
      </c>
      <c s="35" t="s">
        <v>52</v>
      </c>
      <c s="6" t="s">
        <v>606</v>
      </c>
      <c s="36" t="s">
        <v>94</v>
      </c>
      <c s="37">
        <v>20</v>
      </c>
      <c s="36">
        <v>0</v>
      </c>
      <c s="36">
        <f>ROUND(G203*H203,6)</f>
      </c>
      <c r="L203" s="38">
        <v>0</v>
      </c>
      <c s="32">
        <f>ROUND(ROUND(L203,2)*ROUND(G203,3),2)</f>
      </c>
      <c s="36" t="s">
        <v>86</v>
      </c>
      <c>
        <f>(M203*21)/100</f>
      </c>
      <c t="s">
        <v>27</v>
      </c>
    </row>
    <row r="204" spans="1:5" ht="12.75">
      <c r="A204" s="35" t="s">
        <v>56</v>
      </c>
      <c r="E204" s="39" t="s">
        <v>52</v>
      </c>
    </row>
    <row r="205" spans="1:5" ht="12.75">
      <c r="A205" s="35" t="s">
        <v>57</v>
      </c>
      <c r="E205" s="40" t="s">
        <v>344</v>
      </c>
    </row>
    <row r="206" spans="1:5" ht="12.75">
      <c r="A206" t="s">
        <v>58</v>
      </c>
      <c r="E206" s="39" t="s">
        <v>98</v>
      </c>
    </row>
    <row r="207" spans="1:16" ht="12.75">
      <c r="A207" t="s">
        <v>49</v>
      </c>
      <c s="34" t="s">
        <v>206</v>
      </c>
      <c s="34" t="s">
        <v>607</v>
      </c>
      <c s="35" t="s">
        <v>52</v>
      </c>
      <c s="6" t="s">
        <v>608</v>
      </c>
      <c s="36" t="s">
        <v>94</v>
      </c>
      <c s="37">
        <v>15</v>
      </c>
      <c s="36">
        <v>0</v>
      </c>
      <c s="36">
        <f>ROUND(G207*H207,6)</f>
      </c>
      <c r="L207" s="38">
        <v>0</v>
      </c>
      <c s="32">
        <f>ROUND(ROUND(L207,2)*ROUND(G207,3),2)</f>
      </c>
      <c s="36" t="s">
        <v>86</v>
      </c>
      <c>
        <f>(M207*21)/100</f>
      </c>
      <c t="s">
        <v>27</v>
      </c>
    </row>
    <row r="208" spans="1:5" ht="12.75">
      <c r="A208" s="35" t="s">
        <v>56</v>
      </c>
      <c r="E208" s="39" t="s">
        <v>52</v>
      </c>
    </row>
    <row r="209" spans="1:5" ht="12.75">
      <c r="A209" s="35" t="s">
        <v>57</v>
      </c>
      <c r="E209" s="40" t="s">
        <v>344</v>
      </c>
    </row>
    <row r="210" spans="1:5" ht="12.75">
      <c r="A210" t="s">
        <v>58</v>
      </c>
      <c r="E210" s="39" t="s">
        <v>98</v>
      </c>
    </row>
    <row r="211" spans="1:16" ht="12.75">
      <c r="A211" t="s">
        <v>49</v>
      </c>
      <c s="34" t="s">
        <v>209</v>
      </c>
      <c s="34" t="s">
        <v>560</v>
      </c>
      <c s="35" t="s">
        <v>52</v>
      </c>
      <c s="6" t="s">
        <v>561</v>
      </c>
      <c s="36" t="s">
        <v>94</v>
      </c>
      <c s="37">
        <v>10</v>
      </c>
      <c s="36">
        <v>0</v>
      </c>
      <c s="36">
        <f>ROUND(G211*H211,6)</f>
      </c>
      <c r="L211" s="38">
        <v>0</v>
      </c>
      <c s="32">
        <f>ROUND(ROUND(L211,2)*ROUND(G211,3),2)</f>
      </c>
      <c s="36" t="s">
        <v>86</v>
      </c>
      <c>
        <f>(M211*21)/100</f>
      </c>
      <c t="s">
        <v>27</v>
      </c>
    </row>
    <row r="212" spans="1:5" ht="12.75">
      <c r="A212" s="35" t="s">
        <v>56</v>
      </c>
      <c r="E212" s="39" t="s">
        <v>52</v>
      </c>
    </row>
    <row r="213" spans="1:5" ht="12.75">
      <c r="A213" s="35" t="s">
        <v>57</v>
      </c>
      <c r="E213" s="40" t="s">
        <v>344</v>
      </c>
    </row>
    <row r="214" spans="1:5" ht="12.75">
      <c r="A214" t="s">
        <v>58</v>
      </c>
      <c r="E214" s="39" t="s">
        <v>98</v>
      </c>
    </row>
    <row r="215" spans="1:16" ht="25.5">
      <c r="A215" t="s">
        <v>49</v>
      </c>
      <c s="34" t="s">
        <v>212</v>
      </c>
      <c s="34" t="s">
        <v>122</v>
      </c>
      <c s="35" t="s">
        <v>52</v>
      </c>
      <c s="6" t="s">
        <v>123</v>
      </c>
      <c s="36" t="s">
        <v>105</v>
      </c>
      <c s="37">
        <v>2</v>
      </c>
      <c s="36">
        <v>0</v>
      </c>
      <c s="36">
        <f>ROUND(G215*H215,6)</f>
      </c>
      <c r="L215" s="38">
        <v>0</v>
      </c>
      <c s="32">
        <f>ROUND(ROUND(L215,2)*ROUND(G215,3),2)</f>
      </c>
      <c s="36" t="s">
        <v>86</v>
      </c>
      <c>
        <f>(M215*21)/100</f>
      </c>
      <c t="s">
        <v>27</v>
      </c>
    </row>
    <row r="216" spans="1:5" ht="12.75">
      <c r="A216" s="35" t="s">
        <v>56</v>
      </c>
      <c r="E216" s="39" t="s">
        <v>52</v>
      </c>
    </row>
    <row r="217" spans="1:5" ht="12.75">
      <c r="A217" s="35" t="s">
        <v>57</v>
      </c>
      <c r="E217" s="40" t="s">
        <v>344</v>
      </c>
    </row>
    <row r="218" spans="1:5" ht="12.75">
      <c r="A218" t="s">
        <v>58</v>
      </c>
      <c r="E218" s="39" t="s">
        <v>98</v>
      </c>
    </row>
    <row r="219" spans="1:16" ht="25.5">
      <c r="A219" t="s">
        <v>49</v>
      </c>
      <c s="34" t="s">
        <v>215</v>
      </c>
      <c s="34" t="s">
        <v>609</v>
      </c>
      <c s="35" t="s">
        <v>52</v>
      </c>
      <c s="6" t="s">
        <v>610</v>
      </c>
      <c s="36" t="s">
        <v>94</v>
      </c>
      <c s="37">
        <v>5</v>
      </c>
      <c s="36">
        <v>0</v>
      </c>
      <c s="36">
        <f>ROUND(G219*H219,6)</f>
      </c>
      <c r="L219" s="38">
        <v>0</v>
      </c>
      <c s="32">
        <f>ROUND(ROUND(L219,2)*ROUND(G219,3),2)</f>
      </c>
      <c s="36" t="s">
        <v>86</v>
      </c>
      <c>
        <f>(M219*21)/100</f>
      </c>
      <c t="s">
        <v>27</v>
      </c>
    </row>
    <row r="220" spans="1:5" ht="12.75">
      <c r="A220" s="35" t="s">
        <v>56</v>
      </c>
      <c r="E220" s="39" t="s">
        <v>52</v>
      </c>
    </row>
    <row r="221" spans="1:5" ht="12.75">
      <c r="A221" s="35" t="s">
        <v>57</v>
      </c>
      <c r="E221" s="40" t="s">
        <v>344</v>
      </c>
    </row>
    <row r="222" spans="1:5" ht="12.75">
      <c r="A222" t="s">
        <v>58</v>
      </c>
      <c r="E222" s="39" t="s">
        <v>87</v>
      </c>
    </row>
    <row r="223" spans="1:16" ht="25.5">
      <c r="A223" t="s">
        <v>49</v>
      </c>
      <c s="34" t="s">
        <v>218</v>
      </c>
      <c s="34" t="s">
        <v>415</v>
      </c>
      <c s="35" t="s">
        <v>52</v>
      </c>
      <c s="6" t="s">
        <v>416</v>
      </c>
      <c s="36" t="s">
        <v>105</v>
      </c>
      <c s="37">
        <v>2</v>
      </c>
      <c s="36">
        <v>0</v>
      </c>
      <c s="36">
        <f>ROUND(G223*H223,6)</f>
      </c>
      <c r="L223" s="38">
        <v>0</v>
      </c>
      <c s="32">
        <f>ROUND(ROUND(L223,2)*ROUND(G223,3),2)</f>
      </c>
      <c s="36" t="s">
        <v>86</v>
      </c>
      <c>
        <f>(M223*21)/100</f>
      </c>
      <c t="s">
        <v>27</v>
      </c>
    </row>
    <row r="224" spans="1:5" ht="12.75">
      <c r="A224" s="35" t="s">
        <v>56</v>
      </c>
      <c r="E224" s="39" t="s">
        <v>52</v>
      </c>
    </row>
    <row r="225" spans="1:5" ht="12.75">
      <c r="A225" s="35" t="s">
        <v>57</v>
      </c>
      <c r="E225" s="40" t="s">
        <v>344</v>
      </c>
    </row>
    <row r="226" spans="1:5" ht="12.75">
      <c r="A226" t="s">
        <v>58</v>
      </c>
      <c r="E226" s="39" t="s">
        <v>87</v>
      </c>
    </row>
    <row r="227" spans="1:16" ht="12.75">
      <c r="A227" t="s">
        <v>49</v>
      </c>
      <c s="34" t="s">
        <v>221</v>
      </c>
      <c s="34" t="s">
        <v>549</v>
      </c>
      <c s="35" t="s">
        <v>52</v>
      </c>
      <c s="6" t="s">
        <v>550</v>
      </c>
      <c s="36" t="s">
        <v>105</v>
      </c>
      <c s="37">
        <v>1</v>
      </c>
      <c s="36">
        <v>0</v>
      </c>
      <c s="36">
        <f>ROUND(G227*H227,6)</f>
      </c>
      <c r="L227" s="38">
        <v>0</v>
      </c>
      <c s="32">
        <f>ROUND(ROUND(L227,2)*ROUND(G227,3),2)</f>
      </c>
      <c s="36" t="s">
        <v>86</v>
      </c>
      <c>
        <f>(M227*21)/100</f>
      </c>
      <c t="s">
        <v>27</v>
      </c>
    </row>
    <row r="228" spans="1:5" ht="12.75">
      <c r="A228" s="35" t="s">
        <v>56</v>
      </c>
      <c r="E228" s="39" t="s">
        <v>52</v>
      </c>
    </row>
    <row r="229" spans="1:5" ht="12.75">
      <c r="A229" s="35" t="s">
        <v>57</v>
      </c>
      <c r="E229" s="40" t="s">
        <v>344</v>
      </c>
    </row>
    <row r="230" spans="1:5" ht="12.75">
      <c r="A230" t="s">
        <v>58</v>
      </c>
      <c r="E230" s="39" t="s">
        <v>98</v>
      </c>
    </row>
    <row r="231" spans="1:16" ht="25.5">
      <c r="A231" t="s">
        <v>49</v>
      </c>
      <c s="34" t="s">
        <v>225</v>
      </c>
      <c s="34" t="s">
        <v>611</v>
      </c>
      <c s="35" t="s">
        <v>52</v>
      </c>
      <c s="6" t="s">
        <v>612</v>
      </c>
      <c s="36" t="s">
        <v>105</v>
      </c>
      <c s="37">
        <v>1</v>
      </c>
      <c s="36">
        <v>0</v>
      </c>
      <c s="36">
        <f>ROUND(G231*H231,6)</f>
      </c>
      <c r="L231" s="38">
        <v>0</v>
      </c>
      <c s="32">
        <f>ROUND(ROUND(L231,2)*ROUND(G231,3),2)</f>
      </c>
      <c s="36" t="s">
        <v>86</v>
      </c>
      <c>
        <f>(M231*21)/100</f>
      </c>
      <c t="s">
        <v>27</v>
      </c>
    </row>
    <row r="232" spans="1:5" ht="12.75">
      <c r="A232" s="35" t="s">
        <v>56</v>
      </c>
      <c r="E232" s="39" t="s">
        <v>52</v>
      </c>
    </row>
    <row r="233" spans="1:5" ht="12.75">
      <c r="A233" s="35" t="s">
        <v>57</v>
      </c>
      <c r="E233" s="40" t="s">
        <v>344</v>
      </c>
    </row>
    <row r="234" spans="1:5" ht="12.75">
      <c r="A234" t="s">
        <v>58</v>
      </c>
      <c r="E234" s="39" t="s">
        <v>98</v>
      </c>
    </row>
    <row r="235" spans="1:16" ht="12.75">
      <c r="A235" t="s">
        <v>49</v>
      </c>
      <c s="34" t="s">
        <v>228</v>
      </c>
      <c s="34" t="s">
        <v>613</v>
      </c>
      <c s="35" t="s">
        <v>52</v>
      </c>
      <c s="6" t="s">
        <v>614</v>
      </c>
      <c s="36" t="s">
        <v>105</v>
      </c>
      <c s="37">
        <v>1</v>
      </c>
      <c s="36">
        <v>0</v>
      </c>
      <c s="36">
        <f>ROUND(G235*H235,6)</f>
      </c>
      <c r="L235" s="38">
        <v>0</v>
      </c>
      <c s="32">
        <f>ROUND(ROUND(L235,2)*ROUND(G235,3),2)</f>
      </c>
      <c s="36" t="s">
        <v>86</v>
      </c>
      <c>
        <f>(M235*21)/100</f>
      </c>
      <c t="s">
        <v>27</v>
      </c>
    </row>
    <row r="236" spans="1:5" ht="12.75">
      <c r="A236" s="35" t="s">
        <v>56</v>
      </c>
      <c r="E236" s="39" t="s">
        <v>52</v>
      </c>
    </row>
    <row r="237" spans="1:5" ht="12.75">
      <c r="A237" s="35" t="s">
        <v>57</v>
      </c>
      <c r="E237" s="40" t="s">
        <v>344</v>
      </c>
    </row>
    <row r="238" spans="1:5" ht="12.75">
      <c r="A238" t="s">
        <v>58</v>
      </c>
      <c r="E238" s="39" t="s">
        <v>98</v>
      </c>
    </row>
    <row r="239" spans="1:16" ht="12.75">
      <c r="A239" t="s">
        <v>49</v>
      </c>
      <c s="34" t="s">
        <v>231</v>
      </c>
      <c s="34" t="s">
        <v>615</v>
      </c>
      <c s="35" t="s">
        <v>52</v>
      </c>
      <c s="6" t="s">
        <v>616</v>
      </c>
      <c s="36" t="s">
        <v>105</v>
      </c>
      <c s="37">
        <v>1</v>
      </c>
      <c s="36">
        <v>0</v>
      </c>
      <c s="36">
        <f>ROUND(G239*H239,6)</f>
      </c>
      <c r="L239" s="38">
        <v>0</v>
      </c>
      <c s="32">
        <f>ROUND(ROUND(L239,2)*ROUND(G239,3),2)</f>
      </c>
      <c s="36" t="s">
        <v>86</v>
      </c>
      <c>
        <f>(M239*21)/100</f>
      </c>
      <c t="s">
        <v>27</v>
      </c>
    </row>
    <row r="240" spans="1:5" ht="12.75">
      <c r="A240" s="35" t="s">
        <v>56</v>
      </c>
      <c r="E240" s="39" t="s">
        <v>52</v>
      </c>
    </row>
    <row r="241" spans="1:5" ht="12.75">
      <c r="A241" s="35" t="s">
        <v>57</v>
      </c>
      <c r="E241" s="40" t="s">
        <v>344</v>
      </c>
    </row>
    <row r="242" spans="1:5" ht="12.75">
      <c r="A242" t="s">
        <v>58</v>
      </c>
      <c r="E242" s="39" t="s">
        <v>98</v>
      </c>
    </row>
    <row r="243" spans="1:16" ht="25.5">
      <c r="A243" t="s">
        <v>49</v>
      </c>
      <c s="34" t="s">
        <v>234</v>
      </c>
      <c s="34" t="s">
        <v>617</v>
      </c>
      <c s="35" t="s">
        <v>52</v>
      </c>
      <c s="6" t="s">
        <v>618</v>
      </c>
      <c s="36" t="s">
        <v>105</v>
      </c>
      <c s="37">
        <v>1</v>
      </c>
      <c s="36">
        <v>0</v>
      </c>
      <c s="36">
        <f>ROUND(G243*H243,6)</f>
      </c>
      <c r="L243" s="38">
        <v>0</v>
      </c>
      <c s="32">
        <f>ROUND(ROUND(L243,2)*ROUND(G243,3),2)</f>
      </c>
      <c s="36" t="s">
        <v>86</v>
      </c>
      <c>
        <f>(M243*21)/100</f>
      </c>
      <c t="s">
        <v>27</v>
      </c>
    </row>
    <row r="244" spans="1:5" ht="12.75">
      <c r="A244" s="35" t="s">
        <v>56</v>
      </c>
      <c r="E244" s="39" t="s">
        <v>52</v>
      </c>
    </row>
    <row r="245" spans="1:5" ht="12.75">
      <c r="A245" s="35" t="s">
        <v>57</v>
      </c>
      <c r="E245" s="40" t="s">
        <v>344</v>
      </c>
    </row>
    <row r="246" spans="1:5" ht="12.75">
      <c r="A246" t="s">
        <v>58</v>
      </c>
      <c r="E246" s="39" t="s">
        <v>98</v>
      </c>
    </row>
    <row r="247" spans="1:13" ht="12.75">
      <c r="A247" t="s">
        <v>46</v>
      </c>
      <c r="C247" s="31" t="s">
        <v>26</v>
      </c>
      <c r="E247" s="33" t="s">
        <v>619</v>
      </c>
      <c r="J247" s="32">
        <f>0</f>
      </c>
      <c s="32">
        <f>0</f>
      </c>
      <c s="32">
        <f>0+L248+L252+L256+L260+L264+L268+L272+L276+L280+L284+L288+L292+L296+L300+L304+L308+L312+L316+L320+L324+L328+L332+L336+L340+L344+L348+L352+L356+L360+L364+L368+L372+L376+L380+L384+L388+L392+L396+L400+L404+L408+L412+L416+L420+L424+L428+L432+L436+L440+L444+L448+L452+L456+L460+L464+L468+L472+L476+L480+L484+L488+L492+L496+L500</f>
      </c>
      <c s="32">
        <f>0+M248+M252+M256+M260+M264+M268+M272+M276+M280+M284+M288+M292+M296+M300+M304+M308+M312+M316+M320+M324+M328+M332+M336+M340+M344+M348+M352+M356+M360+M364+M368+M372+M376+M380+M384+M388+M392+M396+M400+M404+M408+M412+M416+M420+M424+M428+M432+M436+M440+M444+M448+M452+M456+M460+M464+M468+M472+M476+M480+M484+M488+M492+M496+M500</f>
      </c>
    </row>
    <row r="248" spans="1:16" ht="12.75">
      <c r="A248" t="s">
        <v>49</v>
      </c>
      <c s="34" t="s">
        <v>237</v>
      </c>
      <c s="34" t="s">
        <v>620</v>
      </c>
      <c s="35" t="s">
        <v>52</v>
      </c>
      <c s="6" t="s">
        <v>621</v>
      </c>
      <c s="36" t="s">
        <v>105</v>
      </c>
      <c s="37">
        <v>1</v>
      </c>
      <c s="36">
        <v>0</v>
      </c>
      <c s="36">
        <f>ROUND(G248*H248,6)</f>
      </c>
      <c r="L248" s="38">
        <v>0</v>
      </c>
      <c s="32">
        <f>ROUND(ROUND(L248,2)*ROUND(G248,3),2)</f>
      </c>
      <c s="36" t="s">
        <v>55</v>
      </c>
      <c>
        <f>(M248*21)/100</f>
      </c>
      <c t="s">
        <v>27</v>
      </c>
    </row>
    <row r="249" spans="1:5" ht="12.75">
      <c r="A249" s="35" t="s">
        <v>56</v>
      </c>
      <c r="E249" s="39" t="s">
        <v>52</v>
      </c>
    </row>
    <row r="250" spans="1:5" ht="12.75">
      <c r="A250" s="35" t="s">
        <v>57</v>
      </c>
      <c r="E250" s="40" t="s">
        <v>344</v>
      </c>
    </row>
    <row r="251" spans="1:5" ht="178.5">
      <c r="A251" t="s">
        <v>58</v>
      </c>
      <c r="E251" s="39" t="s">
        <v>622</v>
      </c>
    </row>
    <row r="252" spans="1:16" ht="12.75">
      <c r="A252" t="s">
        <v>49</v>
      </c>
      <c s="34" t="s">
        <v>240</v>
      </c>
      <c s="34" t="s">
        <v>623</v>
      </c>
      <c s="35" t="s">
        <v>52</v>
      </c>
      <c s="6" t="s">
        <v>624</v>
      </c>
      <c s="36" t="s">
        <v>105</v>
      </c>
      <c s="37">
        <v>1</v>
      </c>
      <c s="36">
        <v>0</v>
      </c>
      <c s="36">
        <f>ROUND(G252*H252,6)</f>
      </c>
      <c r="L252" s="38">
        <v>0</v>
      </c>
      <c s="32">
        <f>ROUND(ROUND(L252,2)*ROUND(G252,3),2)</f>
      </c>
      <c s="36" t="s">
        <v>86</v>
      </c>
      <c>
        <f>(M252*21)/100</f>
      </c>
      <c t="s">
        <v>27</v>
      </c>
    </row>
    <row r="253" spans="1:5" ht="12.75">
      <c r="A253" s="35" t="s">
        <v>56</v>
      </c>
      <c r="E253" s="39" t="s">
        <v>52</v>
      </c>
    </row>
    <row r="254" spans="1:5" ht="12.75">
      <c r="A254" s="35" t="s">
        <v>57</v>
      </c>
      <c r="E254" s="40" t="s">
        <v>344</v>
      </c>
    </row>
    <row r="255" spans="1:5" ht="12.75">
      <c r="A255" t="s">
        <v>58</v>
      </c>
      <c r="E255" s="39" t="s">
        <v>87</v>
      </c>
    </row>
    <row r="256" spans="1:16" ht="12.75">
      <c r="A256" t="s">
        <v>49</v>
      </c>
      <c s="34" t="s">
        <v>243</v>
      </c>
      <c s="34" t="s">
        <v>625</v>
      </c>
      <c s="35" t="s">
        <v>52</v>
      </c>
      <c s="6" t="s">
        <v>626</v>
      </c>
      <c s="36" t="s">
        <v>105</v>
      </c>
      <c s="37">
        <v>1</v>
      </c>
      <c s="36">
        <v>0</v>
      </c>
      <c s="36">
        <f>ROUND(G256*H256,6)</f>
      </c>
      <c r="L256" s="38">
        <v>0</v>
      </c>
      <c s="32">
        <f>ROUND(ROUND(L256,2)*ROUND(G256,3),2)</f>
      </c>
      <c s="36" t="s">
        <v>86</v>
      </c>
      <c>
        <f>(M256*21)/100</f>
      </c>
      <c t="s">
        <v>27</v>
      </c>
    </row>
    <row r="257" spans="1:5" ht="12.75">
      <c r="A257" s="35" t="s">
        <v>56</v>
      </c>
      <c r="E257" s="39" t="s">
        <v>52</v>
      </c>
    </row>
    <row r="258" spans="1:5" ht="12.75">
      <c r="A258" s="35" t="s">
        <v>57</v>
      </c>
      <c r="E258" s="40" t="s">
        <v>344</v>
      </c>
    </row>
    <row r="259" spans="1:5" ht="12.75">
      <c r="A259" t="s">
        <v>58</v>
      </c>
      <c r="E259" s="39" t="s">
        <v>87</v>
      </c>
    </row>
    <row r="260" spans="1:16" ht="12.75">
      <c r="A260" t="s">
        <v>49</v>
      </c>
      <c s="34" t="s">
        <v>246</v>
      </c>
      <c s="34" t="s">
        <v>627</v>
      </c>
      <c s="35" t="s">
        <v>52</v>
      </c>
      <c s="6" t="s">
        <v>628</v>
      </c>
      <c s="36" t="s">
        <v>105</v>
      </c>
      <c s="37">
        <v>1</v>
      </c>
      <c s="36">
        <v>0</v>
      </c>
      <c s="36">
        <f>ROUND(G260*H260,6)</f>
      </c>
      <c r="L260" s="38">
        <v>0</v>
      </c>
      <c s="32">
        <f>ROUND(ROUND(L260,2)*ROUND(G260,3),2)</f>
      </c>
      <c s="36" t="s">
        <v>86</v>
      </c>
      <c>
        <f>(M260*21)/100</f>
      </c>
      <c t="s">
        <v>27</v>
      </c>
    </row>
    <row r="261" spans="1:5" ht="12.75">
      <c r="A261" s="35" t="s">
        <v>56</v>
      </c>
      <c r="E261" s="39" t="s">
        <v>52</v>
      </c>
    </row>
    <row r="262" spans="1:5" ht="12.75">
      <c r="A262" s="35" t="s">
        <v>57</v>
      </c>
      <c r="E262" s="40" t="s">
        <v>344</v>
      </c>
    </row>
    <row r="263" spans="1:5" ht="12.75">
      <c r="A263" t="s">
        <v>58</v>
      </c>
      <c r="E263" s="39" t="s">
        <v>87</v>
      </c>
    </row>
    <row r="264" spans="1:16" ht="12.75">
      <c r="A264" t="s">
        <v>49</v>
      </c>
      <c s="34" t="s">
        <v>249</v>
      </c>
      <c s="34" t="s">
        <v>629</v>
      </c>
      <c s="35" t="s">
        <v>52</v>
      </c>
      <c s="6" t="s">
        <v>630</v>
      </c>
      <c s="36" t="s">
        <v>105</v>
      </c>
      <c s="37">
        <v>3</v>
      </c>
      <c s="36">
        <v>0</v>
      </c>
      <c s="36">
        <f>ROUND(G264*H264,6)</f>
      </c>
      <c r="L264" s="38">
        <v>0</v>
      </c>
      <c s="32">
        <f>ROUND(ROUND(L264,2)*ROUND(G264,3),2)</f>
      </c>
      <c s="36" t="s">
        <v>86</v>
      </c>
      <c>
        <f>(M264*21)/100</f>
      </c>
      <c t="s">
        <v>27</v>
      </c>
    </row>
    <row r="265" spans="1:5" ht="12.75">
      <c r="A265" s="35" t="s">
        <v>56</v>
      </c>
      <c r="E265" s="39" t="s">
        <v>52</v>
      </c>
    </row>
    <row r="266" spans="1:5" ht="12.75">
      <c r="A266" s="35" t="s">
        <v>57</v>
      </c>
      <c r="E266" s="40" t="s">
        <v>344</v>
      </c>
    </row>
    <row r="267" spans="1:5" ht="12.75">
      <c r="A267" t="s">
        <v>58</v>
      </c>
      <c r="E267" s="39" t="s">
        <v>87</v>
      </c>
    </row>
    <row r="268" spans="1:16" ht="12.75">
      <c r="A268" t="s">
        <v>49</v>
      </c>
      <c s="34" t="s">
        <v>252</v>
      </c>
      <c s="34" t="s">
        <v>631</v>
      </c>
      <c s="35" t="s">
        <v>52</v>
      </c>
      <c s="6" t="s">
        <v>632</v>
      </c>
      <c s="36" t="s">
        <v>105</v>
      </c>
      <c s="37">
        <v>10</v>
      </c>
      <c s="36">
        <v>0</v>
      </c>
      <c s="36">
        <f>ROUND(G268*H268,6)</f>
      </c>
      <c r="L268" s="38">
        <v>0</v>
      </c>
      <c s="32">
        <f>ROUND(ROUND(L268,2)*ROUND(G268,3),2)</f>
      </c>
      <c s="36" t="s">
        <v>86</v>
      </c>
      <c>
        <f>(M268*21)/100</f>
      </c>
      <c t="s">
        <v>27</v>
      </c>
    </row>
    <row r="269" spans="1:5" ht="12.75">
      <c r="A269" s="35" t="s">
        <v>56</v>
      </c>
      <c r="E269" s="39" t="s">
        <v>52</v>
      </c>
    </row>
    <row r="270" spans="1:5" ht="12.75">
      <c r="A270" s="35" t="s">
        <v>57</v>
      </c>
      <c r="E270" s="40" t="s">
        <v>344</v>
      </c>
    </row>
    <row r="271" spans="1:5" ht="12.75">
      <c r="A271" t="s">
        <v>58</v>
      </c>
      <c r="E271" s="39" t="s">
        <v>87</v>
      </c>
    </row>
    <row r="272" spans="1:16" ht="12.75">
      <c r="A272" t="s">
        <v>49</v>
      </c>
      <c s="34" t="s">
        <v>255</v>
      </c>
      <c s="34" t="s">
        <v>633</v>
      </c>
      <c s="35" t="s">
        <v>52</v>
      </c>
      <c s="6" t="s">
        <v>634</v>
      </c>
      <c s="36" t="s">
        <v>105</v>
      </c>
      <c s="37">
        <v>3</v>
      </c>
      <c s="36">
        <v>0</v>
      </c>
      <c s="36">
        <f>ROUND(G272*H272,6)</f>
      </c>
      <c r="L272" s="38">
        <v>0</v>
      </c>
      <c s="32">
        <f>ROUND(ROUND(L272,2)*ROUND(G272,3),2)</f>
      </c>
      <c s="36" t="s">
        <v>55</v>
      </c>
      <c>
        <f>(M272*21)/100</f>
      </c>
      <c t="s">
        <v>27</v>
      </c>
    </row>
    <row r="273" spans="1:5" ht="12.75">
      <c r="A273" s="35" t="s">
        <v>56</v>
      </c>
      <c r="E273" s="39" t="s">
        <v>52</v>
      </c>
    </row>
    <row r="274" spans="1:5" ht="12.75">
      <c r="A274" s="35" t="s">
        <v>57</v>
      </c>
      <c r="E274" s="40" t="s">
        <v>344</v>
      </c>
    </row>
    <row r="275" spans="1:5" ht="140.25">
      <c r="A275" t="s">
        <v>58</v>
      </c>
      <c r="E275" s="39" t="s">
        <v>635</v>
      </c>
    </row>
    <row r="276" spans="1:16" ht="12.75">
      <c r="A276" t="s">
        <v>49</v>
      </c>
      <c s="34" t="s">
        <v>258</v>
      </c>
      <c s="34" t="s">
        <v>636</v>
      </c>
      <c s="35" t="s">
        <v>52</v>
      </c>
      <c s="6" t="s">
        <v>637</v>
      </c>
      <c s="36" t="s">
        <v>105</v>
      </c>
      <c s="37">
        <v>3</v>
      </c>
      <c s="36">
        <v>0</v>
      </c>
      <c s="36">
        <f>ROUND(G276*H276,6)</f>
      </c>
      <c r="L276" s="38">
        <v>0</v>
      </c>
      <c s="32">
        <f>ROUND(ROUND(L276,2)*ROUND(G276,3),2)</f>
      </c>
      <c s="36" t="s">
        <v>55</v>
      </c>
      <c>
        <f>(M276*21)/100</f>
      </c>
      <c t="s">
        <v>27</v>
      </c>
    </row>
    <row r="277" spans="1:5" ht="12.75">
      <c r="A277" s="35" t="s">
        <v>56</v>
      </c>
      <c r="E277" s="39" t="s">
        <v>52</v>
      </c>
    </row>
    <row r="278" spans="1:5" ht="12.75">
      <c r="A278" s="35" t="s">
        <v>57</v>
      </c>
      <c r="E278" s="40" t="s">
        <v>344</v>
      </c>
    </row>
    <row r="279" spans="1:5" ht="140.25">
      <c r="A279" t="s">
        <v>58</v>
      </c>
      <c r="E279" s="39" t="s">
        <v>635</v>
      </c>
    </row>
    <row r="280" spans="1:16" ht="12.75">
      <c r="A280" t="s">
        <v>49</v>
      </c>
      <c s="34" t="s">
        <v>261</v>
      </c>
      <c s="34" t="s">
        <v>638</v>
      </c>
      <c s="35" t="s">
        <v>52</v>
      </c>
      <c s="6" t="s">
        <v>639</v>
      </c>
      <c s="36" t="s">
        <v>105</v>
      </c>
      <c s="37">
        <v>2</v>
      </c>
      <c s="36">
        <v>0</v>
      </c>
      <c s="36">
        <f>ROUND(G280*H280,6)</f>
      </c>
      <c r="L280" s="38">
        <v>0</v>
      </c>
      <c s="32">
        <f>ROUND(ROUND(L280,2)*ROUND(G280,3),2)</f>
      </c>
      <c s="36" t="s">
        <v>55</v>
      </c>
      <c>
        <f>(M280*21)/100</f>
      </c>
      <c t="s">
        <v>27</v>
      </c>
    </row>
    <row r="281" spans="1:5" ht="12.75">
      <c r="A281" s="35" t="s">
        <v>56</v>
      </c>
      <c r="E281" s="39" t="s">
        <v>52</v>
      </c>
    </row>
    <row r="282" spans="1:5" ht="12.75">
      <c r="A282" s="35" t="s">
        <v>57</v>
      </c>
      <c r="E282" s="40" t="s">
        <v>344</v>
      </c>
    </row>
    <row r="283" spans="1:5" ht="12.75">
      <c r="A283" t="s">
        <v>58</v>
      </c>
      <c r="E283" s="39" t="s">
        <v>52</v>
      </c>
    </row>
    <row r="284" spans="1:16" ht="12.75">
      <c r="A284" t="s">
        <v>49</v>
      </c>
      <c s="34" t="s">
        <v>264</v>
      </c>
      <c s="34" t="s">
        <v>640</v>
      </c>
      <c s="35" t="s">
        <v>52</v>
      </c>
      <c s="6" t="s">
        <v>641</v>
      </c>
      <c s="36" t="s">
        <v>105</v>
      </c>
      <c s="37">
        <v>1</v>
      </c>
      <c s="36">
        <v>0</v>
      </c>
      <c s="36">
        <f>ROUND(G284*H284,6)</f>
      </c>
      <c r="L284" s="38">
        <v>0</v>
      </c>
      <c s="32">
        <f>ROUND(ROUND(L284,2)*ROUND(G284,3),2)</f>
      </c>
      <c s="36" t="s">
        <v>515</v>
      </c>
      <c>
        <f>(M284*21)/100</f>
      </c>
      <c t="s">
        <v>27</v>
      </c>
    </row>
    <row r="285" spans="1:5" ht="12.75">
      <c r="A285" s="35" t="s">
        <v>56</v>
      </c>
      <c r="E285" s="39" t="s">
        <v>52</v>
      </c>
    </row>
    <row r="286" spans="1:5" ht="12.75">
      <c r="A286" s="35" t="s">
        <v>57</v>
      </c>
      <c r="E286" s="40" t="s">
        <v>344</v>
      </c>
    </row>
    <row r="287" spans="1:5" ht="153">
      <c r="A287" t="s">
        <v>58</v>
      </c>
      <c r="E287" s="39" t="s">
        <v>642</v>
      </c>
    </row>
    <row r="288" spans="1:16" ht="12.75">
      <c r="A288" t="s">
        <v>49</v>
      </c>
      <c s="34" t="s">
        <v>267</v>
      </c>
      <c s="34" t="s">
        <v>643</v>
      </c>
      <c s="35" t="s">
        <v>52</v>
      </c>
      <c s="6" t="s">
        <v>644</v>
      </c>
      <c s="36" t="s">
        <v>105</v>
      </c>
      <c s="37">
        <v>1</v>
      </c>
      <c s="36">
        <v>0</v>
      </c>
      <c s="36">
        <f>ROUND(G288*H288,6)</f>
      </c>
      <c r="L288" s="38">
        <v>0</v>
      </c>
      <c s="32">
        <f>ROUND(ROUND(L288,2)*ROUND(G288,3),2)</f>
      </c>
      <c s="36" t="s">
        <v>515</v>
      </c>
      <c>
        <f>(M288*21)/100</f>
      </c>
      <c t="s">
        <v>27</v>
      </c>
    </row>
    <row r="289" spans="1:5" ht="12.75">
      <c r="A289" s="35" t="s">
        <v>56</v>
      </c>
      <c r="E289" s="39" t="s">
        <v>52</v>
      </c>
    </row>
    <row r="290" spans="1:5" ht="12.75">
      <c r="A290" s="35" t="s">
        <v>57</v>
      </c>
      <c r="E290" s="40" t="s">
        <v>344</v>
      </c>
    </row>
    <row r="291" spans="1:5" ht="153">
      <c r="A291" t="s">
        <v>58</v>
      </c>
      <c r="E291" s="39" t="s">
        <v>645</v>
      </c>
    </row>
    <row r="292" spans="1:16" ht="12.75">
      <c r="A292" t="s">
        <v>49</v>
      </c>
      <c s="34" t="s">
        <v>270</v>
      </c>
      <c s="34" t="s">
        <v>646</v>
      </c>
      <c s="35" t="s">
        <v>52</v>
      </c>
      <c s="6" t="s">
        <v>647</v>
      </c>
      <c s="36" t="s">
        <v>105</v>
      </c>
      <c s="37">
        <v>1</v>
      </c>
      <c s="36">
        <v>0</v>
      </c>
      <c s="36">
        <f>ROUND(G292*H292,6)</f>
      </c>
      <c r="L292" s="38">
        <v>0</v>
      </c>
      <c s="32">
        <f>ROUND(ROUND(L292,2)*ROUND(G292,3),2)</f>
      </c>
      <c s="36" t="s">
        <v>515</v>
      </c>
      <c>
        <f>(M292*21)/100</f>
      </c>
      <c t="s">
        <v>27</v>
      </c>
    </row>
    <row r="293" spans="1:5" ht="12.75">
      <c r="A293" s="35" t="s">
        <v>56</v>
      </c>
      <c r="E293" s="39" t="s">
        <v>52</v>
      </c>
    </row>
    <row r="294" spans="1:5" ht="12.75">
      <c r="A294" s="35" t="s">
        <v>57</v>
      </c>
      <c r="E294" s="40" t="s">
        <v>344</v>
      </c>
    </row>
    <row r="295" spans="1:5" ht="140.25">
      <c r="A295" t="s">
        <v>58</v>
      </c>
      <c r="E295" s="39" t="s">
        <v>648</v>
      </c>
    </row>
    <row r="296" spans="1:16" ht="12.75">
      <c r="A296" t="s">
        <v>49</v>
      </c>
      <c s="34" t="s">
        <v>273</v>
      </c>
      <c s="34" t="s">
        <v>649</v>
      </c>
      <c s="35" t="s">
        <v>52</v>
      </c>
      <c s="6" t="s">
        <v>650</v>
      </c>
      <c s="36" t="s">
        <v>105</v>
      </c>
      <c s="37">
        <v>1</v>
      </c>
      <c s="36">
        <v>0</v>
      </c>
      <c s="36">
        <f>ROUND(G296*H296,6)</f>
      </c>
      <c r="L296" s="38">
        <v>0</v>
      </c>
      <c s="32">
        <f>ROUND(ROUND(L296,2)*ROUND(G296,3),2)</f>
      </c>
      <c s="36" t="s">
        <v>515</v>
      </c>
      <c>
        <f>(M296*21)/100</f>
      </c>
      <c t="s">
        <v>27</v>
      </c>
    </row>
    <row r="297" spans="1:5" ht="12.75">
      <c r="A297" s="35" t="s">
        <v>56</v>
      </c>
      <c r="E297" s="39" t="s">
        <v>52</v>
      </c>
    </row>
    <row r="298" spans="1:5" ht="12.75">
      <c r="A298" s="35" t="s">
        <v>57</v>
      </c>
      <c r="E298" s="40" t="s">
        <v>344</v>
      </c>
    </row>
    <row r="299" spans="1:5" ht="153">
      <c r="A299" t="s">
        <v>58</v>
      </c>
      <c r="E299" s="39" t="s">
        <v>651</v>
      </c>
    </row>
    <row r="300" spans="1:16" ht="12.75">
      <c r="A300" t="s">
        <v>49</v>
      </c>
      <c s="34" t="s">
        <v>276</v>
      </c>
      <c s="34" t="s">
        <v>652</v>
      </c>
      <c s="35" t="s">
        <v>52</v>
      </c>
      <c s="6" t="s">
        <v>653</v>
      </c>
      <c s="36" t="s">
        <v>105</v>
      </c>
      <c s="37">
        <v>1</v>
      </c>
      <c s="36">
        <v>0</v>
      </c>
      <c s="36">
        <f>ROUND(G300*H300,6)</f>
      </c>
      <c r="L300" s="38">
        <v>0</v>
      </c>
      <c s="32">
        <f>ROUND(ROUND(L300,2)*ROUND(G300,3),2)</f>
      </c>
      <c s="36" t="s">
        <v>515</v>
      </c>
      <c>
        <f>(M300*21)/100</f>
      </c>
      <c t="s">
        <v>27</v>
      </c>
    </row>
    <row r="301" spans="1:5" ht="12.75">
      <c r="A301" s="35" t="s">
        <v>56</v>
      </c>
      <c r="E301" s="39" t="s">
        <v>52</v>
      </c>
    </row>
    <row r="302" spans="1:5" ht="12.75">
      <c r="A302" s="35" t="s">
        <v>57</v>
      </c>
      <c r="E302" s="40" t="s">
        <v>344</v>
      </c>
    </row>
    <row r="303" spans="1:5" ht="153">
      <c r="A303" t="s">
        <v>58</v>
      </c>
      <c r="E303" s="39" t="s">
        <v>654</v>
      </c>
    </row>
    <row r="304" spans="1:16" ht="12.75">
      <c r="A304" t="s">
        <v>49</v>
      </c>
      <c s="34" t="s">
        <v>279</v>
      </c>
      <c s="34" t="s">
        <v>655</v>
      </c>
      <c s="35" t="s">
        <v>52</v>
      </c>
      <c s="6" t="s">
        <v>656</v>
      </c>
      <c s="36" t="s">
        <v>105</v>
      </c>
      <c s="37">
        <v>1</v>
      </c>
      <c s="36">
        <v>0</v>
      </c>
      <c s="36">
        <f>ROUND(G304*H304,6)</f>
      </c>
      <c r="L304" s="38">
        <v>0</v>
      </c>
      <c s="32">
        <f>ROUND(ROUND(L304,2)*ROUND(G304,3),2)</f>
      </c>
      <c s="36" t="s">
        <v>515</v>
      </c>
      <c>
        <f>(M304*21)/100</f>
      </c>
      <c t="s">
        <v>27</v>
      </c>
    </row>
    <row r="305" spans="1:5" ht="12.75">
      <c r="A305" s="35" t="s">
        <v>56</v>
      </c>
      <c r="E305" s="39" t="s">
        <v>52</v>
      </c>
    </row>
    <row r="306" spans="1:5" ht="12.75">
      <c r="A306" s="35" t="s">
        <v>57</v>
      </c>
      <c r="E306" s="40" t="s">
        <v>344</v>
      </c>
    </row>
    <row r="307" spans="1:5" ht="102">
      <c r="A307" t="s">
        <v>58</v>
      </c>
      <c r="E307" s="39" t="s">
        <v>657</v>
      </c>
    </row>
    <row r="308" spans="1:16" ht="12.75">
      <c r="A308" t="s">
        <v>49</v>
      </c>
      <c s="34" t="s">
        <v>282</v>
      </c>
      <c s="34" t="s">
        <v>658</v>
      </c>
      <c s="35" t="s">
        <v>52</v>
      </c>
      <c s="6" t="s">
        <v>659</v>
      </c>
      <c s="36" t="s">
        <v>105</v>
      </c>
      <c s="37">
        <v>2</v>
      </c>
      <c s="36">
        <v>0</v>
      </c>
      <c s="36">
        <f>ROUND(G308*H308,6)</f>
      </c>
      <c r="L308" s="38">
        <v>0</v>
      </c>
      <c s="32">
        <f>ROUND(ROUND(L308,2)*ROUND(G308,3),2)</f>
      </c>
      <c s="36" t="s">
        <v>515</v>
      </c>
      <c>
        <f>(M308*21)/100</f>
      </c>
      <c t="s">
        <v>27</v>
      </c>
    </row>
    <row r="309" spans="1:5" ht="12.75">
      <c r="A309" s="35" t="s">
        <v>56</v>
      </c>
      <c r="E309" s="39" t="s">
        <v>52</v>
      </c>
    </row>
    <row r="310" spans="1:5" ht="12.75">
      <c r="A310" s="35" t="s">
        <v>57</v>
      </c>
      <c r="E310" s="40" t="s">
        <v>344</v>
      </c>
    </row>
    <row r="311" spans="1:5" ht="114.75">
      <c r="A311" t="s">
        <v>58</v>
      </c>
      <c r="E311" s="39" t="s">
        <v>660</v>
      </c>
    </row>
    <row r="312" spans="1:16" ht="12.75">
      <c r="A312" t="s">
        <v>49</v>
      </c>
      <c s="34" t="s">
        <v>285</v>
      </c>
      <c s="34" t="s">
        <v>661</v>
      </c>
      <c s="35" t="s">
        <v>52</v>
      </c>
      <c s="6" t="s">
        <v>662</v>
      </c>
      <c s="36" t="s">
        <v>105</v>
      </c>
      <c s="37">
        <v>2</v>
      </c>
      <c s="36">
        <v>0</v>
      </c>
      <c s="36">
        <f>ROUND(G312*H312,6)</f>
      </c>
      <c r="L312" s="38">
        <v>0</v>
      </c>
      <c s="32">
        <f>ROUND(ROUND(L312,2)*ROUND(G312,3),2)</f>
      </c>
      <c s="36" t="s">
        <v>515</v>
      </c>
      <c>
        <f>(M312*21)/100</f>
      </c>
      <c t="s">
        <v>27</v>
      </c>
    </row>
    <row r="313" spans="1:5" ht="12.75">
      <c r="A313" s="35" t="s">
        <v>56</v>
      </c>
      <c r="E313" s="39" t="s">
        <v>52</v>
      </c>
    </row>
    <row r="314" spans="1:5" ht="12.75">
      <c r="A314" s="35" t="s">
        <v>57</v>
      </c>
      <c r="E314" s="40" t="s">
        <v>344</v>
      </c>
    </row>
    <row r="315" spans="1:5" ht="114.75">
      <c r="A315" t="s">
        <v>58</v>
      </c>
      <c r="E315" s="39" t="s">
        <v>663</v>
      </c>
    </row>
    <row r="316" spans="1:16" ht="12.75">
      <c r="A316" t="s">
        <v>49</v>
      </c>
      <c s="34" t="s">
        <v>288</v>
      </c>
      <c s="34" t="s">
        <v>664</v>
      </c>
      <c s="35" t="s">
        <v>52</v>
      </c>
      <c s="6" t="s">
        <v>665</v>
      </c>
      <c s="36" t="s">
        <v>105</v>
      </c>
      <c s="37">
        <v>2</v>
      </c>
      <c s="36">
        <v>0</v>
      </c>
      <c s="36">
        <f>ROUND(G316*H316,6)</f>
      </c>
      <c r="L316" s="38">
        <v>0</v>
      </c>
      <c s="32">
        <f>ROUND(ROUND(L316,2)*ROUND(G316,3),2)</f>
      </c>
      <c s="36" t="s">
        <v>515</v>
      </c>
      <c>
        <f>(M316*21)/100</f>
      </c>
      <c t="s">
        <v>27</v>
      </c>
    </row>
    <row r="317" spans="1:5" ht="12.75">
      <c r="A317" s="35" t="s">
        <v>56</v>
      </c>
      <c r="E317" s="39" t="s">
        <v>52</v>
      </c>
    </row>
    <row r="318" spans="1:5" ht="12.75">
      <c r="A318" s="35" t="s">
        <v>57</v>
      </c>
      <c r="E318" s="40" t="s">
        <v>344</v>
      </c>
    </row>
    <row r="319" spans="1:5" ht="114.75">
      <c r="A319" t="s">
        <v>58</v>
      </c>
      <c r="E319" s="39" t="s">
        <v>666</v>
      </c>
    </row>
    <row r="320" spans="1:16" ht="12.75">
      <c r="A320" t="s">
        <v>49</v>
      </c>
      <c s="34" t="s">
        <v>291</v>
      </c>
      <c s="34" t="s">
        <v>667</v>
      </c>
      <c s="35" t="s">
        <v>52</v>
      </c>
      <c s="6" t="s">
        <v>668</v>
      </c>
      <c s="36" t="s">
        <v>105</v>
      </c>
      <c s="37">
        <v>2</v>
      </c>
      <c s="36">
        <v>0</v>
      </c>
      <c s="36">
        <f>ROUND(G320*H320,6)</f>
      </c>
      <c r="L320" s="38">
        <v>0</v>
      </c>
      <c s="32">
        <f>ROUND(ROUND(L320,2)*ROUND(G320,3),2)</f>
      </c>
      <c s="36" t="s">
        <v>515</v>
      </c>
      <c>
        <f>(M320*21)/100</f>
      </c>
      <c t="s">
        <v>27</v>
      </c>
    </row>
    <row r="321" spans="1:5" ht="12.75">
      <c r="A321" s="35" t="s">
        <v>56</v>
      </c>
      <c r="E321" s="39" t="s">
        <v>52</v>
      </c>
    </row>
    <row r="322" spans="1:5" ht="12.75">
      <c r="A322" s="35" t="s">
        <v>57</v>
      </c>
      <c r="E322" s="40" t="s">
        <v>344</v>
      </c>
    </row>
    <row r="323" spans="1:5" ht="76.5">
      <c r="A323" t="s">
        <v>58</v>
      </c>
      <c r="E323" s="39" t="s">
        <v>669</v>
      </c>
    </row>
    <row r="324" spans="1:16" ht="12.75">
      <c r="A324" t="s">
        <v>49</v>
      </c>
      <c s="34" t="s">
        <v>294</v>
      </c>
      <c s="34" t="s">
        <v>670</v>
      </c>
      <c s="35" t="s">
        <v>52</v>
      </c>
      <c s="6" t="s">
        <v>671</v>
      </c>
      <c s="36" t="s">
        <v>105</v>
      </c>
      <c s="37">
        <v>5</v>
      </c>
      <c s="36">
        <v>0</v>
      </c>
      <c s="36">
        <f>ROUND(G324*H324,6)</f>
      </c>
      <c r="L324" s="38">
        <v>0</v>
      </c>
      <c s="32">
        <f>ROUND(ROUND(L324,2)*ROUND(G324,3),2)</f>
      </c>
      <c s="36" t="s">
        <v>515</v>
      </c>
      <c>
        <f>(M324*21)/100</f>
      </c>
      <c t="s">
        <v>27</v>
      </c>
    </row>
    <row r="325" spans="1:5" ht="12.75">
      <c r="A325" s="35" t="s">
        <v>56</v>
      </c>
      <c r="E325" s="39" t="s">
        <v>52</v>
      </c>
    </row>
    <row r="326" spans="1:5" ht="12.75">
      <c r="A326" s="35" t="s">
        <v>57</v>
      </c>
      <c r="E326" s="40" t="s">
        <v>344</v>
      </c>
    </row>
    <row r="327" spans="1:5" ht="127.5">
      <c r="A327" t="s">
        <v>58</v>
      </c>
      <c r="E327" s="39" t="s">
        <v>672</v>
      </c>
    </row>
    <row r="328" spans="1:16" ht="12.75">
      <c r="A328" t="s">
        <v>49</v>
      </c>
      <c s="34" t="s">
        <v>297</v>
      </c>
      <c s="34" t="s">
        <v>673</v>
      </c>
      <c s="35" t="s">
        <v>52</v>
      </c>
      <c s="6" t="s">
        <v>674</v>
      </c>
      <c s="36" t="s">
        <v>105</v>
      </c>
      <c s="37">
        <v>10</v>
      </c>
      <c s="36">
        <v>0</v>
      </c>
      <c s="36">
        <f>ROUND(G328*H328,6)</f>
      </c>
      <c r="L328" s="38">
        <v>0</v>
      </c>
      <c s="32">
        <f>ROUND(ROUND(L328,2)*ROUND(G328,3),2)</f>
      </c>
      <c s="36" t="s">
        <v>515</v>
      </c>
      <c>
        <f>(M328*21)/100</f>
      </c>
      <c t="s">
        <v>27</v>
      </c>
    </row>
    <row r="329" spans="1:5" ht="12.75">
      <c r="A329" s="35" t="s">
        <v>56</v>
      </c>
      <c r="E329" s="39" t="s">
        <v>52</v>
      </c>
    </row>
    <row r="330" spans="1:5" ht="12.75">
      <c r="A330" s="35" t="s">
        <v>57</v>
      </c>
      <c r="E330" s="40" t="s">
        <v>344</v>
      </c>
    </row>
    <row r="331" spans="1:5" ht="127.5">
      <c r="A331" t="s">
        <v>58</v>
      </c>
      <c r="E331" s="39" t="s">
        <v>675</v>
      </c>
    </row>
    <row r="332" spans="1:16" ht="12.75">
      <c r="A332" t="s">
        <v>49</v>
      </c>
      <c s="34" t="s">
        <v>300</v>
      </c>
      <c s="34" t="s">
        <v>676</v>
      </c>
      <c s="35" t="s">
        <v>52</v>
      </c>
      <c s="6" t="s">
        <v>662</v>
      </c>
      <c s="36" t="s">
        <v>105</v>
      </c>
      <c s="37">
        <v>2</v>
      </c>
      <c s="36">
        <v>0</v>
      </c>
      <c s="36">
        <f>ROUND(G332*H332,6)</f>
      </c>
      <c r="L332" s="38">
        <v>0</v>
      </c>
      <c s="32">
        <f>ROUND(ROUND(L332,2)*ROUND(G332,3),2)</f>
      </c>
      <c s="36" t="s">
        <v>515</v>
      </c>
      <c>
        <f>(M332*21)/100</f>
      </c>
      <c t="s">
        <v>27</v>
      </c>
    </row>
    <row r="333" spans="1:5" ht="12.75">
      <c r="A333" s="35" t="s">
        <v>56</v>
      </c>
      <c r="E333" s="39" t="s">
        <v>52</v>
      </c>
    </row>
    <row r="334" spans="1:5" ht="12.75">
      <c r="A334" s="35" t="s">
        <v>57</v>
      </c>
      <c r="E334" s="40" t="s">
        <v>344</v>
      </c>
    </row>
    <row r="335" spans="1:5" ht="127.5">
      <c r="A335" t="s">
        <v>58</v>
      </c>
      <c r="E335" s="39" t="s">
        <v>677</v>
      </c>
    </row>
    <row r="336" spans="1:16" ht="12.75">
      <c r="A336" t="s">
        <v>49</v>
      </c>
      <c s="34" t="s">
        <v>303</v>
      </c>
      <c s="34" t="s">
        <v>678</v>
      </c>
      <c s="35" t="s">
        <v>52</v>
      </c>
      <c s="6" t="s">
        <v>679</v>
      </c>
      <c s="36" t="s">
        <v>306</v>
      </c>
      <c s="37">
        <v>24</v>
      </c>
      <c s="36">
        <v>0</v>
      </c>
      <c s="36">
        <f>ROUND(G336*H336,6)</f>
      </c>
      <c r="L336" s="38">
        <v>0</v>
      </c>
      <c s="32">
        <f>ROUND(ROUND(L336,2)*ROUND(G336,3),2)</f>
      </c>
      <c s="36" t="s">
        <v>515</v>
      </c>
      <c>
        <f>(M336*21)/100</f>
      </c>
      <c t="s">
        <v>27</v>
      </c>
    </row>
    <row r="337" spans="1:5" ht="12.75">
      <c r="A337" s="35" t="s">
        <v>56</v>
      </c>
      <c r="E337" s="39" t="s">
        <v>52</v>
      </c>
    </row>
    <row r="338" spans="1:5" ht="12.75">
      <c r="A338" s="35" t="s">
        <v>57</v>
      </c>
      <c r="E338" s="40" t="s">
        <v>344</v>
      </c>
    </row>
    <row r="339" spans="1:5" ht="102">
      <c r="A339" t="s">
        <v>58</v>
      </c>
      <c r="E339" s="39" t="s">
        <v>680</v>
      </c>
    </row>
    <row r="340" spans="1:16" ht="25.5">
      <c r="A340" t="s">
        <v>49</v>
      </c>
      <c s="34" t="s">
        <v>307</v>
      </c>
      <c s="34" t="s">
        <v>617</v>
      </c>
      <c s="35" t="s">
        <v>52</v>
      </c>
      <c s="6" t="s">
        <v>618</v>
      </c>
      <c s="36" t="s">
        <v>105</v>
      </c>
      <c s="37">
        <v>8</v>
      </c>
      <c s="36">
        <v>0</v>
      </c>
      <c s="36">
        <f>ROUND(G340*H340,6)</f>
      </c>
      <c r="L340" s="38">
        <v>0</v>
      </c>
      <c s="32">
        <f>ROUND(ROUND(L340,2)*ROUND(G340,3),2)</f>
      </c>
      <c s="36" t="s">
        <v>86</v>
      </c>
      <c>
        <f>(M340*21)/100</f>
      </c>
      <c t="s">
        <v>27</v>
      </c>
    </row>
    <row r="341" spans="1:5" ht="12.75">
      <c r="A341" s="35" t="s">
        <v>56</v>
      </c>
      <c r="E341" s="39" t="s">
        <v>52</v>
      </c>
    </row>
    <row r="342" spans="1:5" ht="12.75">
      <c r="A342" s="35" t="s">
        <v>57</v>
      </c>
      <c r="E342" s="40" t="s">
        <v>344</v>
      </c>
    </row>
    <row r="343" spans="1:5" ht="12.75">
      <c r="A343" t="s">
        <v>58</v>
      </c>
      <c r="E343" s="39" t="s">
        <v>87</v>
      </c>
    </row>
    <row r="344" spans="1:16" ht="12.75">
      <c r="A344" t="s">
        <v>49</v>
      </c>
      <c s="34" t="s">
        <v>310</v>
      </c>
      <c s="34" t="s">
        <v>681</v>
      </c>
      <c s="35" t="s">
        <v>52</v>
      </c>
      <c s="6" t="s">
        <v>682</v>
      </c>
      <c s="36" t="s">
        <v>105</v>
      </c>
      <c s="37">
        <v>1</v>
      </c>
      <c s="36">
        <v>0</v>
      </c>
      <c s="36">
        <f>ROUND(G344*H344,6)</f>
      </c>
      <c r="L344" s="38">
        <v>0</v>
      </c>
      <c s="32">
        <f>ROUND(ROUND(L344,2)*ROUND(G344,3),2)</f>
      </c>
      <c s="36" t="s">
        <v>456</v>
      </c>
      <c>
        <f>(M344*21)/100</f>
      </c>
      <c t="s">
        <v>27</v>
      </c>
    </row>
    <row r="345" spans="1:5" ht="12.75">
      <c r="A345" s="35" t="s">
        <v>56</v>
      </c>
      <c r="E345" s="39" t="s">
        <v>52</v>
      </c>
    </row>
    <row r="346" spans="1:5" ht="12.75">
      <c r="A346" s="35" t="s">
        <v>57</v>
      </c>
      <c r="E346" s="40" t="s">
        <v>344</v>
      </c>
    </row>
    <row r="347" spans="1:5" ht="89.25">
      <c r="A347" t="s">
        <v>58</v>
      </c>
      <c r="E347" s="39" t="s">
        <v>683</v>
      </c>
    </row>
    <row r="348" spans="1:16" ht="12.75">
      <c r="A348" t="s">
        <v>49</v>
      </c>
      <c s="34" t="s">
        <v>313</v>
      </c>
      <c s="34" t="s">
        <v>684</v>
      </c>
      <c s="35" t="s">
        <v>52</v>
      </c>
      <c s="6" t="s">
        <v>685</v>
      </c>
      <c s="36" t="s">
        <v>306</v>
      </c>
      <c s="37">
        <v>48</v>
      </c>
      <c s="36">
        <v>0</v>
      </c>
      <c s="36">
        <f>ROUND(G348*H348,6)</f>
      </c>
      <c r="L348" s="38">
        <v>0</v>
      </c>
      <c s="32">
        <f>ROUND(ROUND(L348,2)*ROUND(G348,3),2)</f>
      </c>
      <c s="36" t="s">
        <v>86</v>
      </c>
      <c>
        <f>(M348*21)/100</f>
      </c>
      <c t="s">
        <v>27</v>
      </c>
    </row>
    <row r="349" spans="1:5" ht="12.75">
      <c r="A349" s="35" t="s">
        <v>56</v>
      </c>
      <c r="E349" s="39" t="s">
        <v>52</v>
      </c>
    </row>
    <row r="350" spans="1:5" ht="12.75">
      <c r="A350" s="35" t="s">
        <v>57</v>
      </c>
      <c r="E350" s="40" t="s">
        <v>344</v>
      </c>
    </row>
    <row r="351" spans="1:5" ht="12.75">
      <c r="A351" t="s">
        <v>58</v>
      </c>
      <c r="E351" s="39" t="s">
        <v>87</v>
      </c>
    </row>
    <row r="352" spans="1:16" ht="12.75">
      <c r="A352" t="s">
        <v>49</v>
      </c>
      <c s="34" t="s">
        <v>316</v>
      </c>
      <c s="34" t="s">
        <v>686</v>
      </c>
      <c s="35" t="s">
        <v>52</v>
      </c>
      <c s="6" t="s">
        <v>687</v>
      </c>
      <c s="36" t="s">
        <v>306</v>
      </c>
      <c s="37">
        <v>12</v>
      </c>
      <c s="36">
        <v>0</v>
      </c>
      <c s="36">
        <f>ROUND(G352*H352,6)</f>
      </c>
      <c r="L352" s="38">
        <v>0</v>
      </c>
      <c s="32">
        <f>ROUND(ROUND(L352,2)*ROUND(G352,3),2)</f>
      </c>
      <c s="36" t="s">
        <v>86</v>
      </c>
      <c>
        <f>(M352*21)/100</f>
      </c>
      <c t="s">
        <v>27</v>
      </c>
    </row>
    <row r="353" spans="1:5" ht="12.75">
      <c r="A353" s="35" t="s">
        <v>56</v>
      </c>
      <c r="E353" s="39" t="s">
        <v>52</v>
      </c>
    </row>
    <row r="354" spans="1:5" ht="12.75">
      <c r="A354" s="35" t="s">
        <v>57</v>
      </c>
      <c r="E354" s="40" t="s">
        <v>344</v>
      </c>
    </row>
    <row r="355" spans="1:5" ht="12.75">
      <c r="A355" t="s">
        <v>58</v>
      </c>
      <c r="E355" s="39" t="s">
        <v>87</v>
      </c>
    </row>
    <row r="356" spans="1:16" ht="12.75">
      <c r="A356" t="s">
        <v>49</v>
      </c>
      <c s="34" t="s">
        <v>319</v>
      </c>
      <c s="34" t="s">
        <v>688</v>
      </c>
      <c s="35" t="s">
        <v>52</v>
      </c>
      <c s="6" t="s">
        <v>689</v>
      </c>
      <c s="36" t="s">
        <v>306</v>
      </c>
      <c s="37">
        <v>8</v>
      </c>
      <c s="36">
        <v>0</v>
      </c>
      <c s="36">
        <f>ROUND(G356*H356,6)</f>
      </c>
      <c r="L356" s="38">
        <v>0</v>
      </c>
      <c s="32">
        <f>ROUND(ROUND(L356,2)*ROUND(G356,3),2)</f>
      </c>
      <c s="36" t="s">
        <v>86</v>
      </c>
      <c>
        <f>(M356*21)/100</f>
      </c>
      <c t="s">
        <v>27</v>
      </c>
    </row>
    <row r="357" spans="1:5" ht="12.75">
      <c r="A357" s="35" t="s">
        <v>56</v>
      </c>
      <c r="E357" s="39" t="s">
        <v>52</v>
      </c>
    </row>
    <row r="358" spans="1:5" ht="12.75">
      <c r="A358" s="35" t="s">
        <v>57</v>
      </c>
      <c r="E358" s="40" t="s">
        <v>344</v>
      </c>
    </row>
    <row r="359" spans="1:5" ht="12.75">
      <c r="A359" t="s">
        <v>58</v>
      </c>
      <c r="E359" s="39" t="s">
        <v>87</v>
      </c>
    </row>
    <row r="360" spans="1:16" ht="12.75">
      <c r="A360" t="s">
        <v>49</v>
      </c>
      <c s="34" t="s">
        <v>322</v>
      </c>
      <c s="34" t="s">
        <v>690</v>
      </c>
      <c s="35" t="s">
        <v>52</v>
      </c>
      <c s="6" t="s">
        <v>691</v>
      </c>
      <c s="36" t="s">
        <v>306</v>
      </c>
      <c s="37">
        <v>24</v>
      </c>
      <c s="36">
        <v>0</v>
      </c>
      <c s="36">
        <f>ROUND(G360*H360,6)</f>
      </c>
      <c r="L360" s="38">
        <v>0</v>
      </c>
      <c s="32">
        <f>ROUND(ROUND(L360,2)*ROUND(G360,3),2)</f>
      </c>
      <c s="36" t="s">
        <v>86</v>
      </c>
      <c>
        <f>(M360*21)/100</f>
      </c>
      <c t="s">
        <v>27</v>
      </c>
    </row>
    <row r="361" spans="1:5" ht="12.75">
      <c r="A361" s="35" t="s">
        <v>56</v>
      </c>
      <c r="E361" s="39" t="s">
        <v>52</v>
      </c>
    </row>
    <row r="362" spans="1:5" ht="12.75">
      <c r="A362" s="35" t="s">
        <v>57</v>
      </c>
      <c r="E362" s="40" t="s">
        <v>344</v>
      </c>
    </row>
    <row r="363" spans="1:5" ht="12.75">
      <c r="A363" t="s">
        <v>58</v>
      </c>
      <c r="E363" s="39" t="s">
        <v>87</v>
      </c>
    </row>
    <row r="364" spans="1:16" ht="12.75">
      <c r="A364" t="s">
        <v>49</v>
      </c>
      <c s="34" t="s">
        <v>325</v>
      </c>
      <c s="34" t="s">
        <v>692</v>
      </c>
      <c s="35" t="s">
        <v>52</v>
      </c>
      <c s="6" t="s">
        <v>693</v>
      </c>
      <c s="36" t="s">
        <v>306</v>
      </c>
      <c s="37">
        <v>8</v>
      </c>
      <c s="36">
        <v>0</v>
      </c>
      <c s="36">
        <f>ROUND(G364*H364,6)</f>
      </c>
      <c r="L364" s="38">
        <v>0</v>
      </c>
      <c s="32">
        <f>ROUND(ROUND(L364,2)*ROUND(G364,3),2)</f>
      </c>
      <c s="36" t="s">
        <v>86</v>
      </c>
      <c>
        <f>(M364*21)/100</f>
      </c>
      <c t="s">
        <v>27</v>
      </c>
    </row>
    <row r="365" spans="1:5" ht="12.75">
      <c r="A365" s="35" t="s">
        <v>56</v>
      </c>
      <c r="E365" s="39" t="s">
        <v>52</v>
      </c>
    </row>
    <row r="366" spans="1:5" ht="12.75">
      <c r="A366" s="35" t="s">
        <v>57</v>
      </c>
      <c r="E366" s="40" t="s">
        <v>344</v>
      </c>
    </row>
    <row r="367" spans="1:5" ht="12.75">
      <c r="A367" t="s">
        <v>58</v>
      </c>
      <c r="E367" s="39" t="s">
        <v>87</v>
      </c>
    </row>
    <row r="368" spans="1:16" ht="12.75">
      <c r="A368" t="s">
        <v>49</v>
      </c>
      <c s="34" t="s">
        <v>328</v>
      </c>
      <c s="34" t="s">
        <v>694</v>
      </c>
      <c s="35" t="s">
        <v>52</v>
      </c>
      <c s="6" t="s">
        <v>695</v>
      </c>
      <c s="36" t="s">
        <v>306</v>
      </c>
      <c s="37">
        <v>8</v>
      </c>
      <c s="36">
        <v>0</v>
      </c>
      <c s="36">
        <f>ROUND(G368*H368,6)</f>
      </c>
      <c r="L368" s="38">
        <v>0</v>
      </c>
      <c s="32">
        <f>ROUND(ROUND(L368,2)*ROUND(G368,3),2)</f>
      </c>
      <c s="36" t="s">
        <v>86</v>
      </c>
      <c>
        <f>(M368*21)/100</f>
      </c>
      <c t="s">
        <v>27</v>
      </c>
    </row>
    <row r="369" spans="1:5" ht="12.75">
      <c r="A369" s="35" t="s">
        <v>56</v>
      </c>
      <c r="E369" s="39" t="s">
        <v>52</v>
      </c>
    </row>
    <row r="370" spans="1:5" ht="12.75">
      <c r="A370" s="35" t="s">
        <v>57</v>
      </c>
      <c r="E370" s="40" t="s">
        <v>344</v>
      </c>
    </row>
    <row r="371" spans="1:5" ht="12.75">
      <c r="A371" t="s">
        <v>58</v>
      </c>
      <c r="E371" s="39" t="s">
        <v>87</v>
      </c>
    </row>
    <row r="372" spans="1:16" ht="25.5">
      <c r="A372" t="s">
        <v>49</v>
      </c>
      <c s="34" t="s">
        <v>331</v>
      </c>
      <c s="34" t="s">
        <v>564</v>
      </c>
      <c s="35" t="s">
        <v>52</v>
      </c>
      <c s="6" t="s">
        <v>565</v>
      </c>
      <c s="36" t="s">
        <v>105</v>
      </c>
      <c s="37">
        <v>1</v>
      </c>
      <c s="36">
        <v>0</v>
      </c>
      <c s="36">
        <f>ROUND(G372*H372,6)</f>
      </c>
      <c r="L372" s="38">
        <v>0</v>
      </c>
      <c s="32">
        <f>ROUND(ROUND(L372,2)*ROUND(G372,3),2)</f>
      </c>
      <c s="36" t="s">
        <v>86</v>
      </c>
      <c>
        <f>(M372*21)/100</f>
      </c>
      <c t="s">
        <v>27</v>
      </c>
    </row>
    <row r="373" spans="1:5" ht="12.75">
      <c r="A373" s="35" t="s">
        <v>56</v>
      </c>
      <c r="E373" s="39" t="s">
        <v>52</v>
      </c>
    </row>
    <row r="374" spans="1:5" ht="12.75">
      <c r="A374" s="35" t="s">
        <v>57</v>
      </c>
      <c r="E374" s="40" t="s">
        <v>344</v>
      </c>
    </row>
    <row r="375" spans="1:5" ht="12.75">
      <c r="A375" t="s">
        <v>58</v>
      </c>
      <c r="E375" s="39" t="s">
        <v>87</v>
      </c>
    </row>
    <row r="376" spans="1:16" ht="38.25">
      <c r="A376" t="s">
        <v>49</v>
      </c>
      <c s="34" t="s">
        <v>696</v>
      </c>
      <c s="34" t="s">
        <v>697</v>
      </c>
      <c s="35" t="s">
        <v>52</v>
      </c>
      <c s="6" t="s">
        <v>698</v>
      </c>
      <c s="36" t="s">
        <v>105</v>
      </c>
      <c s="37">
        <v>2</v>
      </c>
      <c s="36">
        <v>0</v>
      </c>
      <c s="36">
        <f>ROUND(G376*H376,6)</f>
      </c>
      <c r="L376" s="38">
        <v>0</v>
      </c>
      <c s="32">
        <f>ROUND(ROUND(L376,2)*ROUND(G376,3),2)</f>
      </c>
      <c s="36" t="s">
        <v>86</v>
      </c>
      <c>
        <f>(M376*21)/100</f>
      </c>
      <c t="s">
        <v>27</v>
      </c>
    </row>
    <row r="377" spans="1:5" ht="12.75">
      <c r="A377" s="35" t="s">
        <v>56</v>
      </c>
      <c r="E377" s="39" t="s">
        <v>52</v>
      </c>
    </row>
    <row r="378" spans="1:5" ht="12.75">
      <c r="A378" s="35" t="s">
        <v>57</v>
      </c>
      <c r="E378" s="40" t="s">
        <v>344</v>
      </c>
    </row>
    <row r="379" spans="1:5" ht="12.75">
      <c r="A379" t="s">
        <v>58</v>
      </c>
      <c r="E379" s="39" t="s">
        <v>87</v>
      </c>
    </row>
    <row r="380" spans="1:16" ht="12.75">
      <c r="A380" t="s">
        <v>49</v>
      </c>
      <c s="34" t="s">
        <v>699</v>
      </c>
      <c s="34" t="s">
        <v>700</v>
      </c>
      <c s="35" t="s">
        <v>52</v>
      </c>
      <c s="6" t="s">
        <v>701</v>
      </c>
      <c s="36" t="s">
        <v>105</v>
      </c>
      <c s="37">
        <v>12</v>
      </c>
      <c s="36">
        <v>0</v>
      </c>
      <c s="36">
        <f>ROUND(G380*H380,6)</f>
      </c>
      <c r="L380" s="38">
        <v>0</v>
      </c>
      <c s="32">
        <f>ROUND(ROUND(L380,2)*ROUND(G380,3),2)</f>
      </c>
      <c s="36" t="s">
        <v>86</v>
      </c>
      <c>
        <f>(M380*21)/100</f>
      </c>
      <c t="s">
        <v>27</v>
      </c>
    </row>
    <row r="381" spans="1:5" ht="12.75">
      <c r="A381" s="35" t="s">
        <v>56</v>
      </c>
      <c r="E381" s="39" t="s">
        <v>52</v>
      </c>
    </row>
    <row r="382" spans="1:5" ht="12.75">
      <c r="A382" s="35" t="s">
        <v>57</v>
      </c>
      <c r="E382" s="40" t="s">
        <v>344</v>
      </c>
    </row>
    <row r="383" spans="1:5" ht="12.75">
      <c r="A383" t="s">
        <v>58</v>
      </c>
      <c r="E383" s="39" t="s">
        <v>87</v>
      </c>
    </row>
    <row r="384" spans="1:16" ht="12.75">
      <c r="A384" t="s">
        <v>49</v>
      </c>
      <c s="34" t="s">
        <v>702</v>
      </c>
      <c s="34" t="s">
        <v>703</v>
      </c>
      <c s="35" t="s">
        <v>52</v>
      </c>
      <c s="6" t="s">
        <v>704</v>
      </c>
      <c s="36" t="s">
        <v>105</v>
      </c>
      <c s="37">
        <v>3</v>
      </c>
      <c s="36">
        <v>0</v>
      </c>
      <c s="36">
        <f>ROUND(G384*H384,6)</f>
      </c>
      <c r="L384" s="38">
        <v>0</v>
      </c>
      <c s="32">
        <f>ROUND(ROUND(L384,2)*ROUND(G384,3),2)</f>
      </c>
      <c s="36" t="s">
        <v>456</v>
      </c>
      <c>
        <f>(M384*21)/100</f>
      </c>
      <c t="s">
        <v>27</v>
      </c>
    </row>
    <row r="385" spans="1:5" ht="12.75">
      <c r="A385" s="35" t="s">
        <v>56</v>
      </c>
      <c r="E385" s="39" t="s">
        <v>52</v>
      </c>
    </row>
    <row r="386" spans="1:5" ht="12.75">
      <c r="A386" s="35" t="s">
        <v>57</v>
      </c>
      <c r="E386" s="40" t="s">
        <v>344</v>
      </c>
    </row>
    <row r="387" spans="1:5" ht="102">
      <c r="A387" t="s">
        <v>58</v>
      </c>
      <c r="E387" s="39" t="s">
        <v>555</v>
      </c>
    </row>
    <row r="388" spans="1:16" ht="12.75">
      <c r="A388" t="s">
        <v>49</v>
      </c>
      <c s="34" t="s">
        <v>705</v>
      </c>
      <c s="34" t="s">
        <v>706</v>
      </c>
      <c s="35" t="s">
        <v>52</v>
      </c>
      <c s="6" t="s">
        <v>707</v>
      </c>
      <c s="36" t="s">
        <v>105</v>
      </c>
      <c s="37">
        <v>2</v>
      </c>
      <c s="36">
        <v>0</v>
      </c>
      <c s="36">
        <f>ROUND(G388*H388,6)</f>
      </c>
      <c r="L388" s="38">
        <v>0</v>
      </c>
      <c s="32">
        <f>ROUND(ROUND(L388,2)*ROUND(G388,3),2)</f>
      </c>
      <c s="36" t="s">
        <v>86</v>
      </c>
      <c>
        <f>(M388*21)/100</f>
      </c>
      <c t="s">
        <v>27</v>
      </c>
    </row>
    <row r="389" spans="1:5" ht="12.75">
      <c r="A389" s="35" t="s">
        <v>56</v>
      </c>
      <c r="E389" s="39" t="s">
        <v>52</v>
      </c>
    </row>
    <row r="390" spans="1:5" ht="12.75">
      <c r="A390" s="35" t="s">
        <v>57</v>
      </c>
      <c r="E390" s="40" t="s">
        <v>344</v>
      </c>
    </row>
    <row r="391" spans="1:5" ht="12.75">
      <c r="A391" t="s">
        <v>58</v>
      </c>
      <c r="E391" s="39" t="s">
        <v>87</v>
      </c>
    </row>
    <row r="392" spans="1:16" ht="25.5">
      <c r="A392" t="s">
        <v>49</v>
      </c>
      <c s="34" t="s">
        <v>708</v>
      </c>
      <c s="34" t="s">
        <v>499</v>
      </c>
      <c s="35" t="s">
        <v>52</v>
      </c>
      <c s="6" t="s">
        <v>500</v>
      </c>
      <c s="36" t="s">
        <v>105</v>
      </c>
      <c s="37">
        <v>1</v>
      </c>
      <c s="36">
        <v>0</v>
      </c>
      <c s="36">
        <f>ROUND(G392*H392,6)</f>
      </c>
      <c r="L392" s="38">
        <v>0</v>
      </c>
      <c s="32">
        <f>ROUND(ROUND(L392,2)*ROUND(G392,3),2)</f>
      </c>
      <c s="36" t="s">
        <v>86</v>
      </c>
      <c>
        <f>(M392*21)/100</f>
      </c>
      <c t="s">
        <v>27</v>
      </c>
    </row>
    <row r="393" spans="1:5" ht="12.75">
      <c r="A393" s="35" t="s">
        <v>56</v>
      </c>
      <c r="E393" s="39" t="s">
        <v>52</v>
      </c>
    </row>
    <row r="394" spans="1:5" ht="12.75">
      <c r="A394" s="35" t="s">
        <v>57</v>
      </c>
      <c r="E394" s="40" t="s">
        <v>344</v>
      </c>
    </row>
    <row r="395" spans="1:5" ht="12.75">
      <c r="A395" t="s">
        <v>58</v>
      </c>
      <c r="E395" s="39" t="s">
        <v>87</v>
      </c>
    </row>
    <row r="396" spans="1:16" ht="12.75">
      <c r="A396" t="s">
        <v>49</v>
      </c>
      <c s="34" t="s">
        <v>709</v>
      </c>
      <c s="34" t="s">
        <v>710</v>
      </c>
      <c s="35" t="s">
        <v>52</v>
      </c>
      <c s="6" t="s">
        <v>711</v>
      </c>
      <c s="36" t="s">
        <v>94</v>
      </c>
      <c s="37">
        <v>10</v>
      </c>
      <c s="36">
        <v>0</v>
      </c>
      <c s="36">
        <f>ROUND(G396*H396,6)</f>
      </c>
      <c r="L396" s="38">
        <v>0</v>
      </c>
      <c s="32">
        <f>ROUND(ROUND(L396,2)*ROUND(G396,3),2)</f>
      </c>
      <c s="36" t="s">
        <v>86</v>
      </c>
      <c>
        <f>(M396*21)/100</f>
      </c>
      <c t="s">
        <v>27</v>
      </c>
    </row>
    <row r="397" spans="1:5" ht="12.75">
      <c r="A397" s="35" t="s">
        <v>56</v>
      </c>
      <c r="E397" s="39" t="s">
        <v>52</v>
      </c>
    </row>
    <row r="398" spans="1:5" ht="12.75">
      <c r="A398" s="35" t="s">
        <v>57</v>
      </c>
      <c r="E398" s="40" t="s">
        <v>344</v>
      </c>
    </row>
    <row r="399" spans="1:5" ht="12.75">
      <c r="A399" t="s">
        <v>58</v>
      </c>
      <c r="E399" s="39" t="s">
        <v>87</v>
      </c>
    </row>
    <row r="400" spans="1:16" ht="25.5">
      <c r="A400" t="s">
        <v>49</v>
      </c>
      <c s="34" t="s">
        <v>712</v>
      </c>
      <c s="34" t="s">
        <v>713</v>
      </c>
      <c s="35" t="s">
        <v>52</v>
      </c>
      <c s="6" t="s">
        <v>714</v>
      </c>
      <c s="36" t="s">
        <v>94</v>
      </c>
      <c s="37">
        <v>10</v>
      </c>
      <c s="36">
        <v>0</v>
      </c>
      <c s="36">
        <f>ROUND(G400*H400,6)</f>
      </c>
      <c r="L400" s="38">
        <v>0</v>
      </c>
      <c s="32">
        <f>ROUND(ROUND(L400,2)*ROUND(G400,3),2)</f>
      </c>
      <c s="36" t="s">
        <v>86</v>
      </c>
      <c>
        <f>(M400*21)/100</f>
      </c>
      <c t="s">
        <v>27</v>
      </c>
    </row>
    <row r="401" spans="1:5" ht="12.75">
      <c r="A401" s="35" t="s">
        <v>56</v>
      </c>
      <c r="E401" s="39" t="s">
        <v>52</v>
      </c>
    </row>
    <row r="402" spans="1:5" ht="12.75">
      <c r="A402" s="35" t="s">
        <v>57</v>
      </c>
      <c r="E402" s="40" t="s">
        <v>344</v>
      </c>
    </row>
    <row r="403" spans="1:5" ht="12.75">
      <c r="A403" t="s">
        <v>58</v>
      </c>
      <c r="E403" s="39" t="s">
        <v>87</v>
      </c>
    </row>
    <row r="404" spans="1:16" ht="25.5">
      <c r="A404" t="s">
        <v>49</v>
      </c>
      <c s="34" t="s">
        <v>715</v>
      </c>
      <c s="34" t="s">
        <v>497</v>
      </c>
      <c s="35" t="s">
        <v>52</v>
      </c>
      <c s="6" t="s">
        <v>498</v>
      </c>
      <c s="36" t="s">
        <v>105</v>
      </c>
      <c s="37">
        <v>1</v>
      </c>
      <c s="36">
        <v>0</v>
      </c>
      <c s="36">
        <f>ROUND(G404*H404,6)</f>
      </c>
      <c r="L404" s="38">
        <v>0</v>
      </c>
      <c s="32">
        <f>ROUND(ROUND(L404,2)*ROUND(G404,3),2)</f>
      </c>
      <c s="36" t="s">
        <v>86</v>
      </c>
      <c>
        <f>(M404*21)/100</f>
      </c>
      <c t="s">
        <v>27</v>
      </c>
    </row>
    <row r="405" spans="1:5" ht="12.75">
      <c r="A405" s="35" t="s">
        <v>56</v>
      </c>
      <c r="E405" s="39" t="s">
        <v>52</v>
      </c>
    </row>
    <row r="406" spans="1:5" ht="12.75">
      <c r="A406" s="35" t="s">
        <v>57</v>
      </c>
      <c r="E406" s="40" t="s">
        <v>344</v>
      </c>
    </row>
    <row r="407" spans="1:5" ht="12.75">
      <c r="A407" t="s">
        <v>58</v>
      </c>
      <c r="E407" s="39" t="s">
        <v>87</v>
      </c>
    </row>
    <row r="408" spans="1:16" ht="12.75">
      <c r="A408" t="s">
        <v>49</v>
      </c>
      <c s="34" t="s">
        <v>716</v>
      </c>
      <c s="34" t="s">
        <v>717</v>
      </c>
      <c s="35" t="s">
        <v>52</v>
      </c>
      <c s="6" t="s">
        <v>718</v>
      </c>
      <c s="36" t="s">
        <v>105</v>
      </c>
      <c s="37">
        <v>1</v>
      </c>
      <c s="36">
        <v>0</v>
      </c>
      <c s="36">
        <f>ROUND(G408*H408,6)</f>
      </c>
      <c r="L408" s="38">
        <v>0</v>
      </c>
      <c s="32">
        <f>ROUND(ROUND(L408,2)*ROUND(G408,3),2)</f>
      </c>
      <c s="36" t="s">
        <v>86</v>
      </c>
      <c>
        <f>(M408*21)/100</f>
      </c>
      <c t="s">
        <v>27</v>
      </c>
    </row>
    <row r="409" spans="1:5" ht="12.75">
      <c r="A409" s="35" t="s">
        <v>56</v>
      </c>
      <c r="E409" s="39" t="s">
        <v>52</v>
      </c>
    </row>
    <row r="410" spans="1:5" ht="12.75">
      <c r="A410" s="35" t="s">
        <v>57</v>
      </c>
      <c r="E410" s="40" t="s">
        <v>344</v>
      </c>
    </row>
    <row r="411" spans="1:5" ht="12.75">
      <c r="A411" t="s">
        <v>58</v>
      </c>
      <c r="E411" s="39" t="s">
        <v>87</v>
      </c>
    </row>
    <row r="412" spans="1:16" ht="12.75">
      <c r="A412" t="s">
        <v>49</v>
      </c>
      <c s="34" t="s">
        <v>719</v>
      </c>
      <c s="34" t="s">
        <v>720</v>
      </c>
      <c s="35" t="s">
        <v>52</v>
      </c>
      <c s="6" t="s">
        <v>721</v>
      </c>
      <c s="36" t="s">
        <v>105</v>
      </c>
      <c s="37">
        <v>1</v>
      </c>
      <c s="36">
        <v>0</v>
      </c>
      <c s="36">
        <f>ROUND(G412*H412,6)</f>
      </c>
      <c r="L412" s="38">
        <v>0</v>
      </c>
      <c s="32">
        <f>ROUND(ROUND(L412,2)*ROUND(G412,3),2)</f>
      </c>
      <c s="36" t="s">
        <v>86</v>
      </c>
      <c>
        <f>(M412*21)/100</f>
      </c>
      <c t="s">
        <v>27</v>
      </c>
    </row>
    <row r="413" spans="1:5" ht="12.75">
      <c r="A413" s="35" t="s">
        <v>56</v>
      </c>
      <c r="E413" s="39" t="s">
        <v>52</v>
      </c>
    </row>
    <row r="414" spans="1:5" ht="12.75">
      <c r="A414" s="35" t="s">
        <v>57</v>
      </c>
      <c r="E414" s="40" t="s">
        <v>344</v>
      </c>
    </row>
    <row r="415" spans="1:5" ht="12.75">
      <c r="A415" t="s">
        <v>58</v>
      </c>
      <c r="E415" s="39" t="s">
        <v>87</v>
      </c>
    </row>
    <row r="416" spans="1:16" ht="12.75">
      <c r="A416" t="s">
        <v>49</v>
      </c>
      <c s="34" t="s">
        <v>722</v>
      </c>
      <c s="34" t="s">
        <v>349</v>
      </c>
      <c s="35" t="s">
        <v>52</v>
      </c>
      <c s="6" t="s">
        <v>350</v>
      </c>
      <c s="36" t="s">
        <v>133</v>
      </c>
      <c s="37">
        <v>0.125</v>
      </c>
      <c s="36">
        <v>0</v>
      </c>
      <c s="36">
        <f>ROUND(G416*H416,6)</f>
      </c>
      <c r="L416" s="38">
        <v>0</v>
      </c>
      <c s="32">
        <f>ROUND(ROUND(L416,2)*ROUND(G416,3),2)</f>
      </c>
      <c s="36" t="s">
        <v>86</v>
      </c>
      <c>
        <f>(M416*21)/100</f>
      </c>
      <c t="s">
        <v>27</v>
      </c>
    </row>
    <row r="417" spans="1:5" ht="12.75">
      <c r="A417" s="35" t="s">
        <v>56</v>
      </c>
      <c r="E417" s="39" t="s">
        <v>52</v>
      </c>
    </row>
    <row r="418" spans="1:5" ht="12.75">
      <c r="A418" s="35" t="s">
        <v>57</v>
      </c>
      <c r="E418" s="40" t="s">
        <v>344</v>
      </c>
    </row>
    <row r="419" spans="1:5" ht="12.75">
      <c r="A419" t="s">
        <v>58</v>
      </c>
      <c r="E419" s="39" t="s">
        <v>87</v>
      </c>
    </row>
    <row r="420" spans="1:16" ht="12.75">
      <c r="A420" t="s">
        <v>49</v>
      </c>
      <c s="34" t="s">
        <v>723</v>
      </c>
      <c s="34" t="s">
        <v>724</v>
      </c>
      <c s="35" t="s">
        <v>52</v>
      </c>
      <c s="6" t="s">
        <v>725</v>
      </c>
      <c s="36" t="s">
        <v>94</v>
      </c>
      <c s="37">
        <v>10</v>
      </c>
      <c s="36">
        <v>0</v>
      </c>
      <c s="36">
        <f>ROUND(G420*H420,6)</f>
      </c>
      <c r="L420" s="38">
        <v>0</v>
      </c>
      <c s="32">
        <f>ROUND(ROUND(L420,2)*ROUND(G420,3),2)</f>
      </c>
      <c s="36" t="s">
        <v>86</v>
      </c>
      <c>
        <f>(M420*21)/100</f>
      </c>
      <c t="s">
        <v>27</v>
      </c>
    </row>
    <row r="421" spans="1:5" ht="12.75">
      <c r="A421" s="35" t="s">
        <v>56</v>
      </c>
      <c r="E421" s="39" t="s">
        <v>52</v>
      </c>
    </row>
    <row r="422" spans="1:5" ht="12.75">
      <c r="A422" s="35" t="s">
        <v>57</v>
      </c>
      <c r="E422" s="40" t="s">
        <v>344</v>
      </c>
    </row>
    <row r="423" spans="1:5" ht="12.75">
      <c r="A423" t="s">
        <v>58</v>
      </c>
      <c r="E423" s="39" t="s">
        <v>87</v>
      </c>
    </row>
    <row r="424" spans="1:16" ht="12.75">
      <c r="A424" t="s">
        <v>49</v>
      </c>
      <c s="34" t="s">
        <v>726</v>
      </c>
      <c s="34" t="s">
        <v>727</v>
      </c>
      <c s="35" t="s">
        <v>52</v>
      </c>
      <c s="6" t="s">
        <v>728</v>
      </c>
      <c s="36" t="s">
        <v>94</v>
      </c>
      <c s="37">
        <v>10</v>
      </c>
      <c s="36">
        <v>0</v>
      </c>
      <c s="36">
        <f>ROUND(G424*H424,6)</f>
      </c>
      <c r="L424" s="38">
        <v>0</v>
      </c>
      <c s="32">
        <f>ROUND(ROUND(L424,2)*ROUND(G424,3),2)</f>
      </c>
      <c s="36" t="s">
        <v>86</v>
      </c>
      <c>
        <f>(M424*21)/100</f>
      </c>
      <c t="s">
        <v>27</v>
      </c>
    </row>
    <row r="425" spans="1:5" ht="12.75">
      <c r="A425" s="35" t="s">
        <v>56</v>
      </c>
      <c r="E425" s="39" t="s">
        <v>52</v>
      </c>
    </row>
    <row r="426" spans="1:5" ht="12.75">
      <c r="A426" s="35" t="s">
        <v>57</v>
      </c>
      <c r="E426" s="40" t="s">
        <v>344</v>
      </c>
    </row>
    <row r="427" spans="1:5" ht="12.75">
      <c r="A427" t="s">
        <v>58</v>
      </c>
      <c r="E427" s="39" t="s">
        <v>52</v>
      </c>
    </row>
    <row r="428" spans="1:16" ht="12.75">
      <c r="A428" t="s">
        <v>49</v>
      </c>
      <c s="34" t="s">
        <v>729</v>
      </c>
      <c s="34" t="s">
        <v>730</v>
      </c>
      <c s="35" t="s">
        <v>52</v>
      </c>
      <c s="6" t="s">
        <v>731</v>
      </c>
      <c s="36" t="s">
        <v>105</v>
      </c>
      <c s="37">
        <v>2</v>
      </c>
      <c s="36">
        <v>0</v>
      </c>
      <c s="36">
        <f>ROUND(G428*H428,6)</f>
      </c>
      <c r="L428" s="38">
        <v>0</v>
      </c>
      <c s="32">
        <f>ROUND(ROUND(L428,2)*ROUND(G428,3),2)</f>
      </c>
      <c s="36" t="s">
        <v>515</v>
      </c>
      <c>
        <f>(M428*21)/100</f>
      </c>
      <c t="s">
        <v>27</v>
      </c>
    </row>
    <row r="429" spans="1:5" ht="12.75">
      <c r="A429" s="35" t="s">
        <v>56</v>
      </c>
      <c r="E429" s="39" t="s">
        <v>52</v>
      </c>
    </row>
    <row r="430" spans="1:5" ht="12.75">
      <c r="A430" s="35" t="s">
        <v>57</v>
      </c>
      <c r="E430" s="40" t="s">
        <v>52</v>
      </c>
    </row>
    <row r="431" spans="1:5" ht="114.75">
      <c r="A431" t="s">
        <v>58</v>
      </c>
      <c r="E431" s="39" t="s">
        <v>732</v>
      </c>
    </row>
    <row r="432" spans="1:16" ht="12.75">
      <c r="A432" t="s">
        <v>49</v>
      </c>
      <c s="34" t="s">
        <v>733</v>
      </c>
      <c s="34" t="s">
        <v>734</v>
      </c>
      <c s="35" t="s">
        <v>52</v>
      </c>
      <c s="6" t="s">
        <v>735</v>
      </c>
      <c s="36" t="s">
        <v>105</v>
      </c>
      <c s="37">
        <v>2</v>
      </c>
      <c s="36">
        <v>0</v>
      </c>
      <c s="36">
        <f>ROUND(G432*H432,6)</f>
      </c>
      <c r="L432" s="38">
        <v>0</v>
      </c>
      <c s="32">
        <f>ROUND(ROUND(L432,2)*ROUND(G432,3),2)</f>
      </c>
      <c s="36" t="s">
        <v>456</v>
      </c>
      <c>
        <f>(M432*21)/100</f>
      </c>
      <c t="s">
        <v>27</v>
      </c>
    </row>
    <row r="433" spans="1:5" ht="12.75">
      <c r="A433" s="35" t="s">
        <v>56</v>
      </c>
      <c r="E433" s="39" t="s">
        <v>52</v>
      </c>
    </row>
    <row r="434" spans="1:5" ht="12.75">
      <c r="A434" s="35" t="s">
        <v>57</v>
      </c>
      <c r="E434" s="40" t="s">
        <v>52</v>
      </c>
    </row>
    <row r="435" spans="1:5" ht="12.75">
      <c r="A435" t="s">
        <v>58</v>
      </c>
      <c r="E435" s="39" t="s">
        <v>52</v>
      </c>
    </row>
    <row r="436" spans="1:16" ht="12.75">
      <c r="A436" t="s">
        <v>49</v>
      </c>
      <c s="34" t="s">
        <v>736</v>
      </c>
      <c s="34" t="s">
        <v>737</v>
      </c>
      <c s="35" t="s">
        <v>52</v>
      </c>
      <c s="6" t="s">
        <v>738</v>
      </c>
      <c s="36" t="s">
        <v>105</v>
      </c>
      <c s="37">
        <v>1</v>
      </c>
      <c s="36">
        <v>0</v>
      </c>
      <c s="36">
        <f>ROUND(G436*H436,6)</f>
      </c>
      <c r="L436" s="38">
        <v>0</v>
      </c>
      <c s="32">
        <f>ROUND(ROUND(L436,2)*ROUND(G436,3),2)</f>
      </c>
      <c s="36" t="s">
        <v>86</v>
      </c>
      <c>
        <f>(M436*21)/100</f>
      </c>
      <c t="s">
        <v>27</v>
      </c>
    </row>
    <row r="437" spans="1:5" ht="12.75">
      <c r="A437" s="35" t="s">
        <v>56</v>
      </c>
      <c r="E437" s="39" t="s">
        <v>52</v>
      </c>
    </row>
    <row r="438" spans="1:5" ht="12.75">
      <c r="A438" s="35" t="s">
        <v>57</v>
      </c>
      <c r="E438" s="40" t="s">
        <v>344</v>
      </c>
    </row>
    <row r="439" spans="1:5" ht="12.75">
      <c r="A439" t="s">
        <v>58</v>
      </c>
      <c r="E439" s="39" t="s">
        <v>87</v>
      </c>
    </row>
    <row r="440" spans="1:16" ht="12.75">
      <c r="A440" t="s">
        <v>49</v>
      </c>
      <c s="34" t="s">
        <v>739</v>
      </c>
      <c s="34" t="s">
        <v>740</v>
      </c>
      <c s="35" t="s">
        <v>52</v>
      </c>
      <c s="6" t="s">
        <v>741</v>
      </c>
      <c s="36" t="s">
        <v>105</v>
      </c>
      <c s="37">
        <v>1</v>
      </c>
      <c s="36">
        <v>0</v>
      </c>
      <c s="36">
        <f>ROUND(G440*H440,6)</f>
      </c>
      <c r="L440" s="38">
        <v>0</v>
      </c>
      <c s="32">
        <f>ROUND(ROUND(L440,2)*ROUND(G440,3),2)</f>
      </c>
      <c s="36" t="s">
        <v>86</v>
      </c>
      <c>
        <f>(M440*21)/100</f>
      </c>
      <c t="s">
        <v>27</v>
      </c>
    </row>
    <row r="441" spans="1:5" ht="12.75">
      <c r="A441" s="35" t="s">
        <v>56</v>
      </c>
      <c r="E441" s="39" t="s">
        <v>52</v>
      </c>
    </row>
    <row r="442" spans="1:5" ht="12.75">
      <c r="A442" s="35" t="s">
        <v>57</v>
      </c>
      <c r="E442" s="40" t="s">
        <v>344</v>
      </c>
    </row>
    <row r="443" spans="1:5" ht="12.75">
      <c r="A443" t="s">
        <v>58</v>
      </c>
      <c r="E443" s="39" t="s">
        <v>87</v>
      </c>
    </row>
    <row r="444" spans="1:16" ht="12.75">
      <c r="A444" t="s">
        <v>49</v>
      </c>
      <c s="34" t="s">
        <v>742</v>
      </c>
      <c s="34" t="s">
        <v>743</v>
      </c>
      <c s="35" t="s">
        <v>52</v>
      </c>
      <c s="6" t="s">
        <v>744</v>
      </c>
      <c s="36" t="s">
        <v>105</v>
      </c>
      <c s="37">
        <v>1</v>
      </c>
      <c s="36">
        <v>0</v>
      </c>
      <c s="36">
        <f>ROUND(G444*H444,6)</f>
      </c>
      <c r="L444" s="38">
        <v>0</v>
      </c>
      <c s="32">
        <f>ROUND(ROUND(L444,2)*ROUND(G444,3),2)</f>
      </c>
      <c s="36" t="s">
        <v>456</v>
      </c>
      <c>
        <f>(M444*21)/100</f>
      </c>
      <c t="s">
        <v>27</v>
      </c>
    </row>
    <row r="445" spans="1:5" ht="12.75">
      <c r="A445" s="35" t="s">
        <v>56</v>
      </c>
      <c r="E445" s="39" t="s">
        <v>52</v>
      </c>
    </row>
    <row r="446" spans="1:5" ht="12.75">
      <c r="A446" s="35" t="s">
        <v>57</v>
      </c>
      <c r="E446" s="40" t="s">
        <v>52</v>
      </c>
    </row>
    <row r="447" spans="1:5" ht="12.75">
      <c r="A447" t="s">
        <v>58</v>
      </c>
      <c r="E447" s="39" t="s">
        <v>344</v>
      </c>
    </row>
    <row r="448" spans="1:16" ht="12.75">
      <c r="A448" t="s">
        <v>49</v>
      </c>
      <c s="34" t="s">
        <v>745</v>
      </c>
      <c s="34" t="s">
        <v>601</v>
      </c>
      <c s="35" t="s">
        <v>52</v>
      </c>
      <c s="6" t="s">
        <v>602</v>
      </c>
      <c s="36" t="s">
        <v>133</v>
      </c>
      <c s="37">
        <v>0.04</v>
      </c>
      <c s="36">
        <v>0</v>
      </c>
      <c s="36">
        <f>ROUND(G448*H448,6)</f>
      </c>
      <c r="L448" s="38">
        <v>0</v>
      </c>
      <c s="32">
        <f>ROUND(ROUND(L448,2)*ROUND(G448,3),2)</f>
      </c>
      <c s="36" t="s">
        <v>86</v>
      </c>
      <c>
        <f>(M448*21)/100</f>
      </c>
      <c t="s">
        <v>27</v>
      </c>
    </row>
    <row r="449" spans="1:5" ht="12.75">
      <c r="A449" s="35" t="s">
        <v>56</v>
      </c>
      <c r="E449" s="39" t="s">
        <v>52</v>
      </c>
    </row>
    <row r="450" spans="1:5" ht="12.75">
      <c r="A450" s="35" t="s">
        <v>57</v>
      </c>
      <c r="E450" s="40" t="s">
        <v>87</v>
      </c>
    </row>
    <row r="451" spans="1:5" ht="12.75">
      <c r="A451" t="s">
        <v>58</v>
      </c>
      <c r="E451" s="39" t="s">
        <v>52</v>
      </c>
    </row>
    <row r="452" spans="1:16" ht="12.75">
      <c r="A452" t="s">
        <v>49</v>
      </c>
      <c s="34" t="s">
        <v>746</v>
      </c>
      <c s="34" t="s">
        <v>603</v>
      </c>
      <c s="35" t="s">
        <v>52</v>
      </c>
      <c s="6" t="s">
        <v>604</v>
      </c>
      <c s="36" t="s">
        <v>133</v>
      </c>
      <c s="37">
        <v>0.04</v>
      </c>
      <c s="36">
        <v>0</v>
      </c>
      <c s="36">
        <f>ROUND(G452*H452,6)</f>
      </c>
      <c r="L452" s="38">
        <v>0</v>
      </c>
      <c s="32">
        <f>ROUND(ROUND(L452,2)*ROUND(G452,3),2)</f>
      </c>
      <c s="36" t="s">
        <v>86</v>
      </c>
      <c>
        <f>(M452*21)/100</f>
      </c>
      <c t="s">
        <v>27</v>
      </c>
    </row>
    <row r="453" spans="1:5" ht="12.75">
      <c r="A453" s="35" t="s">
        <v>56</v>
      </c>
      <c r="E453" s="39" t="s">
        <v>52</v>
      </c>
    </row>
    <row r="454" spans="1:5" ht="12.75">
      <c r="A454" s="35" t="s">
        <v>57</v>
      </c>
      <c r="E454" s="40" t="s">
        <v>344</v>
      </c>
    </row>
    <row r="455" spans="1:5" ht="12.75">
      <c r="A455" t="s">
        <v>58</v>
      </c>
      <c r="E455" s="39" t="s">
        <v>52</v>
      </c>
    </row>
    <row r="456" spans="1:16" ht="12.75">
      <c r="A456" t="s">
        <v>49</v>
      </c>
      <c s="34" t="s">
        <v>747</v>
      </c>
      <c s="34" t="s">
        <v>748</v>
      </c>
      <c s="35" t="s">
        <v>52</v>
      </c>
      <c s="6" t="s">
        <v>749</v>
      </c>
      <c s="36" t="s">
        <v>94</v>
      </c>
      <c s="37">
        <v>0.6</v>
      </c>
      <c s="36">
        <v>0</v>
      </c>
      <c s="36">
        <f>ROUND(G456*H456,6)</f>
      </c>
      <c r="L456" s="38">
        <v>0</v>
      </c>
      <c s="32">
        <f>ROUND(ROUND(L456,2)*ROUND(G456,3),2)</f>
      </c>
      <c s="36" t="s">
        <v>86</v>
      </c>
      <c>
        <f>(M456*21)/100</f>
      </c>
      <c t="s">
        <v>27</v>
      </c>
    </row>
    <row r="457" spans="1:5" ht="12.75">
      <c r="A457" s="35" t="s">
        <v>56</v>
      </c>
      <c r="E457" s="39" t="s">
        <v>52</v>
      </c>
    </row>
    <row r="458" spans="1:5" ht="12.75">
      <c r="A458" s="35" t="s">
        <v>57</v>
      </c>
      <c r="E458" s="40" t="s">
        <v>344</v>
      </c>
    </row>
    <row r="459" spans="1:5" ht="12.75">
      <c r="A459" t="s">
        <v>58</v>
      </c>
      <c r="E459" s="39" t="s">
        <v>87</v>
      </c>
    </row>
    <row r="460" spans="1:16" ht="12.75">
      <c r="A460" t="s">
        <v>49</v>
      </c>
      <c s="34" t="s">
        <v>750</v>
      </c>
      <c s="34" t="s">
        <v>751</v>
      </c>
      <c s="35" t="s">
        <v>52</v>
      </c>
      <c s="6" t="s">
        <v>752</v>
      </c>
      <c s="36" t="s">
        <v>94</v>
      </c>
      <c s="37">
        <v>0.6</v>
      </c>
      <c s="36">
        <v>0</v>
      </c>
      <c s="36">
        <f>ROUND(G460*H460,6)</f>
      </c>
      <c r="L460" s="38">
        <v>0</v>
      </c>
      <c s="32">
        <f>ROUND(ROUND(L460,2)*ROUND(G460,3),2)</f>
      </c>
      <c s="36" t="s">
        <v>86</v>
      </c>
      <c>
        <f>(M460*21)/100</f>
      </c>
      <c t="s">
        <v>27</v>
      </c>
    </row>
    <row r="461" spans="1:5" ht="12.75">
      <c r="A461" s="35" t="s">
        <v>56</v>
      </c>
      <c r="E461" s="39" t="s">
        <v>52</v>
      </c>
    </row>
    <row r="462" spans="1:5" ht="12.75">
      <c r="A462" s="35" t="s">
        <v>57</v>
      </c>
      <c r="E462" s="40" t="s">
        <v>344</v>
      </c>
    </row>
    <row r="463" spans="1:5" ht="12.75">
      <c r="A463" t="s">
        <v>58</v>
      </c>
      <c r="E463" s="39" t="s">
        <v>87</v>
      </c>
    </row>
    <row r="464" spans="1:16" ht="12.75">
      <c r="A464" t="s">
        <v>49</v>
      </c>
      <c s="34" t="s">
        <v>753</v>
      </c>
      <c s="34" t="s">
        <v>754</v>
      </c>
      <c s="35" t="s">
        <v>52</v>
      </c>
      <c s="6" t="s">
        <v>755</v>
      </c>
      <c s="36" t="s">
        <v>94</v>
      </c>
      <c s="37">
        <v>0.3</v>
      </c>
      <c s="36">
        <v>0</v>
      </c>
      <c s="36">
        <f>ROUND(G464*H464,6)</f>
      </c>
      <c r="L464" s="38">
        <v>0</v>
      </c>
      <c s="32">
        <f>ROUND(ROUND(L464,2)*ROUND(G464,3),2)</f>
      </c>
      <c s="36" t="s">
        <v>86</v>
      </c>
      <c>
        <f>(M464*21)/100</f>
      </c>
      <c t="s">
        <v>27</v>
      </c>
    </row>
    <row r="465" spans="1:5" ht="12.75">
      <c r="A465" s="35" t="s">
        <v>56</v>
      </c>
      <c r="E465" s="39" t="s">
        <v>52</v>
      </c>
    </row>
    <row r="466" spans="1:5" ht="12.75">
      <c r="A466" s="35" t="s">
        <v>57</v>
      </c>
      <c r="E466" s="40" t="s">
        <v>344</v>
      </c>
    </row>
    <row r="467" spans="1:5" ht="12.75">
      <c r="A467" t="s">
        <v>58</v>
      </c>
      <c r="E467" s="39" t="s">
        <v>87</v>
      </c>
    </row>
    <row r="468" spans="1:16" ht="12.75">
      <c r="A468" t="s">
        <v>49</v>
      </c>
      <c s="34" t="s">
        <v>756</v>
      </c>
      <c s="34" t="s">
        <v>757</v>
      </c>
      <c s="35" t="s">
        <v>52</v>
      </c>
      <c s="6" t="s">
        <v>758</v>
      </c>
      <c s="36" t="s">
        <v>105</v>
      </c>
      <c s="37">
        <v>2</v>
      </c>
      <c s="36">
        <v>0</v>
      </c>
      <c s="36">
        <f>ROUND(G468*H468,6)</f>
      </c>
      <c r="L468" s="38">
        <v>0</v>
      </c>
      <c s="32">
        <f>ROUND(ROUND(L468,2)*ROUND(G468,3),2)</f>
      </c>
      <c s="36" t="s">
        <v>86</v>
      </c>
      <c>
        <f>(M468*21)/100</f>
      </c>
      <c t="s">
        <v>27</v>
      </c>
    </row>
    <row r="469" spans="1:5" ht="12.75">
      <c r="A469" s="35" t="s">
        <v>56</v>
      </c>
      <c r="E469" s="39" t="s">
        <v>52</v>
      </c>
    </row>
    <row r="470" spans="1:5" ht="12.75">
      <c r="A470" s="35" t="s">
        <v>57</v>
      </c>
      <c r="E470" s="40" t="s">
        <v>344</v>
      </c>
    </row>
    <row r="471" spans="1:5" ht="12.75">
      <c r="A471" t="s">
        <v>58</v>
      </c>
      <c r="E471" s="39" t="s">
        <v>87</v>
      </c>
    </row>
    <row r="472" spans="1:16" ht="12.75">
      <c r="A472" t="s">
        <v>49</v>
      </c>
      <c s="34" t="s">
        <v>759</v>
      </c>
      <c s="34" t="s">
        <v>411</v>
      </c>
      <c s="35" t="s">
        <v>52</v>
      </c>
      <c s="6" t="s">
        <v>412</v>
      </c>
      <c s="36" t="s">
        <v>105</v>
      </c>
      <c s="37">
        <v>1</v>
      </c>
      <c s="36">
        <v>0</v>
      </c>
      <c s="36">
        <f>ROUND(G472*H472,6)</f>
      </c>
      <c r="L472" s="38">
        <v>0</v>
      </c>
      <c s="32">
        <f>ROUND(ROUND(L472,2)*ROUND(G472,3),2)</f>
      </c>
      <c s="36" t="s">
        <v>86</v>
      </c>
      <c>
        <f>(M472*21)/100</f>
      </c>
      <c t="s">
        <v>27</v>
      </c>
    </row>
    <row r="473" spans="1:5" ht="12.75">
      <c r="A473" s="35" t="s">
        <v>56</v>
      </c>
      <c r="E473" s="39" t="s">
        <v>52</v>
      </c>
    </row>
    <row r="474" spans="1:5" ht="12.75">
      <c r="A474" s="35" t="s">
        <v>57</v>
      </c>
      <c r="E474" s="40" t="s">
        <v>344</v>
      </c>
    </row>
    <row r="475" spans="1:5" ht="12.75">
      <c r="A475" t="s">
        <v>58</v>
      </c>
      <c r="E475" s="39" t="s">
        <v>87</v>
      </c>
    </row>
    <row r="476" spans="1:16" ht="12.75">
      <c r="A476" t="s">
        <v>49</v>
      </c>
      <c s="34" t="s">
        <v>760</v>
      </c>
      <c s="34" t="s">
        <v>556</v>
      </c>
      <c s="35" t="s">
        <v>52</v>
      </c>
      <c s="6" t="s">
        <v>557</v>
      </c>
      <c s="36" t="s">
        <v>94</v>
      </c>
      <c s="37">
        <v>14</v>
      </c>
      <c s="36">
        <v>0</v>
      </c>
      <c s="36">
        <f>ROUND(G476*H476,6)</f>
      </c>
      <c r="L476" s="38">
        <v>0</v>
      </c>
      <c s="32">
        <f>ROUND(ROUND(L476,2)*ROUND(G476,3),2)</f>
      </c>
      <c s="36" t="s">
        <v>86</v>
      </c>
      <c>
        <f>(M476*21)/100</f>
      </c>
      <c t="s">
        <v>27</v>
      </c>
    </row>
    <row r="477" spans="1:5" ht="12.75">
      <c r="A477" s="35" t="s">
        <v>56</v>
      </c>
      <c r="E477" s="39" t="s">
        <v>52</v>
      </c>
    </row>
    <row r="478" spans="1:5" ht="12.75">
      <c r="A478" s="35" t="s">
        <v>57</v>
      </c>
      <c r="E478" s="40" t="s">
        <v>344</v>
      </c>
    </row>
    <row r="479" spans="1:5" ht="12.75">
      <c r="A479" t="s">
        <v>58</v>
      </c>
      <c r="E479" s="39" t="s">
        <v>87</v>
      </c>
    </row>
    <row r="480" spans="1:16" ht="25.5">
      <c r="A480" t="s">
        <v>49</v>
      </c>
      <c s="34" t="s">
        <v>761</v>
      </c>
      <c s="34" t="s">
        <v>558</v>
      </c>
      <c s="35" t="s">
        <v>52</v>
      </c>
      <c s="6" t="s">
        <v>559</v>
      </c>
      <c s="36" t="s">
        <v>105</v>
      </c>
      <c s="37">
        <v>4</v>
      </c>
      <c s="36">
        <v>0</v>
      </c>
      <c s="36">
        <f>ROUND(G480*H480,6)</f>
      </c>
      <c r="L480" s="38">
        <v>0</v>
      </c>
      <c s="32">
        <f>ROUND(ROUND(L480,2)*ROUND(G480,3),2)</f>
      </c>
      <c s="36" t="s">
        <v>86</v>
      </c>
      <c>
        <f>(M480*21)/100</f>
      </c>
      <c t="s">
        <v>27</v>
      </c>
    </row>
    <row r="481" spans="1:5" ht="12.75">
      <c r="A481" s="35" t="s">
        <v>56</v>
      </c>
      <c r="E481" s="39" t="s">
        <v>52</v>
      </c>
    </row>
    <row r="482" spans="1:5" ht="12.75">
      <c r="A482" s="35" t="s">
        <v>57</v>
      </c>
      <c r="E482" s="40" t="s">
        <v>344</v>
      </c>
    </row>
    <row r="483" spans="1:5" ht="12.75">
      <c r="A483" t="s">
        <v>58</v>
      </c>
      <c r="E483" s="39" t="s">
        <v>87</v>
      </c>
    </row>
    <row r="484" spans="1:16" ht="12.75">
      <c r="A484" t="s">
        <v>49</v>
      </c>
      <c s="34" t="s">
        <v>762</v>
      </c>
      <c s="34" t="s">
        <v>763</v>
      </c>
      <c s="35" t="s">
        <v>52</v>
      </c>
      <c s="6" t="s">
        <v>764</v>
      </c>
      <c s="36" t="s">
        <v>105</v>
      </c>
      <c s="37">
        <v>1</v>
      </c>
      <c s="36">
        <v>0</v>
      </c>
      <c s="36">
        <f>ROUND(G484*H484,6)</f>
      </c>
      <c r="L484" s="38">
        <v>0</v>
      </c>
      <c s="32">
        <f>ROUND(ROUND(L484,2)*ROUND(G484,3),2)</f>
      </c>
      <c s="36" t="s">
        <v>86</v>
      </c>
      <c>
        <f>(M484*21)/100</f>
      </c>
      <c t="s">
        <v>27</v>
      </c>
    </row>
    <row r="485" spans="1:5" ht="12.75">
      <c r="A485" s="35" t="s">
        <v>56</v>
      </c>
      <c r="E485" s="39" t="s">
        <v>52</v>
      </c>
    </row>
    <row r="486" spans="1:5" ht="12.75">
      <c r="A486" s="35" t="s">
        <v>57</v>
      </c>
      <c r="E486" s="40" t="s">
        <v>344</v>
      </c>
    </row>
    <row r="487" spans="1:5" ht="12.75">
      <c r="A487" t="s">
        <v>58</v>
      </c>
      <c r="E487" s="39" t="s">
        <v>87</v>
      </c>
    </row>
    <row r="488" spans="1:16" ht="12.75">
      <c r="A488" t="s">
        <v>49</v>
      </c>
      <c s="34" t="s">
        <v>765</v>
      </c>
      <c s="34" t="s">
        <v>766</v>
      </c>
      <c s="35" t="s">
        <v>52</v>
      </c>
      <c s="6" t="s">
        <v>767</v>
      </c>
      <c s="36" t="s">
        <v>105</v>
      </c>
      <c s="37">
        <v>1</v>
      </c>
      <c s="36">
        <v>0</v>
      </c>
      <c s="36">
        <f>ROUND(G488*H488,6)</f>
      </c>
      <c r="L488" s="38">
        <v>0</v>
      </c>
      <c s="32">
        <f>ROUND(ROUND(L488,2)*ROUND(G488,3),2)</f>
      </c>
      <c s="36" t="s">
        <v>456</v>
      </c>
      <c>
        <f>(M488*21)/100</f>
      </c>
      <c t="s">
        <v>27</v>
      </c>
    </row>
    <row r="489" spans="1:5" ht="12.75">
      <c r="A489" s="35" t="s">
        <v>56</v>
      </c>
      <c r="E489" s="39" t="s">
        <v>52</v>
      </c>
    </row>
    <row r="490" spans="1:5" ht="12.75">
      <c r="A490" s="35" t="s">
        <v>57</v>
      </c>
      <c r="E490" s="40" t="s">
        <v>344</v>
      </c>
    </row>
    <row r="491" spans="1:5" ht="89.25">
      <c r="A491" t="s">
        <v>58</v>
      </c>
      <c r="E491" s="39" t="s">
        <v>768</v>
      </c>
    </row>
    <row r="492" spans="1:16" ht="12.75">
      <c r="A492" t="s">
        <v>49</v>
      </c>
      <c s="34" t="s">
        <v>769</v>
      </c>
      <c s="34" t="s">
        <v>770</v>
      </c>
      <c s="35" t="s">
        <v>52</v>
      </c>
      <c s="6" t="s">
        <v>771</v>
      </c>
      <c s="36" t="s">
        <v>105</v>
      </c>
      <c s="37">
        <v>4</v>
      </c>
      <c s="36">
        <v>0</v>
      </c>
      <c s="36">
        <f>ROUND(G492*H492,6)</f>
      </c>
      <c r="L492" s="38">
        <v>0</v>
      </c>
      <c s="32">
        <f>ROUND(ROUND(L492,2)*ROUND(G492,3),2)</f>
      </c>
      <c s="36" t="s">
        <v>86</v>
      </c>
      <c>
        <f>(M492*21)/100</f>
      </c>
      <c t="s">
        <v>27</v>
      </c>
    </row>
    <row r="493" spans="1:5" ht="12.75">
      <c r="A493" s="35" t="s">
        <v>56</v>
      </c>
      <c r="E493" s="39" t="s">
        <v>52</v>
      </c>
    </row>
    <row r="494" spans="1:5" ht="12.75">
      <c r="A494" s="35" t="s">
        <v>57</v>
      </c>
      <c r="E494" s="40" t="s">
        <v>344</v>
      </c>
    </row>
    <row r="495" spans="1:5" ht="12.75">
      <c r="A495" t="s">
        <v>58</v>
      </c>
      <c r="E495" s="39" t="s">
        <v>87</v>
      </c>
    </row>
    <row r="496" spans="1:16" ht="12.75">
      <c r="A496" t="s">
        <v>49</v>
      </c>
      <c s="34" t="s">
        <v>772</v>
      </c>
      <c s="34" t="s">
        <v>401</v>
      </c>
      <c s="35" t="s">
        <v>52</v>
      </c>
      <c s="6" t="s">
        <v>402</v>
      </c>
      <c s="36" t="s">
        <v>105</v>
      </c>
      <c s="37">
        <v>1</v>
      </c>
      <c s="36">
        <v>0</v>
      </c>
      <c s="36">
        <f>ROUND(G496*H496,6)</f>
      </c>
      <c r="L496" s="38">
        <v>0</v>
      </c>
      <c s="32">
        <f>ROUND(ROUND(L496,2)*ROUND(G496,3),2)</f>
      </c>
      <c s="36" t="s">
        <v>86</v>
      </c>
      <c>
        <f>(M496*21)/100</f>
      </c>
      <c t="s">
        <v>27</v>
      </c>
    </row>
    <row r="497" spans="1:5" ht="12.75">
      <c r="A497" s="35" t="s">
        <v>56</v>
      </c>
      <c r="E497" s="39" t="s">
        <v>52</v>
      </c>
    </row>
    <row r="498" spans="1:5" ht="12.75">
      <c r="A498" s="35" t="s">
        <v>57</v>
      </c>
      <c r="E498" s="40" t="s">
        <v>344</v>
      </c>
    </row>
    <row r="499" spans="1:5" ht="12.75">
      <c r="A499" t="s">
        <v>58</v>
      </c>
      <c r="E499" s="39" t="s">
        <v>87</v>
      </c>
    </row>
    <row r="500" spans="1:16" ht="12.75">
      <c r="A500" t="s">
        <v>49</v>
      </c>
      <c s="34" t="s">
        <v>773</v>
      </c>
      <c s="34" t="s">
        <v>530</v>
      </c>
      <c s="35" t="s">
        <v>52</v>
      </c>
      <c s="6" t="s">
        <v>531</v>
      </c>
      <c s="36" t="s">
        <v>105</v>
      </c>
      <c s="37">
        <v>2</v>
      </c>
      <c s="36">
        <v>0</v>
      </c>
      <c s="36">
        <f>ROUND(G500*H500,6)</f>
      </c>
      <c r="L500" s="38">
        <v>0</v>
      </c>
      <c s="32">
        <f>ROUND(ROUND(L500,2)*ROUND(G500,3),2)</f>
      </c>
      <c s="36" t="s">
        <v>86</v>
      </c>
      <c>
        <f>(M500*21)/100</f>
      </c>
      <c t="s">
        <v>27</v>
      </c>
    </row>
    <row r="501" spans="1:5" ht="12.75">
      <c r="A501" s="35" t="s">
        <v>56</v>
      </c>
      <c r="E501" s="39" t="s">
        <v>52</v>
      </c>
    </row>
    <row r="502" spans="1:5" ht="12.75">
      <c r="A502" s="35" t="s">
        <v>57</v>
      </c>
      <c r="E502" s="40" t="s">
        <v>344</v>
      </c>
    </row>
    <row r="503" spans="1:5" ht="12.75">
      <c r="A503" t="s">
        <v>58</v>
      </c>
      <c r="E503" s="39" t="s">
        <v>87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T9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774</v>
      </c>
      <c s="41">
        <f>Rekapitulace!C15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774</v>
      </c>
      <c r="E4" s="26" t="s">
        <v>775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COUNTIFS(L8:L96,"=0",A8:A96,"P")+COUNTIFS(L8:L96,"",A8:A96,"P")+SUM(Q8:Q96)</f>
      </c>
    </row>
    <row r="8" spans="1:13" ht="12.75">
      <c r="A8" t="s">
        <v>44</v>
      </c>
      <c r="C8" s="28" t="s">
        <v>778</v>
      </c>
      <c r="E8" s="30" t="s">
        <v>777</v>
      </c>
      <c r="J8" s="29">
        <f>0+J9+J26+J43</f>
      </c>
      <c s="29">
        <f>0+K9+K26+K43</f>
      </c>
      <c s="29">
        <f>0+L9+L26+L43</f>
      </c>
      <c s="29">
        <f>0+M9+M26+M43</f>
      </c>
    </row>
    <row r="9" spans="1:13" ht="12.75">
      <c r="A9" t="s">
        <v>46</v>
      </c>
      <c r="C9" s="31" t="s">
        <v>95</v>
      </c>
      <c r="E9" s="33" t="s">
        <v>779</v>
      </c>
      <c r="J9" s="32">
        <f>0</f>
      </c>
      <c s="32">
        <f>0</f>
      </c>
      <c s="32">
        <f>0+L10+L14+L18+L22</f>
      </c>
      <c s="32">
        <f>0+M10+M14+M18+M22</f>
      </c>
    </row>
    <row r="10" spans="1:16" ht="25.5">
      <c r="A10" t="s">
        <v>49</v>
      </c>
      <c s="34" t="s">
        <v>115</v>
      </c>
      <c s="34" t="s">
        <v>780</v>
      </c>
      <c s="35" t="s">
        <v>52</v>
      </c>
      <c s="6" t="s">
        <v>781</v>
      </c>
      <c s="36" t="s">
        <v>82</v>
      </c>
      <c s="37">
        <v>0.49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27</v>
      </c>
    </row>
    <row r="11" spans="1:5" ht="12.75">
      <c r="A11" s="35" t="s">
        <v>56</v>
      </c>
      <c r="E11" s="39" t="s">
        <v>52</v>
      </c>
    </row>
    <row r="12" spans="1:5" ht="12.75">
      <c r="A12" s="35" t="s">
        <v>57</v>
      </c>
      <c r="E12" s="40" t="s">
        <v>782</v>
      </c>
    </row>
    <row r="13" spans="1:5" ht="216.75">
      <c r="A13" t="s">
        <v>58</v>
      </c>
      <c r="E13" s="39" t="s">
        <v>783</v>
      </c>
    </row>
    <row r="14" spans="1:16" ht="25.5">
      <c r="A14" t="s">
        <v>49</v>
      </c>
      <c s="34" t="s">
        <v>118</v>
      </c>
      <c s="34" t="s">
        <v>784</v>
      </c>
      <c s="35" t="s">
        <v>52</v>
      </c>
      <c s="6" t="s">
        <v>785</v>
      </c>
      <c s="36" t="s">
        <v>82</v>
      </c>
      <c s="37">
        <v>30.54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55</v>
      </c>
      <c>
        <f>(M14*21)/100</f>
      </c>
      <c t="s">
        <v>27</v>
      </c>
    </row>
    <row r="15" spans="1:5" ht="12.75">
      <c r="A15" s="35" t="s">
        <v>56</v>
      </c>
      <c r="E15" s="39" t="s">
        <v>52</v>
      </c>
    </row>
    <row r="16" spans="1:5" ht="12.75">
      <c r="A16" s="35" t="s">
        <v>57</v>
      </c>
      <c r="E16" s="40" t="s">
        <v>786</v>
      </c>
    </row>
    <row r="17" spans="1:5" ht="216.75">
      <c r="A17" t="s">
        <v>58</v>
      </c>
      <c r="E17" s="39" t="s">
        <v>783</v>
      </c>
    </row>
    <row r="18" spans="1:16" ht="12.75">
      <c r="A18" t="s">
        <v>49</v>
      </c>
      <c s="34" t="s">
        <v>121</v>
      </c>
      <c s="34" t="s">
        <v>787</v>
      </c>
      <c s="35" t="s">
        <v>52</v>
      </c>
      <c s="6" t="s">
        <v>788</v>
      </c>
      <c s="36" t="s">
        <v>472</v>
      </c>
      <c s="37">
        <v>35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86</v>
      </c>
      <c>
        <f>(M18*21)/100</f>
      </c>
      <c t="s">
        <v>27</v>
      </c>
    </row>
    <row r="19" spans="1:5" ht="25.5">
      <c r="A19" s="35" t="s">
        <v>56</v>
      </c>
      <c r="E19" s="39" t="s">
        <v>789</v>
      </c>
    </row>
    <row r="20" spans="1:5" ht="12.75">
      <c r="A20" s="35" t="s">
        <v>57</v>
      </c>
      <c r="E20" s="40" t="s">
        <v>790</v>
      </c>
    </row>
    <row r="21" spans="1:5" ht="12.75">
      <c r="A21" t="s">
        <v>58</v>
      </c>
      <c r="E21" s="39" t="s">
        <v>791</v>
      </c>
    </row>
    <row r="22" spans="1:16" ht="12.75">
      <c r="A22" t="s">
        <v>49</v>
      </c>
      <c s="34" t="s">
        <v>124</v>
      </c>
      <c s="34" t="s">
        <v>92</v>
      </c>
      <c s="35" t="s">
        <v>52</v>
      </c>
      <c s="6" t="s">
        <v>93</v>
      </c>
      <c s="36" t="s">
        <v>94</v>
      </c>
      <c s="37">
        <v>8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86</v>
      </c>
      <c>
        <f>(M22*21)/100</f>
      </c>
      <c t="s">
        <v>27</v>
      </c>
    </row>
    <row r="23" spans="1:5" ht="25.5">
      <c r="A23" s="35" t="s">
        <v>56</v>
      </c>
      <c r="E23" s="39" t="s">
        <v>792</v>
      </c>
    </row>
    <row r="24" spans="1:5" ht="12.75">
      <c r="A24" s="35" t="s">
        <v>57</v>
      </c>
      <c r="E24" s="40" t="s">
        <v>790</v>
      </c>
    </row>
    <row r="25" spans="1:5" ht="12.75">
      <c r="A25" t="s">
        <v>58</v>
      </c>
      <c r="E25" s="39" t="s">
        <v>87</v>
      </c>
    </row>
    <row r="26" spans="1:13" ht="12.75">
      <c r="A26" t="s">
        <v>46</v>
      </c>
      <c r="C26" s="31" t="s">
        <v>270</v>
      </c>
      <c r="E26" s="33" t="s">
        <v>793</v>
      </c>
      <c r="J26" s="32">
        <f>0</f>
      </c>
      <c s="32">
        <f>0</f>
      </c>
      <c s="32">
        <f>0+L27+L31+L35+L39</f>
      </c>
      <c s="32">
        <f>0+M27+M31+M35+M39</f>
      </c>
    </row>
    <row r="27" spans="1:16" ht="12.75">
      <c r="A27" t="s">
        <v>49</v>
      </c>
      <c s="34" t="s">
        <v>102</v>
      </c>
      <c s="34" t="s">
        <v>794</v>
      </c>
      <c s="35" t="s">
        <v>52</v>
      </c>
      <c s="6" t="s">
        <v>795</v>
      </c>
      <c s="36" t="s">
        <v>94</v>
      </c>
      <c s="37">
        <v>7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86</v>
      </c>
      <c>
        <f>(M27*21)/100</f>
      </c>
      <c t="s">
        <v>27</v>
      </c>
    </row>
    <row r="28" spans="1:5" ht="165.75">
      <c r="A28" s="35" t="s">
        <v>56</v>
      </c>
      <c r="E28" s="39" t="s">
        <v>796</v>
      </c>
    </row>
    <row r="29" spans="1:5" ht="12.75">
      <c r="A29" s="35" t="s">
        <v>57</v>
      </c>
      <c r="E29" s="40" t="s">
        <v>797</v>
      </c>
    </row>
    <row r="30" spans="1:5" ht="12.75">
      <c r="A30" t="s">
        <v>58</v>
      </c>
      <c r="E30" s="39" t="s">
        <v>87</v>
      </c>
    </row>
    <row r="31" spans="1:16" ht="12.75">
      <c r="A31" t="s">
        <v>49</v>
      </c>
      <c s="34" t="s">
        <v>106</v>
      </c>
      <c s="34" t="s">
        <v>489</v>
      </c>
      <c s="35" t="s">
        <v>52</v>
      </c>
      <c s="6" t="s">
        <v>490</v>
      </c>
      <c s="36" t="s">
        <v>94</v>
      </c>
      <c s="37">
        <v>8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86</v>
      </c>
      <c>
        <f>(M31*21)/100</f>
      </c>
      <c t="s">
        <v>27</v>
      </c>
    </row>
    <row r="32" spans="1:5" ht="191.25">
      <c r="A32" s="35" t="s">
        <v>56</v>
      </c>
      <c r="E32" s="39" t="s">
        <v>798</v>
      </c>
    </row>
    <row r="33" spans="1:5" ht="12.75">
      <c r="A33" s="35" t="s">
        <v>57</v>
      </c>
      <c r="E33" s="40" t="s">
        <v>790</v>
      </c>
    </row>
    <row r="34" spans="1:5" ht="12.75">
      <c r="A34" t="s">
        <v>58</v>
      </c>
      <c r="E34" s="39" t="s">
        <v>87</v>
      </c>
    </row>
    <row r="35" spans="1:16" ht="25.5">
      <c r="A35" t="s">
        <v>49</v>
      </c>
      <c s="34" t="s">
        <v>109</v>
      </c>
      <c s="34" t="s">
        <v>499</v>
      </c>
      <c s="35" t="s">
        <v>52</v>
      </c>
      <c s="6" t="s">
        <v>500</v>
      </c>
      <c s="36" t="s">
        <v>105</v>
      </c>
      <c s="37">
        <v>4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86</v>
      </c>
      <c>
        <f>(M35*21)/100</f>
      </c>
      <c t="s">
        <v>27</v>
      </c>
    </row>
    <row r="36" spans="1:5" ht="38.25">
      <c r="A36" s="35" t="s">
        <v>56</v>
      </c>
      <c r="E36" s="39" t="s">
        <v>799</v>
      </c>
    </row>
    <row r="37" spans="1:5" ht="12.75">
      <c r="A37" s="35" t="s">
        <v>57</v>
      </c>
      <c r="E37" s="40" t="s">
        <v>790</v>
      </c>
    </row>
    <row r="38" spans="1:5" ht="12.75">
      <c r="A38" t="s">
        <v>58</v>
      </c>
      <c r="E38" s="39" t="s">
        <v>87</v>
      </c>
    </row>
    <row r="39" spans="1:16" ht="12.75">
      <c r="A39" t="s">
        <v>49</v>
      </c>
      <c s="34" t="s">
        <v>112</v>
      </c>
      <c s="34" t="s">
        <v>800</v>
      </c>
      <c s="35" t="s">
        <v>52</v>
      </c>
      <c s="6" t="s">
        <v>801</v>
      </c>
      <c s="36" t="s">
        <v>105</v>
      </c>
      <c s="37">
        <v>1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86</v>
      </c>
      <c>
        <f>(M39*21)/100</f>
      </c>
      <c t="s">
        <v>27</v>
      </c>
    </row>
    <row r="40" spans="1:5" ht="102">
      <c r="A40" s="35" t="s">
        <v>56</v>
      </c>
      <c r="E40" s="39" t="s">
        <v>802</v>
      </c>
    </row>
    <row r="41" spans="1:5" ht="12.75">
      <c r="A41" s="35" t="s">
        <v>57</v>
      </c>
      <c r="E41" s="40" t="s">
        <v>790</v>
      </c>
    </row>
    <row r="42" spans="1:5" ht="12.75">
      <c r="A42" t="s">
        <v>58</v>
      </c>
      <c r="E42" s="39" t="s">
        <v>87</v>
      </c>
    </row>
    <row r="43" spans="1:13" ht="12.75">
      <c r="A43" t="s">
        <v>46</v>
      </c>
      <c r="C43" s="31" t="s">
        <v>282</v>
      </c>
      <c r="E43" s="33" t="s">
        <v>803</v>
      </c>
      <c r="J43" s="32">
        <f>0</f>
      </c>
      <c s="32">
        <f>0</f>
      </c>
      <c s="32">
        <f>0+L44+L48+L52+L56+L60+L64+L68+L72+L76+L80+L84+L88+L92+L96</f>
      </c>
      <c s="32">
        <f>0+M44+M48+M52+M56+M60+M64+M68+M72+M76+M80+M84+M88+M92+M96</f>
      </c>
    </row>
    <row r="44" spans="1:16" ht="12.75">
      <c r="A44" t="s">
        <v>49</v>
      </c>
      <c s="34" t="s">
        <v>50</v>
      </c>
      <c s="34" t="s">
        <v>116</v>
      </c>
      <c s="35" t="s">
        <v>52</v>
      </c>
      <c s="6" t="s">
        <v>117</v>
      </c>
      <c s="36" t="s">
        <v>94</v>
      </c>
      <c s="37">
        <v>12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86</v>
      </c>
      <c>
        <f>(M44*21)/100</f>
      </c>
      <c t="s">
        <v>27</v>
      </c>
    </row>
    <row r="45" spans="1:5" ht="12.75">
      <c r="A45" s="35" t="s">
        <v>56</v>
      </c>
      <c r="E45" s="39" t="s">
        <v>52</v>
      </c>
    </row>
    <row r="46" spans="1:5" ht="12.75">
      <c r="A46" s="35" t="s">
        <v>57</v>
      </c>
      <c r="E46" s="40" t="s">
        <v>804</v>
      </c>
    </row>
    <row r="47" spans="1:5" ht="12.75">
      <c r="A47" t="s">
        <v>58</v>
      </c>
      <c r="E47" s="39" t="s">
        <v>87</v>
      </c>
    </row>
    <row r="48" spans="1:16" ht="25.5">
      <c r="A48" t="s">
        <v>49</v>
      </c>
      <c s="34" t="s">
        <v>27</v>
      </c>
      <c s="34" t="s">
        <v>805</v>
      </c>
      <c s="35" t="s">
        <v>52</v>
      </c>
      <c s="6" t="s">
        <v>806</v>
      </c>
      <c s="36" t="s">
        <v>94</v>
      </c>
      <c s="37">
        <v>2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86</v>
      </c>
      <c>
        <f>(M48*21)/100</f>
      </c>
      <c t="s">
        <v>27</v>
      </c>
    </row>
    <row r="49" spans="1:5" ht="12.75">
      <c r="A49" s="35" t="s">
        <v>56</v>
      </c>
      <c r="E49" s="39" t="s">
        <v>52</v>
      </c>
    </row>
    <row r="50" spans="1:5" ht="12.75">
      <c r="A50" s="35" t="s">
        <v>57</v>
      </c>
      <c r="E50" s="40" t="s">
        <v>807</v>
      </c>
    </row>
    <row r="51" spans="1:5" ht="12.75">
      <c r="A51" t="s">
        <v>58</v>
      </c>
      <c r="E51" s="39" t="s">
        <v>87</v>
      </c>
    </row>
    <row r="52" spans="1:16" ht="25.5">
      <c r="A52" t="s">
        <v>49</v>
      </c>
      <c s="34" t="s">
        <v>26</v>
      </c>
      <c s="34" t="s">
        <v>125</v>
      </c>
      <c s="35" t="s">
        <v>52</v>
      </c>
      <c s="6" t="s">
        <v>126</v>
      </c>
      <c s="36" t="s">
        <v>105</v>
      </c>
      <c s="37">
        <v>2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86</v>
      </c>
      <c>
        <f>(M52*21)/100</f>
      </c>
      <c t="s">
        <v>27</v>
      </c>
    </row>
    <row r="53" spans="1:5" ht="12.75">
      <c r="A53" s="35" t="s">
        <v>56</v>
      </c>
      <c r="E53" s="39" t="s">
        <v>52</v>
      </c>
    </row>
    <row r="54" spans="1:5" ht="12.75">
      <c r="A54" s="35" t="s">
        <v>57</v>
      </c>
      <c r="E54" s="40" t="s">
        <v>804</v>
      </c>
    </row>
    <row r="55" spans="1:5" ht="12.75">
      <c r="A55" t="s">
        <v>58</v>
      </c>
      <c r="E55" s="39" t="s">
        <v>87</v>
      </c>
    </row>
    <row r="56" spans="1:16" ht="25.5">
      <c r="A56" t="s">
        <v>49</v>
      </c>
      <c s="34" t="s">
        <v>64</v>
      </c>
      <c s="34" t="s">
        <v>808</v>
      </c>
      <c s="35" t="s">
        <v>52</v>
      </c>
      <c s="6" t="s">
        <v>809</v>
      </c>
      <c s="36" t="s">
        <v>105</v>
      </c>
      <c s="37">
        <v>1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86</v>
      </c>
      <c>
        <f>(M56*21)/100</f>
      </c>
      <c t="s">
        <v>27</v>
      </c>
    </row>
    <row r="57" spans="1:5" ht="12.75">
      <c r="A57" s="35" t="s">
        <v>56</v>
      </c>
      <c r="E57" s="39" t="s">
        <v>52</v>
      </c>
    </row>
    <row r="58" spans="1:5" ht="12.75">
      <c r="A58" s="35" t="s">
        <v>57</v>
      </c>
      <c r="E58" s="40" t="s">
        <v>810</v>
      </c>
    </row>
    <row r="59" spans="1:5" ht="12.75">
      <c r="A59" t="s">
        <v>58</v>
      </c>
      <c r="E59" s="39" t="s">
        <v>87</v>
      </c>
    </row>
    <row r="60" spans="1:16" ht="12.75">
      <c r="A60" t="s">
        <v>49</v>
      </c>
      <c s="34" t="s">
        <v>67</v>
      </c>
      <c s="34" t="s">
        <v>811</v>
      </c>
      <c s="35" t="s">
        <v>52</v>
      </c>
      <c s="6" t="s">
        <v>812</v>
      </c>
      <c s="36" t="s">
        <v>105</v>
      </c>
      <c s="37">
        <v>2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86</v>
      </c>
      <c>
        <f>(M60*21)/100</f>
      </c>
      <c t="s">
        <v>27</v>
      </c>
    </row>
    <row r="61" spans="1:5" ht="12.75">
      <c r="A61" s="35" t="s">
        <v>56</v>
      </c>
      <c r="E61" s="39" t="s">
        <v>52</v>
      </c>
    </row>
    <row r="62" spans="1:5" ht="12.75">
      <c r="A62" s="35" t="s">
        <v>57</v>
      </c>
      <c r="E62" s="40" t="s">
        <v>810</v>
      </c>
    </row>
    <row r="63" spans="1:5" ht="12.75">
      <c r="A63" t="s">
        <v>58</v>
      </c>
      <c r="E63" s="39" t="s">
        <v>87</v>
      </c>
    </row>
    <row r="64" spans="1:16" ht="12.75">
      <c r="A64" t="s">
        <v>49</v>
      </c>
      <c s="34" t="s">
        <v>70</v>
      </c>
      <c s="34" t="s">
        <v>813</v>
      </c>
      <c s="35" t="s">
        <v>52</v>
      </c>
      <c s="6" t="s">
        <v>814</v>
      </c>
      <c s="36" t="s">
        <v>94</v>
      </c>
      <c s="37">
        <v>15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86</v>
      </c>
      <c>
        <f>(M64*21)/100</f>
      </c>
      <c t="s">
        <v>27</v>
      </c>
    </row>
    <row r="65" spans="1:5" ht="12.75">
      <c r="A65" s="35" t="s">
        <v>56</v>
      </c>
      <c r="E65" s="39" t="s">
        <v>52</v>
      </c>
    </row>
    <row r="66" spans="1:5" ht="12.75">
      <c r="A66" s="35" t="s">
        <v>57</v>
      </c>
      <c r="E66" s="40" t="s">
        <v>810</v>
      </c>
    </row>
    <row r="67" spans="1:5" ht="12.75">
      <c r="A67" t="s">
        <v>58</v>
      </c>
      <c r="E67" s="39" t="s">
        <v>87</v>
      </c>
    </row>
    <row r="68" spans="1:16" ht="12.75">
      <c r="A68" t="s">
        <v>49</v>
      </c>
      <c s="34" t="s">
        <v>73</v>
      </c>
      <c s="34" t="s">
        <v>815</v>
      </c>
      <c s="35" t="s">
        <v>52</v>
      </c>
      <c s="6" t="s">
        <v>816</v>
      </c>
      <c s="36" t="s">
        <v>105</v>
      </c>
      <c s="37">
        <v>2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86</v>
      </c>
      <c>
        <f>(M68*21)/100</f>
      </c>
      <c t="s">
        <v>27</v>
      </c>
    </row>
    <row r="69" spans="1:5" ht="12.75">
      <c r="A69" s="35" t="s">
        <v>56</v>
      </c>
      <c r="E69" s="39" t="s">
        <v>52</v>
      </c>
    </row>
    <row r="70" spans="1:5" ht="12.75">
      <c r="A70" s="35" t="s">
        <v>57</v>
      </c>
      <c r="E70" s="40" t="s">
        <v>817</v>
      </c>
    </row>
    <row r="71" spans="1:5" ht="12.75">
      <c r="A71" t="s">
        <v>58</v>
      </c>
      <c r="E71" s="39" t="s">
        <v>87</v>
      </c>
    </row>
    <row r="72" spans="1:16" ht="12.75">
      <c r="A72" t="s">
        <v>49</v>
      </c>
      <c s="34" t="s">
        <v>76</v>
      </c>
      <c s="34" t="s">
        <v>818</v>
      </c>
      <c s="35" t="s">
        <v>52</v>
      </c>
      <c s="6" t="s">
        <v>819</v>
      </c>
      <c s="36" t="s">
        <v>820</v>
      </c>
      <c s="37">
        <v>1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55</v>
      </c>
      <c>
        <f>(M72*21)/100</f>
      </c>
      <c t="s">
        <v>27</v>
      </c>
    </row>
    <row r="73" spans="1:5" ht="12.75">
      <c r="A73" s="35" t="s">
        <v>56</v>
      </c>
      <c r="E73" s="39" t="s">
        <v>52</v>
      </c>
    </row>
    <row r="74" spans="1:5" ht="12.75">
      <c r="A74" s="35" t="s">
        <v>57</v>
      </c>
      <c r="E74" s="40" t="s">
        <v>821</v>
      </c>
    </row>
    <row r="75" spans="1:5" ht="38.25">
      <c r="A75" t="s">
        <v>58</v>
      </c>
      <c r="E75" s="39" t="s">
        <v>799</v>
      </c>
    </row>
    <row r="76" spans="1:16" ht="12.75">
      <c r="A76" t="s">
        <v>49</v>
      </c>
      <c s="34" t="s">
        <v>79</v>
      </c>
      <c s="34" t="s">
        <v>822</v>
      </c>
      <c s="35" t="s">
        <v>52</v>
      </c>
      <c s="6" t="s">
        <v>823</v>
      </c>
      <c s="36" t="s">
        <v>105</v>
      </c>
      <c s="37">
        <v>2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86</v>
      </c>
      <c>
        <f>(M76*21)/100</f>
      </c>
      <c t="s">
        <v>27</v>
      </c>
    </row>
    <row r="77" spans="1:5" ht="12.75">
      <c r="A77" s="35" t="s">
        <v>56</v>
      </c>
      <c r="E77" s="39" t="s">
        <v>52</v>
      </c>
    </row>
    <row r="78" spans="1:5" ht="12.75">
      <c r="A78" s="35" t="s">
        <v>57</v>
      </c>
      <c r="E78" s="40" t="s">
        <v>824</v>
      </c>
    </row>
    <row r="79" spans="1:5" ht="12.75">
      <c r="A79" t="s">
        <v>58</v>
      </c>
      <c r="E79" s="39" t="s">
        <v>87</v>
      </c>
    </row>
    <row r="80" spans="1:16" ht="12.75">
      <c r="A80" t="s">
        <v>49</v>
      </c>
      <c s="34" t="s">
        <v>83</v>
      </c>
      <c s="34" t="s">
        <v>825</v>
      </c>
      <c s="35" t="s">
        <v>52</v>
      </c>
      <c s="6" t="s">
        <v>826</v>
      </c>
      <c s="36" t="s">
        <v>105</v>
      </c>
      <c s="37">
        <v>6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86</v>
      </c>
      <c>
        <f>(M80*21)/100</f>
      </c>
      <c t="s">
        <v>27</v>
      </c>
    </row>
    <row r="81" spans="1:5" ht="12.75">
      <c r="A81" s="35" t="s">
        <v>56</v>
      </c>
      <c r="E81" s="39" t="s">
        <v>52</v>
      </c>
    </row>
    <row r="82" spans="1:5" ht="12.75">
      <c r="A82" s="35" t="s">
        <v>57</v>
      </c>
      <c r="E82" s="40" t="s">
        <v>827</v>
      </c>
    </row>
    <row r="83" spans="1:5" ht="12.75">
      <c r="A83" t="s">
        <v>58</v>
      </c>
      <c r="E83" s="39" t="s">
        <v>87</v>
      </c>
    </row>
    <row r="84" spans="1:16" ht="12.75">
      <c r="A84" t="s">
        <v>49</v>
      </c>
      <c s="34" t="s">
        <v>88</v>
      </c>
      <c s="34" t="s">
        <v>692</v>
      </c>
      <c s="35" t="s">
        <v>52</v>
      </c>
      <c s="6" t="s">
        <v>693</v>
      </c>
      <c s="36" t="s">
        <v>306</v>
      </c>
      <c s="37">
        <v>16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86</v>
      </c>
      <c>
        <f>(M84*21)/100</f>
      </c>
      <c t="s">
        <v>27</v>
      </c>
    </row>
    <row r="85" spans="1:5" ht="12.75">
      <c r="A85" s="35" t="s">
        <v>56</v>
      </c>
      <c r="E85" s="39" t="s">
        <v>52</v>
      </c>
    </row>
    <row r="86" spans="1:5" ht="12.75">
      <c r="A86" s="35" t="s">
        <v>57</v>
      </c>
      <c r="E86" s="40" t="s">
        <v>797</v>
      </c>
    </row>
    <row r="87" spans="1:5" ht="12.75">
      <c r="A87" t="s">
        <v>58</v>
      </c>
      <c r="E87" s="39" t="s">
        <v>87</v>
      </c>
    </row>
    <row r="88" spans="1:16" ht="12.75">
      <c r="A88" t="s">
        <v>49</v>
      </c>
      <c s="34" t="s">
        <v>91</v>
      </c>
      <c s="34" t="s">
        <v>684</v>
      </c>
      <c s="35" t="s">
        <v>52</v>
      </c>
      <c s="6" t="s">
        <v>685</v>
      </c>
      <c s="36" t="s">
        <v>306</v>
      </c>
      <c s="37">
        <v>16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86</v>
      </c>
      <c>
        <f>(M88*21)/100</f>
      </c>
      <c t="s">
        <v>27</v>
      </c>
    </row>
    <row r="89" spans="1:5" ht="12.75">
      <c r="A89" s="35" t="s">
        <v>56</v>
      </c>
      <c r="E89" s="39" t="s">
        <v>52</v>
      </c>
    </row>
    <row r="90" spans="1:5" ht="12.75">
      <c r="A90" s="35" t="s">
        <v>57</v>
      </c>
      <c r="E90" s="40" t="s">
        <v>797</v>
      </c>
    </row>
    <row r="91" spans="1:5" ht="12.75">
      <c r="A91" t="s">
        <v>58</v>
      </c>
      <c r="E91" s="39" t="s">
        <v>87</v>
      </c>
    </row>
    <row r="92" spans="1:16" ht="25.5">
      <c r="A92" t="s">
        <v>49</v>
      </c>
      <c s="34" t="s">
        <v>95</v>
      </c>
      <c s="34" t="s">
        <v>828</v>
      </c>
      <c s="35" t="s">
        <v>52</v>
      </c>
      <c s="6" t="s">
        <v>829</v>
      </c>
      <c s="36" t="s">
        <v>105</v>
      </c>
      <c s="37">
        <v>1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86</v>
      </c>
      <c>
        <f>(M92*21)/100</f>
      </c>
      <c t="s">
        <v>27</v>
      </c>
    </row>
    <row r="93" spans="1:5" ht="12.75">
      <c r="A93" s="35" t="s">
        <v>56</v>
      </c>
      <c r="E93" s="39" t="s">
        <v>52</v>
      </c>
    </row>
    <row r="94" spans="1:5" ht="12.75">
      <c r="A94" s="35" t="s">
        <v>57</v>
      </c>
      <c r="E94" s="40" t="s">
        <v>797</v>
      </c>
    </row>
    <row r="95" spans="1:5" ht="12.75">
      <c r="A95" t="s">
        <v>58</v>
      </c>
      <c r="E95" s="39" t="s">
        <v>87</v>
      </c>
    </row>
    <row r="96" spans="1:16" ht="25.5">
      <c r="A96" t="s">
        <v>49</v>
      </c>
      <c s="34" t="s">
        <v>99</v>
      </c>
      <c s="34" t="s">
        <v>830</v>
      </c>
      <c s="35" t="s">
        <v>52</v>
      </c>
      <c s="6" t="s">
        <v>831</v>
      </c>
      <c s="36" t="s">
        <v>105</v>
      </c>
      <c s="37">
        <v>1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86</v>
      </c>
      <c>
        <f>(M96*21)/100</f>
      </c>
      <c t="s">
        <v>27</v>
      </c>
    </row>
    <row r="97" spans="1:5" ht="12.75">
      <c r="A97" s="35" t="s">
        <v>56</v>
      </c>
      <c r="E97" s="39" t="s">
        <v>52</v>
      </c>
    </row>
    <row r="98" spans="1:5" ht="12.75">
      <c r="A98" s="35" t="s">
        <v>57</v>
      </c>
      <c r="E98" s="40" t="s">
        <v>797</v>
      </c>
    </row>
    <row r="99" spans="1:5" ht="12.75">
      <c r="A99" t="s">
        <v>58</v>
      </c>
      <c r="E99" s="39" t="s">
        <v>87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T3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832</v>
      </c>
      <c s="41">
        <f>Rekapitulace!C17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832</v>
      </c>
      <c r="E4" s="26" t="s">
        <v>833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COUNTIFS(L8:L35,"=0",A8:A35,"P")+COUNTIFS(L8:L35,"",A8:A35,"P")+SUM(Q8:Q35)</f>
      </c>
    </row>
    <row r="8" spans="1:13" ht="12.75">
      <c r="A8" t="s">
        <v>44</v>
      </c>
      <c r="C8" s="28" t="s">
        <v>835</v>
      </c>
      <c r="E8" s="30" t="s">
        <v>833</v>
      </c>
      <c r="J8" s="29">
        <f>0+J9+J26</f>
      </c>
      <c s="29">
        <f>0+K9+K26</f>
      </c>
      <c s="29">
        <f>0+L9+L26</f>
      </c>
      <c s="29">
        <f>0+M9+M26</f>
      </c>
    </row>
    <row r="9" spans="1:13" ht="12.75">
      <c r="A9" t="s">
        <v>46</v>
      </c>
      <c r="C9" s="31" t="s">
        <v>50</v>
      </c>
      <c r="E9" s="33" t="s">
        <v>836</v>
      </c>
      <c r="J9" s="32">
        <f>0</f>
      </c>
      <c s="32">
        <f>0</f>
      </c>
      <c s="32">
        <f>0+L10+L14+L18+L22</f>
      </c>
      <c s="32">
        <f>0+M10+M14+M18+M22</f>
      </c>
    </row>
    <row r="10" spans="1:16" ht="12.75">
      <c r="A10" t="s">
        <v>49</v>
      </c>
      <c s="34" t="s">
        <v>50</v>
      </c>
      <c s="34" t="s">
        <v>837</v>
      </c>
      <c s="35" t="s">
        <v>52</v>
      </c>
      <c s="6" t="s">
        <v>838</v>
      </c>
      <c s="36" t="s">
        <v>839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840</v>
      </c>
      <c>
        <f>(M10*21)/100</f>
      </c>
      <c t="s">
        <v>27</v>
      </c>
    </row>
    <row r="11" spans="1:5" ht="12.75">
      <c r="A11" s="35" t="s">
        <v>56</v>
      </c>
      <c r="E11" s="39" t="s">
        <v>841</v>
      </c>
    </row>
    <row r="12" spans="1:5" ht="12.75">
      <c r="A12" s="35" t="s">
        <v>57</v>
      </c>
      <c r="E12" s="40" t="s">
        <v>842</v>
      </c>
    </row>
    <row r="13" spans="1:5" ht="89.25">
      <c r="A13" t="s">
        <v>58</v>
      </c>
      <c r="E13" s="39" t="s">
        <v>843</v>
      </c>
    </row>
    <row r="14" spans="1:16" ht="12.75">
      <c r="A14" t="s">
        <v>49</v>
      </c>
      <c s="34" t="s">
        <v>27</v>
      </c>
      <c s="34" t="s">
        <v>844</v>
      </c>
      <c s="35" t="s">
        <v>52</v>
      </c>
      <c s="6" t="s">
        <v>845</v>
      </c>
      <c s="36" t="s">
        <v>839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840</v>
      </c>
      <c>
        <f>(M14*21)/100</f>
      </c>
      <c t="s">
        <v>27</v>
      </c>
    </row>
    <row r="15" spans="1:5" ht="12.75">
      <c r="A15" s="35" t="s">
        <v>56</v>
      </c>
      <c r="E15" s="39" t="s">
        <v>846</v>
      </c>
    </row>
    <row r="16" spans="1:5" ht="12.75">
      <c r="A16" s="35" t="s">
        <v>57</v>
      </c>
      <c r="E16" s="40" t="s">
        <v>842</v>
      </c>
    </row>
    <row r="17" spans="1:5" ht="102">
      <c r="A17" t="s">
        <v>58</v>
      </c>
      <c r="E17" s="39" t="s">
        <v>847</v>
      </c>
    </row>
    <row r="18" spans="1:16" ht="12.75">
      <c r="A18" t="s">
        <v>49</v>
      </c>
      <c s="34" t="s">
        <v>26</v>
      </c>
      <c s="34" t="s">
        <v>848</v>
      </c>
      <c s="35" t="s">
        <v>52</v>
      </c>
      <c s="6" t="s">
        <v>849</v>
      </c>
      <c s="36" t="s">
        <v>839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840</v>
      </c>
      <c>
        <f>(M18*21)/100</f>
      </c>
      <c t="s">
        <v>27</v>
      </c>
    </row>
    <row r="19" spans="1:5" ht="12.75">
      <c r="A19" s="35" t="s">
        <v>56</v>
      </c>
      <c r="E19" s="39" t="s">
        <v>850</v>
      </c>
    </row>
    <row r="20" spans="1:5" ht="12.75">
      <c r="A20" s="35" t="s">
        <v>57</v>
      </c>
      <c r="E20" s="40" t="s">
        <v>842</v>
      </c>
    </row>
    <row r="21" spans="1:5" ht="38.25">
      <c r="A21" t="s">
        <v>58</v>
      </c>
      <c r="E21" s="39" t="s">
        <v>851</v>
      </c>
    </row>
    <row r="22" spans="1:16" ht="12.75">
      <c r="A22" t="s">
        <v>49</v>
      </c>
      <c s="34" t="s">
        <v>64</v>
      </c>
      <c s="34" t="s">
        <v>852</v>
      </c>
      <c s="35" t="s">
        <v>52</v>
      </c>
      <c s="6" t="s">
        <v>853</v>
      </c>
      <c s="36" t="s">
        <v>839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840</v>
      </c>
      <c>
        <f>(M22*21)/100</f>
      </c>
      <c t="s">
        <v>27</v>
      </c>
    </row>
    <row r="23" spans="1:5" ht="12.75">
      <c r="A23" s="35" t="s">
        <v>56</v>
      </c>
      <c r="E23" s="39" t="s">
        <v>854</v>
      </c>
    </row>
    <row r="24" spans="1:5" ht="12.75">
      <c r="A24" s="35" t="s">
        <v>57</v>
      </c>
      <c r="E24" s="40" t="s">
        <v>842</v>
      </c>
    </row>
    <row r="25" spans="1:5" ht="25.5">
      <c r="A25" t="s">
        <v>58</v>
      </c>
      <c r="E25" s="39" t="s">
        <v>855</v>
      </c>
    </row>
    <row r="26" spans="1:13" ht="12.75">
      <c r="A26" t="s">
        <v>46</v>
      </c>
      <c r="C26" s="31" t="s">
        <v>27</v>
      </c>
      <c r="E26" s="33" t="s">
        <v>856</v>
      </c>
      <c r="J26" s="32">
        <f>0</f>
      </c>
      <c s="32">
        <f>0</f>
      </c>
      <c s="32">
        <f>0+L27+L31+L35</f>
      </c>
      <c s="32">
        <f>0+M27+M31+M35</f>
      </c>
    </row>
    <row r="27" spans="1:16" ht="12.75">
      <c r="A27" t="s">
        <v>49</v>
      </c>
      <c s="34" t="s">
        <v>67</v>
      </c>
      <c s="34" t="s">
        <v>857</v>
      </c>
      <c s="35" t="s">
        <v>52</v>
      </c>
      <c s="6" t="s">
        <v>858</v>
      </c>
      <c s="36" t="s">
        <v>839</v>
      </c>
      <c s="37">
        <v>1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840</v>
      </c>
      <c>
        <f>(M27*21)/100</f>
      </c>
      <c t="s">
        <v>27</v>
      </c>
    </row>
    <row r="28" spans="1:5" ht="12.75">
      <c r="A28" s="35" t="s">
        <v>56</v>
      </c>
      <c r="E28" s="39" t="s">
        <v>859</v>
      </c>
    </row>
    <row r="29" spans="1:5" ht="12.75">
      <c r="A29" s="35" t="s">
        <v>57</v>
      </c>
      <c r="E29" s="40" t="s">
        <v>842</v>
      </c>
    </row>
    <row r="30" spans="1:5" ht="89.25">
      <c r="A30" t="s">
        <v>58</v>
      </c>
      <c r="E30" s="39" t="s">
        <v>860</v>
      </c>
    </row>
    <row r="31" spans="1:16" ht="12.75">
      <c r="A31" t="s">
        <v>49</v>
      </c>
      <c s="34" t="s">
        <v>70</v>
      </c>
      <c s="34" t="s">
        <v>861</v>
      </c>
      <c s="35" t="s">
        <v>52</v>
      </c>
      <c s="6" t="s">
        <v>862</v>
      </c>
      <c s="36" t="s">
        <v>839</v>
      </c>
      <c s="37">
        <v>1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840</v>
      </c>
      <c>
        <f>(M31*21)/100</f>
      </c>
      <c t="s">
        <v>27</v>
      </c>
    </row>
    <row r="32" spans="1:5" ht="12.75">
      <c r="A32" s="35" t="s">
        <v>56</v>
      </c>
      <c r="E32" s="39" t="s">
        <v>863</v>
      </c>
    </row>
    <row r="33" spans="1:5" ht="12.75">
      <c r="A33" s="35" t="s">
        <v>57</v>
      </c>
      <c r="E33" s="40" t="s">
        <v>842</v>
      </c>
    </row>
    <row r="34" spans="1:5" ht="76.5">
      <c r="A34" t="s">
        <v>58</v>
      </c>
      <c r="E34" s="39" t="s">
        <v>864</v>
      </c>
    </row>
    <row r="35" spans="1:16" ht="12.75">
      <c r="A35" t="s">
        <v>49</v>
      </c>
      <c s="34" t="s">
        <v>73</v>
      </c>
      <c s="34" t="s">
        <v>865</v>
      </c>
      <c s="35" t="s">
        <v>52</v>
      </c>
      <c s="6" t="s">
        <v>866</v>
      </c>
      <c s="36" t="s">
        <v>839</v>
      </c>
      <c s="37">
        <v>1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840</v>
      </c>
      <c>
        <f>(M35*21)/100</f>
      </c>
      <c t="s">
        <v>27</v>
      </c>
    </row>
    <row r="36" spans="1:5" ht="12.75">
      <c r="A36" s="35" t="s">
        <v>56</v>
      </c>
      <c r="E36" s="39" t="s">
        <v>867</v>
      </c>
    </row>
    <row r="37" spans="1:5" ht="12.75">
      <c r="A37" s="35" t="s">
        <v>57</v>
      </c>
      <c r="E37" s="40" t="s">
        <v>868</v>
      </c>
    </row>
    <row r="38" spans="1:5" ht="25.5">
      <c r="A38" t="s">
        <v>58</v>
      </c>
      <c r="E38" s="39" t="s">
        <v>869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