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Údržba zeleně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'01.1 - Údržba zeleně'!$C$81:$K$172</definedName>
    <definedName name="_xlnm.Print_Area" localSheetId="1">'01.1 - Údržba zeleně'!$C$4:$J$39,'01.1 - Údržba zeleně'!$C$45:$J$63,'01.1 - Údržba zeleně'!$C$69:$K$172</definedName>
    <definedName name="_xlnm.Print_Titles" localSheetId="1">'01.1 - Údržba zeleně'!$81:$81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F78"/>
  <c r="F76"/>
  <c r="E74"/>
  <c r="F54"/>
  <c r="F52"/>
  <c r="E50"/>
  <c r="J24"/>
  <c r="E24"/>
  <c r="J79"/>
  <c r="J23"/>
  <c r="J21"/>
  <c r="E21"/>
  <c r="J78"/>
  <c r="J20"/>
  <c r="J18"/>
  <c r="E18"/>
  <c r="F55"/>
  <c r="J17"/>
  <c r="J12"/>
  <c r="J76"/>
  <c r="E7"/>
  <c r="E72"/>
  <c i="1" r="L50"/>
  <c r="AM50"/>
  <c r="AM49"/>
  <c r="L49"/>
  <c r="AM47"/>
  <c r="L47"/>
  <c r="L45"/>
  <c r="L44"/>
  <c i="2" r="J91"/>
  <c r="BK142"/>
  <c r="J149"/>
  <c r="BK148"/>
  <c r="BK99"/>
  <c r="BK97"/>
  <c r="BK136"/>
  <c r="J140"/>
  <c r="BK105"/>
  <c r="BK165"/>
  <c r="BK146"/>
  <c r="J124"/>
  <c r="BK121"/>
  <c r="J131"/>
  <c r="BK102"/>
  <c r="BK138"/>
  <c r="J119"/>
  <c r="J88"/>
  <c r="BK130"/>
  <c r="J114"/>
  <c r="BK96"/>
  <c r="BK161"/>
  <c r="J159"/>
  <c r="BK164"/>
  <c r="J101"/>
  <c r="J120"/>
  <c r="J118"/>
  <c r="J158"/>
  <c r="J96"/>
  <c r="J161"/>
  <c r="BK134"/>
  <c r="J160"/>
  <c r="J150"/>
  <c r="J112"/>
  <c r="BK153"/>
  <c r="J157"/>
  <c r="BK111"/>
  <c r="J164"/>
  <c r="BK151"/>
  <c r="BK119"/>
  <c r="J99"/>
  <c r="J106"/>
  <c r="J166"/>
  <c r="J148"/>
  <c r="J95"/>
  <c r="J117"/>
  <c r="J87"/>
  <c r="J93"/>
  <c r="J97"/>
  <c r="BK172"/>
  <c r="J132"/>
  <c r="BK100"/>
  <c r="J167"/>
  <c r="BK112"/>
  <c i="1" r="AS54"/>
  <c i="2" r="BK95"/>
  <c r="BK123"/>
  <c r="J107"/>
  <c r="BK110"/>
  <c r="BK149"/>
  <c r="J122"/>
  <c r="BK157"/>
  <c r="J100"/>
  <c r="J142"/>
  <c r="J103"/>
  <c r="BK90"/>
  <c r="BK106"/>
  <c r="J90"/>
  <c r="J143"/>
  <c r="BK127"/>
  <c r="J125"/>
  <c r="J109"/>
  <c r="J126"/>
  <c r="BK162"/>
  <c r="BK125"/>
  <c r="J168"/>
  <c r="BK104"/>
  <c r="J137"/>
  <c r="BK155"/>
  <c r="BK131"/>
  <c r="J138"/>
  <c r="J153"/>
  <c r="J156"/>
  <c r="BK171"/>
  <c r="BK135"/>
  <c r="J152"/>
  <c r="J123"/>
  <c r="BK116"/>
  <c r="J104"/>
  <c r="BK167"/>
  <c r="BK147"/>
  <c r="BK93"/>
  <c r="BK88"/>
  <c r="J85"/>
  <c r="BK98"/>
  <c r="BK154"/>
  <c r="J165"/>
  <c r="BK126"/>
  <c r="J116"/>
  <c r="J136"/>
  <c r="BK87"/>
  <c r="J172"/>
  <c r="J129"/>
  <c r="J151"/>
  <c r="J102"/>
  <c r="BK143"/>
  <c r="J121"/>
  <c r="BK137"/>
  <c r="BK129"/>
  <c r="BK103"/>
  <c r="BK118"/>
  <c r="J146"/>
  <c r="J147"/>
  <c r="J111"/>
  <c r="BK139"/>
  <c r="J134"/>
  <c r="BK91"/>
  <c r="BK85"/>
  <c r="J98"/>
  <c r="J89"/>
  <c r="J154"/>
  <c r="BK156"/>
  <c r="J94"/>
  <c r="BK124"/>
  <c r="J135"/>
  <c r="J128"/>
  <c r="BK159"/>
  <c r="J115"/>
  <c r="BK101"/>
  <c r="BK145"/>
  <c r="BK132"/>
  <c r="BK94"/>
  <c r="BK115"/>
  <c r="BK152"/>
  <c r="BK89"/>
  <c r="J113"/>
  <c r="BK144"/>
  <c r="BK122"/>
  <c r="J108"/>
  <c r="J141"/>
  <c r="J170"/>
  <c r="BK117"/>
  <c r="J162"/>
  <c r="BK120"/>
  <c r="J145"/>
  <c r="BK86"/>
  <c r="BK113"/>
  <c r="J133"/>
  <c r="BK114"/>
  <c r="J171"/>
  <c r="J86"/>
  <c r="J92"/>
  <c r="BK108"/>
  <c r="BK133"/>
  <c r="BK158"/>
  <c r="J139"/>
  <c r="BK168"/>
  <c r="BK109"/>
  <c r="J105"/>
  <c r="J110"/>
  <c r="BK150"/>
  <c r="BK140"/>
  <c r="BK166"/>
  <c r="BK170"/>
  <c r="BK92"/>
  <c r="J169"/>
  <c r="BK107"/>
  <c r="J155"/>
  <c r="J144"/>
  <c r="J127"/>
  <c r="BK169"/>
  <c r="J130"/>
  <c r="BK128"/>
  <c r="BK141"/>
  <c r="BK160"/>
  <c l="1" r="R84"/>
  <c r="R83"/>
  <c r="R82"/>
  <c r="P163"/>
  <c r="T84"/>
  <c r="T83"/>
  <c r="T82"/>
  <c r="BK163"/>
  <c r="J163"/>
  <c r="J62"/>
  <c r="P84"/>
  <c r="P83"/>
  <c r="P82"/>
  <c i="1" r="AU55"/>
  <c i="2" r="R163"/>
  <c r="BK84"/>
  <c r="J84"/>
  <c r="J61"/>
  <c r="T163"/>
  <c r="BE94"/>
  <c r="BE96"/>
  <c r="BE99"/>
  <c r="BE103"/>
  <c r="BE108"/>
  <c r="BE109"/>
  <c r="BE115"/>
  <c r="BE116"/>
  <c r="BE117"/>
  <c r="BE122"/>
  <c r="BE123"/>
  <c r="BE128"/>
  <c r="BE134"/>
  <c r="E48"/>
  <c r="J52"/>
  <c r="BE90"/>
  <c r="BE91"/>
  <c r="BE105"/>
  <c r="BE114"/>
  <c r="BE165"/>
  <c r="J55"/>
  <c r="BE85"/>
  <c r="BE87"/>
  <c r="BE88"/>
  <c r="BE92"/>
  <c r="BE93"/>
  <c r="BE98"/>
  <c r="BE102"/>
  <c r="BE118"/>
  <c r="J54"/>
  <c r="BE95"/>
  <c r="BE119"/>
  <c r="BE124"/>
  <c r="BE126"/>
  <c r="BE130"/>
  <c r="BE132"/>
  <c r="BE97"/>
  <c r="BE104"/>
  <c r="BE112"/>
  <c r="BE131"/>
  <c r="BE142"/>
  <c r="BE145"/>
  <c r="BE146"/>
  <c r="BE148"/>
  <c r="BE149"/>
  <c r="BE155"/>
  <c r="BE157"/>
  <c r="BE110"/>
  <c r="F79"/>
  <c r="BE89"/>
  <c r="BE107"/>
  <c r="BE127"/>
  <c r="BE133"/>
  <c r="BE139"/>
  <c r="BE141"/>
  <c r="BE150"/>
  <c r="BE153"/>
  <c r="BE158"/>
  <c r="BE159"/>
  <c r="BE161"/>
  <c r="BE137"/>
  <c r="BE140"/>
  <c r="BE164"/>
  <c r="BE169"/>
  <c r="BE171"/>
  <c r="BE172"/>
  <c r="BE100"/>
  <c r="BE101"/>
  <c r="BE106"/>
  <c r="BE111"/>
  <c r="BE120"/>
  <c r="BE121"/>
  <c r="BE125"/>
  <c r="BE143"/>
  <c r="BE147"/>
  <c r="BE156"/>
  <c r="BE160"/>
  <c r="BE166"/>
  <c r="BE167"/>
  <c r="BE170"/>
  <c r="BE129"/>
  <c r="BE136"/>
  <c r="BE154"/>
  <c r="BE162"/>
  <c r="BE168"/>
  <c r="BE135"/>
  <c r="BE138"/>
  <c r="BE151"/>
  <c r="BE152"/>
  <c r="BE86"/>
  <c r="BE113"/>
  <c r="BE144"/>
  <c i="1" r="AU54"/>
  <c i="2" r="F37"/>
  <c i="1" r="BD55"/>
  <c r="BD54"/>
  <c r="W33"/>
  <c i="2" r="J34"/>
  <c i="1" r="AW55"/>
  <c i="2" r="F36"/>
  <c i="1" r="BC55"/>
  <c r="BC54"/>
  <c r="W32"/>
  <c i="2" r="F35"/>
  <c i="1" r="BB55"/>
  <c r="BB54"/>
  <c r="W31"/>
  <c i="2" r="F34"/>
  <c i="1" r="BA55"/>
  <c r="BA54"/>
  <c r="W30"/>
  <c i="2" l="1" r="BK83"/>
  <c r="BK82"/>
  <c r="J82"/>
  <c r="J59"/>
  <c i="1" r="AY54"/>
  <c r="AW54"/>
  <c r="AK30"/>
  <c i="2" r="J33"/>
  <c i="1" r="AV55"/>
  <c r="AT55"/>
  <c r="AX54"/>
  <c i="2" r="F33"/>
  <c i="1" r="AZ55"/>
  <c r="AZ54"/>
  <c r="AV54"/>
  <c r="AK29"/>
  <c i="2" l="1" r="J83"/>
  <c r="J60"/>
  <c r="J30"/>
  <c i="1" r="AG55"/>
  <c r="AG54"/>
  <c r="AK26"/>
  <c r="AK35"/>
  <c r="AT54"/>
  <c r="W29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<sst xmlns="http://schemas.openxmlformats.org/spreadsheetml/2006/main">
  <si>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</si>
  <si>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</si>
  <si>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</si>
  <si>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</si>
  <si>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</si>
  <si>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{0e4acf19-b6ed-4fb3-9b92-2a3df2871b6a}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</si>
  <si>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</si>
  <si>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</si>
  <si>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</si>
  <si>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</si>
  <si>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</si>
  <si>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</si>
  <si>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</si>
  <si>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</si>
  <si>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</si>
  <si>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2023_01_rs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</si>
  <si>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</si>
  <si>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</si>
  <si>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vyšší a nižší zeleně v obvodu OŘ Brno 2023 - 2025 - ST Brno</t>
  </si>
  <si>
    <t>KSO:</t>
  </si>
  <si>
    <t>CC-CZ:</t>
  </si>
  <si>
    <t>Místo:</t>
  </si>
  <si>
    <t>OŘ Brno</t>
  </si>
  <si>
    <t>Datum:</t>
  </si>
  <si>
    <t>10. 1. 2023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</si>
  <si>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</si>
  <si>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</si>
  <si>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</si>
  <si>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</si>
  <si>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</si>
  <si>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</si>
  <si>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</si>
  <si>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</si>
  <si>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</si>
  <si>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</si>
  <si>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</si>
  <si>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</si>
  <si>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</si>
  <si>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</si>
  <si>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</si>
  <si>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</si>
  <si>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</si>
  <si>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</si>
  <si>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</si>
  <si>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</si>
  <si>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</si>
  <si>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</si>
  <si>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</si>
  <si>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</si>
  <si>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</si>
  <si>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</si>
  <si>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</si>
  <si>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</si>
  <si>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</si>
  <si>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</si>
  <si>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</si>
  <si>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</si>
  <si>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</si>
  <si>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</si>
  <si>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</si>
  <si>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</si>
  <si>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</si>
  <si>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</si>
  <si>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</si>
  <si>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</si>
  <si>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</si>
  <si>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</si>
  <si>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</si>
  <si>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</si>
  <si>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</si>
  <si>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</si>
  <si>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</si>
  <si>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</si>
  <si>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</si>
  <si>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</si>
  <si>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</si>
  <si>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</si>
  <si>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</si>
  <si>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</si>
  <si>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Údržba zeleně</t>
  </si>
  <si>
    <t>STA</t>
  </si>
  <si>
    <t>1</t>
  </si>
  <si>
    <t>{d5eb7b1e-282c-40c6-99b0-753e319c06a3}</t>
  </si>
  <si>
    <t>2</t>
  </si>
  <si>
    <t>KRYCÍ LIST SOUPISU PRACÍ</t>
  </si>
  <si>
    <t>Objekt:</t>
  </si>
  <si>
    <t>01.1 - Údržba zeleně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</si>
  <si>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</si>
  <si>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</si>
  <si>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</si>
  <si>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</si>
  <si>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</si>
  <si>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</si>
  <si>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</si>
  <si>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</si>
  <si>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</si>
  <si>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</si>
  <si>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</si>
  <si>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</si>
  <si>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</si>
  <si>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</si>
  <si>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</si>
  <si>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</si>
  <si>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</si>
  <si>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</si>
  <si>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</si>
  <si>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</si>
  <si>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</si>
  <si>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</si>
  <si>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</si>
  <si>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</si>
  <si>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</si>
  <si>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</si>
  <si>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</si>
  <si>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</si>
  <si>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</si>
  <si>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2023</t>
  </si>
  <si>
    <t>4</t>
  </si>
  <si>
    <t>1019254703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</si>
  <si>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</si>
  <si>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</si>
  <si>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-421716538</t>
  </si>
  <si>
    <t>3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</si>
  <si>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</si>
  <si>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</si>
  <si>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</si>
  <si>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1803339965</t>
  </si>
  <si>
    <t>5904005120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</si>
  <si>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</si>
  <si>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-1570746368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</si>
  <si>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</si>
  <si>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</si>
  <si>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-1686060416</t>
  </si>
  <si>
    <t>6</t>
  </si>
  <si>
    <t>5904015010</t>
  </si>
  <si>
    <t>Vypalování travních porostů řízeným plamenem. Poznámka: 1. V cenách jsou započteny náklady na řízené vypalování porostu a protipožární opatření. 2. V cenách nejsou obsaženy náklady na střežení ošetřených míst.</t>
  </si>
  <si>
    <t>1127326956</t>
  </si>
  <si>
    <t>7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</si>
  <si>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</si>
  <si>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</si>
  <si>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366626598</t>
  </si>
  <si>
    <t>8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</si>
  <si>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</si>
  <si>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</si>
  <si>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-860459912</t>
  </si>
  <si>
    <t>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</si>
  <si>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</si>
  <si>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</si>
  <si>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-1056773736</t>
  </si>
  <si>
    <t>10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</si>
  <si>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</si>
  <si>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</si>
  <si>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1124343945</t>
  </si>
  <si>
    <t>11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</si>
  <si>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</si>
  <si>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</si>
  <si>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</si>
  <si>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-2039179573</t>
  </si>
  <si>
    <t>12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</si>
  <si>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</si>
  <si>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</si>
  <si>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557204913</t>
  </si>
  <si>
    <t>13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</si>
  <si>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</si>
  <si>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</si>
  <si>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</si>
  <si>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-873435606</t>
  </si>
  <si>
    <t>14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</si>
  <si>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</si>
  <si>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</si>
  <si>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292198869</t>
  </si>
  <si>
    <t>5904031010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</si>
  <si>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</si>
  <si>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704518782</t>
  </si>
  <si>
    <t>16</t>
  </si>
  <si>
    <t>5904031020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</si>
  <si>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</si>
  <si>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-968712539</t>
  </si>
  <si>
    <t>17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</si>
  <si>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</si>
  <si>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</si>
  <si>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kus</t>
  </si>
  <si>
    <t>-1704970241</t>
  </si>
  <si>
    <t>18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</si>
  <si>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</si>
  <si>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</si>
  <si>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1916800016</t>
  </si>
  <si>
    <t>19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</si>
  <si>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</si>
  <si>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</si>
  <si>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723278274</t>
  </si>
  <si>
    <t>20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</si>
  <si>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</si>
  <si>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</si>
  <si>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519932568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</si>
  <si>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</si>
  <si>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</si>
  <si>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417303513</t>
  </si>
  <si>
    <t>22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</si>
  <si>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</si>
  <si>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</si>
  <si>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-1473094964</t>
  </si>
  <si>
    <t>23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</si>
  <si>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</si>
  <si>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</si>
  <si>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1677267442</t>
  </si>
  <si>
    <t>24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</si>
  <si>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</si>
  <si>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</si>
  <si>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1650938564</t>
  </si>
  <si>
    <t>25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</si>
  <si>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</si>
  <si>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</si>
  <si>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-610658765</t>
  </si>
  <si>
    <t>26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</si>
  <si>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</si>
  <si>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</si>
  <si>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-131470470</t>
  </si>
  <si>
    <t>27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</si>
  <si>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</si>
  <si>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</si>
  <si>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-1352274487</t>
  </si>
  <si>
    <t>28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</si>
  <si>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</si>
  <si>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</si>
  <si>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-1425593179</t>
  </si>
  <si>
    <t>29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</si>
  <si>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</si>
  <si>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</si>
  <si>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860257694</t>
  </si>
  <si>
    <t>30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</si>
  <si>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</si>
  <si>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</si>
  <si>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-1917878295</t>
  </si>
  <si>
    <t>31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</si>
  <si>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</si>
  <si>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</si>
  <si>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-1382891471</t>
  </si>
  <si>
    <t>32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</si>
  <si>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</si>
  <si>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</si>
  <si>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-2018821340</t>
  </si>
  <si>
    <t>33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</si>
  <si>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</si>
  <si>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</si>
  <si>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1472599530</t>
  </si>
  <si>
    <t>34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</si>
  <si>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</si>
  <si>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</si>
  <si>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-1344047015</t>
  </si>
  <si>
    <t>35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</si>
  <si>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</si>
  <si>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</si>
  <si>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-2006238742</t>
  </si>
  <si>
    <t>36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</si>
  <si>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</si>
  <si>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</si>
  <si>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1223965082</t>
  </si>
  <si>
    <t>37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</si>
  <si>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</si>
  <si>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</si>
  <si>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23236885</t>
  </si>
  <si>
    <t>38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</si>
  <si>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</si>
  <si>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</si>
  <si>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-1008798960</t>
  </si>
  <si>
    <t>39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</si>
  <si>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</si>
  <si>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</si>
  <si>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-1898970788</t>
  </si>
  <si>
    <t>40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</si>
  <si>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</si>
  <si>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</si>
  <si>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452033018</t>
  </si>
  <si>
    <t>41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</si>
  <si>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</si>
  <si>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</si>
  <si>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-1594746515</t>
  </si>
  <si>
    <t>42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</si>
  <si>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</si>
  <si>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</si>
  <si>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-698311902</t>
  </si>
  <si>
    <t>43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</si>
  <si>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</si>
  <si>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</si>
  <si>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1191678620</t>
  </si>
  <si>
    <t>44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</si>
  <si>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</si>
  <si>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</si>
  <si>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-448068174</t>
  </si>
  <si>
    <t>45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</si>
  <si>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</si>
  <si>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</si>
  <si>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1751498365</t>
  </si>
  <si>
    <t>46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</si>
  <si>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</si>
  <si>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</si>
  <si>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-781849378</t>
  </si>
  <si>
    <t>47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</si>
  <si>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</si>
  <si>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</si>
  <si>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-2098464214</t>
  </si>
  <si>
    <t>48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</si>
  <si>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</si>
  <si>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</si>
  <si>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419647124</t>
  </si>
  <si>
    <t>49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</si>
  <si>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</si>
  <si>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</si>
  <si>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278143234</t>
  </si>
  <si>
    <t>50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</si>
  <si>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</si>
  <si>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</si>
  <si>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1686303233</t>
  </si>
  <si>
    <t>51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</si>
  <si>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</si>
  <si>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</si>
  <si>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1547600702</t>
  </si>
  <si>
    <t>52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</si>
  <si>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</si>
  <si>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</si>
  <si>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-1685275404</t>
  </si>
  <si>
    <t>53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</si>
  <si>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</si>
  <si>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</si>
  <si>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970922125</t>
  </si>
  <si>
    <t>54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</si>
  <si>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</si>
  <si>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</si>
  <si>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620954484</t>
  </si>
  <si>
    <t>55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</si>
  <si>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</si>
  <si>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</si>
  <si>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1773055247</t>
  </si>
  <si>
    <t>56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</si>
  <si>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</si>
  <si>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</si>
  <si>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1234196502</t>
  </si>
  <si>
    <t>57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</si>
  <si>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</si>
  <si>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</si>
  <si>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503076920</t>
  </si>
  <si>
    <t>58</t>
  </si>
  <si>
    <t>5904045110</t>
  </si>
  <si>
    <t>Odstranění pařezu biologicky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</si>
  <si>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1082779759</t>
  </si>
  <si>
    <t>59</t>
  </si>
  <si>
    <t>5904045120</t>
  </si>
  <si>
    <t>Odstranění pařezu biologicky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</si>
  <si>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-1361178052</t>
  </si>
  <si>
    <t>60</t>
  </si>
  <si>
    <t>5904045130</t>
  </si>
  <si>
    <t>Odstranění pařezu biologicky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</si>
  <si>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1572206514</t>
  </si>
  <si>
    <t>61</t>
  </si>
  <si>
    <t>5904045140</t>
  </si>
  <si>
    <t>Odstranění pařezu biologicky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</si>
  <si>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-2085443773</t>
  </si>
  <si>
    <t>62</t>
  </si>
  <si>
    <t>5904045150</t>
  </si>
  <si>
    <t>Odstranění pařezu biologicky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</si>
  <si>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1496028810</t>
  </si>
  <si>
    <t>63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</si>
  <si>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</si>
  <si>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</si>
  <si>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722064095</t>
  </si>
  <si>
    <t>64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</si>
  <si>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</si>
  <si>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</si>
  <si>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-1009136586</t>
  </si>
  <si>
    <t>65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</si>
  <si>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</si>
  <si>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</si>
  <si>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-1076587289</t>
  </si>
  <si>
    <t>66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</si>
  <si>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</si>
  <si>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</si>
  <si>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1796502080</t>
  </si>
  <si>
    <t>67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</si>
  <si>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</si>
  <si>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</si>
  <si>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-1846535993</t>
  </si>
  <si>
    <t>68</t>
  </si>
  <si>
    <t>5904065010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</si>
  <si>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</si>
  <si>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-372152057</t>
  </si>
  <si>
    <t>69</t>
  </si>
  <si>
    <t>5904065020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</si>
  <si>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</si>
  <si>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1654324126</t>
  </si>
  <si>
    <t>70</t>
  </si>
  <si>
    <t>5904070010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</si>
  <si>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</si>
  <si>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-858877249</t>
  </si>
  <si>
    <t>71</t>
  </si>
  <si>
    <t>5904075010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</si>
  <si>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</si>
  <si>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-1355611364</t>
  </si>
  <si>
    <t>72</t>
  </si>
  <si>
    <t>5904075020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</si>
  <si>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</si>
  <si>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1581038988</t>
  </si>
  <si>
    <t>73</t>
  </si>
  <si>
    <t>5904080010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</si>
  <si>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</si>
  <si>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-1427382429</t>
  </si>
  <si>
    <t>74</t>
  </si>
  <si>
    <t>5914095010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</si>
  <si>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</si>
  <si>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613695288</t>
  </si>
  <si>
    <t>75</t>
  </si>
  <si>
    <t>M</t>
  </si>
  <si>
    <t>5954101010</t>
  </si>
  <si>
    <t>Herbicidy Dicopur M 750</t>
  </si>
  <si>
    <t>litr</t>
  </si>
  <si>
    <t>-1784903555</t>
  </si>
  <si>
    <t>76</t>
  </si>
  <si>
    <t>5954101035</t>
  </si>
  <si>
    <t>Herbicidy Roundup Klasik Pro</t>
  </si>
  <si>
    <t>652119080</t>
  </si>
  <si>
    <t>77</t>
  </si>
  <si>
    <t>5954101040</t>
  </si>
  <si>
    <t>Herbicidy Roundup Flex</t>
  </si>
  <si>
    <t>-1659091909</t>
  </si>
  <si>
    <t>78</t>
  </si>
  <si>
    <t>5954101045</t>
  </si>
  <si>
    <t>Herbicidy Roundup Klasik</t>
  </si>
  <si>
    <t>63046915</t>
  </si>
  <si>
    <t>OST</t>
  </si>
  <si>
    <t>Ostatní</t>
  </si>
  <si>
    <t>79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</si>
  <si>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</si>
  <si>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</si>
  <si>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t</t>
  </si>
  <si>
    <t>512</t>
  </si>
  <si>
    <t>-726987684</t>
  </si>
  <si>
    <t>80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</si>
  <si>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</si>
  <si>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</si>
  <si>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-1395415526</t>
  </si>
  <si>
    <t>81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</si>
  <si>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</si>
  <si>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</si>
  <si>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-324096015</t>
  </si>
  <si>
    <t>82</t>
  </si>
  <si>
    <t>9902109100</t>
  </si>
  <si>
    <t>Doprava obousměrná mechanizací o nosnosti přes 3,5 t sypanin (kameniva, písku, suti, dlažebních kostek,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</si>
  <si>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-631737634</t>
  </si>
  <si>
    <t>83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</si>
  <si>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</si>
  <si>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</si>
  <si>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345311720</t>
  </si>
  <si>
    <t>84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</si>
  <si>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</si>
  <si>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</si>
  <si>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205276977</t>
  </si>
  <si>
    <t>85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</si>
  <si>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</si>
  <si>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</si>
  <si>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1011985970</t>
  </si>
  <si>
    <t>86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</si>
  <si>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</si>
  <si>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</si>
  <si>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-363763294</t>
  </si>
  <si>
    <t>87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</si>
  <si>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</si>
  <si>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</si>
  <si>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-750501922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</si>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</sst>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3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3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5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="1" customFormat="1" ht="12" customHeight="1">
      <c r="B5" s="19"/>
      <c r="D5" s="23" t="s">
        <v>14</v>
      </c>
      <c r="K5" s="24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16</v>
      </c>
      <c r="BS5" s="16" t="s">
        <v>7</v>
      </c>
    </row>
    <row r="6" s="1" customFormat="1" ht="36.96" customHeight="1">
      <c r="B6" s="19"/>
      <c r="D6" s="26" t="s">
        <v>17</v>
      </c>
      <c r="K6" s="27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7</v>
      </c>
    </row>
    <row r="7" s="1" customFormat="1" ht="12" customHeight="1">
      <c r="B7" s="19"/>
      <c r="D7" s="29" t="s">
        <v>19</v>
      </c>
      <c r="K7" s="24" t="s">
        <v>3</v>
      </c>
      <c r="AK7" s="29" t="s">
        <v>20</v>
      </c>
      <c r="AN7" s="24" t="s">
        <v>3</v>
      </c>
      <c r="AR7" s="19"/>
      <c r="BE7" s="28"/>
      <c r="BS7" s="16" t="s">
        <v>7</v>
      </c>
    </row>
    <row r="8" s="1" customFormat="1" ht="12" customHeight="1">
      <c r="B8" s="19"/>
      <c r="D8" s="29" t="s">
        <v>21</v>
      </c>
      <c r="K8" s="24" t="s">
        <v>22</v>
      </c>
      <c r="AK8" s="29" t="s">
        <v>23</v>
      </c>
      <c r="AN8" s="30" t="s">
        <v>24</v>
      </c>
      <c r="AR8" s="19"/>
      <c r="BE8" s="28"/>
      <c r="BS8" s="16" t="s">
        <v>7</v>
      </c>
    </row>
    <row r="9" s="1" customFormat="1" ht="14.4" customHeight="1">
      <c r="B9" s="19"/>
      <c r="AR9" s="19"/>
      <c r="BE9" s="28"/>
      <c r="BS9" s="16" t="s">
        <v>7</v>
      </c>
    </row>
    <row r="10" s="1" customFormat="1" ht="12" customHeight="1">
      <c r="B10" s="19"/>
      <c r="D10" s="29" t="s">
        <v>25</v>
      </c>
      <c r="AK10" s="29" t="s">
        <v>26</v>
      </c>
      <c r="AN10" s="24" t="s">
        <v>27</v>
      </c>
      <c r="AR10" s="19"/>
      <c r="BE10" s="28"/>
      <c r="BS10" s="16" t="s">
        <v>7</v>
      </c>
    </row>
    <row r="11" s="1" customFormat="1" ht="18.48" customHeight="1">
      <c r="B11" s="19"/>
      <c r="E11" s="24" t="s">
        <v>28</v>
      </c>
      <c r="AK11" s="29" t="s">
        <v>29</v>
      </c>
      <c r="AN11" s="24" t="s">
        <v>30</v>
      </c>
      <c r="AR11" s="19"/>
      <c r="BE11" s="28"/>
      <c r="BS11" s="16" t="s">
        <v>7</v>
      </c>
    </row>
    <row r="12" s="1" customFormat="1" ht="6.96" customHeight="1">
      <c r="B12" s="19"/>
      <c r="AR12" s="19"/>
      <c r="BE12" s="28"/>
      <c r="BS12" s="16" t="s">
        <v>7</v>
      </c>
    </row>
    <row r="13" s="1" customFormat="1" ht="12" customHeight="1">
      <c r="B13" s="19"/>
      <c r="D13" s="29" t="s">
        <v>31</v>
      </c>
      <c r="AK13" s="29" t="s">
        <v>26</v>
      </c>
      <c r="AN13" s="31" t="s">
        <v>32</v>
      </c>
      <c r="AR13" s="19"/>
      <c r="BE13" s="28"/>
      <c r="BS13" s="16" t="s">
        <v>7</v>
      </c>
    </row>
    <row r="14">
      <c r="B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N14" s="31" t="s">
        <v>32</v>
      </c>
      <c r="AR14" s="19"/>
      <c r="BE14" s="28"/>
      <c r="BS14" s="16" t="s">
        <v>7</v>
      </c>
    </row>
    <row r="15" s="1" customFormat="1" ht="6.96" customHeight="1">
      <c r="B15" s="19"/>
      <c r="AR15" s="19"/>
      <c r="BE15" s="28"/>
      <c r="BS15" s="16" t="s">
        <v>4</v>
      </c>
    </row>
    <row r="16" s="1" customFormat="1" ht="12" customHeight="1">
      <c r="B16" s="19"/>
      <c r="D16" s="29" t="s">
        <v>33</v>
      </c>
      <c r="AK16" s="29" t="s">
        <v>26</v>
      </c>
      <c r="AN16" s="24" t="s">
        <v>3</v>
      </c>
      <c r="AR16" s="19"/>
      <c r="BE16" s="28"/>
      <c r="BS16" s="16" t="s">
        <v>4</v>
      </c>
    </row>
    <row r="17" s="1" customFormat="1" ht="18.48" customHeight="1">
      <c r="B17" s="19"/>
      <c r="E17" s="24" t="s">
        <v>34</v>
      </c>
      <c r="AK17" s="29" t="s">
        <v>29</v>
      </c>
      <c r="AN17" s="24" t="s">
        <v>3</v>
      </c>
      <c r="AR17" s="19"/>
      <c r="BE17" s="28"/>
      <c r="BS17" s="16" t="s">
        <v>35</v>
      </c>
    </row>
    <row r="18" s="1" customFormat="1" ht="6.96" customHeight="1">
      <c r="B18" s="19"/>
      <c r="AR18" s="19"/>
      <c r="BE18" s="28"/>
      <c r="BS18" s="16" t="s">
        <v>7</v>
      </c>
    </row>
    <row r="19" s="1" customFormat="1" ht="12" customHeight="1">
      <c r="B19" s="19"/>
      <c r="D19" s="29" t="s">
        <v>36</v>
      </c>
      <c r="AK19" s="29" t="s">
        <v>26</v>
      </c>
      <c r="AN19" s="24" t="s">
        <v>3</v>
      </c>
      <c r="AR19" s="19"/>
      <c r="BE19" s="28"/>
      <c r="BS19" s="16" t="s">
        <v>7</v>
      </c>
    </row>
    <row r="20" s="1" customFormat="1" ht="18.48" customHeight="1">
      <c r="B20" s="19"/>
      <c r="E20" s="24" t="s">
        <v>34</v>
      </c>
      <c r="AK20" s="29" t="s">
        <v>29</v>
      </c>
      <c r="AN20" s="24" t="s">
        <v>3</v>
      </c>
      <c r="AR20" s="19"/>
      <c r="BE20" s="28"/>
      <c r="BS20" s="16" t="s">
        <v>4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37</v>
      </c>
      <c r="AR22" s="19"/>
      <c r="BE22" s="28"/>
    </row>
    <row r="23" s="1" customFormat="1" ht="47.25" customHeight="1">
      <c r="B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43</v>
      </c>
      <c r="E29" s="3"/>
      <c r="F29" s="29" t="s">
        <v>44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ROUND(AV54,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45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ROUND(AW54,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46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47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48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3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35"/>
    </row>
    <row r="35" s="2" customFormat="1" ht="25.92" customHeight="1">
      <c r="A35" s="35"/>
      <c r="B35" s="36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49" t="s">
        <v>51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6.96" customHeight="1">
      <c r="A37" s="35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6"/>
      <c r="BE37" s="35"/>
    </row>
    <row r="41" s="2" customFormat="1" ht="6.96" customHeight="1">
      <c r="A41" s="35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6"/>
      <c r="BE41" s="35"/>
    </row>
    <row r="42" s="2" customFormat="1" ht="24.96" customHeight="1">
      <c r="A42" s="35"/>
      <c r="B42" s="36"/>
      <c r="C42" s="20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E42" s="35"/>
    </row>
    <row r="43" s="2" customFormat="1" ht="6.96" customHeight="1">
      <c r="A43" s="35"/>
      <c r="B43" s="36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6"/>
      <c r="BE43" s="35"/>
    </row>
    <row r="44" s="4" customFormat="1" ht="12" customHeight="1">
      <c r="A44" s="4"/>
      <c r="B44" s="56"/>
      <c r="C44" s="29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2023_01_rs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6"/>
      <c r="BE44" s="4"/>
    </row>
    <row r="45" s="5" customFormat="1" ht="36.96" customHeight="1">
      <c r="A45" s="5"/>
      <c r="B45" s="57"/>
      <c r="C45" s="58" t="s">
        <v>17</v>
      </c>
      <c r="D45" s="5"/>
      <c r="E45" s="5"/>
      <c r="F45" s="5"/>
      <c r="G45" s="5"/>
      <c r="H45" s="5"/>
      <c r="I45" s="5"/>
      <c r="J45" s="5"/>
      <c r="K45" s="5"/>
      <c r="L45" s="59" t="str">
        <f>K6</f>
        <v>Údržba vyšší a nižší zeleně v obvodu OŘ Brno 2023 - 2025 - ST Brno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7"/>
      <c r="BE45" s="5"/>
    </row>
    <row r="46" s="2" customFormat="1" ht="6.96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6"/>
      <c r="BE46" s="35"/>
    </row>
    <row r="47" s="2" customFormat="1" ht="12" customHeight="1">
      <c r="A47" s="35"/>
      <c r="B47" s="36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60" t="str">
        <f>IF(K8="","",K8)</f>
        <v>OŘ Brno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61" t="str">
        <f>IF(AN8= "","",AN8)</f>
        <v>10. 1. 2023</v>
      </c>
      <c r="AN47" s="61"/>
      <c r="AO47" s="35"/>
      <c r="AP47" s="35"/>
      <c r="AQ47" s="35"/>
      <c r="AR47" s="36"/>
      <c r="BE47" s="35"/>
    </row>
    <row r="48" s="2" customFormat="1" ht="6.96" customHeight="1">
      <c r="A48" s="35"/>
      <c r="B48" s="36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6"/>
      <c r="BE48" s="35"/>
    </row>
    <row r="49" s="2" customFormat="1" ht="15.15" customHeight="1">
      <c r="A49" s="35"/>
      <c r="B49" s="36"/>
      <c r="C49" s="29" t="s">
        <v>25</v>
      </c>
      <c r="D49" s="35"/>
      <c r="E49" s="35"/>
      <c r="F49" s="35"/>
      <c r="G49" s="35"/>
      <c r="H49" s="35"/>
      <c r="I49" s="35"/>
      <c r="J49" s="35"/>
      <c r="K49" s="35"/>
      <c r="L49" s="4" t="str">
        <f>IF(E11= "","",E11)</f>
        <v>Správa železnic, státní organizace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33</v>
      </c>
      <c r="AJ49" s="35"/>
      <c r="AK49" s="35"/>
      <c r="AL49" s="35"/>
      <c r="AM49" s="62" t="str">
        <f>IF(E17="","",E17)</f>
        <v xml:space="preserve"> </v>
      </c>
      <c r="AN49" s="4"/>
      <c r="AO49" s="4"/>
      <c r="AP49" s="4"/>
      <c r="AQ49" s="35"/>
      <c r="AR49" s="36"/>
      <c r="AS49" s="63" t="s">
        <v>53</v>
      </c>
      <c r="AT49" s="64"/>
      <c r="AU49" s="65"/>
      <c r="AV49" s="65"/>
      <c r="AW49" s="65"/>
      <c r="AX49" s="65"/>
      <c r="AY49" s="65"/>
      <c r="AZ49" s="65"/>
      <c r="BA49" s="65"/>
      <c r="BB49" s="65"/>
      <c r="BC49" s="65"/>
      <c r="BD49" s="66"/>
      <c r="BE49" s="35"/>
    </row>
    <row r="50" s="2" customFormat="1" ht="15.15" customHeight="1">
      <c r="A50" s="35"/>
      <c r="B50" s="36"/>
      <c r="C50" s="29" t="s">
        <v>31</v>
      </c>
      <c r="D50" s="35"/>
      <c r="E50" s="35"/>
      <c r="F50" s="35"/>
      <c r="G50" s="35"/>
      <c r="H50" s="35"/>
      <c r="I50" s="35"/>
      <c r="J50" s="35"/>
      <c r="K50" s="35"/>
      <c r="L50" s="4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36</v>
      </c>
      <c r="AJ50" s="35"/>
      <c r="AK50" s="35"/>
      <c r="AL50" s="35"/>
      <c r="AM50" s="62" t="str">
        <f>IF(E20="","",E20)</f>
        <v xml:space="preserve"> </v>
      </c>
      <c r="AN50" s="4"/>
      <c r="AO50" s="4"/>
      <c r="AP50" s="4"/>
      <c r="AQ50" s="35"/>
      <c r="AR50" s="36"/>
      <c r="AS50" s="67"/>
      <c r="AT50" s="68"/>
      <c r="AU50" s="69"/>
      <c r="AV50" s="69"/>
      <c r="AW50" s="69"/>
      <c r="AX50" s="69"/>
      <c r="AY50" s="69"/>
      <c r="AZ50" s="69"/>
      <c r="BA50" s="69"/>
      <c r="BB50" s="69"/>
      <c r="BC50" s="69"/>
      <c r="BD50" s="70"/>
      <c r="BE50" s="35"/>
    </row>
    <row r="51" s="2" customFormat="1" ht="10.8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6"/>
      <c r="AS51" s="67"/>
      <c r="AT51" s="68"/>
      <c r="AU51" s="69"/>
      <c r="AV51" s="69"/>
      <c r="AW51" s="69"/>
      <c r="AX51" s="69"/>
      <c r="AY51" s="69"/>
      <c r="AZ51" s="69"/>
      <c r="BA51" s="69"/>
      <c r="BB51" s="69"/>
      <c r="BC51" s="69"/>
      <c r="BD51" s="70"/>
      <c r="BE51" s="35"/>
    </row>
    <row r="52" s="2" customFormat="1" ht="29.28" customHeight="1">
      <c r="A52" s="35"/>
      <c r="B52" s="36"/>
      <c r="C52" s="71" t="s">
        <v>54</v>
      </c>
      <c r="D52" s="72"/>
      <c r="E52" s="72"/>
      <c r="F52" s="72"/>
      <c r="G52" s="72"/>
      <c r="H52" s="73"/>
      <c r="I52" s="74" t="s">
        <v>55</v>
      </c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5" t="s">
        <v>56</v>
      </c>
      <c r="AH52" s="72"/>
      <c r="AI52" s="72"/>
      <c r="AJ52" s="72"/>
      <c r="AK52" s="72"/>
      <c r="AL52" s="72"/>
      <c r="AM52" s="72"/>
      <c r="AN52" s="74" t="s">
        <v>57</v>
      </c>
      <c r="AO52" s="72"/>
      <c r="AP52" s="72"/>
      <c r="AQ52" s="76" t="s">
        <v>58</v>
      </c>
      <c r="AR52" s="36"/>
      <c r="AS52" s="77" t="s">
        <v>59</v>
      </c>
      <c r="AT52" s="78" t="s">
        <v>60</v>
      </c>
      <c r="AU52" s="78" t="s">
        <v>61</v>
      </c>
      <c r="AV52" s="78" t="s">
        <v>62</v>
      </c>
      <c r="AW52" s="78" t="s">
        <v>63</v>
      </c>
      <c r="AX52" s="78" t="s">
        <v>64</v>
      </c>
      <c r="AY52" s="78" t="s">
        <v>65</v>
      </c>
      <c r="AZ52" s="78" t="s">
        <v>66</v>
      </c>
      <c r="BA52" s="78" t="s">
        <v>67</v>
      </c>
      <c r="BB52" s="78" t="s">
        <v>68</v>
      </c>
      <c r="BC52" s="78" t="s">
        <v>69</v>
      </c>
      <c r="BD52" s="79" t="s">
        <v>70</v>
      </c>
      <c r="BE52" s="35"/>
    </row>
    <row r="53" s="2" customFormat="1" ht="10.8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6"/>
      <c r="AS53" s="80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2"/>
      <c r="BE53" s="35"/>
    </row>
    <row r="54" s="6" customFormat="1" ht="32.4" customHeight="1">
      <c r="A54" s="6"/>
      <c r="B54" s="83"/>
      <c r="C54" s="84" t="s">
        <v>71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6">
        <f>ROUND(AG55,2)</f>
        <v>0</v>
      </c>
      <c r="AH54" s="86"/>
      <c r="AI54" s="86"/>
      <c r="AJ54" s="86"/>
      <c r="AK54" s="86"/>
      <c r="AL54" s="86"/>
      <c r="AM54" s="86"/>
      <c r="AN54" s="87">
        <f>SUM(AG54,AT54)</f>
        <v>0</v>
      </c>
      <c r="AO54" s="87"/>
      <c r="AP54" s="87"/>
      <c r="AQ54" s="88" t="s">
        <v>3</v>
      </c>
      <c r="AR54" s="83"/>
      <c r="AS54" s="89">
        <f>ROUND(AS55,2)</f>
        <v>0</v>
      </c>
      <c r="AT54" s="90">
        <f>ROUND(SUM(AV54:AW54),2)</f>
        <v>0</v>
      </c>
      <c r="AU54" s="91">
        <f>ROUND(AU55,5)</f>
        <v>0</v>
      </c>
      <c r="AV54" s="90">
        <f>ROUND(AZ54*L29,2)</f>
        <v>0</v>
      </c>
      <c r="AW54" s="90">
        <f>ROUND(BA54*L30,2)</f>
        <v>0</v>
      </c>
      <c r="AX54" s="90">
        <f>ROUND(BB54*L29,2)</f>
        <v>0</v>
      </c>
      <c r="AY54" s="90">
        <f>ROUND(BC54*L30,2)</f>
        <v>0</v>
      </c>
      <c r="AZ54" s="90">
        <f>ROUND(AZ55,2)</f>
        <v>0</v>
      </c>
      <c r="BA54" s="90">
        <f>ROUND(BA55,2)</f>
        <v>0</v>
      </c>
      <c r="BB54" s="90">
        <f>ROUND(BB55,2)</f>
        <v>0</v>
      </c>
      <c r="BC54" s="90">
        <f>ROUND(BC55,2)</f>
        <v>0</v>
      </c>
      <c r="BD54" s="92">
        <f>ROUND(BD55,2)</f>
        <v>0</v>
      </c>
      <c r="BE54" s="6"/>
      <c r="BS54" s="93" t="s">
        <v>72</v>
      </c>
      <c r="BT54" s="93" t="s">
        <v>73</v>
      </c>
      <c r="BU54" s="94" t="s">
        <v>74</v>
      </c>
      <c r="BV54" s="93" t="s">
        <v>75</v>
      </c>
      <c r="BW54" s="93" t="s">
        <v>5</v>
      </c>
      <c r="BX54" s="93" t="s">
        <v>76</v>
      </c>
      <c r="CL54" s="93" t="s">
        <v>3</v>
      </c>
    </row>
    <row r="55" s="7" customFormat="1" ht="16.5" customHeight="1">
      <c r="A55" s="95" t="s">
        <v>77</v>
      </c>
      <c r="B55" s="96"/>
      <c r="C55" s="97"/>
      <c r="D55" s="98" t="s">
        <v>78</v>
      </c>
      <c r="E55" s="98"/>
      <c r="F55" s="98"/>
      <c r="G55" s="98"/>
      <c r="H55" s="98"/>
      <c r="I55" s="99"/>
      <c r="J55" s="98" t="s">
        <v>79</v>
      </c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100">
        <f>'01.1 - Údržba zeleně'!J30</f>
        <v>0</v>
      </c>
      <c r="AH55" s="99"/>
      <c r="AI55" s="99"/>
      <c r="AJ55" s="99"/>
      <c r="AK55" s="99"/>
      <c r="AL55" s="99"/>
      <c r="AM55" s="99"/>
      <c r="AN55" s="100">
        <f>SUM(AG55,AT55)</f>
        <v>0</v>
      </c>
      <c r="AO55" s="99"/>
      <c r="AP55" s="99"/>
      <c r="AQ55" s="101" t="s">
        <v>80</v>
      </c>
      <c r="AR55" s="96"/>
      <c r="AS55" s="102">
        <v>0</v>
      </c>
      <c r="AT55" s="103">
        <f>ROUND(SUM(AV55:AW55),2)</f>
        <v>0</v>
      </c>
      <c r="AU55" s="104">
        <f>'01.1 - Údržba zeleně'!P82</f>
        <v>0</v>
      </c>
      <c r="AV55" s="103">
        <f>'01.1 - Údržba zeleně'!J33</f>
        <v>0</v>
      </c>
      <c r="AW55" s="103">
        <f>'01.1 - Údržba zeleně'!J34</f>
        <v>0</v>
      </c>
      <c r="AX55" s="103">
        <f>'01.1 - Údržba zeleně'!J35</f>
        <v>0</v>
      </c>
      <c r="AY55" s="103">
        <f>'01.1 - Údržba zeleně'!J36</f>
        <v>0</v>
      </c>
      <c r="AZ55" s="103">
        <f>'01.1 - Údržba zeleně'!F33</f>
        <v>0</v>
      </c>
      <c r="BA55" s="103">
        <f>'01.1 - Údržba zeleně'!F34</f>
        <v>0</v>
      </c>
      <c r="BB55" s="103">
        <f>'01.1 - Údržba zeleně'!F35</f>
        <v>0</v>
      </c>
      <c r="BC55" s="103">
        <f>'01.1 - Údržba zeleně'!F36</f>
        <v>0</v>
      </c>
      <c r="BD55" s="105">
        <f>'01.1 - Údržba zeleně'!F37</f>
        <v>0</v>
      </c>
      <c r="BE55" s="7"/>
      <c r="BT55" s="106" t="s">
        <v>81</v>
      </c>
      <c r="BV55" s="106" t="s">
        <v>75</v>
      </c>
      <c r="BW55" s="106" t="s">
        <v>82</v>
      </c>
      <c r="BX55" s="106" t="s">
        <v>5</v>
      </c>
      <c r="CL55" s="106" t="s">
        <v>3</v>
      </c>
      <c r="CM55" s="106" t="s">
        <v>83</v>
      </c>
    </row>
    <row r="56" s="2" customFormat="1" ht="30" customHeight="1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6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6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.1 - Údržba zelen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="1" customFormat="1" ht="24.96" customHeight="1">
      <c r="B4" s="19"/>
      <c r="D4" s="20" t="s">
        <v>84</v>
      </c>
      <c r="L4" s="19"/>
      <c r="M4" s="107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08" t="str">
        <f>'Rekapitulace stavby'!K6</f>
        <v>Údržba vyšší a nižší zeleně v obvodu OŘ Brno 2023 - 2025 - ST Brno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85</v>
      </c>
      <c r="E8" s="35"/>
      <c r="F8" s="35"/>
      <c r="G8" s="35"/>
      <c r="H8" s="35"/>
      <c r="I8" s="35"/>
      <c r="J8" s="35"/>
      <c r="K8" s="35"/>
      <c r="L8" s="109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59" t="s">
        <v>86</v>
      </c>
      <c r="F9" s="35"/>
      <c r="G9" s="35"/>
      <c r="H9" s="35"/>
      <c r="I9" s="35"/>
      <c r="J9" s="35"/>
      <c r="K9" s="35"/>
      <c r="L9" s="109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109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19</v>
      </c>
      <c r="E11" s="35"/>
      <c r="F11" s="24" t="s">
        <v>3</v>
      </c>
      <c r="G11" s="35"/>
      <c r="H11" s="35"/>
      <c r="I11" s="29" t="s">
        <v>20</v>
      </c>
      <c r="J11" s="24" t="s">
        <v>3</v>
      </c>
      <c r="K11" s="35"/>
      <c r="L11" s="109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21</v>
      </c>
      <c r="E12" s="35"/>
      <c r="F12" s="24" t="s">
        <v>22</v>
      </c>
      <c r="G12" s="35"/>
      <c r="H12" s="35"/>
      <c r="I12" s="29" t="s">
        <v>23</v>
      </c>
      <c r="J12" s="61" t="str">
        <f>'Rekapitulace stavby'!AN8</f>
        <v>10. 1. 2023</v>
      </c>
      <c r="K12" s="35"/>
      <c r="L12" s="109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109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25</v>
      </c>
      <c r="E14" s="35"/>
      <c r="F14" s="35"/>
      <c r="G14" s="35"/>
      <c r="H14" s="35"/>
      <c r="I14" s="29" t="s">
        <v>26</v>
      </c>
      <c r="J14" s="24" t="s">
        <v>27</v>
      </c>
      <c r="K14" s="35"/>
      <c r="L14" s="109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28</v>
      </c>
      <c r="F15" s="35"/>
      <c r="G15" s="35"/>
      <c r="H15" s="35"/>
      <c r="I15" s="29" t="s">
        <v>29</v>
      </c>
      <c r="J15" s="24" t="s">
        <v>30</v>
      </c>
      <c r="K15" s="35"/>
      <c r="L15" s="109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109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31</v>
      </c>
      <c r="E17" s="35"/>
      <c r="F17" s="35"/>
      <c r="G17" s="35"/>
      <c r="H17" s="35"/>
      <c r="I17" s="29" t="s">
        <v>26</v>
      </c>
      <c r="J17" s="30" t="str">
        <f>'Rekapitulace stavby'!AN13</f>
        <v>Vyplň údaj</v>
      </c>
      <c r="K17" s="35"/>
      <c r="L17" s="109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29</v>
      </c>
      <c r="J18" s="30" t="str">
        <f>'Rekapitulace stavby'!AN14</f>
        <v>Vyplň údaj</v>
      </c>
      <c r="K18" s="35"/>
      <c r="L18" s="109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109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33</v>
      </c>
      <c r="E20" s="35"/>
      <c r="F20" s="35"/>
      <c r="G20" s="35"/>
      <c r="H20" s="35"/>
      <c r="I20" s="29" t="s">
        <v>26</v>
      </c>
      <c r="J20" s="24" t="str">
        <f>IF('Rekapitulace stavby'!AN16="","",'Rekapitulace stavby'!AN16)</f>
        <v/>
      </c>
      <c r="K20" s="35"/>
      <c r="L20" s="109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29</v>
      </c>
      <c r="J21" s="24" t="str">
        <f>IF('Rekapitulace stavby'!AN17="","",'Rekapitulace stavby'!AN17)</f>
        <v/>
      </c>
      <c r="K21" s="35"/>
      <c r="L21" s="109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109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36</v>
      </c>
      <c r="E23" s="35"/>
      <c r="F23" s="35"/>
      <c r="G23" s="35"/>
      <c r="H23" s="35"/>
      <c r="I23" s="29" t="s">
        <v>26</v>
      </c>
      <c r="J23" s="24" t="str">
        <f>IF('Rekapitulace stavby'!AN19="","",'Rekapitulace stavby'!AN19)</f>
        <v/>
      </c>
      <c r="K23" s="35"/>
      <c r="L23" s="109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29</v>
      </c>
      <c r="J24" s="24" t="str">
        <f>IF('Rekapitulace stavby'!AN20="","",'Rekapitulace stavby'!AN20)</f>
        <v/>
      </c>
      <c r="K24" s="35"/>
      <c r="L24" s="109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109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37</v>
      </c>
      <c r="E26" s="35"/>
      <c r="F26" s="35"/>
      <c r="G26" s="35"/>
      <c r="H26" s="35"/>
      <c r="I26" s="35"/>
      <c r="J26" s="35"/>
      <c r="K26" s="35"/>
      <c r="L26" s="109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0"/>
      <c r="B27" s="111"/>
      <c r="C27" s="110"/>
      <c r="D27" s="110"/>
      <c r="E27" s="33" t="s">
        <v>3</v>
      </c>
      <c r="F27" s="33"/>
      <c r="G27" s="33"/>
      <c r="H27" s="3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109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1"/>
      <c r="E29" s="81"/>
      <c r="F29" s="81"/>
      <c r="G29" s="81"/>
      <c r="H29" s="81"/>
      <c r="I29" s="81"/>
      <c r="J29" s="81"/>
      <c r="K29" s="81"/>
      <c r="L29" s="109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13" t="s">
        <v>39</v>
      </c>
      <c r="E30" s="35"/>
      <c r="F30" s="35"/>
      <c r="G30" s="35"/>
      <c r="H30" s="35"/>
      <c r="I30" s="35"/>
      <c r="J30" s="87">
        <f>ROUND(J82, 2)</f>
        <v>0</v>
      </c>
      <c r="K30" s="35"/>
      <c r="L30" s="109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1"/>
      <c r="E31" s="81"/>
      <c r="F31" s="81"/>
      <c r="G31" s="81"/>
      <c r="H31" s="81"/>
      <c r="I31" s="81"/>
      <c r="J31" s="81"/>
      <c r="K31" s="81"/>
      <c r="L31" s="109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41</v>
      </c>
      <c r="G32" s="35"/>
      <c r="H32" s="35"/>
      <c r="I32" s="40" t="s">
        <v>40</v>
      </c>
      <c r="J32" s="40" t="s">
        <v>42</v>
      </c>
      <c r="K32" s="35"/>
      <c r="L32" s="109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14" t="s">
        <v>43</v>
      </c>
      <c r="E33" s="29" t="s">
        <v>44</v>
      </c>
      <c r="F33" s="115">
        <f>ROUND((SUM(BE82:BE172)),  2)</f>
        <v>0</v>
      </c>
      <c r="G33" s="35"/>
      <c r="H33" s="35"/>
      <c r="I33" s="116">
        <v>0.20999999999999999</v>
      </c>
      <c r="J33" s="115">
        <f>ROUND(((SUM(BE82:BE172))*I33),  2)</f>
        <v>0</v>
      </c>
      <c r="K33" s="35"/>
      <c r="L33" s="109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45</v>
      </c>
      <c r="F34" s="115">
        <f>ROUND((SUM(BF82:BF172)),  2)</f>
        <v>0</v>
      </c>
      <c r="G34" s="35"/>
      <c r="H34" s="35"/>
      <c r="I34" s="116">
        <v>0.14999999999999999</v>
      </c>
      <c r="J34" s="115">
        <f>ROUND(((SUM(BF82:BF172))*I34),  2)</f>
        <v>0</v>
      </c>
      <c r="K34" s="35"/>
      <c r="L34" s="109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46</v>
      </c>
      <c r="F35" s="115">
        <f>ROUND((SUM(BG82:BG172)),  2)</f>
        <v>0</v>
      </c>
      <c r="G35" s="35"/>
      <c r="H35" s="35"/>
      <c r="I35" s="116">
        <v>0.20999999999999999</v>
      </c>
      <c r="J35" s="115">
        <f>0</f>
        <v>0</v>
      </c>
      <c r="K35" s="35"/>
      <c r="L35" s="109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47</v>
      </c>
      <c r="F36" s="115">
        <f>ROUND((SUM(BH82:BH172)),  2)</f>
        <v>0</v>
      </c>
      <c r="G36" s="35"/>
      <c r="H36" s="35"/>
      <c r="I36" s="116">
        <v>0.14999999999999999</v>
      </c>
      <c r="J36" s="115">
        <f>0</f>
        <v>0</v>
      </c>
      <c r="K36" s="35"/>
      <c r="L36" s="109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48</v>
      </c>
      <c r="F37" s="115">
        <f>ROUND((SUM(BI82:BI172)),  2)</f>
        <v>0</v>
      </c>
      <c r="G37" s="35"/>
      <c r="H37" s="35"/>
      <c r="I37" s="116">
        <v>0</v>
      </c>
      <c r="J37" s="115">
        <f>0</f>
        <v>0</v>
      </c>
      <c r="K37" s="35"/>
      <c r="L37" s="109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109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17"/>
      <c r="D39" s="118" t="s">
        <v>49</v>
      </c>
      <c r="E39" s="73"/>
      <c r="F39" s="73"/>
      <c r="G39" s="119" t="s">
        <v>50</v>
      </c>
      <c r="H39" s="120" t="s">
        <v>51</v>
      </c>
      <c r="I39" s="73"/>
      <c r="J39" s="121">
        <f>SUM(J30:J37)</f>
        <v>0</v>
      </c>
      <c r="K39" s="122"/>
      <c r="L39" s="109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109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109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87</v>
      </c>
      <c r="D45" s="35"/>
      <c r="E45" s="35"/>
      <c r="F45" s="35"/>
      <c r="G45" s="35"/>
      <c r="H45" s="35"/>
      <c r="I45" s="35"/>
      <c r="J45" s="35"/>
      <c r="K45" s="35"/>
      <c r="L45" s="109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109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17</v>
      </c>
      <c r="D47" s="35"/>
      <c r="E47" s="35"/>
      <c r="F47" s="35"/>
      <c r="G47" s="35"/>
      <c r="H47" s="35"/>
      <c r="I47" s="35"/>
      <c r="J47" s="35"/>
      <c r="K47" s="35"/>
      <c r="L47" s="109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5"/>
      <c r="D48" s="35"/>
      <c r="E48" s="108" t="str">
        <f>E7</f>
        <v>Údržba vyšší a nižší zeleně v obvodu OŘ Brno 2023 - 2025 - ST Brno</v>
      </c>
      <c r="F48" s="29"/>
      <c r="G48" s="29"/>
      <c r="H48" s="29"/>
      <c r="I48" s="35"/>
      <c r="J48" s="35"/>
      <c r="K48" s="35"/>
      <c r="L48" s="109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85</v>
      </c>
      <c r="D49" s="35"/>
      <c r="E49" s="35"/>
      <c r="F49" s="35"/>
      <c r="G49" s="35"/>
      <c r="H49" s="35"/>
      <c r="I49" s="35"/>
      <c r="J49" s="35"/>
      <c r="K49" s="35"/>
      <c r="L49" s="109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5"/>
      <c r="D50" s="35"/>
      <c r="E50" s="59" t="str">
        <f>E9</f>
        <v>01.1 - Údržba zeleně</v>
      </c>
      <c r="F50" s="35"/>
      <c r="G50" s="35"/>
      <c r="H50" s="35"/>
      <c r="I50" s="35"/>
      <c r="J50" s="35"/>
      <c r="K50" s="35"/>
      <c r="L50" s="109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109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5"/>
      <c r="E52" s="35"/>
      <c r="F52" s="24" t="str">
        <f>F12</f>
        <v>OŘ Brno</v>
      </c>
      <c r="G52" s="35"/>
      <c r="H52" s="35"/>
      <c r="I52" s="29" t="s">
        <v>23</v>
      </c>
      <c r="J52" s="61" t="str">
        <f>IF(J12="","",J12)</f>
        <v>10. 1. 2023</v>
      </c>
      <c r="K52" s="35"/>
      <c r="L52" s="109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109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5"/>
      <c r="E54" s="35"/>
      <c r="F54" s="24" t="str">
        <f>E15</f>
        <v>Správa železnic, státní organizace</v>
      </c>
      <c r="G54" s="35"/>
      <c r="H54" s="35"/>
      <c r="I54" s="29" t="s">
        <v>33</v>
      </c>
      <c r="J54" s="33" t="str">
        <f>E21</f>
        <v xml:space="preserve"> </v>
      </c>
      <c r="K54" s="35"/>
      <c r="L54" s="109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31</v>
      </c>
      <c r="D55" s="35"/>
      <c r="E55" s="35"/>
      <c r="F55" s="24" t="str">
        <f>IF(E18="","",E18)</f>
        <v>Vyplň údaj</v>
      </c>
      <c r="G55" s="35"/>
      <c r="H55" s="35"/>
      <c r="I55" s="29" t="s">
        <v>36</v>
      </c>
      <c r="J55" s="33" t="str">
        <f>E24</f>
        <v xml:space="preserve"> </v>
      </c>
      <c r="K55" s="35"/>
      <c r="L55" s="109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109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23" t="s">
        <v>88</v>
      </c>
      <c r="D57" s="117"/>
      <c r="E57" s="117"/>
      <c r="F57" s="117"/>
      <c r="G57" s="117"/>
      <c r="H57" s="117"/>
      <c r="I57" s="117"/>
      <c r="J57" s="124" t="s">
        <v>89</v>
      </c>
      <c r="K57" s="117"/>
      <c r="L57" s="109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109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25" t="s">
        <v>71</v>
      </c>
      <c r="D59" s="35"/>
      <c r="E59" s="35"/>
      <c r="F59" s="35"/>
      <c r="G59" s="35"/>
      <c r="H59" s="35"/>
      <c r="I59" s="35"/>
      <c r="J59" s="87">
        <f>J82</f>
        <v>0</v>
      </c>
      <c r="K59" s="35"/>
      <c r="L59" s="109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6" t="s">
        <v>90</v>
      </c>
    </row>
    <row r="60" s="9" customFormat="1" ht="24.96" customHeight="1">
      <c r="A60" s="9"/>
      <c r="B60" s="126"/>
      <c r="C60" s="9"/>
      <c r="D60" s="127" t="s">
        <v>91</v>
      </c>
      <c r="E60" s="128"/>
      <c r="F60" s="128"/>
      <c r="G60" s="128"/>
      <c r="H60" s="128"/>
      <c r="I60" s="128"/>
      <c r="J60" s="129">
        <f>J83</f>
        <v>0</v>
      </c>
      <c r="K60" s="9"/>
      <c r="L60" s="12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0"/>
      <c r="C61" s="10"/>
      <c r="D61" s="131" t="s">
        <v>92</v>
      </c>
      <c r="E61" s="132"/>
      <c r="F61" s="132"/>
      <c r="G61" s="132"/>
      <c r="H61" s="132"/>
      <c r="I61" s="132"/>
      <c r="J61" s="133">
        <f>J84</f>
        <v>0</v>
      </c>
      <c r="K61" s="10"/>
      <c r="L61" s="13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26"/>
      <c r="C62" s="9"/>
      <c r="D62" s="127" t="s">
        <v>93</v>
      </c>
      <c r="E62" s="128"/>
      <c r="F62" s="128"/>
      <c r="G62" s="128"/>
      <c r="H62" s="128"/>
      <c r="I62" s="128"/>
      <c r="J62" s="129">
        <f>J163</f>
        <v>0</v>
      </c>
      <c r="K62" s="9"/>
      <c r="L62" s="12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5"/>
      <c r="B63" s="36"/>
      <c r="C63" s="35"/>
      <c r="D63" s="35"/>
      <c r="E63" s="35"/>
      <c r="F63" s="35"/>
      <c r="G63" s="35"/>
      <c r="H63" s="35"/>
      <c r="I63" s="35"/>
      <c r="J63" s="35"/>
      <c r="K63" s="35"/>
      <c r="L63" s="109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6.96" customHeight="1">
      <c r="A64" s="35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109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="2" customFormat="1" ht="6.96" customHeight="1">
      <c r="A68" s="35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109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24.96" customHeight="1">
      <c r="A69" s="35"/>
      <c r="B69" s="36"/>
      <c r="C69" s="20" t="s">
        <v>94</v>
      </c>
      <c r="D69" s="35"/>
      <c r="E69" s="35"/>
      <c r="F69" s="35"/>
      <c r="G69" s="35"/>
      <c r="H69" s="35"/>
      <c r="I69" s="35"/>
      <c r="J69" s="35"/>
      <c r="K69" s="35"/>
      <c r="L69" s="109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5"/>
      <c r="D70" s="35"/>
      <c r="E70" s="35"/>
      <c r="F70" s="35"/>
      <c r="G70" s="35"/>
      <c r="H70" s="35"/>
      <c r="I70" s="35"/>
      <c r="J70" s="35"/>
      <c r="K70" s="35"/>
      <c r="L70" s="109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17</v>
      </c>
      <c r="D71" s="35"/>
      <c r="E71" s="35"/>
      <c r="F71" s="35"/>
      <c r="G71" s="35"/>
      <c r="H71" s="35"/>
      <c r="I71" s="35"/>
      <c r="J71" s="35"/>
      <c r="K71" s="35"/>
      <c r="L71" s="109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5"/>
      <c r="D72" s="35"/>
      <c r="E72" s="108" t="str">
        <f>E7</f>
        <v>Údržba vyšší a nižší zeleně v obvodu OŘ Brno 2023 - 2025 - ST Brno</v>
      </c>
      <c r="F72" s="29"/>
      <c r="G72" s="29"/>
      <c r="H72" s="29"/>
      <c r="I72" s="35"/>
      <c r="J72" s="35"/>
      <c r="K72" s="35"/>
      <c r="L72" s="109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85</v>
      </c>
      <c r="D73" s="35"/>
      <c r="E73" s="35"/>
      <c r="F73" s="35"/>
      <c r="G73" s="35"/>
      <c r="H73" s="35"/>
      <c r="I73" s="35"/>
      <c r="J73" s="35"/>
      <c r="K73" s="35"/>
      <c r="L73" s="109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5"/>
      <c r="D74" s="35"/>
      <c r="E74" s="59" t="str">
        <f>E9</f>
        <v>01.1 - Údržba zeleně</v>
      </c>
      <c r="F74" s="35"/>
      <c r="G74" s="35"/>
      <c r="H74" s="35"/>
      <c r="I74" s="35"/>
      <c r="J74" s="35"/>
      <c r="K74" s="35"/>
      <c r="L74" s="109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5"/>
      <c r="D75" s="35"/>
      <c r="E75" s="35"/>
      <c r="F75" s="35"/>
      <c r="G75" s="35"/>
      <c r="H75" s="35"/>
      <c r="I75" s="35"/>
      <c r="J75" s="35"/>
      <c r="K75" s="35"/>
      <c r="L75" s="109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21</v>
      </c>
      <c r="D76" s="35"/>
      <c r="E76" s="35"/>
      <c r="F76" s="24" t="str">
        <f>F12</f>
        <v>OŘ Brno</v>
      </c>
      <c r="G76" s="35"/>
      <c r="H76" s="35"/>
      <c r="I76" s="29" t="s">
        <v>23</v>
      </c>
      <c r="J76" s="61" t="str">
        <f>IF(J12="","",J12)</f>
        <v>10. 1. 2023</v>
      </c>
      <c r="K76" s="35"/>
      <c r="L76" s="109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5"/>
      <c r="D77" s="35"/>
      <c r="E77" s="35"/>
      <c r="F77" s="35"/>
      <c r="G77" s="35"/>
      <c r="H77" s="35"/>
      <c r="I77" s="35"/>
      <c r="J77" s="35"/>
      <c r="K77" s="35"/>
      <c r="L77" s="109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25</v>
      </c>
      <c r="D78" s="35"/>
      <c r="E78" s="35"/>
      <c r="F78" s="24" t="str">
        <f>E15</f>
        <v>Správa železnic, státní organizace</v>
      </c>
      <c r="G78" s="35"/>
      <c r="H78" s="35"/>
      <c r="I78" s="29" t="s">
        <v>33</v>
      </c>
      <c r="J78" s="33" t="str">
        <f>E21</f>
        <v xml:space="preserve"> </v>
      </c>
      <c r="K78" s="35"/>
      <c r="L78" s="109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5.15" customHeight="1">
      <c r="A79" s="35"/>
      <c r="B79" s="36"/>
      <c r="C79" s="29" t="s">
        <v>31</v>
      </c>
      <c r="D79" s="35"/>
      <c r="E79" s="35"/>
      <c r="F79" s="24" t="str">
        <f>IF(E18="","",E18)</f>
        <v>Vyplň údaj</v>
      </c>
      <c r="G79" s="35"/>
      <c r="H79" s="35"/>
      <c r="I79" s="29" t="s">
        <v>36</v>
      </c>
      <c r="J79" s="33" t="str">
        <f>E24</f>
        <v xml:space="preserve"> </v>
      </c>
      <c r="K79" s="35"/>
      <c r="L79" s="109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0.32" customHeight="1">
      <c r="A80" s="35"/>
      <c r="B80" s="36"/>
      <c r="C80" s="35"/>
      <c r="D80" s="35"/>
      <c r="E80" s="35"/>
      <c r="F80" s="35"/>
      <c r="G80" s="35"/>
      <c r="H80" s="35"/>
      <c r="I80" s="35"/>
      <c r="J80" s="35"/>
      <c r="K80" s="35"/>
      <c r="L80" s="109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11" customFormat="1" ht="29.28" customHeight="1">
      <c r="A81" s="134"/>
      <c r="B81" s="135"/>
      <c r="C81" s="136" t="s">
        <v>95</v>
      </c>
      <c r="D81" s="137" t="s">
        <v>58</v>
      </c>
      <c r="E81" s="137" t="s">
        <v>54</v>
      </c>
      <c r="F81" s="137" t="s">
        <v>55</v>
      </c>
      <c r="G81" s="137" t="s">
        <v>96</v>
      </c>
      <c r="H81" s="137" t="s">
        <v>97</v>
      </c>
      <c r="I81" s="137" t="s">
        <v>98</v>
      </c>
      <c r="J81" s="137" t="s">
        <v>89</v>
      </c>
      <c r="K81" s="138" t="s">
        <v>99</v>
      </c>
      <c r="L81" s="139"/>
      <c r="M81" s="77" t="s">
        <v>3</v>
      </c>
      <c r="N81" s="78" t="s">
        <v>43</v>
      </c>
      <c r="O81" s="78" t="s">
        <v>100</v>
      </c>
      <c r="P81" s="78" t="s">
        <v>101</v>
      </c>
      <c r="Q81" s="78" t="s">
        <v>102</v>
      </c>
      <c r="R81" s="78" t="s">
        <v>103</v>
      </c>
      <c r="S81" s="78" t="s">
        <v>104</v>
      </c>
      <c r="T81" s="79" t="s">
        <v>105</v>
      </c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</row>
    <row r="82" s="2" customFormat="1" ht="22.8" customHeight="1">
      <c r="A82" s="35"/>
      <c r="B82" s="36"/>
      <c r="C82" s="84" t="s">
        <v>106</v>
      </c>
      <c r="D82" s="35"/>
      <c r="E82" s="35"/>
      <c r="F82" s="35"/>
      <c r="G82" s="35"/>
      <c r="H82" s="35"/>
      <c r="I82" s="35"/>
      <c r="J82" s="140">
        <f>BK82</f>
        <v>0</v>
      </c>
      <c r="K82" s="35"/>
      <c r="L82" s="36"/>
      <c r="M82" s="80"/>
      <c r="N82" s="65"/>
      <c r="O82" s="81"/>
      <c r="P82" s="141">
        <f>P83+P163</f>
        <v>0</v>
      </c>
      <c r="Q82" s="81"/>
      <c r="R82" s="141">
        <f>R83+R163</f>
        <v>0.40000000000000002</v>
      </c>
      <c r="S82" s="81"/>
      <c r="T82" s="142">
        <f>T83+T163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6" t="s">
        <v>72</v>
      </c>
      <c r="AU82" s="16" t="s">
        <v>90</v>
      </c>
      <c r="BK82" s="143">
        <f>BK83+BK163</f>
        <v>0</v>
      </c>
    </row>
    <row r="83" s="12" customFormat="1" ht="25.92" customHeight="1">
      <c r="A83" s="12"/>
      <c r="B83" s="144"/>
      <c r="C83" s="12"/>
      <c r="D83" s="145" t="s">
        <v>72</v>
      </c>
      <c r="E83" s="146" t="s">
        <v>107</v>
      </c>
      <c r="F83" s="146" t="s">
        <v>108</v>
      </c>
      <c r="G83" s="12"/>
      <c r="H83" s="12"/>
      <c r="I83" s="147"/>
      <c r="J83" s="148">
        <f>BK83</f>
        <v>0</v>
      </c>
      <c r="K83" s="12"/>
      <c r="L83" s="144"/>
      <c r="M83" s="149"/>
      <c r="N83" s="150"/>
      <c r="O83" s="150"/>
      <c r="P83" s="151">
        <f>P84</f>
        <v>0</v>
      </c>
      <c r="Q83" s="150"/>
      <c r="R83" s="151">
        <f>R84</f>
        <v>0.40000000000000002</v>
      </c>
      <c r="S83" s="150"/>
      <c r="T83" s="152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45" t="s">
        <v>81</v>
      </c>
      <c r="AT83" s="153" t="s">
        <v>72</v>
      </c>
      <c r="AU83" s="153" t="s">
        <v>73</v>
      </c>
      <c r="AY83" s="145" t="s">
        <v>109</v>
      </c>
      <c r="BK83" s="154">
        <f>BK84</f>
        <v>0</v>
      </c>
    </row>
    <row r="84" s="12" customFormat="1" ht="22.8" customHeight="1">
      <c r="A84" s="12"/>
      <c r="B84" s="144"/>
      <c r="C84" s="12"/>
      <c r="D84" s="145" t="s">
        <v>72</v>
      </c>
      <c r="E84" s="155" t="s">
        <v>110</v>
      </c>
      <c r="F84" s="155" t="s">
        <v>111</v>
      </c>
      <c r="G84" s="12"/>
      <c r="H84" s="12"/>
      <c r="I84" s="147"/>
      <c r="J84" s="156">
        <f>BK84</f>
        <v>0</v>
      </c>
      <c r="K84" s="12"/>
      <c r="L84" s="144"/>
      <c r="M84" s="149"/>
      <c r="N84" s="150"/>
      <c r="O84" s="150"/>
      <c r="P84" s="151">
        <f>SUM(P85:P162)</f>
        <v>0</v>
      </c>
      <c r="Q84" s="150"/>
      <c r="R84" s="151">
        <f>SUM(R85:R162)</f>
        <v>0.40000000000000002</v>
      </c>
      <c r="S84" s="150"/>
      <c r="T84" s="152">
        <f>SUM(T85:T162)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45" t="s">
        <v>81</v>
      </c>
      <c r="AT84" s="153" t="s">
        <v>72</v>
      </c>
      <c r="AU84" s="153" t="s">
        <v>81</v>
      </c>
      <c r="AY84" s="145" t="s">
        <v>109</v>
      </c>
      <c r="BK84" s="154">
        <f>SUM(BK85:BK162)</f>
        <v>0</v>
      </c>
    </row>
    <row r="85" s="2" customFormat="1" ht="37.8" customHeight="1">
      <c r="A85" s="35"/>
      <c r="B85" s="157"/>
      <c r="C85" s="158" t="s">
        <v>81</v>
      </c>
      <c r="D85" s="158" t="s">
        <v>112</v>
      </c>
      <c r="E85" s="159" t="s">
        <v>113</v>
      </c>
      <c r="F85" s="160" t="s">
        <v>114</v>
      </c>
      <c r="G85" s="161" t="s">
        <v>115</v>
      </c>
      <c r="H85" s="162">
        <v>2000</v>
      </c>
      <c r="I85" s="163"/>
      <c r="J85" s="164">
        <f>ROUND(I85*H85,2)</f>
        <v>0</v>
      </c>
      <c r="K85" s="160" t="s">
        <v>116</v>
      </c>
      <c r="L85" s="36"/>
      <c r="M85" s="165" t="s">
        <v>3</v>
      </c>
      <c r="N85" s="166" t="s">
        <v>44</v>
      </c>
      <c r="O85" s="69"/>
      <c r="P85" s="167">
        <f>O85*H85</f>
        <v>0</v>
      </c>
      <c r="Q85" s="167">
        <v>0</v>
      </c>
      <c r="R85" s="167">
        <f>Q85*H85</f>
        <v>0</v>
      </c>
      <c r="S85" s="167">
        <v>0</v>
      </c>
      <c r="T85" s="16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69" t="s">
        <v>117</v>
      </c>
      <c r="AT85" s="169" t="s">
        <v>112</v>
      </c>
      <c r="AU85" s="169" t="s">
        <v>83</v>
      </c>
      <c r="AY85" s="16" t="s">
        <v>109</v>
      </c>
      <c r="BE85" s="170">
        <f>IF(N85="základní",J85,0)</f>
        <v>0</v>
      </c>
      <c r="BF85" s="170">
        <f>IF(N85="snížená",J85,0)</f>
        <v>0</v>
      </c>
      <c r="BG85" s="170">
        <f>IF(N85="zákl. přenesená",J85,0)</f>
        <v>0</v>
      </c>
      <c r="BH85" s="170">
        <f>IF(N85="sníž. přenesená",J85,0)</f>
        <v>0</v>
      </c>
      <c r="BI85" s="170">
        <f>IF(N85="nulová",J85,0)</f>
        <v>0</v>
      </c>
      <c r="BJ85" s="16" t="s">
        <v>81</v>
      </c>
      <c r="BK85" s="170">
        <f>ROUND(I85*H85,2)</f>
        <v>0</v>
      </c>
      <c r="BL85" s="16" t="s">
        <v>117</v>
      </c>
      <c r="BM85" s="169" t="s">
        <v>118</v>
      </c>
    </row>
    <row r="86" s="2" customFormat="1" ht="37.8" customHeight="1">
      <c r="A86" s="35"/>
      <c r="B86" s="157"/>
      <c r="C86" s="158" t="s">
        <v>83</v>
      </c>
      <c r="D86" s="158" t="s">
        <v>112</v>
      </c>
      <c r="E86" s="159" t="s">
        <v>119</v>
      </c>
      <c r="F86" s="160" t="s">
        <v>120</v>
      </c>
      <c r="G86" s="161" t="s">
        <v>115</v>
      </c>
      <c r="H86" s="162">
        <v>2000</v>
      </c>
      <c r="I86" s="163"/>
      <c r="J86" s="164">
        <f>ROUND(I86*H86,2)</f>
        <v>0</v>
      </c>
      <c r="K86" s="160" t="s">
        <v>116</v>
      </c>
      <c r="L86" s="36"/>
      <c r="M86" s="165" t="s">
        <v>3</v>
      </c>
      <c r="N86" s="166" t="s">
        <v>44</v>
      </c>
      <c r="O86" s="69"/>
      <c r="P86" s="167">
        <f>O86*H86</f>
        <v>0</v>
      </c>
      <c r="Q86" s="167">
        <v>0</v>
      </c>
      <c r="R86" s="167">
        <f>Q86*H86</f>
        <v>0</v>
      </c>
      <c r="S86" s="167">
        <v>0</v>
      </c>
      <c r="T86" s="168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9" t="s">
        <v>117</v>
      </c>
      <c r="AT86" s="169" t="s">
        <v>112</v>
      </c>
      <c r="AU86" s="169" t="s">
        <v>83</v>
      </c>
      <c r="AY86" s="16" t="s">
        <v>109</v>
      </c>
      <c r="BE86" s="170">
        <f>IF(N86="základní",J86,0)</f>
        <v>0</v>
      </c>
      <c r="BF86" s="170">
        <f>IF(N86="snížená",J86,0)</f>
        <v>0</v>
      </c>
      <c r="BG86" s="170">
        <f>IF(N86="zákl. přenesená",J86,0)</f>
        <v>0</v>
      </c>
      <c r="BH86" s="170">
        <f>IF(N86="sníž. přenesená",J86,0)</f>
        <v>0</v>
      </c>
      <c r="BI86" s="170">
        <f>IF(N86="nulová",J86,0)</f>
        <v>0</v>
      </c>
      <c r="BJ86" s="16" t="s">
        <v>81</v>
      </c>
      <c r="BK86" s="170">
        <f>ROUND(I86*H86,2)</f>
        <v>0</v>
      </c>
      <c r="BL86" s="16" t="s">
        <v>117</v>
      </c>
      <c r="BM86" s="169" t="s">
        <v>121</v>
      </c>
    </row>
    <row r="87" s="2" customFormat="1" ht="44.25" customHeight="1">
      <c r="A87" s="35"/>
      <c r="B87" s="157"/>
      <c r="C87" s="158" t="s">
        <v>122</v>
      </c>
      <c r="D87" s="158" t="s">
        <v>112</v>
      </c>
      <c r="E87" s="159" t="s">
        <v>123</v>
      </c>
      <c r="F87" s="160" t="s">
        <v>124</v>
      </c>
      <c r="G87" s="161" t="s">
        <v>125</v>
      </c>
      <c r="H87" s="162">
        <v>20</v>
      </c>
      <c r="I87" s="163"/>
      <c r="J87" s="164">
        <f>ROUND(I87*H87,2)</f>
        <v>0</v>
      </c>
      <c r="K87" s="160" t="s">
        <v>116</v>
      </c>
      <c r="L87" s="36"/>
      <c r="M87" s="165" t="s">
        <v>3</v>
      </c>
      <c r="N87" s="166" t="s">
        <v>44</v>
      </c>
      <c r="O87" s="69"/>
      <c r="P87" s="167">
        <f>O87*H87</f>
        <v>0</v>
      </c>
      <c r="Q87" s="167">
        <v>0</v>
      </c>
      <c r="R87" s="167">
        <f>Q87*H87</f>
        <v>0</v>
      </c>
      <c r="S87" s="167">
        <v>0</v>
      </c>
      <c r="T87" s="16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69" t="s">
        <v>117</v>
      </c>
      <c r="AT87" s="169" t="s">
        <v>112</v>
      </c>
      <c r="AU87" s="169" t="s">
        <v>83</v>
      </c>
      <c r="AY87" s="16" t="s">
        <v>109</v>
      </c>
      <c r="BE87" s="170">
        <f>IF(N87="základní",J87,0)</f>
        <v>0</v>
      </c>
      <c r="BF87" s="170">
        <f>IF(N87="snížená",J87,0)</f>
        <v>0</v>
      </c>
      <c r="BG87" s="170">
        <f>IF(N87="zákl. přenesená",J87,0)</f>
        <v>0</v>
      </c>
      <c r="BH87" s="170">
        <f>IF(N87="sníž. přenesená",J87,0)</f>
        <v>0</v>
      </c>
      <c r="BI87" s="170">
        <f>IF(N87="nulová",J87,0)</f>
        <v>0</v>
      </c>
      <c r="BJ87" s="16" t="s">
        <v>81</v>
      </c>
      <c r="BK87" s="170">
        <f>ROUND(I87*H87,2)</f>
        <v>0</v>
      </c>
      <c r="BL87" s="16" t="s">
        <v>117</v>
      </c>
      <c r="BM87" s="169" t="s">
        <v>126</v>
      </c>
    </row>
    <row r="88" s="2" customFormat="1" ht="44.25" customHeight="1">
      <c r="A88" s="35"/>
      <c r="B88" s="157"/>
      <c r="C88" s="158" t="s">
        <v>117</v>
      </c>
      <c r="D88" s="158" t="s">
        <v>112</v>
      </c>
      <c r="E88" s="159" t="s">
        <v>127</v>
      </c>
      <c r="F88" s="160" t="s">
        <v>128</v>
      </c>
      <c r="G88" s="161" t="s">
        <v>125</v>
      </c>
      <c r="H88" s="162">
        <v>20</v>
      </c>
      <c r="I88" s="163"/>
      <c r="J88" s="164">
        <f>ROUND(I88*H88,2)</f>
        <v>0</v>
      </c>
      <c r="K88" s="160" t="s">
        <v>116</v>
      </c>
      <c r="L88" s="36"/>
      <c r="M88" s="165" t="s">
        <v>3</v>
      </c>
      <c r="N88" s="166" t="s">
        <v>44</v>
      </c>
      <c r="O88" s="69"/>
      <c r="P88" s="167">
        <f>O88*H88</f>
        <v>0</v>
      </c>
      <c r="Q88" s="167">
        <v>0</v>
      </c>
      <c r="R88" s="167">
        <f>Q88*H88</f>
        <v>0</v>
      </c>
      <c r="S88" s="167">
        <v>0</v>
      </c>
      <c r="T88" s="16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69" t="s">
        <v>117</v>
      </c>
      <c r="AT88" s="169" t="s">
        <v>112</v>
      </c>
      <c r="AU88" s="169" t="s">
        <v>83</v>
      </c>
      <c r="AY88" s="16" t="s">
        <v>109</v>
      </c>
      <c r="BE88" s="170">
        <f>IF(N88="základní",J88,0)</f>
        <v>0</v>
      </c>
      <c r="BF88" s="170">
        <f>IF(N88="snížená",J88,0)</f>
        <v>0</v>
      </c>
      <c r="BG88" s="170">
        <f>IF(N88="zákl. přenesená",J88,0)</f>
        <v>0</v>
      </c>
      <c r="BH88" s="170">
        <f>IF(N88="sníž. přenesená",J88,0)</f>
        <v>0</v>
      </c>
      <c r="BI88" s="170">
        <f>IF(N88="nulová",J88,0)</f>
        <v>0</v>
      </c>
      <c r="BJ88" s="16" t="s">
        <v>81</v>
      </c>
      <c r="BK88" s="170">
        <f>ROUND(I88*H88,2)</f>
        <v>0</v>
      </c>
      <c r="BL88" s="16" t="s">
        <v>117</v>
      </c>
      <c r="BM88" s="169" t="s">
        <v>129</v>
      </c>
    </row>
    <row r="89" s="2" customFormat="1" ht="37.8" customHeight="1">
      <c r="A89" s="35"/>
      <c r="B89" s="157"/>
      <c r="C89" s="158" t="s">
        <v>110</v>
      </c>
      <c r="D89" s="158" t="s">
        <v>112</v>
      </c>
      <c r="E89" s="159" t="s">
        <v>130</v>
      </c>
      <c r="F89" s="160" t="s">
        <v>131</v>
      </c>
      <c r="G89" s="161" t="s">
        <v>115</v>
      </c>
      <c r="H89" s="162">
        <v>1000</v>
      </c>
      <c r="I89" s="163"/>
      <c r="J89" s="164">
        <f>ROUND(I89*H89,2)</f>
        <v>0</v>
      </c>
      <c r="K89" s="160" t="s">
        <v>116</v>
      </c>
      <c r="L89" s="36"/>
      <c r="M89" s="165" t="s">
        <v>3</v>
      </c>
      <c r="N89" s="166" t="s">
        <v>44</v>
      </c>
      <c r="O89" s="69"/>
      <c r="P89" s="167">
        <f>O89*H89</f>
        <v>0</v>
      </c>
      <c r="Q89" s="167">
        <v>0</v>
      </c>
      <c r="R89" s="167">
        <f>Q89*H89</f>
        <v>0</v>
      </c>
      <c r="S89" s="167">
        <v>0</v>
      </c>
      <c r="T89" s="168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9" t="s">
        <v>117</v>
      </c>
      <c r="AT89" s="169" t="s">
        <v>112</v>
      </c>
      <c r="AU89" s="169" t="s">
        <v>83</v>
      </c>
      <c r="AY89" s="16" t="s">
        <v>109</v>
      </c>
      <c r="BE89" s="170">
        <f>IF(N89="základní",J89,0)</f>
        <v>0</v>
      </c>
      <c r="BF89" s="170">
        <f>IF(N89="snížená",J89,0)</f>
        <v>0</v>
      </c>
      <c r="BG89" s="170">
        <f>IF(N89="zákl. přenesená",J89,0)</f>
        <v>0</v>
      </c>
      <c r="BH89" s="170">
        <f>IF(N89="sníž. přenesená",J89,0)</f>
        <v>0</v>
      </c>
      <c r="BI89" s="170">
        <f>IF(N89="nulová",J89,0)</f>
        <v>0</v>
      </c>
      <c r="BJ89" s="16" t="s">
        <v>81</v>
      </c>
      <c r="BK89" s="170">
        <f>ROUND(I89*H89,2)</f>
        <v>0</v>
      </c>
      <c r="BL89" s="16" t="s">
        <v>117</v>
      </c>
      <c r="BM89" s="169" t="s">
        <v>132</v>
      </c>
    </row>
    <row r="90" s="2" customFormat="1" ht="33" customHeight="1">
      <c r="A90" s="35"/>
      <c r="B90" s="157"/>
      <c r="C90" s="158" t="s">
        <v>133</v>
      </c>
      <c r="D90" s="158" t="s">
        <v>112</v>
      </c>
      <c r="E90" s="159" t="s">
        <v>134</v>
      </c>
      <c r="F90" s="160" t="s">
        <v>135</v>
      </c>
      <c r="G90" s="161" t="s">
        <v>115</v>
      </c>
      <c r="H90" s="162">
        <v>100</v>
      </c>
      <c r="I90" s="163"/>
      <c r="J90" s="164">
        <f>ROUND(I90*H90,2)</f>
        <v>0</v>
      </c>
      <c r="K90" s="160" t="s">
        <v>116</v>
      </c>
      <c r="L90" s="36"/>
      <c r="M90" s="165" t="s">
        <v>3</v>
      </c>
      <c r="N90" s="166" t="s">
        <v>44</v>
      </c>
      <c r="O90" s="69"/>
      <c r="P90" s="167">
        <f>O90*H90</f>
        <v>0</v>
      </c>
      <c r="Q90" s="167">
        <v>0</v>
      </c>
      <c r="R90" s="167">
        <f>Q90*H90</f>
        <v>0</v>
      </c>
      <c r="S90" s="167">
        <v>0</v>
      </c>
      <c r="T90" s="16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69" t="s">
        <v>117</v>
      </c>
      <c r="AT90" s="169" t="s">
        <v>112</v>
      </c>
      <c r="AU90" s="169" t="s">
        <v>83</v>
      </c>
      <c r="AY90" s="16" t="s">
        <v>109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6" t="s">
        <v>81</v>
      </c>
      <c r="BK90" s="170">
        <f>ROUND(I90*H90,2)</f>
        <v>0</v>
      </c>
      <c r="BL90" s="16" t="s">
        <v>117</v>
      </c>
      <c r="BM90" s="169" t="s">
        <v>136</v>
      </c>
    </row>
    <row r="91" s="2" customFormat="1" ht="44.25" customHeight="1">
      <c r="A91" s="35"/>
      <c r="B91" s="157"/>
      <c r="C91" s="158" t="s">
        <v>137</v>
      </c>
      <c r="D91" s="158" t="s">
        <v>112</v>
      </c>
      <c r="E91" s="159" t="s">
        <v>138</v>
      </c>
      <c r="F91" s="160" t="s">
        <v>139</v>
      </c>
      <c r="G91" s="161" t="s">
        <v>115</v>
      </c>
      <c r="H91" s="162">
        <v>5000</v>
      </c>
      <c r="I91" s="163"/>
      <c r="J91" s="164">
        <f>ROUND(I91*H91,2)</f>
        <v>0</v>
      </c>
      <c r="K91" s="160" t="s">
        <v>116</v>
      </c>
      <c r="L91" s="36"/>
      <c r="M91" s="165" t="s">
        <v>3</v>
      </c>
      <c r="N91" s="166" t="s">
        <v>44</v>
      </c>
      <c r="O91" s="69"/>
      <c r="P91" s="167">
        <f>O91*H91</f>
        <v>0</v>
      </c>
      <c r="Q91" s="167">
        <v>0</v>
      </c>
      <c r="R91" s="167">
        <f>Q91*H91</f>
        <v>0</v>
      </c>
      <c r="S91" s="167">
        <v>0</v>
      </c>
      <c r="T91" s="168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69" t="s">
        <v>117</v>
      </c>
      <c r="AT91" s="169" t="s">
        <v>112</v>
      </c>
      <c r="AU91" s="169" t="s">
        <v>83</v>
      </c>
      <c r="AY91" s="16" t="s">
        <v>109</v>
      </c>
      <c r="BE91" s="170">
        <f>IF(N91="základní",J91,0)</f>
        <v>0</v>
      </c>
      <c r="BF91" s="170">
        <f>IF(N91="snížená",J91,0)</f>
        <v>0</v>
      </c>
      <c r="BG91" s="170">
        <f>IF(N91="zákl. přenesená",J91,0)</f>
        <v>0</v>
      </c>
      <c r="BH91" s="170">
        <f>IF(N91="sníž. přenesená",J91,0)</f>
        <v>0</v>
      </c>
      <c r="BI91" s="170">
        <f>IF(N91="nulová",J91,0)</f>
        <v>0</v>
      </c>
      <c r="BJ91" s="16" t="s">
        <v>81</v>
      </c>
      <c r="BK91" s="170">
        <f>ROUND(I91*H91,2)</f>
        <v>0</v>
      </c>
      <c r="BL91" s="16" t="s">
        <v>117</v>
      </c>
      <c r="BM91" s="169" t="s">
        <v>140</v>
      </c>
    </row>
    <row r="92" s="2" customFormat="1" ht="44.25" customHeight="1">
      <c r="A92" s="35"/>
      <c r="B92" s="157"/>
      <c r="C92" s="158" t="s">
        <v>141</v>
      </c>
      <c r="D92" s="158" t="s">
        <v>112</v>
      </c>
      <c r="E92" s="159" t="s">
        <v>142</v>
      </c>
      <c r="F92" s="160" t="s">
        <v>143</v>
      </c>
      <c r="G92" s="161" t="s">
        <v>115</v>
      </c>
      <c r="H92" s="162">
        <v>5000</v>
      </c>
      <c r="I92" s="163"/>
      <c r="J92" s="164">
        <f>ROUND(I92*H92,2)</f>
        <v>0</v>
      </c>
      <c r="K92" s="160" t="s">
        <v>116</v>
      </c>
      <c r="L92" s="36"/>
      <c r="M92" s="165" t="s">
        <v>3</v>
      </c>
      <c r="N92" s="166" t="s">
        <v>44</v>
      </c>
      <c r="O92" s="69"/>
      <c r="P92" s="167">
        <f>O92*H92</f>
        <v>0</v>
      </c>
      <c r="Q92" s="167">
        <v>0</v>
      </c>
      <c r="R92" s="167">
        <f>Q92*H92</f>
        <v>0</v>
      </c>
      <c r="S92" s="167">
        <v>0</v>
      </c>
      <c r="T92" s="168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9" t="s">
        <v>117</v>
      </c>
      <c r="AT92" s="169" t="s">
        <v>112</v>
      </c>
      <c r="AU92" s="169" t="s">
        <v>83</v>
      </c>
      <c r="AY92" s="16" t="s">
        <v>109</v>
      </c>
      <c r="BE92" s="170">
        <f>IF(N92="základní",J92,0)</f>
        <v>0</v>
      </c>
      <c r="BF92" s="170">
        <f>IF(N92="snížená",J92,0)</f>
        <v>0</v>
      </c>
      <c r="BG92" s="170">
        <f>IF(N92="zákl. přenesená",J92,0)</f>
        <v>0</v>
      </c>
      <c r="BH92" s="170">
        <f>IF(N92="sníž. přenesená",J92,0)</f>
        <v>0</v>
      </c>
      <c r="BI92" s="170">
        <f>IF(N92="nulová",J92,0)</f>
        <v>0</v>
      </c>
      <c r="BJ92" s="16" t="s">
        <v>81</v>
      </c>
      <c r="BK92" s="170">
        <f>ROUND(I92*H92,2)</f>
        <v>0</v>
      </c>
      <c r="BL92" s="16" t="s">
        <v>117</v>
      </c>
      <c r="BM92" s="169" t="s">
        <v>144</v>
      </c>
    </row>
    <row r="93" s="2" customFormat="1" ht="44.25" customHeight="1">
      <c r="A93" s="35"/>
      <c r="B93" s="157"/>
      <c r="C93" s="158" t="s">
        <v>145</v>
      </c>
      <c r="D93" s="158" t="s">
        <v>112</v>
      </c>
      <c r="E93" s="159" t="s">
        <v>146</v>
      </c>
      <c r="F93" s="160" t="s">
        <v>147</v>
      </c>
      <c r="G93" s="161" t="s">
        <v>115</v>
      </c>
      <c r="H93" s="162">
        <v>5000</v>
      </c>
      <c r="I93" s="163"/>
      <c r="J93" s="164">
        <f>ROUND(I93*H93,2)</f>
        <v>0</v>
      </c>
      <c r="K93" s="160" t="s">
        <v>116</v>
      </c>
      <c r="L93" s="36"/>
      <c r="M93" s="165" t="s">
        <v>3</v>
      </c>
      <c r="N93" s="166" t="s">
        <v>44</v>
      </c>
      <c r="O93" s="69"/>
      <c r="P93" s="167">
        <f>O93*H93</f>
        <v>0</v>
      </c>
      <c r="Q93" s="167">
        <v>0</v>
      </c>
      <c r="R93" s="167">
        <f>Q93*H93</f>
        <v>0</v>
      </c>
      <c r="S93" s="167">
        <v>0</v>
      </c>
      <c r="T93" s="16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69" t="s">
        <v>117</v>
      </c>
      <c r="AT93" s="169" t="s">
        <v>112</v>
      </c>
      <c r="AU93" s="169" t="s">
        <v>83</v>
      </c>
      <c r="AY93" s="16" t="s">
        <v>109</v>
      </c>
      <c r="BE93" s="170">
        <f>IF(N93="základní",J93,0)</f>
        <v>0</v>
      </c>
      <c r="BF93" s="170">
        <f>IF(N93="snížená",J93,0)</f>
        <v>0</v>
      </c>
      <c r="BG93" s="170">
        <f>IF(N93="zákl. přenesená",J93,0)</f>
        <v>0</v>
      </c>
      <c r="BH93" s="170">
        <f>IF(N93="sníž. přenesená",J93,0)</f>
        <v>0</v>
      </c>
      <c r="BI93" s="170">
        <f>IF(N93="nulová",J93,0)</f>
        <v>0</v>
      </c>
      <c r="BJ93" s="16" t="s">
        <v>81</v>
      </c>
      <c r="BK93" s="170">
        <f>ROUND(I93*H93,2)</f>
        <v>0</v>
      </c>
      <c r="BL93" s="16" t="s">
        <v>117</v>
      </c>
      <c r="BM93" s="169" t="s">
        <v>148</v>
      </c>
    </row>
    <row r="94" s="2" customFormat="1" ht="44.25" customHeight="1">
      <c r="A94" s="35"/>
      <c r="B94" s="157"/>
      <c r="C94" s="158" t="s">
        <v>149</v>
      </c>
      <c r="D94" s="158" t="s">
        <v>112</v>
      </c>
      <c r="E94" s="159" t="s">
        <v>150</v>
      </c>
      <c r="F94" s="160" t="s">
        <v>151</v>
      </c>
      <c r="G94" s="161" t="s">
        <v>115</v>
      </c>
      <c r="H94" s="162">
        <v>5000</v>
      </c>
      <c r="I94" s="163"/>
      <c r="J94" s="164">
        <f>ROUND(I94*H94,2)</f>
        <v>0</v>
      </c>
      <c r="K94" s="160" t="s">
        <v>116</v>
      </c>
      <c r="L94" s="36"/>
      <c r="M94" s="165" t="s">
        <v>3</v>
      </c>
      <c r="N94" s="166" t="s">
        <v>44</v>
      </c>
      <c r="O94" s="69"/>
      <c r="P94" s="167">
        <f>O94*H94</f>
        <v>0</v>
      </c>
      <c r="Q94" s="167">
        <v>0</v>
      </c>
      <c r="R94" s="167">
        <f>Q94*H94</f>
        <v>0</v>
      </c>
      <c r="S94" s="167">
        <v>0</v>
      </c>
      <c r="T94" s="168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69" t="s">
        <v>117</v>
      </c>
      <c r="AT94" s="169" t="s">
        <v>112</v>
      </c>
      <c r="AU94" s="169" t="s">
        <v>83</v>
      </c>
      <c r="AY94" s="16" t="s">
        <v>109</v>
      </c>
      <c r="BE94" s="170">
        <f>IF(N94="základní",J94,0)</f>
        <v>0</v>
      </c>
      <c r="BF94" s="170">
        <f>IF(N94="snížená",J94,0)</f>
        <v>0</v>
      </c>
      <c r="BG94" s="170">
        <f>IF(N94="zákl. přenesená",J94,0)</f>
        <v>0</v>
      </c>
      <c r="BH94" s="170">
        <f>IF(N94="sníž. přenesená",J94,0)</f>
        <v>0</v>
      </c>
      <c r="BI94" s="170">
        <f>IF(N94="nulová",J94,0)</f>
        <v>0</v>
      </c>
      <c r="BJ94" s="16" t="s">
        <v>81</v>
      </c>
      <c r="BK94" s="170">
        <f>ROUND(I94*H94,2)</f>
        <v>0</v>
      </c>
      <c r="BL94" s="16" t="s">
        <v>117</v>
      </c>
      <c r="BM94" s="169" t="s">
        <v>152</v>
      </c>
    </row>
    <row r="95" s="2" customFormat="1" ht="55.5" customHeight="1">
      <c r="A95" s="35"/>
      <c r="B95" s="157"/>
      <c r="C95" s="158" t="s">
        <v>153</v>
      </c>
      <c r="D95" s="158" t="s">
        <v>112</v>
      </c>
      <c r="E95" s="159" t="s">
        <v>154</v>
      </c>
      <c r="F95" s="160" t="s">
        <v>155</v>
      </c>
      <c r="G95" s="161" t="s">
        <v>156</v>
      </c>
      <c r="H95" s="162">
        <v>100</v>
      </c>
      <c r="I95" s="163"/>
      <c r="J95" s="164">
        <f>ROUND(I95*H95,2)</f>
        <v>0</v>
      </c>
      <c r="K95" s="160" t="s">
        <v>116</v>
      </c>
      <c r="L95" s="36"/>
      <c r="M95" s="165" t="s">
        <v>3</v>
      </c>
      <c r="N95" s="166" t="s">
        <v>44</v>
      </c>
      <c r="O95" s="69"/>
      <c r="P95" s="167">
        <f>O95*H95</f>
        <v>0</v>
      </c>
      <c r="Q95" s="167">
        <v>0</v>
      </c>
      <c r="R95" s="167">
        <f>Q95*H95</f>
        <v>0</v>
      </c>
      <c r="S95" s="167">
        <v>0</v>
      </c>
      <c r="T95" s="16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9" t="s">
        <v>117</v>
      </c>
      <c r="AT95" s="169" t="s">
        <v>112</v>
      </c>
      <c r="AU95" s="169" t="s">
        <v>83</v>
      </c>
      <c r="AY95" s="16" t="s">
        <v>109</v>
      </c>
      <c r="BE95" s="170">
        <f>IF(N95="základní",J95,0)</f>
        <v>0</v>
      </c>
      <c r="BF95" s="170">
        <f>IF(N95="snížená",J95,0)</f>
        <v>0</v>
      </c>
      <c r="BG95" s="170">
        <f>IF(N95="zákl. přenesená",J95,0)</f>
        <v>0</v>
      </c>
      <c r="BH95" s="170">
        <f>IF(N95="sníž. přenesená",J95,0)</f>
        <v>0</v>
      </c>
      <c r="BI95" s="170">
        <f>IF(N95="nulová",J95,0)</f>
        <v>0</v>
      </c>
      <c r="BJ95" s="16" t="s">
        <v>81</v>
      </c>
      <c r="BK95" s="170">
        <f>ROUND(I95*H95,2)</f>
        <v>0</v>
      </c>
      <c r="BL95" s="16" t="s">
        <v>117</v>
      </c>
      <c r="BM95" s="169" t="s">
        <v>157</v>
      </c>
    </row>
    <row r="96" s="2" customFormat="1" ht="55.5" customHeight="1">
      <c r="A96" s="35"/>
      <c r="B96" s="157"/>
      <c r="C96" s="158" t="s">
        <v>158</v>
      </c>
      <c r="D96" s="158" t="s">
        <v>112</v>
      </c>
      <c r="E96" s="159" t="s">
        <v>159</v>
      </c>
      <c r="F96" s="160" t="s">
        <v>160</v>
      </c>
      <c r="G96" s="161" t="s">
        <v>156</v>
      </c>
      <c r="H96" s="162">
        <v>100</v>
      </c>
      <c r="I96" s="163"/>
      <c r="J96" s="164">
        <f>ROUND(I96*H96,2)</f>
        <v>0</v>
      </c>
      <c r="K96" s="160" t="s">
        <v>116</v>
      </c>
      <c r="L96" s="36"/>
      <c r="M96" s="165" t="s">
        <v>3</v>
      </c>
      <c r="N96" s="166" t="s">
        <v>44</v>
      </c>
      <c r="O96" s="69"/>
      <c r="P96" s="167">
        <f>O96*H96</f>
        <v>0</v>
      </c>
      <c r="Q96" s="167">
        <v>0</v>
      </c>
      <c r="R96" s="167">
        <f>Q96*H96</f>
        <v>0</v>
      </c>
      <c r="S96" s="167">
        <v>0</v>
      </c>
      <c r="T96" s="168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69" t="s">
        <v>117</v>
      </c>
      <c r="AT96" s="169" t="s">
        <v>112</v>
      </c>
      <c r="AU96" s="169" t="s">
        <v>83</v>
      </c>
      <c r="AY96" s="16" t="s">
        <v>109</v>
      </c>
      <c r="BE96" s="170">
        <f>IF(N96="základní",J96,0)</f>
        <v>0</v>
      </c>
      <c r="BF96" s="170">
        <f>IF(N96="snížená",J96,0)</f>
        <v>0</v>
      </c>
      <c r="BG96" s="170">
        <f>IF(N96="zákl. přenesená",J96,0)</f>
        <v>0</v>
      </c>
      <c r="BH96" s="170">
        <f>IF(N96="sníž. přenesená",J96,0)</f>
        <v>0</v>
      </c>
      <c r="BI96" s="170">
        <f>IF(N96="nulová",J96,0)</f>
        <v>0</v>
      </c>
      <c r="BJ96" s="16" t="s">
        <v>81</v>
      </c>
      <c r="BK96" s="170">
        <f>ROUND(I96*H96,2)</f>
        <v>0</v>
      </c>
      <c r="BL96" s="16" t="s">
        <v>117</v>
      </c>
      <c r="BM96" s="169" t="s">
        <v>161</v>
      </c>
    </row>
    <row r="97" s="2" customFormat="1" ht="62.7" customHeight="1">
      <c r="A97" s="35"/>
      <c r="B97" s="157"/>
      <c r="C97" s="158" t="s">
        <v>162</v>
      </c>
      <c r="D97" s="158" t="s">
        <v>112</v>
      </c>
      <c r="E97" s="159" t="s">
        <v>163</v>
      </c>
      <c r="F97" s="160" t="s">
        <v>164</v>
      </c>
      <c r="G97" s="161" t="s">
        <v>165</v>
      </c>
      <c r="H97" s="162">
        <v>5</v>
      </c>
      <c r="I97" s="163"/>
      <c r="J97" s="164">
        <f>ROUND(I97*H97,2)</f>
        <v>0</v>
      </c>
      <c r="K97" s="160" t="s">
        <v>116</v>
      </c>
      <c r="L97" s="36"/>
      <c r="M97" s="165" t="s">
        <v>3</v>
      </c>
      <c r="N97" s="166" t="s">
        <v>44</v>
      </c>
      <c r="O97" s="69"/>
      <c r="P97" s="167">
        <f>O97*H97</f>
        <v>0</v>
      </c>
      <c r="Q97" s="167">
        <v>0</v>
      </c>
      <c r="R97" s="167">
        <f>Q97*H97</f>
        <v>0</v>
      </c>
      <c r="S97" s="167">
        <v>0</v>
      </c>
      <c r="T97" s="168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9" t="s">
        <v>117</v>
      </c>
      <c r="AT97" s="169" t="s">
        <v>112</v>
      </c>
      <c r="AU97" s="169" t="s">
        <v>83</v>
      </c>
      <c r="AY97" s="16" t="s">
        <v>109</v>
      </c>
      <c r="BE97" s="170">
        <f>IF(N97="základní",J97,0)</f>
        <v>0</v>
      </c>
      <c r="BF97" s="170">
        <f>IF(N97="snížená",J97,0)</f>
        <v>0</v>
      </c>
      <c r="BG97" s="170">
        <f>IF(N97="zákl. přenesená",J97,0)</f>
        <v>0</v>
      </c>
      <c r="BH97" s="170">
        <f>IF(N97="sníž. přenesená",J97,0)</f>
        <v>0</v>
      </c>
      <c r="BI97" s="170">
        <f>IF(N97="nulová",J97,0)</f>
        <v>0</v>
      </c>
      <c r="BJ97" s="16" t="s">
        <v>81</v>
      </c>
      <c r="BK97" s="170">
        <f>ROUND(I97*H97,2)</f>
        <v>0</v>
      </c>
      <c r="BL97" s="16" t="s">
        <v>117</v>
      </c>
      <c r="BM97" s="169" t="s">
        <v>166</v>
      </c>
    </row>
    <row r="98" s="2" customFormat="1" ht="33" customHeight="1">
      <c r="A98" s="35"/>
      <c r="B98" s="157"/>
      <c r="C98" s="158" t="s">
        <v>167</v>
      </c>
      <c r="D98" s="158" t="s">
        <v>112</v>
      </c>
      <c r="E98" s="159" t="s">
        <v>168</v>
      </c>
      <c r="F98" s="160" t="s">
        <v>169</v>
      </c>
      <c r="G98" s="161" t="s">
        <v>115</v>
      </c>
      <c r="H98" s="162">
        <v>150</v>
      </c>
      <c r="I98" s="163"/>
      <c r="J98" s="164">
        <f>ROUND(I98*H98,2)</f>
        <v>0</v>
      </c>
      <c r="K98" s="160" t="s">
        <v>116</v>
      </c>
      <c r="L98" s="36"/>
      <c r="M98" s="165" t="s">
        <v>3</v>
      </c>
      <c r="N98" s="166" t="s">
        <v>44</v>
      </c>
      <c r="O98" s="69"/>
      <c r="P98" s="167">
        <f>O98*H98</f>
        <v>0</v>
      </c>
      <c r="Q98" s="167">
        <v>0</v>
      </c>
      <c r="R98" s="167">
        <f>Q98*H98</f>
        <v>0</v>
      </c>
      <c r="S98" s="167">
        <v>0</v>
      </c>
      <c r="T98" s="168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69" t="s">
        <v>117</v>
      </c>
      <c r="AT98" s="169" t="s">
        <v>112</v>
      </c>
      <c r="AU98" s="169" t="s">
        <v>83</v>
      </c>
      <c r="AY98" s="16" t="s">
        <v>109</v>
      </c>
      <c r="BE98" s="170">
        <f>IF(N98="základní",J98,0)</f>
        <v>0</v>
      </c>
      <c r="BF98" s="170">
        <f>IF(N98="snížená",J98,0)</f>
        <v>0</v>
      </c>
      <c r="BG98" s="170">
        <f>IF(N98="zákl. přenesená",J98,0)</f>
        <v>0</v>
      </c>
      <c r="BH98" s="170">
        <f>IF(N98="sníž. přenesená",J98,0)</f>
        <v>0</v>
      </c>
      <c r="BI98" s="170">
        <f>IF(N98="nulová",J98,0)</f>
        <v>0</v>
      </c>
      <c r="BJ98" s="16" t="s">
        <v>81</v>
      </c>
      <c r="BK98" s="170">
        <f>ROUND(I98*H98,2)</f>
        <v>0</v>
      </c>
      <c r="BL98" s="16" t="s">
        <v>117</v>
      </c>
      <c r="BM98" s="169" t="s">
        <v>170</v>
      </c>
    </row>
    <row r="99" s="2" customFormat="1" ht="49.05" customHeight="1">
      <c r="A99" s="35"/>
      <c r="B99" s="157"/>
      <c r="C99" s="158" t="s">
        <v>9</v>
      </c>
      <c r="D99" s="158" t="s">
        <v>112</v>
      </c>
      <c r="E99" s="159" t="s">
        <v>171</v>
      </c>
      <c r="F99" s="160" t="s">
        <v>172</v>
      </c>
      <c r="G99" s="161" t="s">
        <v>125</v>
      </c>
      <c r="H99" s="162">
        <v>50</v>
      </c>
      <c r="I99" s="163"/>
      <c r="J99" s="164">
        <f>ROUND(I99*H99,2)</f>
        <v>0</v>
      </c>
      <c r="K99" s="160" t="s">
        <v>116</v>
      </c>
      <c r="L99" s="36"/>
      <c r="M99" s="165" t="s">
        <v>3</v>
      </c>
      <c r="N99" s="166" t="s">
        <v>44</v>
      </c>
      <c r="O99" s="69"/>
      <c r="P99" s="167">
        <f>O99*H99</f>
        <v>0</v>
      </c>
      <c r="Q99" s="167">
        <v>0</v>
      </c>
      <c r="R99" s="167">
        <f>Q99*H99</f>
        <v>0</v>
      </c>
      <c r="S99" s="167">
        <v>0</v>
      </c>
      <c r="T99" s="16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69" t="s">
        <v>117</v>
      </c>
      <c r="AT99" s="169" t="s">
        <v>112</v>
      </c>
      <c r="AU99" s="169" t="s">
        <v>83</v>
      </c>
      <c r="AY99" s="16" t="s">
        <v>109</v>
      </c>
      <c r="BE99" s="170">
        <f>IF(N99="základní",J99,0)</f>
        <v>0</v>
      </c>
      <c r="BF99" s="170">
        <f>IF(N99="snížená",J99,0)</f>
        <v>0</v>
      </c>
      <c r="BG99" s="170">
        <f>IF(N99="zákl. přenesená",J99,0)</f>
        <v>0</v>
      </c>
      <c r="BH99" s="170">
        <f>IF(N99="sníž. přenesená",J99,0)</f>
        <v>0</v>
      </c>
      <c r="BI99" s="170">
        <f>IF(N99="nulová",J99,0)</f>
        <v>0</v>
      </c>
      <c r="BJ99" s="16" t="s">
        <v>81</v>
      </c>
      <c r="BK99" s="170">
        <f>ROUND(I99*H99,2)</f>
        <v>0</v>
      </c>
      <c r="BL99" s="16" t="s">
        <v>117</v>
      </c>
      <c r="BM99" s="169" t="s">
        <v>173</v>
      </c>
    </row>
    <row r="100" s="2" customFormat="1" ht="49.05" customHeight="1">
      <c r="A100" s="35"/>
      <c r="B100" s="157"/>
      <c r="C100" s="158" t="s">
        <v>174</v>
      </c>
      <c r="D100" s="158" t="s">
        <v>112</v>
      </c>
      <c r="E100" s="159" t="s">
        <v>175</v>
      </c>
      <c r="F100" s="160" t="s">
        <v>176</v>
      </c>
      <c r="G100" s="161" t="s">
        <v>125</v>
      </c>
      <c r="H100" s="162">
        <v>50</v>
      </c>
      <c r="I100" s="163"/>
      <c r="J100" s="164">
        <f>ROUND(I100*H100,2)</f>
        <v>0</v>
      </c>
      <c r="K100" s="160" t="s">
        <v>116</v>
      </c>
      <c r="L100" s="36"/>
      <c r="M100" s="165" t="s">
        <v>3</v>
      </c>
      <c r="N100" s="166" t="s">
        <v>44</v>
      </c>
      <c r="O100" s="69"/>
      <c r="P100" s="167">
        <f>O100*H100</f>
        <v>0</v>
      </c>
      <c r="Q100" s="167">
        <v>0</v>
      </c>
      <c r="R100" s="167">
        <f>Q100*H100</f>
        <v>0</v>
      </c>
      <c r="S100" s="167">
        <v>0</v>
      </c>
      <c r="T100" s="16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9" t="s">
        <v>117</v>
      </c>
      <c r="AT100" s="169" t="s">
        <v>112</v>
      </c>
      <c r="AU100" s="169" t="s">
        <v>83</v>
      </c>
      <c r="AY100" s="16" t="s">
        <v>109</v>
      </c>
      <c r="BE100" s="170">
        <f>IF(N100="základní",J100,0)</f>
        <v>0</v>
      </c>
      <c r="BF100" s="170">
        <f>IF(N100="snížená",J100,0)</f>
        <v>0</v>
      </c>
      <c r="BG100" s="170">
        <f>IF(N100="zákl. přenesená",J100,0)</f>
        <v>0</v>
      </c>
      <c r="BH100" s="170">
        <f>IF(N100="sníž. přenesená",J100,0)</f>
        <v>0</v>
      </c>
      <c r="BI100" s="170">
        <f>IF(N100="nulová",J100,0)</f>
        <v>0</v>
      </c>
      <c r="BJ100" s="16" t="s">
        <v>81</v>
      </c>
      <c r="BK100" s="170">
        <f>ROUND(I100*H100,2)</f>
        <v>0</v>
      </c>
      <c r="BL100" s="16" t="s">
        <v>117</v>
      </c>
      <c r="BM100" s="169" t="s">
        <v>177</v>
      </c>
    </row>
    <row r="101" s="2" customFormat="1" ht="55.5" customHeight="1">
      <c r="A101" s="35"/>
      <c r="B101" s="157"/>
      <c r="C101" s="158" t="s">
        <v>178</v>
      </c>
      <c r="D101" s="158" t="s">
        <v>112</v>
      </c>
      <c r="E101" s="159" t="s">
        <v>179</v>
      </c>
      <c r="F101" s="160" t="s">
        <v>180</v>
      </c>
      <c r="G101" s="161" t="s">
        <v>181</v>
      </c>
      <c r="H101" s="162">
        <v>500</v>
      </c>
      <c r="I101" s="163"/>
      <c r="J101" s="164">
        <f>ROUND(I101*H101,2)</f>
        <v>0</v>
      </c>
      <c r="K101" s="160" t="s">
        <v>116</v>
      </c>
      <c r="L101" s="36"/>
      <c r="M101" s="165" t="s">
        <v>3</v>
      </c>
      <c r="N101" s="166" t="s">
        <v>44</v>
      </c>
      <c r="O101" s="69"/>
      <c r="P101" s="167">
        <f>O101*H101</f>
        <v>0</v>
      </c>
      <c r="Q101" s="167">
        <v>0</v>
      </c>
      <c r="R101" s="167">
        <f>Q101*H101</f>
        <v>0</v>
      </c>
      <c r="S101" s="167">
        <v>0</v>
      </c>
      <c r="T101" s="168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69" t="s">
        <v>117</v>
      </c>
      <c r="AT101" s="169" t="s">
        <v>112</v>
      </c>
      <c r="AU101" s="169" t="s">
        <v>83</v>
      </c>
      <c r="AY101" s="16" t="s">
        <v>109</v>
      </c>
      <c r="BE101" s="170">
        <f>IF(N101="základní",J101,0)</f>
        <v>0</v>
      </c>
      <c r="BF101" s="170">
        <f>IF(N101="snížená",J101,0)</f>
        <v>0</v>
      </c>
      <c r="BG101" s="170">
        <f>IF(N101="zákl. přenesená",J101,0)</f>
        <v>0</v>
      </c>
      <c r="BH101" s="170">
        <f>IF(N101="sníž. přenesená",J101,0)</f>
        <v>0</v>
      </c>
      <c r="BI101" s="170">
        <f>IF(N101="nulová",J101,0)</f>
        <v>0</v>
      </c>
      <c r="BJ101" s="16" t="s">
        <v>81</v>
      </c>
      <c r="BK101" s="170">
        <f>ROUND(I101*H101,2)</f>
        <v>0</v>
      </c>
      <c r="BL101" s="16" t="s">
        <v>117</v>
      </c>
      <c r="BM101" s="169" t="s">
        <v>182</v>
      </c>
    </row>
    <row r="102" s="2" customFormat="1" ht="55.5" customHeight="1">
      <c r="A102" s="35"/>
      <c r="B102" s="157"/>
      <c r="C102" s="158" t="s">
        <v>183</v>
      </c>
      <c r="D102" s="158" t="s">
        <v>112</v>
      </c>
      <c r="E102" s="159" t="s">
        <v>184</v>
      </c>
      <c r="F102" s="160" t="s">
        <v>185</v>
      </c>
      <c r="G102" s="161" t="s">
        <v>181</v>
      </c>
      <c r="H102" s="162">
        <v>1000</v>
      </c>
      <c r="I102" s="163"/>
      <c r="J102" s="164">
        <f>ROUND(I102*H102,2)</f>
        <v>0</v>
      </c>
      <c r="K102" s="160" t="s">
        <v>116</v>
      </c>
      <c r="L102" s="36"/>
      <c r="M102" s="165" t="s">
        <v>3</v>
      </c>
      <c r="N102" s="166" t="s">
        <v>44</v>
      </c>
      <c r="O102" s="69"/>
      <c r="P102" s="167">
        <f>O102*H102</f>
        <v>0</v>
      </c>
      <c r="Q102" s="167">
        <v>0</v>
      </c>
      <c r="R102" s="167">
        <f>Q102*H102</f>
        <v>0</v>
      </c>
      <c r="S102" s="167">
        <v>0</v>
      </c>
      <c r="T102" s="16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69" t="s">
        <v>117</v>
      </c>
      <c r="AT102" s="169" t="s">
        <v>112</v>
      </c>
      <c r="AU102" s="169" t="s">
        <v>83</v>
      </c>
      <c r="AY102" s="16" t="s">
        <v>109</v>
      </c>
      <c r="BE102" s="170">
        <f>IF(N102="základní",J102,0)</f>
        <v>0</v>
      </c>
      <c r="BF102" s="170">
        <f>IF(N102="snížená",J102,0)</f>
        <v>0</v>
      </c>
      <c r="BG102" s="170">
        <f>IF(N102="zákl. přenesená",J102,0)</f>
        <v>0</v>
      </c>
      <c r="BH102" s="170">
        <f>IF(N102="sníž. přenesená",J102,0)</f>
        <v>0</v>
      </c>
      <c r="BI102" s="170">
        <f>IF(N102="nulová",J102,0)</f>
        <v>0</v>
      </c>
      <c r="BJ102" s="16" t="s">
        <v>81</v>
      </c>
      <c r="BK102" s="170">
        <f>ROUND(I102*H102,2)</f>
        <v>0</v>
      </c>
      <c r="BL102" s="16" t="s">
        <v>117</v>
      </c>
      <c r="BM102" s="169" t="s">
        <v>186</v>
      </c>
    </row>
    <row r="103" s="2" customFormat="1" ht="55.5" customHeight="1">
      <c r="A103" s="35"/>
      <c r="B103" s="157"/>
      <c r="C103" s="158" t="s">
        <v>187</v>
      </c>
      <c r="D103" s="158" t="s">
        <v>112</v>
      </c>
      <c r="E103" s="159" t="s">
        <v>188</v>
      </c>
      <c r="F103" s="160" t="s">
        <v>189</v>
      </c>
      <c r="G103" s="161" t="s">
        <v>181</v>
      </c>
      <c r="H103" s="162">
        <v>500</v>
      </c>
      <c r="I103" s="163"/>
      <c r="J103" s="164">
        <f>ROUND(I103*H103,2)</f>
        <v>0</v>
      </c>
      <c r="K103" s="160" t="s">
        <v>116</v>
      </c>
      <c r="L103" s="36"/>
      <c r="M103" s="165" t="s">
        <v>3</v>
      </c>
      <c r="N103" s="166" t="s">
        <v>44</v>
      </c>
      <c r="O103" s="69"/>
      <c r="P103" s="167">
        <f>O103*H103</f>
        <v>0</v>
      </c>
      <c r="Q103" s="167">
        <v>0</v>
      </c>
      <c r="R103" s="167">
        <f>Q103*H103</f>
        <v>0</v>
      </c>
      <c r="S103" s="167">
        <v>0</v>
      </c>
      <c r="T103" s="168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69" t="s">
        <v>117</v>
      </c>
      <c r="AT103" s="169" t="s">
        <v>112</v>
      </c>
      <c r="AU103" s="169" t="s">
        <v>83</v>
      </c>
      <c r="AY103" s="16" t="s">
        <v>109</v>
      </c>
      <c r="BE103" s="170">
        <f>IF(N103="základní",J103,0)</f>
        <v>0</v>
      </c>
      <c r="BF103" s="170">
        <f>IF(N103="snížená",J103,0)</f>
        <v>0</v>
      </c>
      <c r="BG103" s="170">
        <f>IF(N103="zákl. přenesená",J103,0)</f>
        <v>0</v>
      </c>
      <c r="BH103" s="170">
        <f>IF(N103="sníž. přenesená",J103,0)</f>
        <v>0</v>
      </c>
      <c r="BI103" s="170">
        <f>IF(N103="nulová",J103,0)</f>
        <v>0</v>
      </c>
      <c r="BJ103" s="16" t="s">
        <v>81</v>
      </c>
      <c r="BK103" s="170">
        <f>ROUND(I103*H103,2)</f>
        <v>0</v>
      </c>
      <c r="BL103" s="16" t="s">
        <v>117</v>
      </c>
      <c r="BM103" s="169" t="s">
        <v>190</v>
      </c>
    </row>
    <row r="104" s="2" customFormat="1" ht="55.5" customHeight="1">
      <c r="A104" s="35"/>
      <c r="B104" s="157"/>
      <c r="C104" s="158" t="s">
        <v>191</v>
      </c>
      <c r="D104" s="158" t="s">
        <v>112</v>
      </c>
      <c r="E104" s="159" t="s">
        <v>192</v>
      </c>
      <c r="F104" s="160" t="s">
        <v>193</v>
      </c>
      <c r="G104" s="161" t="s">
        <v>181</v>
      </c>
      <c r="H104" s="162">
        <v>200</v>
      </c>
      <c r="I104" s="163"/>
      <c r="J104" s="164">
        <f>ROUND(I104*H104,2)</f>
        <v>0</v>
      </c>
      <c r="K104" s="160" t="s">
        <v>116</v>
      </c>
      <c r="L104" s="36"/>
      <c r="M104" s="165" t="s">
        <v>3</v>
      </c>
      <c r="N104" s="166" t="s">
        <v>44</v>
      </c>
      <c r="O104" s="69"/>
      <c r="P104" s="167">
        <f>O104*H104</f>
        <v>0</v>
      </c>
      <c r="Q104" s="167">
        <v>0</v>
      </c>
      <c r="R104" s="167">
        <f>Q104*H104</f>
        <v>0</v>
      </c>
      <c r="S104" s="167">
        <v>0</v>
      </c>
      <c r="T104" s="16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69" t="s">
        <v>117</v>
      </c>
      <c r="AT104" s="169" t="s">
        <v>112</v>
      </c>
      <c r="AU104" s="169" t="s">
        <v>83</v>
      </c>
      <c r="AY104" s="16" t="s">
        <v>109</v>
      </c>
      <c r="BE104" s="170">
        <f>IF(N104="základní",J104,0)</f>
        <v>0</v>
      </c>
      <c r="BF104" s="170">
        <f>IF(N104="snížená",J104,0)</f>
        <v>0</v>
      </c>
      <c r="BG104" s="170">
        <f>IF(N104="zákl. přenesená",J104,0)</f>
        <v>0</v>
      </c>
      <c r="BH104" s="170">
        <f>IF(N104="sníž. přenesená",J104,0)</f>
        <v>0</v>
      </c>
      <c r="BI104" s="170">
        <f>IF(N104="nulová",J104,0)</f>
        <v>0</v>
      </c>
      <c r="BJ104" s="16" t="s">
        <v>81</v>
      </c>
      <c r="BK104" s="170">
        <f>ROUND(I104*H104,2)</f>
        <v>0</v>
      </c>
      <c r="BL104" s="16" t="s">
        <v>117</v>
      </c>
      <c r="BM104" s="169" t="s">
        <v>194</v>
      </c>
    </row>
    <row r="105" s="2" customFormat="1" ht="55.5" customHeight="1">
      <c r="A105" s="35"/>
      <c r="B105" s="157"/>
      <c r="C105" s="158" t="s">
        <v>8</v>
      </c>
      <c r="D105" s="158" t="s">
        <v>112</v>
      </c>
      <c r="E105" s="159" t="s">
        <v>195</v>
      </c>
      <c r="F105" s="160" t="s">
        <v>196</v>
      </c>
      <c r="G105" s="161" t="s">
        <v>181</v>
      </c>
      <c r="H105" s="162">
        <v>100</v>
      </c>
      <c r="I105" s="163"/>
      <c r="J105" s="164">
        <f>ROUND(I105*H105,2)</f>
        <v>0</v>
      </c>
      <c r="K105" s="160" t="s">
        <v>116</v>
      </c>
      <c r="L105" s="36"/>
      <c r="M105" s="165" t="s">
        <v>3</v>
      </c>
      <c r="N105" s="166" t="s">
        <v>44</v>
      </c>
      <c r="O105" s="69"/>
      <c r="P105" s="167">
        <f>O105*H105</f>
        <v>0</v>
      </c>
      <c r="Q105" s="167">
        <v>0</v>
      </c>
      <c r="R105" s="167">
        <f>Q105*H105</f>
        <v>0</v>
      </c>
      <c r="S105" s="167">
        <v>0</v>
      </c>
      <c r="T105" s="16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69" t="s">
        <v>117</v>
      </c>
      <c r="AT105" s="169" t="s">
        <v>112</v>
      </c>
      <c r="AU105" s="169" t="s">
        <v>83</v>
      </c>
      <c r="AY105" s="16" t="s">
        <v>109</v>
      </c>
      <c r="BE105" s="170">
        <f>IF(N105="základní",J105,0)</f>
        <v>0</v>
      </c>
      <c r="BF105" s="170">
        <f>IF(N105="snížená",J105,0)</f>
        <v>0</v>
      </c>
      <c r="BG105" s="170">
        <f>IF(N105="zákl. přenesená",J105,0)</f>
        <v>0</v>
      </c>
      <c r="BH105" s="170">
        <f>IF(N105="sníž. přenesená",J105,0)</f>
        <v>0</v>
      </c>
      <c r="BI105" s="170">
        <f>IF(N105="nulová",J105,0)</f>
        <v>0</v>
      </c>
      <c r="BJ105" s="16" t="s">
        <v>81</v>
      </c>
      <c r="BK105" s="170">
        <f>ROUND(I105*H105,2)</f>
        <v>0</v>
      </c>
      <c r="BL105" s="16" t="s">
        <v>117</v>
      </c>
      <c r="BM105" s="169" t="s">
        <v>197</v>
      </c>
    </row>
    <row r="106" s="2" customFormat="1" ht="55.5" customHeight="1">
      <c r="A106" s="35"/>
      <c r="B106" s="157"/>
      <c r="C106" s="158" t="s">
        <v>198</v>
      </c>
      <c r="D106" s="158" t="s">
        <v>112</v>
      </c>
      <c r="E106" s="159" t="s">
        <v>199</v>
      </c>
      <c r="F106" s="160" t="s">
        <v>200</v>
      </c>
      <c r="G106" s="161" t="s">
        <v>181</v>
      </c>
      <c r="H106" s="162">
        <v>50</v>
      </c>
      <c r="I106" s="163"/>
      <c r="J106" s="164">
        <f>ROUND(I106*H106,2)</f>
        <v>0</v>
      </c>
      <c r="K106" s="160" t="s">
        <v>116</v>
      </c>
      <c r="L106" s="36"/>
      <c r="M106" s="165" t="s">
        <v>3</v>
      </c>
      <c r="N106" s="166" t="s">
        <v>44</v>
      </c>
      <c r="O106" s="69"/>
      <c r="P106" s="167">
        <f>O106*H106</f>
        <v>0</v>
      </c>
      <c r="Q106" s="167">
        <v>0</v>
      </c>
      <c r="R106" s="167">
        <f>Q106*H106</f>
        <v>0</v>
      </c>
      <c r="S106" s="167">
        <v>0</v>
      </c>
      <c r="T106" s="16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69" t="s">
        <v>117</v>
      </c>
      <c r="AT106" s="169" t="s">
        <v>112</v>
      </c>
      <c r="AU106" s="169" t="s">
        <v>83</v>
      </c>
      <c r="AY106" s="16" t="s">
        <v>109</v>
      </c>
      <c r="BE106" s="170">
        <f>IF(N106="základní",J106,0)</f>
        <v>0</v>
      </c>
      <c r="BF106" s="170">
        <f>IF(N106="snížená",J106,0)</f>
        <v>0</v>
      </c>
      <c r="BG106" s="170">
        <f>IF(N106="zákl. přenesená",J106,0)</f>
        <v>0</v>
      </c>
      <c r="BH106" s="170">
        <f>IF(N106="sníž. přenesená",J106,0)</f>
        <v>0</v>
      </c>
      <c r="BI106" s="170">
        <f>IF(N106="nulová",J106,0)</f>
        <v>0</v>
      </c>
      <c r="BJ106" s="16" t="s">
        <v>81</v>
      </c>
      <c r="BK106" s="170">
        <f>ROUND(I106*H106,2)</f>
        <v>0</v>
      </c>
      <c r="BL106" s="16" t="s">
        <v>117</v>
      </c>
      <c r="BM106" s="169" t="s">
        <v>201</v>
      </c>
    </row>
    <row r="107" s="2" customFormat="1" ht="55.5" customHeight="1">
      <c r="A107" s="35"/>
      <c r="B107" s="157"/>
      <c r="C107" s="158" t="s">
        <v>202</v>
      </c>
      <c r="D107" s="158" t="s">
        <v>112</v>
      </c>
      <c r="E107" s="159" t="s">
        <v>203</v>
      </c>
      <c r="F107" s="160" t="s">
        <v>204</v>
      </c>
      <c r="G107" s="161" t="s">
        <v>181</v>
      </c>
      <c r="H107" s="162">
        <v>500</v>
      </c>
      <c r="I107" s="163"/>
      <c r="J107" s="164">
        <f>ROUND(I107*H107,2)</f>
        <v>0</v>
      </c>
      <c r="K107" s="160" t="s">
        <v>116</v>
      </c>
      <c r="L107" s="36"/>
      <c r="M107" s="165" t="s">
        <v>3</v>
      </c>
      <c r="N107" s="166" t="s">
        <v>44</v>
      </c>
      <c r="O107" s="69"/>
      <c r="P107" s="167">
        <f>O107*H107</f>
        <v>0</v>
      </c>
      <c r="Q107" s="167">
        <v>0</v>
      </c>
      <c r="R107" s="167">
        <f>Q107*H107</f>
        <v>0</v>
      </c>
      <c r="S107" s="167">
        <v>0</v>
      </c>
      <c r="T107" s="168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69" t="s">
        <v>117</v>
      </c>
      <c r="AT107" s="169" t="s">
        <v>112</v>
      </c>
      <c r="AU107" s="169" t="s">
        <v>83</v>
      </c>
      <c r="AY107" s="16" t="s">
        <v>109</v>
      </c>
      <c r="BE107" s="170">
        <f>IF(N107="základní",J107,0)</f>
        <v>0</v>
      </c>
      <c r="BF107" s="170">
        <f>IF(N107="snížená",J107,0)</f>
        <v>0</v>
      </c>
      <c r="BG107" s="170">
        <f>IF(N107="zákl. přenesená",J107,0)</f>
        <v>0</v>
      </c>
      <c r="BH107" s="170">
        <f>IF(N107="sníž. přenesená",J107,0)</f>
        <v>0</v>
      </c>
      <c r="BI107" s="170">
        <f>IF(N107="nulová",J107,0)</f>
        <v>0</v>
      </c>
      <c r="BJ107" s="16" t="s">
        <v>81</v>
      </c>
      <c r="BK107" s="170">
        <f>ROUND(I107*H107,2)</f>
        <v>0</v>
      </c>
      <c r="BL107" s="16" t="s">
        <v>117</v>
      </c>
      <c r="BM107" s="169" t="s">
        <v>205</v>
      </c>
    </row>
    <row r="108" s="2" customFormat="1" ht="55.5" customHeight="1">
      <c r="A108" s="35"/>
      <c r="B108" s="157"/>
      <c r="C108" s="158" t="s">
        <v>206</v>
      </c>
      <c r="D108" s="158" t="s">
        <v>112</v>
      </c>
      <c r="E108" s="159" t="s">
        <v>207</v>
      </c>
      <c r="F108" s="160" t="s">
        <v>208</v>
      </c>
      <c r="G108" s="161" t="s">
        <v>181</v>
      </c>
      <c r="H108" s="162">
        <v>1000</v>
      </c>
      <c r="I108" s="163"/>
      <c r="J108" s="164">
        <f>ROUND(I108*H108,2)</f>
        <v>0</v>
      </c>
      <c r="K108" s="160" t="s">
        <v>116</v>
      </c>
      <c r="L108" s="36"/>
      <c r="M108" s="165" t="s">
        <v>3</v>
      </c>
      <c r="N108" s="166" t="s">
        <v>44</v>
      </c>
      <c r="O108" s="69"/>
      <c r="P108" s="167">
        <f>O108*H108</f>
        <v>0</v>
      </c>
      <c r="Q108" s="167">
        <v>0</v>
      </c>
      <c r="R108" s="167">
        <f>Q108*H108</f>
        <v>0</v>
      </c>
      <c r="S108" s="167">
        <v>0</v>
      </c>
      <c r="T108" s="168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69" t="s">
        <v>117</v>
      </c>
      <c r="AT108" s="169" t="s">
        <v>112</v>
      </c>
      <c r="AU108" s="169" t="s">
        <v>83</v>
      </c>
      <c r="AY108" s="16" t="s">
        <v>109</v>
      </c>
      <c r="BE108" s="170">
        <f>IF(N108="základní",J108,0)</f>
        <v>0</v>
      </c>
      <c r="BF108" s="170">
        <f>IF(N108="snížená",J108,0)</f>
        <v>0</v>
      </c>
      <c r="BG108" s="170">
        <f>IF(N108="zákl. přenesená",J108,0)</f>
        <v>0</v>
      </c>
      <c r="BH108" s="170">
        <f>IF(N108="sníž. přenesená",J108,0)</f>
        <v>0</v>
      </c>
      <c r="BI108" s="170">
        <f>IF(N108="nulová",J108,0)</f>
        <v>0</v>
      </c>
      <c r="BJ108" s="16" t="s">
        <v>81</v>
      </c>
      <c r="BK108" s="170">
        <f>ROUND(I108*H108,2)</f>
        <v>0</v>
      </c>
      <c r="BL108" s="16" t="s">
        <v>117</v>
      </c>
      <c r="BM108" s="169" t="s">
        <v>209</v>
      </c>
    </row>
    <row r="109" s="2" customFormat="1" ht="55.5" customHeight="1">
      <c r="A109" s="35"/>
      <c r="B109" s="157"/>
      <c r="C109" s="158" t="s">
        <v>210</v>
      </c>
      <c r="D109" s="158" t="s">
        <v>112</v>
      </c>
      <c r="E109" s="159" t="s">
        <v>211</v>
      </c>
      <c r="F109" s="160" t="s">
        <v>212</v>
      </c>
      <c r="G109" s="161" t="s">
        <v>181</v>
      </c>
      <c r="H109" s="162">
        <v>500</v>
      </c>
      <c r="I109" s="163"/>
      <c r="J109" s="164">
        <f>ROUND(I109*H109,2)</f>
        <v>0</v>
      </c>
      <c r="K109" s="160" t="s">
        <v>116</v>
      </c>
      <c r="L109" s="36"/>
      <c r="M109" s="165" t="s">
        <v>3</v>
      </c>
      <c r="N109" s="166" t="s">
        <v>44</v>
      </c>
      <c r="O109" s="69"/>
      <c r="P109" s="167">
        <f>O109*H109</f>
        <v>0</v>
      </c>
      <c r="Q109" s="167">
        <v>0</v>
      </c>
      <c r="R109" s="167">
        <f>Q109*H109</f>
        <v>0</v>
      </c>
      <c r="S109" s="167">
        <v>0</v>
      </c>
      <c r="T109" s="16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69" t="s">
        <v>117</v>
      </c>
      <c r="AT109" s="169" t="s">
        <v>112</v>
      </c>
      <c r="AU109" s="169" t="s">
        <v>83</v>
      </c>
      <c r="AY109" s="16" t="s">
        <v>109</v>
      </c>
      <c r="BE109" s="170">
        <f>IF(N109="základní",J109,0)</f>
        <v>0</v>
      </c>
      <c r="BF109" s="170">
        <f>IF(N109="snížená",J109,0)</f>
        <v>0</v>
      </c>
      <c r="BG109" s="170">
        <f>IF(N109="zákl. přenesená",J109,0)</f>
        <v>0</v>
      </c>
      <c r="BH109" s="170">
        <f>IF(N109="sníž. přenesená",J109,0)</f>
        <v>0</v>
      </c>
      <c r="BI109" s="170">
        <f>IF(N109="nulová",J109,0)</f>
        <v>0</v>
      </c>
      <c r="BJ109" s="16" t="s">
        <v>81</v>
      </c>
      <c r="BK109" s="170">
        <f>ROUND(I109*H109,2)</f>
        <v>0</v>
      </c>
      <c r="BL109" s="16" t="s">
        <v>117</v>
      </c>
      <c r="BM109" s="169" t="s">
        <v>213</v>
      </c>
    </row>
    <row r="110" s="2" customFormat="1" ht="55.5" customHeight="1">
      <c r="A110" s="35"/>
      <c r="B110" s="157"/>
      <c r="C110" s="158" t="s">
        <v>214</v>
      </c>
      <c r="D110" s="158" t="s">
        <v>112</v>
      </c>
      <c r="E110" s="159" t="s">
        <v>215</v>
      </c>
      <c r="F110" s="160" t="s">
        <v>216</v>
      </c>
      <c r="G110" s="161" t="s">
        <v>181</v>
      </c>
      <c r="H110" s="162">
        <v>200</v>
      </c>
      <c r="I110" s="163"/>
      <c r="J110" s="164">
        <f>ROUND(I110*H110,2)</f>
        <v>0</v>
      </c>
      <c r="K110" s="160" t="s">
        <v>116</v>
      </c>
      <c r="L110" s="36"/>
      <c r="M110" s="165" t="s">
        <v>3</v>
      </c>
      <c r="N110" s="166" t="s">
        <v>44</v>
      </c>
      <c r="O110" s="69"/>
      <c r="P110" s="167">
        <f>O110*H110</f>
        <v>0</v>
      </c>
      <c r="Q110" s="167">
        <v>0</v>
      </c>
      <c r="R110" s="167">
        <f>Q110*H110</f>
        <v>0</v>
      </c>
      <c r="S110" s="167">
        <v>0</v>
      </c>
      <c r="T110" s="16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69" t="s">
        <v>117</v>
      </c>
      <c r="AT110" s="169" t="s">
        <v>112</v>
      </c>
      <c r="AU110" s="169" t="s">
        <v>83</v>
      </c>
      <c r="AY110" s="16" t="s">
        <v>109</v>
      </c>
      <c r="BE110" s="170">
        <f>IF(N110="základní",J110,0)</f>
        <v>0</v>
      </c>
      <c r="BF110" s="170">
        <f>IF(N110="snížená",J110,0)</f>
        <v>0</v>
      </c>
      <c r="BG110" s="170">
        <f>IF(N110="zákl. přenesená",J110,0)</f>
        <v>0</v>
      </c>
      <c r="BH110" s="170">
        <f>IF(N110="sníž. přenesená",J110,0)</f>
        <v>0</v>
      </c>
      <c r="BI110" s="170">
        <f>IF(N110="nulová",J110,0)</f>
        <v>0</v>
      </c>
      <c r="BJ110" s="16" t="s">
        <v>81</v>
      </c>
      <c r="BK110" s="170">
        <f>ROUND(I110*H110,2)</f>
        <v>0</v>
      </c>
      <c r="BL110" s="16" t="s">
        <v>117</v>
      </c>
      <c r="BM110" s="169" t="s">
        <v>217</v>
      </c>
    </row>
    <row r="111" s="2" customFormat="1" ht="55.5" customHeight="1">
      <c r="A111" s="35"/>
      <c r="B111" s="157"/>
      <c r="C111" s="158" t="s">
        <v>218</v>
      </c>
      <c r="D111" s="158" t="s">
        <v>112</v>
      </c>
      <c r="E111" s="159" t="s">
        <v>219</v>
      </c>
      <c r="F111" s="160" t="s">
        <v>220</v>
      </c>
      <c r="G111" s="161" t="s">
        <v>181</v>
      </c>
      <c r="H111" s="162">
        <v>100</v>
      </c>
      <c r="I111" s="163"/>
      <c r="J111" s="164">
        <f>ROUND(I111*H111,2)</f>
        <v>0</v>
      </c>
      <c r="K111" s="160" t="s">
        <v>116</v>
      </c>
      <c r="L111" s="36"/>
      <c r="M111" s="165" t="s">
        <v>3</v>
      </c>
      <c r="N111" s="166" t="s">
        <v>44</v>
      </c>
      <c r="O111" s="69"/>
      <c r="P111" s="167">
        <f>O111*H111</f>
        <v>0</v>
      </c>
      <c r="Q111" s="167">
        <v>0</v>
      </c>
      <c r="R111" s="167">
        <f>Q111*H111</f>
        <v>0</v>
      </c>
      <c r="S111" s="167">
        <v>0</v>
      </c>
      <c r="T111" s="168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69" t="s">
        <v>117</v>
      </c>
      <c r="AT111" s="169" t="s">
        <v>112</v>
      </c>
      <c r="AU111" s="169" t="s">
        <v>83</v>
      </c>
      <c r="AY111" s="16" t="s">
        <v>109</v>
      </c>
      <c r="BE111" s="170">
        <f>IF(N111="základní",J111,0)</f>
        <v>0</v>
      </c>
      <c r="BF111" s="170">
        <f>IF(N111="snížená",J111,0)</f>
        <v>0</v>
      </c>
      <c r="BG111" s="170">
        <f>IF(N111="zákl. přenesená",J111,0)</f>
        <v>0</v>
      </c>
      <c r="BH111" s="170">
        <f>IF(N111="sníž. přenesená",J111,0)</f>
        <v>0</v>
      </c>
      <c r="BI111" s="170">
        <f>IF(N111="nulová",J111,0)</f>
        <v>0</v>
      </c>
      <c r="BJ111" s="16" t="s">
        <v>81</v>
      </c>
      <c r="BK111" s="170">
        <f>ROUND(I111*H111,2)</f>
        <v>0</v>
      </c>
      <c r="BL111" s="16" t="s">
        <v>117</v>
      </c>
      <c r="BM111" s="169" t="s">
        <v>221</v>
      </c>
    </row>
    <row r="112" s="2" customFormat="1" ht="55.5" customHeight="1">
      <c r="A112" s="35"/>
      <c r="B112" s="157"/>
      <c r="C112" s="158" t="s">
        <v>222</v>
      </c>
      <c r="D112" s="158" t="s">
        <v>112</v>
      </c>
      <c r="E112" s="159" t="s">
        <v>223</v>
      </c>
      <c r="F112" s="160" t="s">
        <v>224</v>
      </c>
      <c r="G112" s="161" t="s">
        <v>181</v>
      </c>
      <c r="H112" s="162">
        <v>50</v>
      </c>
      <c r="I112" s="163"/>
      <c r="J112" s="164">
        <f>ROUND(I112*H112,2)</f>
        <v>0</v>
      </c>
      <c r="K112" s="160" t="s">
        <v>116</v>
      </c>
      <c r="L112" s="36"/>
      <c r="M112" s="165" t="s">
        <v>3</v>
      </c>
      <c r="N112" s="166" t="s">
        <v>44</v>
      </c>
      <c r="O112" s="69"/>
      <c r="P112" s="167">
        <f>O112*H112</f>
        <v>0</v>
      </c>
      <c r="Q112" s="167">
        <v>0</v>
      </c>
      <c r="R112" s="167">
        <f>Q112*H112</f>
        <v>0</v>
      </c>
      <c r="S112" s="167">
        <v>0</v>
      </c>
      <c r="T112" s="168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69" t="s">
        <v>117</v>
      </c>
      <c r="AT112" s="169" t="s">
        <v>112</v>
      </c>
      <c r="AU112" s="169" t="s">
        <v>83</v>
      </c>
      <c r="AY112" s="16" t="s">
        <v>109</v>
      </c>
      <c r="BE112" s="170">
        <f>IF(N112="základní",J112,0)</f>
        <v>0</v>
      </c>
      <c r="BF112" s="170">
        <f>IF(N112="snížená",J112,0)</f>
        <v>0</v>
      </c>
      <c r="BG112" s="170">
        <f>IF(N112="zákl. přenesená",J112,0)</f>
        <v>0</v>
      </c>
      <c r="BH112" s="170">
        <f>IF(N112="sníž. přenesená",J112,0)</f>
        <v>0</v>
      </c>
      <c r="BI112" s="170">
        <f>IF(N112="nulová",J112,0)</f>
        <v>0</v>
      </c>
      <c r="BJ112" s="16" t="s">
        <v>81</v>
      </c>
      <c r="BK112" s="170">
        <f>ROUND(I112*H112,2)</f>
        <v>0</v>
      </c>
      <c r="BL112" s="16" t="s">
        <v>117</v>
      </c>
      <c r="BM112" s="169" t="s">
        <v>225</v>
      </c>
    </row>
    <row r="113" s="2" customFormat="1" ht="55.5" customHeight="1">
      <c r="A113" s="35"/>
      <c r="B113" s="157"/>
      <c r="C113" s="158" t="s">
        <v>226</v>
      </c>
      <c r="D113" s="158" t="s">
        <v>112</v>
      </c>
      <c r="E113" s="159" t="s">
        <v>227</v>
      </c>
      <c r="F113" s="160" t="s">
        <v>228</v>
      </c>
      <c r="G113" s="161" t="s">
        <v>181</v>
      </c>
      <c r="H113" s="162">
        <v>20</v>
      </c>
      <c r="I113" s="163"/>
      <c r="J113" s="164">
        <f>ROUND(I113*H113,2)</f>
        <v>0</v>
      </c>
      <c r="K113" s="160" t="s">
        <v>116</v>
      </c>
      <c r="L113" s="36"/>
      <c r="M113" s="165" t="s">
        <v>3</v>
      </c>
      <c r="N113" s="166" t="s">
        <v>44</v>
      </c>
      <c r="O113" s="69"/>
      <c r="P113" s="167">
        <f>O113*H113</f>
        <v>0</v>
      </c>
      <c r="Q113" s="167">
        <v>0</v>
      </c>
      <c r="R113" s="167">
        <f>Q113*H113</f>
        <v>0</v>
      </c>
      <c r="S113" s="167">
        <v>0</v>
      </c>
      <c r="T113" s="16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69" t="s">
        <v>117</v>
      </c>
      <c r="AT113" s="169" t="s">
        <v>112</v>
      </c>
      <c r="AU113" s="169" t="s">
        <v>83</v>
      </c>
      <c r="AY113" s="16" t="s">
        <v>109</v>
      </c>
      <c r="BE113" s="170">
        <f>IF(N113="základní",J113,0)</f>
        <v>0</v>
      </c>
      <c r="BF113" s="170">
        <f>IF(N113="snížená",J113,0)</f>
        <v>0</v>
      </c>
      <c r="BG113" s="170">
        <f>IF(N113="zákl. přenesená",J113,0)</f>
        <v>0</v>
      </c>
      <c r="BH113" s="170">
        <f>IF(N113="sníž. přenesená",J113,0)</f>
        <v>0</v>
      </c>
      <c r="BI113" s="170">
        <f>IF(N113="nulová",J113,0)</f>
        <v>0</v>
      </c>
      <c r="BJ113" s="16" t="s">
        <v>81</v>
      </c>
      <c r="BK113" s="170">
        <f>ROUND(I113*H113,2)</f>
        <v>0</v>
      </c>
      <c r="BL113" s="16" t="s">
        <v>117</v>
      </c>
      <c r="BM113" s="169" t="s">
        <v>229</v>
      </c>
    </row>
    <row r="114" s="2" customFormat="1" ht="55.5" customHeight="1">
      <c r="A114" s="35"/>
      <c r="B114" s="157"/>
      <c r="C114" s="158" t="s">
        <v>230</v>
      </c>
      <c r="D114" s="158" t="s">
        <v>112</v>
      </c>
      <c r="E114" s="159" t="s">
        <v>231</v>
      </c>
      <c r="F114" s="160" t="s">
        <v>232</v>
      </c>
      <c r="G114" s="161" t="s">
        <v>181</v>
      </c>
      <c r="H114" s="162">
        <v>20</v>
      </c>
      <c r="I114" s="163"/>
      <c r="J114" s="164">
        <f>ROUND(I114*H114,2)</f>
        <v>0</v>
      </c>
      <c r="K114" s="160" t="s">
        <v>116</v>
      </c>
      <c r="L114" s="36"/>
      <c r="M114" s="165" t="s">
        <v>3</v>
      </c>
      <c r="N114" s="166" t="s">
        <v>44</v>
      </c>
      <c r="O114" s="69"/>
      <c r="P114" s="167">
        <f>O114*H114</f>
        <v>0</v>
      </c>
      <c r="Q114" s="167">
        <v>0</v>
      </c>
      <c r="R114" s="167">
        <f>Q114*H114</f>
        <v>0</v>
      </c>
      <c r="S114" s="167">
        <v>0</v>
      </c>
      <c r="T114" s="168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69" t="s">
        <v>117</v>
      </c>
      <c r="AT114" s="169" t="s">
        <v>112</v>
      </c>
      <c r="AU114" s="169" t="s">
        <v>83</v>
      </c>
      <c r="AY114" s="16" t="s">
        <v>109</v>
      </c>
      <c r="BE114" s="170">
        <f>IF(N114="základní",J114,0)</f>
        <v>0</v>
      </c>
      <c r="BF114" s="170">
        <f>IF(N114="snížená",J114,0)</f>
        <v>0</v>
      </c>
      <c r="BG114" s="170">
        <f>IF(N114="zákl. přenesená",J114,0)</f>
        <v>0</v>
      </c>
      <c r="BH114" s="170">
        <f>IF(N114="sníž. přenesená",J114,0)</f>
        <v>0</v>
      </c>
      <c r="BI114" s="170">
        <f>IF(N114="nulová",J114,0)</f>
        <v>0</v>
      </c>
      <c r="BJ114" s="16" t="s">
        <v>81</v>
      </c>
      <c r="BK114" s="170">
        <f>ROUND(I114*H114,2)</f>
        <v>0</v>
      </c>
      <c r="BL114" s="16" t="s">
        <v>117</v>
      </c>
      <c r="BM114" s="169" t="s">
        <v>233</v>
      </c>
    </row>
    <row r="115" s="2" customFormat="1" ht="55.5" customHeight="1">
      <c r="A115" s="35"/>
      <c r="B115" s="157"/>
      <c r="C115" s="158" t="s">
        <v>234</v>
      </c>
      <c r="D115" s="158" t="s">
        <v>112</v>
      </c>
      <c r="E115" s="159" t="s">
        <v>235</v>
      </c>
      <c r="F115" s="160" t="s">
        <v>236</v>
      </c>
      <c r="G115" s="161" t="s">
        <v>181</v>
      </c>
      <c r="H115" s="162">
        <v>20</v>
      </c>
      <c r="I115" s="163"/>
      <c r="J115" s="164">
        <f>ROUND(I115*H115,2)</f>
        <v>0</v>
      </c>
      <c r="K115" s="160" t="s">
        <v>116</v>
      </c>
      <c r="L115" s="36"/>
      <c r="M115" s="165" t="s">
        <v>3</v>
      </c>
      <c r="N115" s="166" t="s">
        <v>44</v>
      </c>
      <c r="O115" s="69"/>
      <c r="P115" s="167">
        <f>O115*H115</f>
        <v>0</v>
      </c>
      <c r="Q115" s="167">
        <v>0</v>
      </c>
      <c r="R115" s="167">
        <f>Q115*H115</f>
        <v>0</v>
      </c>
      <c r="S115" s="167">
        <v>0</v>
      </c>
      <c r="T115" s="168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69" t="s">
        <v>117</v>
      </c>
      <c r="AT115" s="169" t="s">
        <v>112</v>
      </c>
      <c r="AU115" s="169" t="s">
        <v>83</v>
      </c>
      <c r="AY115" s="16" t="s">
        <v>109</v>
      </c>
      <c r="BE115" s="170">
        <f>IF(N115="základní",J115,0)</f>
        <v>0</v>
      </c>
      <c r="BF115" s="170">
        <f>IF(N115="snížená",J115,0)</f>
        <v>0</v>
      </c>
      <c r="BG115" s="170">
        <f>IF(N115="zákl. přenesená",J115,0)</f>
        <v>0</v>
      </c>
      <c r="BH115" s="170">
        <f>IF(N115="sníž. přenesená",J115,0)</f>
        <v>0</v>
      </c>
      <c r="BI115" s="170">
        <f>IF(N115="nulová",J115,0)</f>
        <v>0</v>
      </c>
      <c r="BJ115" s="16" t="s">
        <v>81</v>
      </c>
      <c r="BK115" s="170">
        <f>ROUND(I115*H115,2)</f>
        <v>0</v>
      </c>
      <c r="BL115" s="16" t="s">
        <v>117</v>
      </c>
      <c r="BM115" s="169" t="s">
        <v>237</v>
      </c>
    </row>
    <row r="116" s="2" customFormat="1" ht="55.5" customHeight="1">
      <c r="A116" s="35"/>
      <c r="B116" s="157"/>
      <c r="C116" s="158" t="s">
        <v>238</v>
      </c>
      <c r="D116" s="158" t="s">
        <v>112</v>
      </c>
      <c r="E116" s="159" t="s">
        <v>239</v>
      </c>
      <c r="F116" s="160" t="s">
        <v>240</v>
      </c>
      <c r="G116" s="161" t="s">
        <v>181</v>
      </c>
      <c r="H116" s="162">
        <v>10</v>
      </c>
      <c r="I116" s="163"/>
      <c r="J116" s="164">
        <f>ROUND(I116*H116,2)</f>
        <v>0</v>
      </c>
      <c r="K116" s="160" t="s">
        <v>116</v>
      </c>
      <c r="L116" s="36"/>
      <c r="M116" s="165" t="s">
        <v>3</v>
      </c>
      <c r="N116" s="166" t="s">
        <v>44</v>
      </c>
      <c r="O116" s="69"/>
      <c r="P116" s="167">
        <f>O116*H116</f>
        <v>0</v>
      </c>
      <c r="Q116" s="167">
        <v>0</v>
      </c>
      <c r="R116" s="167">
        <f>Q116*H116</f>
        <v>0</v>
      </c>
      <c r="S116" s="167">
        <v>0</v>
      </c>
      <c r="T116" s="16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69" t="s">
        <v>117</v>
      </c>
      <c r="AT116" s="169" t="s">
        <v>112</v>
      </c>
      <c r="AU116" s="169" t="s">
        <v>83</v>
      </c>
      <c r="AY116" s="16" t="s">
        <v>109</v>
      </c>
      <c r="BE116" s="170">
        <f>IF(N116="základní",J116,0)</f>
        <v>0</v>
      </c>
      <c r="BF116" s="170">
        <f>IF(N116="snížená",J116,0)</f>
        <v>0</v>
      </c>
      <c r="BG116" s="170">
        <f>IF(N116="zákl. přenesená",J116,0)</f>
        <v>0</v>
      </c>
      <c r="BH116" s="170">
        <f>IF(N116="sníž. přenesená",J116,0)</f>
        <v>0</v>
      </c>
      <c r="BI116" s="170">
        <f>IF(N116="nulová",J116,0)</f>
        <v>0</v>
      </c>
      <c r="BJ116" s="16" t="s">
        <v>81</v>
      </c>
      <c r="BK116" s="170">
        <f>ROUND(I116*H116,2)</f>
        <v>0</v>
      </c>
      <c r="BL116" s="16" t="s">
        <v>117</v>
      </c>
      <c r="BM116" s="169" t="s">
        <v>241</v>
      </c>
    </row>
    <row r="117" s="2" customFormat="1" ht="55.5" customHeight="1">
      <c r="A117" s="35"/>
      <c r="B117" s="157"/>
      <c r="C117" s="158" t="s">
        <v>242</v>
      </c>
      <c r="D117" s="158" t="s">
        <v>112</v>
      </c>
      <c r="E117" s="159" t="s">
        <v>243</v>
      </c>
      <c r="F117" s="160" t="s">
        <v>244</v>
      </c>
      <c r="G117" s="161" t="s">
        <v>181</v>
      </c>
      <c r="H117" s="162">
        <v>10</v>
      </c>
      <c r="I117" s="163"/>
      <c r="J117" s="164">
        <f>ROUND(I117*H117,2)</f>
        <v>0</v>
      </c>
      <c r="K117" s="160" t="s">
        <v>116</v>
      </c>
      <c r="L117" s="36"/>
      <c r="M117" s="165" t="s">
        <v>3</v>
      </c>
      <c r="N117" s="166" t="s">
        <v>44</v>
      </c>
      <c r="O117" s="69"/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69" t="s">
        <v>117</v>
      </c>
      <c r="AT117" s="169" t="s">
        <v>112</v>
      </c>
      <c r="AU117" s="169" t="s">
        <v>83</v>
      </c>
      <c r="AY117" s="16" t="s">
        <v>109</v>
      </c>
      <c r="BE117" s="170">
        <f>IF(N117="základní",J117,0)</f>
        <v>0</v>
      </c>
      <c r="BF117" s="170">
        <f>IF(N117="snížená",J117,0)</f>
        <v>0</v>
      </c>
      <c r="BG117" s="170">
        <f>IF(N117="zákl. přenesená",J117,0)</f>
        <v>0</v>
      </c>
      <c r="BH117" s="170">
        <f>IF(N117="sníž. přenesená",J117,0)</f>
        <v>0</v>
      </c>
      <c r="BI117" s="170">
        <f>IF(N117="nulová",J117,0)</f>
        <v>0</v>
      </c>
      <c r="BJ117" s="16" t="s">
        <v>81</v>
      </c>
      <c r="BK117" s="170">
        <f>ROUND(I117*H117,2)</f>
        <v>0</v>
      </c>
      <c r="BL117" s="16" t="s">
        <v>117</v>
      </c>
      <c r="BM117" s="169" t="s">
        <v>245</v>
      </c>
    </row>
    <row r="118" s="2" customFormat="1" ht="55.5" customHeight="1">
      <c r="A118" s="35"/>
      <c r="B118" s="157"/>
      <c r="C118" s="158" t="s">
        <v>246</v>
      </c>
      <c r="D118" s="158" t="s">
        <v>112</v>
      </c>
      <c r="E118" s="159" t="s">
        <v>247</v>
      </c>
      <c r="F118" s="160" t="s">
        <v>248</v>
      </c>
      <c r="G118" s="161" t="s">
        <v>181</v>
      </c>
      <c r="H118" s="162">
        <v>5</v>
      </c>
      <c r="I118" s="163"/>
      <c r="J118" s="164">
        <f>ROUND(I118*H118,2)</f>
        <v>0</v>
      </c>
      <c r="K118" s="160" t="s">
        <v>116</v>
      </c>
      <c r="L118" s="36"/>
      <c r="M118" s="165" t="s">
        <v>3</v>
      </c>
      <c r="N118" s="166" t="s">
        <v>44</v>
      </c>
      <c r="O118" s="69"/>
      <c r="P118" s="167">
        <f>O118*H118</f>
        <v>0</v>
      </c>
      <c r="Q118" s="167">
        <v>0</v>
      </c>
      <c r="R118" s="167">
        <f>Q118*H118</f>
        <v>0</v>
      </c>
      <c r="S118" s="167">
        <v>0</v>
      </c>
      <c r="T118" s="16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69" t="s">
        <v>117</v>
      </c>
      <c r="AT118" s="169" t="s">
        <v>112</v>
      </c>
      <c r="AU118" s="169" t="s">
        <v>83</v>
      </c>
      <c r="AY118" s="16" t="s">
        <v>109</v>
      </c>
      <c r="BE118" s="170">
        <f>IF(N118="základní",J118,0)</f>
        <v>0</v>
      </c>
      <c r="BF118" s="170">
        <f>IF(N118="snížená",J118,0)</f>
        <v>0</v>
      </c>
      <c r="BG118" s="170">
        <f>IF(N118="zákl. přenesená",J118,0)</f>
        <v>0</v>
      </c>
      <c r="BH118" s="170">
        <f>IF(N118="sníž. přenesená",J118,0)</f>
        <v>0</v>
      </c>
      <c r="BI118" s="170">
        <f>IF(N118="nulová",J118,0)</f>
        <v>0</v>
      </c>
      <c r="BJ118" s="16" t="s">
        <v>81</v>
      </c>
      <c r="BK118" s="170">
        <f>ROUND(I118*H118,2)</f>
        <v>0</v>
      </c>
      <c r="BL118" s="16" t="s">
        <v>117</v>
      </c>
      <c r="BM118" s="169" t="s">
        <v>249</v>
      </c>
    </row>
    <row r="119" s="2" customFormat="1" ht="55.5" customHeight="1">
      <c r="A119" s="35"/>
      <c r="B119" s="157"/>
      <c r="C119" s="158" t="s">
        <v>250</v>
      </c>
      <c r="D119" s="158" t="s">
        <v>112</v>
      </c>
      <c r="E119" s="159" t="s">
        <v>251</v>
      </c>
      <c r="F119" s="160" t="s">
        <v>252</v>
      </c>
      <c r="G119" s="161" t="s">
        <v>181</v>
      </c>
      <c r="H119" s="162">
        <v>20</v>
      </c>
      <c r="I119" s="163"/>
      <c r="J119" s="164">
        <f>ROUND(I119*H119,2)</f>
        <v>0</v>
      </c>
      <c r="K119" s="160" t="s">
        <v>116</v>
      </c>
      <c r="L119" s="36"/>
      <c r="M119" s="165" t="s">
        <v>3</v>
      </c>
      <c r="N119" s="166" t="s">
        <v>44</v>
      </c>
      <c r="O119" s="69"/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69" t="s">
        <v>117</v>
      </c>
      <c r="AT119" s="169" t="s">
        <v>112</v>
      </c>
      <c r="AU119" s="169" t="s">
        <v>83</v>
      </c>
      <c r="AY119" s="16" t="s">
        <v>109</v>
      </c>
      <c r="BE119" s="170">
        <f>IF(N119="základní",J119,0)</f>
        <v>0</v>
      </c>
      <c r="BF119" s="170">
        <f>IF(N119="snížená",J119,0)</f>
        <v>0</v>
      </c>
      <c r="BG119" s="170">
        <f>IF(N119="zákl. přenesená",J119,0)</f>
        <v>0</v>
      </c>
      <c r="BH119" s="170">
        <f>IF(N119="sníž. přenesená",J119,0)</f>
        <v>0</v>
      </c>
      <c r="BI119" s="170">
        <f>IF(N119="nulová",J119,0)</f>
        <v>0</v>
      </c>
      <c r="BJ119" s="16" t="s">
        <v>81</v>
      </c>
      <c r="BK119" s="170">
        <f>ROUND(I119*H119,2)</f>
        <v>0</v>
      </c>
      <c r="BL119" s="16" t="s">
        <v>117</v>
      </c>
      <c r="BM119" s="169" t="s">
        <v>253</v>
      </c>
    </row>
    <row r="120" s="2" customFormat="1" ht="55.5" customHeight="1">
      <c r="A120" s="35"/>
      <c r="B120" s="157"/>
      <c r="C120" s="158" t="s">
        <v>254</v>
      </c>
      <c r="D120" s="158" t="s">
        <v>112</v>
      </c>
      <c r="E120" s="159" t="s">
        <v>255</v>
      </c>
      <c r="F120" s="160" t="s">
        <v>256</v>
      </c>
      <c r="G120" s="161" t="s">
        <v>181</v>
      </c>
      <c r="H120" s="162">
        <v>20</v>
      </c>
      <c r="I120" s="163"/>
      <c r="J120" s="164">
        <f>ROUND(I120*H120,2)</f>
        <v>0</v>
      </c>
      <c r="K120" s="160" t="s">
        <v>116</v>
      </c>
      <c r="L120" s="36"/>
      <c r="M120" s="165" t="s">
        <v>3</v>
      </c>
      <c r="N120" s="166" t="s">
        <v>44</v>
      </c>
      <c r="O120" s="69"/>
      <c r="P120" s="167">
        <f>O120*H120</f>
        <v>0</v>
      </c>
      <c r="Q120" s="167">
        <v>0</v>
      </c>
      <c r="R120" s="167">
        <f>Q120*H120</f>
        <v>0</v>
      </c>
      <c r="S120" s="167">
        <v>0</v>
      </c>
      <c r="T120" s="16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69" t="s">
        <v>117</v>
      </c>
      <c r="AT120" s="169" t="s">
        <v>112</v>
      </c>
      <c r="AU120" s="169" t="s">
        <v>83</v>
      </c>
      <c r="AY120" s="16" t="s">
        <v>109</v>
      </c>
      <c r="BE120" s="170">
        <f>IF(N120="základní",J120,0)</f>
        <v>0</v>
      </c>
      <c r="BF120" s="170">
        <f>IF(N120="snížená",J120,0)</f>
        <v>0</v>
      </c>
      <c r="BG120" s="170">
        <f>IF(N120="zákl. přenesená",J120,0)</f>
        <v>0</v>
      </c>
      <c r="BH120" s="170">
        <f>IF(N120="sníž. přenesená",J120,0)</f>
        <v>0</v>
      </c>
      <c r="BI120" s="170">
        <f>IF(N120="nulová",J120,0)</f>
        <v>0</v>
      </c>
      <c r="BJ120" s="16" t="s">
        <v>81</v>
      </c>
      <c r="BK120" s="170">
        <f>ROUND(I120*H120,2)</f>
        <v>0</v>
      </c>
      <c r="BL120" s="16" t="s">
        <v>117</v>
      </c>
      <c r="BM120" s="169" t="s">
        <v>257</v>
      </c>
    </row>
    <row r="121" s="2" customFormat="1" ht="55.5" customHeight="1">
      <c r="A121" s="35"/>
      <c r="B121" s="157"/>
      <c r="C121" s="158" t="s">
        <v>258</v>
      </c>
      <c r="D121" s="158" t="s">
        <v>112</v>
      </c>
      <c r="E121" s="159" t="s">
        <v>259</v>
      </c>
      <c r="F121" s="160" t="s">
        <v>260</v>
      </c>
      <c r="G121" s="161" t="s">
        <v>181</v>
      </c>
      <c r="H121" s="162">
        <v>20</v>
      </c>
      <c r="I121" s="163"/>
      <c r="J121" s="164">
        <f>ROUND(I121*H121,2)</f>
        <v>0</v>
      </c>
      <c r="K121" s="160" t="s">
        <v>116</v>
      </c>
      <c r="L121" s="36"/>
      <c r="M121" s="165" t="s">
        <v>3</v>
      </c>
      <c r="N121" s="166" t="s">
        <v>44</v>
      </c>
      <c r="O121" s="69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69" t="s">
        <v>117</v>
      </c>
      <c r="AT121" s="169" t="s">
        <v>112</v>
      </c>
      <c r="AU121" s="169" t="s">
        <v>83</v>
      </c>
      <c r="AY121" s="16" t="s">
        <v>109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6" t="s">
        <v>81</v>
      </c>
      <c r="BK121" s="170">
        <f>ROUND(I121*H121,2)</f>
        <v>0</v>
      </c>
      <c r="BL121" s="16" t="s">
        <v>117</v>
      </c>
      <c r="BM121" s="169" t="s">
        <v>261</v>
      </c>
    </row>
    <row r="122" s="2" customFormat="1" ht="55.5" customHeight="1">
      <c r="A122" s="35"/>
      <c r="B122" s="157"/>
      <c r="C122" s="158" t="s">
        <v>262</v>
      </c>
      <c r="D122" s="158" t="s">
        <v>112</v>
      </c>
      <c r="E122" s="159" t="s">
        <v>263</v>
      </c>
      <c r="F122" s="160" t="s">
        <v>264</v>
      </c>
      <c r="G122" s="161" t="s">
        <v>181</v>
      </c>
      <c r="H122" s="162">
        <v>10</v>
      </c>
      <c r="I122" s="163"/>
      <c r="J122" s="164">
        <f>ROUND(I122*H122,2)</f>
        <v>0</v>
      </c>
      <c r="K122" s="160" t="s">
        <v>116</v>
      </c>
      <c r="L122" s="36"/>
      <c r="M122" s="165" t="s">
        <v>3</v>
      </c>
      <c r="N122" s="166" t="s">
        <v>44</v>
      </c>
      <c r="O122" s="69"/>
      <c r="P122" s="167">
        <f>O122*H122</f>
        <v>0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69" t="s">
        <v>117</v>
      </c>
      <c r="AT122" s="169" t="s">
        <v>112</v>
      </c>
      <c r="AU122" s="169" t="s">
        <v>83</v>
      </c>
      <c r="AY122" s="16" t="s">
        <v>109</v>
      </c>
      <c r="BE122" s="170">
        <f>IF(N122="základní",J122,0)</f>
        <v>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16" t="s">
        <v>81</v>
      </c>
      <c r="BK122" s="170">
        <f>ROUND(I122*H122,2)</f>
        <v>0</v>
      </c>
      <c r="BL122" s="16" t="s">
        <v>117</v>
      </c>
      <c r="BM122" s="169" t="s">
        <v>265</v>
      </c>
    </row>
    <row r="123" s="2" customFormat="1" ht="55.5" customHeight="1">
      <c r="A123" s="35"/>
      <c r="B123" s="157"/>
      <c r="C123" s="158" t="s">
        <v>266</v>
      </c>
      <c r="D123" s="158" t="s">
        <v>112</v>
      </c>
      <c r="E123" s="159" t="s">
        <v>267</v>
      </c>
      <c r="F123" s="160" t="s">
        <v>268</v>
      </c>
      <c r="G123" s="161" t="s">
        <v>181</v>
      </c>
      <c r="H123" s="162">
        <v>10</v>
      </c>
      <c r="I123" s="163"/>
      <c r="J123" s="164">
        <f>ROUND(I123*H123,2)</f>
        <v>0</v>
      </c>
      <c r="K123" s="160" t="s">
        <v>116</v>
      </c>
      <c r="L123" s="36"/>
      <c r="M123" s="165" t="s">
        <v>3</v>
      </c>
      <c r="N123" s="166" t="s">
        <v>44</v>
      </c>
      <c r="O123" s="69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69" t="s">
        <v>117</v>
      </c>
      <c r="AT123" s="169" t="s">
        <v>112</v>
      </c>
      <c r="AU123" s="169" t="s">
        <v>83</v>
      </c>
      <c r="AY123" s="16" t="s">
        <v>109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6" t="s">
        <v>81</v>
      </c>
      <c r="BK123" s="170">
        <f>ROUND(I123*H123,2)</f>
        <v>0</v>
      </c>
      <c r="BL123" s="16" t="s">
        <v>117</v>
      </c>
      <c r="BM123" s="169" t="s">
        <v>269</v>
      </c>
    </row>
    <row r="124" s="2" customFormat="1" ht="55.5" customHeight="1">
      <c r="A124" s="35"/>
      <c r="B124" s="157"/>
      <c r="C124" s="158" t="s">
        <v>270</v>
      </c>
      <c r="D124" s="158" t="s">
        <v>112</v>
      </c>
      <c r="E124" s="159" t="s">
        <v>271</v>
      </c>
      <c r="F124" s="160" t="s">
        <v>272</v>
      </c>
      <c r="G124" s="161" t="s">
        <v>181</v>
      </c>
      <c r="H124" s="162">
        <v>5</v>
      </c>
      <c r="I124" s="163"/>
      <c r="J124" s="164">
        <f>ROUND(I124*H124,2)</f>
        <v>0</v>
      </c>
      <c r="K124" s="160" t="s">
        <v>116</v>
      </c>
      <c r="L124" s="36"/>
      <c r="M124" s="165" t="s">
        <v>3</v>
      </c>
      <c r="N124" s="166" t="s">
        <v>44</v>
      </c>
      <c r="O124" s="69"/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69" t="s">
        <v>117</v>
      </c>
      <c r="AT124" s="169" t="s">
        <v>112</v>
      </c>
      <c r="AU124" s="169" t="s">
        <v>83</v>
      </c>
      <c r="AY124" s="16" t="s">
        <v>109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6" t="s">
        <v>81</v>
      </c>
      <c r="BK124" s="170">
        <f>ROUND(I124*H124,2)</f>
        <v>0</v>
      </c>
      <c r="BL124" s="16" t="s">
        <v>117</v>
      </c>
      <c r="BM124" s="169" t="s">
        <v>273</v>
      </c>
    </row>
    <row r="125" s="2" customFormat="1" ht="55.5" customHeight="1">
      <c r="A125" s="35"/>
      <c r="B125" s="157"/>
      <c r="C125" s="158" t="s">
        <v>274</v>
      </c>
      <c r="D125" s="158" t="s">
        <v>112</v>
      </c>
      <c r="E125" s="159" t="s">
        <v>275</v>
      </c>
      <c r="F125" s="160" t="s">
        <v>276</v>
      </c>
      <c r="G125" s="161" t="s">
        <v>181</v>
      </c>
      <c r="H125" s="162">
        <v>20</v>
      </c>
      <c r="I125" s="163"/>
      <c r="J125" s="164">
        <f>ROUND(I125*H125,2)</f>
        <v>0</v>
      </c>
      <c r="K125" s="160" t="s">
        <v>116</v>
      </c>
      <c r="L125" s="36"/>
      <c r="M125" s="165" t="s">
        <v>3</v>
      </c>
      <c r="N125" s="166" t="s">
        <v>44</v>
      </c>
      <c r="O125" s="69"/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69" t="s">
        <v>117</v>
      </c>
      <c r="AT125" s="169" t="s">
        <v>112</v>
      </c>
      <c r="AU125" s="169" t="s">
        <v>83</v>
      </c>
      <c r="AY125" s="16" t="s">
        <v>109</v>
      </c>
      <c r="BE125" s="170">
        <f>IF(N125="základní",J125,0)</f>
        <v>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6" t="s">
        <v>81</v>
      </c>
      <c r="BK125" s="170">
        <f>ROUND(I125*H125,2)</f>
        <v>0</v>
      </c>
      <c r="BL125" s="16" t="s">
        <v>117</v>
      </c>
      <c r="BM125" s="169" t="s">
        <v>277</v>
      </c>
    </row>
    <row r="126" s="2" customFormat="1" ht="55.5" customHeight="1">
      <c r="A126" s="35"/>
      <c r="B126" s="157"/>
      <c r="C126" s="158" t="s">
        <v>278</v>
      </c>
      <c r="D126" s="158" t="s">
        <v>112</v>
      </c>
      <c r="E126" s="159" t="s">
        <v>279</v>
      </c>
      <c r="F126" s="160" t="s">
        <v>280</v>
      </c>
      <c r="G126" s="161" t="s">
        <v>181</v>
      </c>
      <c r="H126" s="162">
        <v>20</v>
      </c>
      <c r="I126" s="163"/>
      <c r="J126" s="164">
        <f>ROUND(I126*H126,2)</f>
        <v>0</v>
      </c>
      <c r="K126" s="160" t="s">
        <v>116</v>
      </c>
      <c r="L126" s="36"/>
      <c r="M126" s="165" t="s">
        <v>3</v>
      </c>
      <c r="N126" s="166" t="s">
        <v>44</v>
      </c>
      <c r="O126" s="69"/>
      <c r="P126" s="167">
        <f>O126*H126</f>
        <v>0</v>
      </c>
      <c r="Q126" s="167">
        <v>0</v>
      </c>
      <c r="R126" s="167">
        <f>Q126*H126</f>
        <v>0</v>
      </c>
      <c r="S126" s="167">
        <v>0</v>
      </c>
      <c r="T126" s="16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69" t="s">
        <v>117</v>
      </c>
      <c r="AT126" s="169" t="s">
        <v>112</v>
      </c>
      <c r="AU126" s="169" t="s">
        <v>83</v>
      </c>
      <c r="AY126" s="16" t="s">
        <v>109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16" t="s">
        <v>81</v>
      </c>
      <c r="BK126" s="170">
        <f>ROUND(I126*H126,2)</f>
        <v>0</v>
      </c>
      <c r="BL126" s="16" t="s">
        <v>117</v>
      </c>
      <c r="BM126" s="169" t="s">
        <v>281</v>
      </c>
    </row>
    <row r="127" s="2" customFormat="1" ht="55.5" customHeight="1">
      <c r="A127" s="35"/>
      <c r="B127" s="157"/>
      <c r="C127" s="158" t="s">
        <v>282</v>
      </c>
      <c r="D127" s="158" t="s">
        <v>112</v>
      </c>
      <c r="E127" s="159" t="s">
        <v>283</v>
      </c>
      <c r="F127" s="160" t="s">
        <v>284</v>
      </c>
      <c r="G127" s="161" t="s">
        <v>181</v>
      </c>
      <c r="H127" s="162">
        <v>20</v>
      </c>
      <c r="I127" s="163"/>
      <c r="J127" s="164">
        <f>ROUND(I127*H127,2)</f>
        <v>0</v>
      </c>
      <c r="K127" s="160" t="s">
        <v>116</v>
      </c>
      <c r="L127" s="36"/>
      <c r="M127" s="165" t="s">
        <v>3</v>
      </c>
      <c r="N127" s="166" t="s">
        <v>44</v>
      </c>
      <c r="O127" s="69"/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69" t="s">
        <v>117</v>
      </c>
      <c r="AT127" s="169" t="s">
        <v>112</v>
      </c>
      <c r="AU127" s="169" t="s">
        <v>83</v>
      </c>
      <c r="AY127" s="16" t="s">
        <v>109</v>
      </c>
      <c r="BE127" s="170">
        <f>IF(N127="základní",J127,0)</f>
        <v>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6" t="s">
        <v>81</v>
      </c>
      <c r="BK127" s="170">
        <f>ROUND(I127*H127,2)</f>
        <v>0</v>
      </c>
      <c r="BL127" s="16" t="s">
        <v>117</v>
      </c>
      <c r="BM127" s="169" t="s">
        <v>285</v>
      </c>
    </row>
    <row r="128" s="2" customFormat="1" ht="55.5" customHeight="1">
      <c r="A128" s="35"/>
      <c r="B128" s="157"/>
      <c r="C128" s="158" t="s">
        <v>286</v>
      </c>
      <c r="D128" s="158" t="s">
        <v>112</v>
      </c>
      <c r="E128" s="159" t="s">
        <v>287</v>
      </c>
      <c r="F128" s="160" t="s">
        <v>288</v>
      </c>
      <c r="G128" s="161" t="s">
        <v>181</v>
      </c>
      <c r="H128" s="162">
        <v>10</v>
      </c>
      <c r="I128" s="163"/>
      <c r="J128" s="164">
        <f>ROUND(I128*H128,2)</f>
        <v>0</v>
      </c>
      <c r="K128" s="160" t="s">
        <v>116</v>
      </c>
      <c r="L128" s="36"/>
      <c r="M128" s="165" t="s">
        <v>3</v>
      </c>
      <c r="N128" s="166" t="s">
        <v>44</v>
      </c>
      <c r="O128" s="69"/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69" t="s">
        <v>117</v>
      </c>
      <c r="AT128" s="169" t="s">
        <v>112</v>
      </c>
      <c r="AU128" s="169" t="s">
        <v>83</v>
      </c>
      <c r="AY128" s="16" t="s">
        <v>109</v>
      </c>
      <c r="BE128" s="170">
        <f>IF(N128="základní",J128,0)</f>
        <v>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16" t="s">
        <v>81</v>
      </c>
      <c r="BK128" s="170">
        <f>ROUND(I128*H128,2)</f>
        <v>0</v>
      </c>
      <c r="BL128" s="16" t="s">
        <v>117</v>
      </c>
      <c r="BM128" s="169" t="s">
        <v>289</v>
      </c>
    </row>
    <row r="129" s="2" customFormat="1" ht="55.5" customHeight="1">
      <c r="A129" s="35"/>
      <c r="B129" s="157"/>
      <c r="C129" s="158" t="s">
        <v>290</v>
      </c>
      <c r="D129" s="158" t="s">
        <v>112</v>
      </c>
      <c r="E129" s="159" t="s">
        <v>291</v>
      </c>
      <c r="F129" s="160" t="s">
        <v>292</v>
      </c>
      <c r="G129" s="161" t="s">
        <v>181</v>
      </c>
      <c r="H129" s="162">
        <v>10</v>
      </c>
      <c r="I129" s="163"/>
      <c r="J129" s="164">
        <f>ROUND(I129*H129,2)</f>
        <v>0</v>
      </c>
      <c r="K129" s="160" t="s">
        <v>116</v>
      </c>
      <c r="L129" s="36"/>
      <c r="M129" s="165" t="s">
        <v>3</v>
      </c>
      <c r="N129" s="166" t="s">
        <v>44</v>
      </c>
      <c r="O129" s="69"/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69" t="s">
        <v>117</v>
      </c>
      <c r="AT129" s="169" t="s">
        <v>112</v>
      </c>
      <c r="AU129" s="169" t="s">
        <v>83</v>
      </c>
      <c r="AY129" s="16" t="s">
        <v>109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6" t="s">
        <v>81</v>
      </c>
      <c r="BK129" s="170">
        <f>ROUND(I129*H129,2)</f>
        <v>0</v>
      </c>
      <c r="BL129" s="16" t="s">
        <v>117</v>
      </c>
      <c r="BM129" s="169" t="s">
        <v>293</v>
      </c>
    </row>
    <row r="130" s="2" customFormat="1" ht="55.5" customHeight="1">
      <c r="A130" s="35"/>
      <c r="B130" s="157"/>
      <c r="C130" s="158" t="s">
        <v>294</v>
      </c>
      <c r="D130" s="158" t="s">
        <v>112</v>
      </c>
      <c r="E130" s="159" t="s">
        <v>295</v>
      </c>
      <c r="F130" s="160" t="s">
        <v>296</v>
      </c>
      <c r="G130" s="161" t="s">
        <v>181</v>
      </c>
      <c r="H130" s="162">
        <v>5</v>
      </c>
      <c r="I130" s="163"/>
      <c r="J130" s="164">
        <f>ROUND(I130*H130,2)</f>
        <v>0</v>
      </c>
      <c r="K130" s="160" t="s">
        <v>116</v>
      </c>
      <c r="L130" s="36"/>
      <c r="M130" s="165" t="s">
        <v>3</v>
      </c>
      <c r="N130" s="166" t="s">
        <v>44</v>
      </c>
      <c r="O130" s="69"/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69" t="s">
        <v>117</v>
      </c>
      <c r="AT130" s="169" t="s">
        <v>112</v>
      </c>
      <c r="AU130" s="169" t="s">
        <v>83</v>
      </c>
      <c r="AY130" s="16" t="s">
        <v>109</v>
      </c>
      <c r="BE130" s="170">
        <f>IF(N130="základní",J130,0)</f>
        <v>0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6" t="s">
        <v>81</v>
      </c>
      <c r="BK130" s="170">
        <f>ROUND(I130*H130,2)</f>
        <v>0</v>
      </c>
      <c r="BL130" s="16" t="s">
        <v>117</v>
      </c>
      <c r="BM130" s="169" t="s">
        <v>297</v>
      </c>
    </row>
    <row r="131" s="2" customFormat="1" ht="55.5" customHeight="1">
      <c r="A131" s="35"/>
      <c r="B131" s="157"/>
      <c r="C131" s="158" t="s">
        <v>298</v>
      </c>
      <c r="D131" s="158" t="s">
        <v>112</v>
      </c>
      <c r="E131" s="159" t="s">
        <v>299</v>
      </c>
      <c r="F131" s="160" t="s">
        <v>300</v>
      </c>
      <c r="G131" s="161" t="s">
        <v>181</v>
      </c>
      <c r="H131" s="162">
        <v>20</v>
      </c>
      <c r="I131" s="163"/>
      <c r="J131" s="164">
        <f>ROUND(I131*H131,2)</f>
        <v>0</v>
      </c>
      <c r="K131" s="160" t="s">
        <v>116</v>
      </c>
      <c r="L131" s="36"/>
      <c r="M131" s="165" t="s">
        <v>3</v>
      </c>
      <c r="N131" s="166" t="s">
        <v>44</v>
      </c>
      <c r="O131" s="69"/>
      <c r="P131" s="167">
        <f>O131*H131</f>
        <v>0</v>
      </c>
      <c r="Q131" s="167">
        <v>0</v>
      </c>
      <c r="R131" s="167">
        <f>Q131*H131</f>
        <v>0</v>
      </c>
      <c r="S131" s="167">
        <v>0</v>
      </c>
      <c r="T131" s="16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69" t="s">
        <v>117</v>
      </c>
      <c r="AT131" s="169" t="s">
        <v>112</v>
      </c>
      <c r="AU131" s="169" t="s">
        <v>83</v>
      </c>
      <c r="AY131" s="16" t="s">
        <v>109</v>
      </c>
      <c r="BE131" s="170">
        <f>IF(N131="základní",J131,0)</f>
        <v>0</v>
      </c>
      <c r="BF131" s="170">
        <f>IF(N131="snížená",J131,0)</f>
        <v>0</v>
      </c>
      <c r="BG131" s="170">
        <f>IF(N131="zákl. přenesená",J131,0)</f>
        <v>0</v>
      </c>
      <c r="BH131" s="170">
        <f>IF(N131="sníž. přenesená",J131,0)</f>
        <v>0</v>
      </c>
      <c r="BI131" s="170">
        <f>IF(N131="nulová",J131,0)</f>
        <v>0</v>
      </c>
      <c r="BJ131" s="16" t="s">
        <v>81</v>
      </c>
      <c r="BK131" s="170">
        <f>ROUND(I131*H131,2)</f>
        <v>0</v>
      </c>
      <c r="BL131" s="16" t="s">
        <v>117</v>
      </c>
      <c r="BM131" s="169" t="s">
        <v>301</v>
      </c>
    </row>
    <row r="132" s="2" customFormat="1" ht="55.5" customHeight="1">
      <c r="A132" s="35"/>
      <c r="B132" s="157"/>
      <c r="C132" s="158" t="s">
        <v>302</v>
      </c>
      <c r="D132" s="158" t="s">
        <v>112</v>
      </c>
      <c r="E132" s="159" t="s">
        <v>303</v>
      </c>
      <c r="F132" s="160" t="s">
        <v>304</v>
      </c>
      <c r="G132" s="161" t="s">
        <v>181</v>
      </c>
      <c r="H132" s="162">
        <v>20</v>
      </c>
      <c r="I132" s="163"/>
      <c r="J132" s="164">
        <f>ROUND(I132*H132,2)</f>
        <v>0</v>
      </c>
      <c r="K132" s="160" t="s">
        <v>116</v>
      </c>
      <c r="L132" s="36"/>
      <c r="M132" s="165" t="s">
        <v>3</v>
      </c>
      <c r="N132" s="166" t="s">
        <v>44</v>
      </c>
      <c r="O132" s="69"/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69" t="s">
        <v>117</v>
      </c>
      <c r="AT132" s="169" t="s">
        <v>112</v>
      </c>
      <c r="AU132" s="169" t="s">
        <v>83</v>
      </c>
      <c r="AY132" s="16" t="s">
        <v>109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6" t="s">
        <v>81</v>
      </c>
      <c r="BK132" s="170">
        <f>ROUND(I132*H132,2)</f>
        <v>0</v>
      </c>
      <c r="BL132" s="16" t="s">
        <v>117</v>
      </c>
      <c r="BM132" s="169" t="s">
        <v>305</v>
      </c>
    </row>
    <row r="133" s="2" customFormat="1" ht="55.5" customHeight="1">
      <c r="A133" s="35"/>
      <c r="B133" s="157"/>
      <c r="C133" s="158" t="s">
        <v>306</v>
      </c>
      <c r="D133" s="158" t="s">
        <v>112</v>
      </c>
      <c r="E133" s="159" t="s">
        <v>307</v>
      </c>
      <c r="F133" s="160" t="s">
        <v>308</v>
      </c>
      <c r="G133" s="161" t="s">
        <v>181</v>
      </c>
      <c r="H133" s="162">
        <v>20</v>
      </c>
      <c r="I133" s="163"/>
      <c r="J133" s="164">
        <f>ROUND(I133*H133,2)</f>
        <v>0</v>
      </c>
      <c r="K133" s="160" t="s">
        <v>116</v>
      </c>
      <c r="L133" s="36"/>
      <c r="M133" s="165" t="s">
        <v>3</v>
      </c>
      <c r="N133" s="166" t="s">
        <v>44</v>
      </c>
      <c r="O133" s="69"/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69" t="s">
        <v>117</v>
      </c>
      <c r="AT133" s="169" t="s">
        <v>112</v>
      </c>
      <c r="AU133" s="169" t="s">
        <v>83</v>
      </c>
      <c r="AY133" s="16" t="s">
        <v>109</v>
      </c>
      <c r="BE133" s="170">
        <f>IF(N133="základní",J133,0)</f>
        <v>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6" t="s">
        <v>81</v>
      </c>
      <c r="BK133" s="170">
        <f>ROUND(I133*H133,2)</f>
        <v>0</v>
      </c>
      <c r="BL133" s="16" t="s">
        <v>117</v>
      </c>
      <c r="BM133" s="169" t="s">
        <v>309</v>
      </c>
    </row>
    <row r="134" s="2" customFormat="1" ht="55.5" customHeight="1">
      <c r="A134" s="35"/>
      <c r="B134" s="157"/>
      <c r="C134" s="158" t="s">
        <v>310</v>
      </c>
      <c r="D134" s="158" t="s">
        <v>112</v>
      </c>
      <c r="E134" s="159" t="s">
        <v>311</v>
      </c>
      <c r="F134" s="160" t="s">
        <v>312</v>
      </c>
      <c r="G134" s="161" t="s">
        <v>181</v>
      </c>
      <c r="H134" s="162">
        <v>10</v>
      </c>
      <c r="I134" s="163"/>
      <c r="J134" s="164">
        <f>ROUND(I134*H134,2)</f>
        <v>0</v>
      </c>
      <c r="K134" s="160" t="s">
        <v>116</v>
      </c>
      <c r="L134" s="36"/>
      <c r="M134" s="165" t="s">
        <v>3</v>
      </c>
      <c r="N134" s="166" t="s">
        <v>44</v>
      </c>
      <c r="O134" s="69"/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69" t="s">
        <v>117</v>
      </c>
      <c r="AT134" s="169" t="s">
        <v>112</v>
      </c>
      <c r="AU134" s="169" t="s">
        <v>83</v>
      </c>
      <c r="AY134" s="16" t="s">
        <v>109</v>
      </c>
      <c r="BE134" s="170">
        <f>IF(N134="základní",J134,0)</f>
        <v>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6" t="s">
        <v>81</v>
      </c>
      <c r="BK134" s="170">
        <f>ROUND(I134*H134,2)</f>
        <v>0</v>
      </c>
      <c r="BL134" s="16" t="s">
        <v>117</v>
      </c>
      <c r="BM134" s="169" t="s">
        <v>313</v>
      </c>
    </row>
    <row r="135" s="2" customFormat="1" ht="55.5" customHeight="1">
      <c r="A135" s="35"/>
      <c r="B135" s="157"/>
      <c r="C135" s="158" t="s">
        <v>314</v>
      </c>
      <c r="D135" s="158" t="s">
        <v>112</v>
      </c>
      <c r="E135" s="159" t="s">
        <v>315</v>
      </c>
      <c r="F135" s="160" t="s">
        <v>316</v>
      </c>
      <c r="G135" s="161" t="s">
        <v>181</v>
      </c>
      <c r="H135" s="162">
        <v>10</v>
      </c>
      <c r="I135" s="163"/>
      <c r="J135" s="164">
        <f>ROUND(I135*H135,2)</f>
        <v>0</v>
      </c>
      <c r="K135" s="160" t="s">
        <v>116</v>
      </c>
      <c r="L135" s="36"/>
      <c r="M135" s="165" t="s">
        <v>3</v>
      </c>
      <c r="N135" s="166" t="s">
        <v>44</v>
      </c>
      <c r="O135" s="69"/>
      <c r="P135" s="167">
        <f>O135*H135</f>
        <v>0</v>
      </c>
      <c r="Q135" s="167">
        <v>0</v>
      </c>
      <c r="R135" s="167">
        <f>Q135*H135</f>
        <v>0</v>
      </c>
      <c r="S135" s="167">
        <v>0</v>
      </c>
      <c r="T135" s="16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69" t="s">
        <v>117</v>
      </c>
      <c r="AT135" s="169" t="s">
        <v>112</v>
      </c>
      <c r="AU135" s="169" t="s">
        <v>83</v>
      </c>
      <c r="AY135" s="16" t="s">
        <v>109</v>
      </c>
      <c r="BE135" s="170">
        <f>IF(N135="základní",J135,0)</f>
        <v>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16" t="s">
        <v>81</v>
      </c>
      <c r="BK135" s="170">
        <f>ROUND(I135*H135,2)</f>
        <v>0</v>
      </c>
      <c r="BL135" s="16" t="s">
        <v>117</v>
      </c>
      <c r="BM135" s="169" t="s">
        <v>317</v>
      </c>
    </row>
    <row r="136" s="2" customFormat="1" ht="55.5" customHeight="1">
      <c r="A136" s="35"/>
      <c r="B136" s="157"/>
      <c r="C136" s="158" t="s">
        <v>318</v>
      </c>
      <c r="D136" s="158" t="s">
        <v>112</v>
      </c>
      <c r="E136" s="159" t="s">
        <v>319</v>
      </c>
      <c r="F136" s="160" t="s">
        <v>320</v>
      </c>
      <c r="G136" s="161" t="s">
        <v>181</v>
      </c>
      <c r="H136" s="162">
        <v>5</v>
      </c>
      <c r="I136" s="163"/>
      <c r="J136" s="164">
        <f>ROUND(I136*H136,2)</f>
        <v>0</v>
      </c>
      <c r="K136" s="160" t="s">
        <v>116</v>
      </c>
      <c r="L136" s="36"/>
      <c r="M136" s="165" t="s">
        <v>3</v>
      </c>
      <c r="N136" s="166" t="s">
        <v>44</v>
      </c>
      <c r="O136" s="69"/>
      <c r="P136" s="167">
        <f>O136*H136</f>
        <v>0</v>
      </c>
      <c r="Q136" s="167">
        <v>0</v>
      </c>
      <c r="R136" s="167">
        <f>Q136*H136</f>
        <v>0</v>
      </c>
      <c r="S136" s="167">
        <v>0</v>
      </c>
      <c r="T136" s="16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69" t="s">
        <v>117</v>
      </c>
      <c r="AT136" s="169" t="s">
        <v>112</v>
      </c>
      <c r="AU136" s="169" t="s">
        <v>83</v>
      </c>
      <c r="AY136" s="16" t="s">
        <v>109</v>
      </c>
      <c r="BE136" s="170">
        <f>IF(N136="základní",J136,0)</f>
        <v>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6" t="s">
        <v>81</v>
      </c>
      <c r="BK136" s="170">
        <f>ROUND(I136*H136,2)</f>
        <v>0</v>
      </c>
      <c r="BL136" s="16" t="s">
        <v>117</v>
      </c>
      <c r="BM136" s="169" t="s">
        <v>321</v>
      </c>
    </row>
    <row r="137" s="2" customFormat="1" ht="49.05" customHeight="1">
      <c r="A137" s="35"/>
      <c r="B137" s="157"/>
      <c r="C137" s="158" t="s">
        <v>322</v>
      </c>
      <c r="D137" s="158" t="s">
        <v>112</v>
      </c>
      <c r="E137" s="159" t="s">
        <v>323</v>
      </c>
      <c r="F137" s="160" t="s">
        <v>324</v>
      </c>
      <c r="G137" s="161" t="s">
        <v>181</v>
      </c>
      <c r="H137" s="162">
        <v>50</v>
      </c>
      <c r="I137" s="163"/>
      <c r="J137" s="164">
        <f>ROUND(I137*H137,2)</f>
        <v>0</v>
      </c>
      <c r="K137" s="160" t="s">
        <v>116</v>
      </c>
      <c r="L137" s="36"/>
      <c r="M137" s="165" t="s">
        <v>3</v>
      </c>
      <c r="N137" s="166" t="s">
        <v>44</v>
      </c>
      <c r="O137" s="69"/>
      <c r="P137" s="167">
        <f>O137*H137</f>
        <v>0</v>
      </c>
      <c r="Q137" s="167">
        <v>0</v>
      </c>
      <c r="R137" s="167">
        <f>Q137*H137</f>
        <v>0</v>
      </c>
      <c r="S137" s="167">
        <v>0</v>
      </c>
      <c r="T137" s="16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69" t="s">
        <v>117</v>
      </c>
      <c r="AT137" s="169" t="s">
        <v>112</v>
      </c>
      <c r="AU137" s="169" t="s">
        <v>83</v>
      </c>
      <c r="AY137" s="16" t="s">
        <v>109</v>
      </c>
      <c r="BE137" s="170">
        <f>IF(N137="základní",J137,0)</f>
        <v>0</v>
      </c>
      <c r="BF137" s="170">
        <f>IF(N137="snížená",J137,0)</f>
        <v>0</v>
      </c>
      <c r="BG137" s="170">
        <f>IF(N137="zákl. přenesená",J137,0)</f>
        <v>0</v>
      </c>
      <c r="BH137" s="170">
        <f>IF(N137="sníž. přenesená",J137,0)</f>
        <v>0</v>
      </c>
      <c r="BI137" s="170">
        <f>IF(N137="nulová",J137,0)</f>
        <v>0</v>
      </c>
      <c r="BJ137" s="16" t="s">
        <v>81</v>
      </c>
      <c r="BK137" s="170">
        <f>ROUND(I137*H137,2)</f>
        <v>0</v>
      </c>
      <c r="BL137" s="16" t="s">
        <v>117</v>
      </c>
      <c r="BM137" s="169" t="s">
        <v>325</v>
      </c>
    </row>
    <row r="138" s="2" customFormat="1" ht="49.05" customHeight="1">
      <c r="A138" s="35"/>
      <c r="B138" s="157"/>
      <c r="C138" s="158" t="s">
        <v>326</v>
      </c>
      <c r="D138" s="158" t="s">
        <v>112</v>
      </c>
      <c r="E138" s="159" t="s">
        <v>327</v>
      </c>
      <c r="F138" s="160" t="s">
        <v>328</v>
      </c>
      <c r="G138" s="161" t="s">
        <v>181</v>
      </c>
      <c r="H138" s="162">
        <v>50</v>
      </c>
      <c r="I138" s="163"/>
      <c r="J138" s="164">
        <f>ROUND(I138*H138,2)</f>
        <v>0</v>
      </c>
      <c r="K138" s="160" t="s">
        <v>116</v>
      </c>
      <c r="L138" s="36"/>
      <c r="M138" s="165" t="s">
        <v>3</v>
      </c>
      <c r="N138" s="166" t="s">
        <v>44</v>
      </c>
      <c r="O138" s="69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69" t="s">
        <v>117</v>
      </c>
      <c r="AT138" s="169" t="s">
        <v>112</v>
      </c>
      <c r="AU138" s="169" t="s">
        <v>83</v>
      </c>
      <c r="AY138" s="16" t="s">
        <v>109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16" t="s">
        <v>81</v>
      </c>
      <c r="BK138" s="170">
        <f>ROUND(I138*H138,2)</f>
        <v>0</v>
      </c>
      <c r="BL138" s="16" t="s">
        <v>117</v>
      </c>
      <c r="BM138" s="169" t="s">
        <v>329</v>
      </c>
    </row>
    <row r="139" s="2" customFormat="1" ht="49.05" customHeight="1">
      <c r="A139" s="35"/>
      <c r="B139" s="157"/>
      <c r="C139" s="158" t="s">
        <v>330</v>
      </c>
      <c r="D139" s="158" t="s">
        <v>112</v>
      </c>
      <c r="E139" s="159" t="s">
        <v>331</v>
      </c>
      <c r="F139" s="160" t="s">
        <v>332</v>
      </c>
      <c r="G139" s="161" t="s">
        <v>181</v>
      </c>
      <c r="H139" s="162">
        <v>50</v>
      </c>
      <c r="I139" s="163"/>
      <c r="J139" s="164">
        <f>ROUND(I139*H139,2)</f>
        <v>0</v>
      </c>
      <c r="K139" s="160" t="s">
        <v>116</v>
      </c>
      <c r="L139" s="36"/>
      <c r="M139" s="165" t="s">
        <v>3</v>
      </c>
      <c r="N139" s="166" t="s">
        <v>44</v>
      </c>
      <c r="O139" s="69"/>
      <c r="P139" s="167">
        <f>O139*H139</f>
        <v>0</v>
      </c>
      <c r="Q139" s="167">
        <v>0</v>
      </c>
      <c r="R139" s="167">
        <f>Q139*H139</f>
        <v>0</v>
      </c>
      <c r="S139" s="167">
        <v>0</v>
      </c>
      <c r="T139" s="16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69" t="s">
        <v>117</v>
      </c>
      <c r="AT139" s="169" t="s">
        <v>112</v>
      </c>
      <c r="AU139" s="169" t="s">
        <v>83</v>
      </c>
      <c r="AY139" s="16" t="s">
        <v>109</v>
      </c>
      <c r="BE139" s="170">
        <f>IF(N139="základní",J139,0)</f>
        <v>0</v>
      </c>
      <c r="BF139" s="170">
        <f>IF(N139="snížená",J139,0)</f>
        <v>0</v>
      </c>
      <c r="BG139" s="170">
        <f>IF(N139="zákl. přenesená",J139,0)</f>
        <v>0</v>
      </c>
      <c r="BH139" s="170">
        <f>IF(N139="sníž. přenesená",J139,0)</f>
        <v>0</v>
      </c>
      <c r="BI139" s="170">
        <f>IF(N139="nulová",J139,0)</f>
        <v>0</v>
      </c>
      <c r="BJ139" s="16" t="s">
        <v>81</v>
      </c>
      <c r="BK139" s="170">
        <f>ROUND(I139*H139,2)</f>
        <v>0</v>
      </c>
      <c r="BL139" s="16" t="s">
        <v>117</v>
      </c>
      <c r="BM139" s="169" t="s">
        <v>333</v>
      </c>
    </row>
    <row r="140" s="2" customFormat="1" ht="49.05" customHeight="1">
      <c r="A140" s="35"/>
      <c r="B140" s="157"/>
      <c r="C140" s="158" t="s">
        <v>334</v>
      </c>
      <c r="D140" s="158" t="s">
        <v>112</v>
      </c>
      <c r="E140" s="159" t="s">
        <v>335</v>
      </c>
      <c r="F140" s="160" t="s">
        <v>336</v>
      </c>
      <c r="G140" s="161" t="s">
        <v>181</v>
      </c>
      <c r="H140" s="162">
        <v>20</v>
      </c>
      <c r="I140" s="163"/>
      <c r="J140" s="164">
        <f>ROUND(I140*H140,2)</f>
        <v>0</v>
      </c>
      <c r="K140" s="160" t="s">
        <v>116</v>
      </c>
      <c r="L140" s="36"/>
      <c r="M140" s="165" t="s">
        <v>3</v>
      </c>
      <c r="N140" s="166" t="s">
        <v>44</v>
      </c>
      <c r="O140" s="69"/>
      <c r="P140" s="167">
        <f>O140*H140</f>
        <v>0</v>
      </c>
      <c r="Q140" s="167">
        <v>0</v>
      </c>
      <c r="R140" s="167">
        <f>Q140*H140</f>
        <v>0</v>
      </c>
      <c r="S140" s="167">
        <v>0</v>
      </c>
      <c r="T140" s="16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69" t="s">
        <v>117</v>
      </c>
      <c r="AT140" s="169" t="s">
        <v>112</v>
      </c>
      <c r="AU140" s="169" t="s">
        <v>83</v>
      </c>
      <c r="AY140" s="16" t="s">
        <v>109</v>
      </c>
      <c r="BE140" s="170">
        <f>IF(N140="základní",J140,0)</f>
        <v>0</v>
      </c>
      <c r="BF140" s="170">
        <f>IF(N140="snížená",J140,0)</f>
        <v>0</v>
      </c>
      <c r="BG140" s="170">
        <f>IF(N140="zákl. přenesená",J140,0)</f>
        <v>0</v>
      </c>
      <c r="BH140" s="170">
        <f>IF(N140="sníž. přenesená",J140,0)</f>
        <v>0</v>
      </c>
      <c r="BI140" s="170">
        <f>IF(N140="nulová",J140,0)</f>
        <v>0</v>
      </c>
      <c r="BJ140" s="16" t="s">
        <v>81</v>
      </c>
      <c r="BK140" s="170">
        <f>ROUND(I140*H140,2)</f>
        <v>0</v>
      </c>
      <c r="BL140" s="16" t="s">
        <v>117</v>
      </c>
      <c r="BM140" s="169" t="s">
        <v>337</v>
      </c>
    </row>
    <row r="141" s="2" customFormat="1" ht="49.05" customHeight="1">
      <c r="A141" s="35"/>
      <c r="B141" s="157"/>
      <c r="C141" s="158" t="s">
        <v>338</v>
      </c>
      <c r="D141" s="158" t="s">
        <v>112</v>
      </c>
      <c r="E141" s="159" t="s">
        <v>339</v>
      </c>
      <c r="F141" s="160" t="s">
        <v>340</v>
      </c>
      <c r="G141" s="161" t="s">
        <v>181</v>
      </c>
      <c r="H141" s="162">
        <v>10</v>
      </c>
      <c r="I141" s="163"/>
      <c r="J141" s="164">
        <f>ROUND(I141*H141,2)</f>
        <v>0</v>
      </c>
      <c r="K141" s="160" t="s">
        <v>116</v>
      </c>
      <c r="L141" s="36"/>
      <c r="M141" s="165" t="s">
        <v>3</v>
      </c>
      <c r="N141" s="166" t="s">
        <v>44</v>
      </c>
      <c r="O141" s="69"/>
      <c r="P141" s="167">
        <f>O141*H141</f>
        <v>0</v>
      </c>
      <c r="Q141" s="167">
        <v>0</v>
      </c>
      <c r="R141" s="167">
        <f>Q141*H141</f>
        <v>0</v>
      </c>
      <c r="S141" s="167">
        <v>0</v>
      </c>
      <c r="T141" s="16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69" t="s">
        <v>117</v>
      </c>
      <c r="AT141" s="169" t="s">
        <v>112</v>
      </c>
      <c r="AU141" s="169" t="s">
        <v>83</v>
      </c>
      <c r="AY141" s="16" t="s">
        <v>109</v>
      </c>
      <c r="BE141" s="170">
        <f>IF(N141="základní",J141,0)</f>
        <v>0</v>
      </c>
      <c r="BF141" s="170">
        <f>IF(N141="snížená",J141,0)</f>
        <v>0</v>
      </c>
      <c r="BG141" s="170">
        <f>IF(N141="zákl. přenesená",J141,0)</f>
        <v>0</v>
      </c>
      <c r="BH141" s="170">
        <f>IF(N141="sníž. přenesená",J141,0)</f>
        <v>0</v>
      </c>
      <c r="BI141" s="170">
        <f>IF(N141="nulová",J141,0)</f>
        <v>0</v>
      </c>
      <c r="BJ141" s="16" t="s">
        <v>81</v>
      </c>
      <c r="BK141" s="170">
        <f>ROUND(I141*H141,2)</f>
        <v>0</v>
      </c>
      <c r="BL141" s="16" t="s">
        <v>117</v>
      </c>
      <c r="BM141" s="169" t="s">
        <v>341</v>
      </c>
    </row>
    <row r="142" s="2" customFormat="1" ht="49.05" customHeight="1">
      <c r="A142" s="35"/>
      <c r="B142" s="157"/>
      <c r="C142" s="158" t="s">
        <v>342</v>
      </c>
      <c r="D142" s="158" t="s">
        <v>112</v>
      </c>
      <c r="E142" s="159" t="s">
        <v>343</v>
      </c>
      <c r="F142" s="160" t="s">
        <v>344</v>
      </c>
      <c r="G142" s="161" t="s">
        <v>181</v>
      </c>
      <c r="H142" s="162">
        <v>20</v>
      </c>
      <c r="I142" s="163"/>
      <c r="J142" s="164">
        <f>ROUND(I142*H142,2)</f>
        <v>0</v>
      </c>
      <c r="K142" s="160" t="s">
        <v>116</v>
      </c>
      <c r="L142" s="36"/>
      <c r="M142" s="165" t="s">
        <v>3</v>
      </c>
      <c r="N142" s="166" t="s">
        <v>44</v>
      </c>
      <c r="O142" s="69"/>
      <c r="P142" s="167">
        <f>O142*H142</f>
        <v>0</v>
      </c>
      <c r="Q142" s="167">
        <v>0</v>
      </c>
      <c r="R142" s="167">
        <f>Q142*H142</f>
        <v>0</v>
      </c>
      <c r="S142" s="167">
        <v>0</v>
      </c>
      <c r="T142" s="16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69" t="s">
        <v>117</v>
      </c>
      <c r="AT142" s="169" t="s">
        <v>112</v>
      </c>
      <c r="AU142" s="169" t="s">
        <v>83</v>
      </c>
      <c r="AY142" s="16" t="s">
        <v>109</v>
      </c>
      <c r="BE142" s="170">
        <f>IF(N142="základní",J142,0)</f>
        <v>0</v>
      </c>
      <c r="BF142" s="170">
        <f>IF(N142="snížená",J142,0)</f>
        <v>0</v>
      </c>
      <c r="BG142" s="170">
        <f>IF(N142="zákl. přenesená",J142,0)</f>
        <v>0</v>
      </c>
      <c r="BH142" s="170">
        <f>IF(N142="sníž. přenesená",J142,0)</f>
        <v>0</v>
      </c>
      <c r="BI142" s="170">
        <f>IF(N142="nulová",J142,0)</f>
        <v>0</v>
      </c>
      <c r="BJ142" s="16" t="s">
        <v>81</v>
      </c>
      <c r="BK142" s="170">
        <f>ROUND(I142*H142,2)</f>
        <v>0</v>
      </c>
      <c r="BL142" s="16" t="s">
        <v>117</v>
      </c>
      <c r="BM142" s="169" t="s">
        <v>345</v>
      </c>
    </row>
    <row r="143" s="2" customFormat="1" ht="49.05" customHeight="1">
      <c r="A143" s="35"/>
      <c r="B143" s="157"/>
      <c r="C143" s="158" t="s">
        <v>346</v>
      </c>
      <c r="D143" s="158" t="s">
        <v>112</v>
      </c>
      <c r="E143" s="159" t="s">
        <v>347</v>
      </c>
      <c r="F143" s="160" t="s">
        <v>348</v>
      </c>
      <c r="G143" s="161" t="s">
        <v>181</v>
      </c>
      <c r="H143" s="162">
        <v>20</v>
      </c>
      <c r="I143" s="163"/>
      <c r="J143" s="164">
        <f>ROUND(I143*H143,2)</f>
        <v>0</v>
      </c>
      <c r="K143" s="160" t="s">
        <v>116</v>
      </c>
      <c r="L143" s="36"/>
      <c r="M143" s="165" t="s">
        <v>3</v>
      </c>
      <c r="N143" s="166" t="s">
        <v>44</v>
      </c>
      <c r="O143" s="69"/>
      <c r="P143" s="167">
        <f>O143*H143</f>
        <v>0</v>
      </c>
      <c r="Q143" s="167">
        <v>0</v>
      </c>
      <c r="R143" s="167">
        <f>Q143*H143</f>
        <v>0</v>
      </c>
      <c r="S143" s="167">
        <v>0</v>
      </c>
      <c r="T143" s="16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69" t="s">
        <v>117</v>
      </c>
      <c r="AT143" s="169" t="s">
        <v>112</v>
      </c>
      <c r="AU143" s="169" t="s">
        <v>83</v>
      </c>
      <c r="AY143" s="16" t="s">
        <v>109</v>
      </c>
      <c r="BE143" s="170">
        <f>IF(N143="základní",J143,0)</f>
        <v>0</v>
      </c>
      <c r="BF143" s="170">
        <f>IF(N143="snížená",J143,0)</f>
        <v>0</v>
      </c>
      <c r="BG143" s="170">
        <f>IF(N143="zákl. přenesená",J143,0)</f>
        <v>0</v>
      </c>
      <c r="BH143" s="170">
        <f>IF(N143="sníž. přenesená",J143,0)</f>
        <v>0</v>
      </c>
      <c r="BI143" s="170">
        <f>IF(N143="nulová",J143,0)</f>
        <v>0</v>
      </c>
      <c r="BJ143" s="16" t="s">
        <v>81</v>
      </c>
      <c r="BK143" s="170">
        <f>ROUND(I143*H143,2)</f>
        <v>0</v>
      </c>
      <c r="BL143" s="16" t="s">
        <v>117</v>
      </c>
      <c r="BM143" s="169" t="s">
        <v>349</v>
      </c>
    </row>
    <row r="144" s="2" customFormat="1" ht="49.05" customHeight="1">
      <c r="A144" s="35"/>
      <c r="B144" s="157"/>
      <c r="C144" s="158" t="s">
        <v>350</v>
      </c>
      <c r="D144" s="158" t="s">
        <v>112</v>
      </c>
      <c r="E144" s="159" t="s">
        <v>351</v>
      </c>
      <c r="F144" s="160" t="s">
        <v>352</v>
      </c>
      <c r="G144" s="161" t="s">
        <v>181</v>
      </c>
      <c r="H144" s="162">
        <v>20</v>
      </c>
      <c r="I144" s="163"/>
      <c r="J144" s="164">
        <f>ROUND(I144*H144,2)</f>
        <v>0</v>
      </c>
      <c r="K144" s="160" t="s">
        <v>116</v>
      </c>
      <c r="L144" s="36"/>
      <c r="M144" s="165" t="s">
        <v>3</v>
      </c>
      <c r="N144" s="166" t="s">
        <v>44</v>
      </c>
      <c r="O144" s="69"/>
      <c r="P144" s="167">
        <f>O144*H144</f>
        <v>0</v>
      </c>
      <c r="Q144" s="167">
        <v>0</v>
      </c>
      <c r="R144" s="167">
        <f>Q144*H144</f>
        <v>0</v>
      </c>
      <c r="S144" s="167">
        <v>0</v>
      </c>
      <c r="T144" s="16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69" t="s">
        <v>117</v>
      </c>
      <c r="AT144" s="169" t="s">
        <v>112</v>
      </c>
      <c r="AU144" s="169" t="s">
        <v>83</v>
      </c>
      <c r="AY144" s="16" t="s">
        <v>109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16" t="s">
        <v>81</v>
      </c>
      <c r="BK144" s="170">
        <f>ROUND(I144*H144,2)</f>
        <v>0</v>
      </c>
      <c r="BL144" s="16" t="s">
        <v>117</v>
      </c>
      <c r="BM144" s="169" t="s">
        <v>353</v>
      </c>
    </row>
    <row r="145" s="2" customFormat="1" ht="49.05" customHeight="1">
      <c r="A145" s="35"/>
      <c r="B145" s="157"/>
      <c r="C145" s="158" t="s">
        <v>354</v>
      </c>
      <c r="D145" s="158" t="s">
        <v>112</v>
      </c>
      <c r="E145" s="159" t="s">
        <v>355</v>
      </c>
      <c r="F145" s="160" t="s">
        <v>356</v>
      </c>
      <c r="G145" s="161" t="s">
        <v>181</v>
      </c>
      <c r="H145" s="162">
        <v>10</v>
      </c>
      <c r="I145" s="163"/>
      <c r="J145" s="164">
        <f>ROUND(I145*H145,2)</f>
        <v>0</v>
      </c>
      <c r="K145" s="160" t="s">
        <v>116</v>
      </c>
      <c r="L145" s="36"/>
      <c r="M145" s="165" t="s">
        <v>3</v>
      </c>
      <c r="N145" s="166" t="s">
        <v>44</v>
      </c>
      <c r="O145" s="69"/>
      <c r="P145" s="167">
        <f>O145*H145</f>
        <v>0</v>
      </c>
      <c r="Q145" s="167">
        <v>0</v>
      </c>
      <c r="R145" s="167">
        <f>Q145*H145</f>
        <v>0</v>
      </c>
      <c r="S145" s="167">
        <v>0</v>
      </c>
      <c r="T145" s="16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69" t="s">
        <v>117</v>
      </c>
      <c r="AT145" s="169" t="s">
        <v>112</v>
      </c>
      <c r="AU145" s="169" t="s">
        <v>83</v>
      </c>
      <c r="AY145" s="16" t="s">
        <v>109</v>
      </c>
      <c r="BE145" s="170">
        <f>IF(N145="základní",J145,0)</f>
        <v>0</v>
      </c>
      <c r="BF145" s="170">
        <f>IF(N145="snížená",J145,0)</f>
        <v>0</v>
      </c>
      <c r="BG145" s="170">
        <f>IF(N145="zákl. přenesená",J145,0)</f>
        <v>0</v>
      </c>
      <c r="BH145" s="170">
        <f>IF(N145="sníž. přenesená",J145,0)</f>
        <v>0</v>
      </c>
      <c r="BI145" s="170">
        <f>IF(N145="nulová",J145,0)</f>
        <v>0</v>
      </c>
      <c r="BJ145" s="16" t="s">
        <v>81</v>
      </c>
      <c r="BK145" s="170">
        <f>ROUND(I145*H145,2)</f>
        <v>0</v>
      </c>
      <c r="BL145" s="16" t="s">
        <v>117</v>
      </c>
      <c r="BM145" s="169" t="s">
        <v>357</v>
      </c>
    </row>
    <row r="146" s="2" customFormat="1" ht="49.05" customHeight="1">
      <c r="A146" s="35"/>
      <c r="B146" s="157"/>
      <c r="C146" s="158" t="s">
        <v>358</v>
      </c>
      <c r="D146" s="158" t="s">
        <v>112</v>
      </c>
      <c r="E146" s="159" t="s">
        <v>359</v>
      </c>
      <c r="F146" s="160" t="s">
        <v>360</v>
      </c>
      <c r="G146" s="161" t="s">
        <v>181</v>
      </c>
      <c r="H146" s="162">
        <v>10</v>
      </c>
      <c r="I146" s="163"/>
      <c r="J146" s="164">
        <f>ROUND(I146*H146,2)</f>
        <v>0</v>
      </c>
      <c r="K146" s="160" t="s">
        <v>116</v>
      </c>
      <c r="L146" s="36"/>
      <c r="M146" s="165" t="s">
        <v>3</v>
      </c>
      <c r="N146" s="166" t="s">
        <v>44</v>
      </c>
      <c r="O146" s="69"/>
      <c r="P146" s="167">
        <f>O146*H146</f>
        <v>0</v>
      </c>
      <c r="Q146" s="167">
        <v>0</v>
      </c>
      <c r="R146" s="167">
        <f>Q146*H146</f>
        <v>0</v>
      </c>
      <c r="S146" s="167">
        <v>0</v>
      </c>
      <c r="T146" s="16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69" t="s">
        <v>117</v>
      </c>
      <c r="AT146" s="169" t="s">
        <v>112</v>
      </c>
      <c r="AU146" s="169" t="s">
        <v>83</v>
      </c>
      <c r="AY146" s="16" t="s">
        <v>109</v>
      </c>
      <c r="BE146" s="170">
        <f>IF(N146="základní",J146,0)</f>
        <v>0</v>
      </c>
      <c r="BF146" s="170">
        <f>IF(N146="snížená",J146,0)</f>
        <v>0</v>
      </c>
      <c r="BG146" s="170">
        <f>IF(N146="zákl. přenesená",J146,0)</f>
        <v>0</v>
      </c>
      <c r="BH146" s="170">
        <f>IF(N146="sníž. přenesená",J146,0)</f>
        <v>0</v>
      </c>
      <c r="BI146" s="170">
        <f>IF(N146="nulová",J146,0)</f>
        <v>0</v>
      </c>
      <c r="BJ146" s="16" t="s">
        <v>81</v>
      </c>
      <c r="BK146" s="170">
        <f>ROUND(I146*H146,2)</f>
        <v>0</v>
      </c>
      <c r="BL146" s="16" t="s">
        <v>117</v>
      </c>
      <c r="BM146" s="169" t="s">
        <v>361</v>
      </c>
    </row>
    <row r="147" s="2" customFormat="1" ht="33" customHeight="1">
      <c r="A147" s="35"/>
      <c r="B147" s="157"/>
      <c r="C147" s="158" t="s">
        <v>362</v>
      </c>
      <c r="D147" s="158" t="s">
        <v>112</v>
      </c>
      <c r="E147" s="159" t="s">
        <v>363</v>
      </c>
      <c r="F147" s="160" t="s">
        <v>364</v>
      </c>
      <c r="G147" s="161" t="s">
        <v>181</v>
      </c>
      <c r="H147" s="162">
        <v>100</v>
      </c>
      <c r="I147" s="163"/>
      <c r="J147" s="164">
        <f>ROUND(I147*H147,2)</f>
        <v>0</v>
      </c>
      <c r="K147" s="160" t="s">
        <v>116</v>
      </c>
      <c r="L147" s="36"/>
      <c r="M147" s="165" t="s">
        <v>3</v>
      </c>
      <c r="N147" s="166" t="s">
        <v>44</v>
      </c>
      <c r="O147" s="69"/>
      <c r="P147" s="167">
        <f>O147*H147</f>
        <v>0</v>
      </c>
      <c r="Q147" s="167">
        <v>0</v>
      </c>
      <c r="R147" s="167">
        <f>Q147*H147</f>
        <v>0</v>
      </c>
      <c r="S147" s="167">
        <v>0</v>
      </c>
      <c r="T147" s="16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69" t="s">
        <v>117</v>
      </c>
      <c r="AT147" s="169" t="s">
        <v>112</v>
      </c>
      <c r="AU147" s="169" t="s">
        <v>83</v>
      </c>
      <c r="AY147" s="16" t="s">
        <v>109</v>
      </c>
      <c r="BE147" s="170">
        <f>IF(N147="základní",J147,0)</f>
        <v>0</v>
      </c>
      <c r="BF147" s="170">
        <f>IF(N147="snížená",J147,0)</f>
        <v>0</v>
      </c>
      <c r="BG147" s="170">
        <f>IF(N147="zákl. přenesená",J147,0)</f>
        <v>0</v>
      </c>
      <c r="BH147" s="170">
        <f>IF(N147="sníž. přenesená",J147,0)</f>
        <v>0</v>
      </c>
      <c r="BI147" s="170">
        <f>IF(N147="nulová",J147,0)</f>
        <v>0</v>
      </c>
      <c r="BJ147" s="16" t="s">
        <v>81</v>
      </c>
      <c r="BK147" s="170">
        <f>ROUND(I147*H147,2)</f>
        <v>0</v>
      </c>
      <c r="BL147" s="16" t="s">
        <v>117</v>
      </c>
      <c r="BM147" s="169" t="s">
        <v>365</v>
      </c>
    </row>
    <row r="148" s="2" customFormat="1" ht="37.8" customHeight="1">
      <c r="A148" s="35"/>
      <c r="B148" s="157"/>
      <c r="C148" s="158" t="s">
        <v>366</v>
      </c>
      <c r="D148" s="158" t="s">
        <v>112</v>
      </c>
      <c r="E148" s="159" t="s">
        <v>367</v>
      </c>
      <c r="F148" s="160" t="s">
        <v>368</v>
      </c>
      <c r="G148" s="161" t="s">
        <v>181</v>
      </c>
      <c r="H148" s="162">
        <v>100</v>
      </c>
      <c r="I148" s="163"/>
      <c r="J148" s="164">
        <f>ROUND(I148*H148,2)</f>
        <v>0</v>
      </c>
      <c r="K148" s="160" t="s">
        <v>116</v>
      </c>
      <c r="L148" s="36"/>
      <c r="M148" s="165" t="s">
        <v>3</v>
      </c>
      <c r="N148" s="166" t="s">
        <v>44</v>
      </c>
      <c r="O148" s="69"/>
      <c r="P148" s="167">
        <f>O148*H148</f>
        <v>0</v>
      </c>
      <c r="Q148" s="167">
        <v>0</v>
      </c>
      <c r="R148" s="167">
        <f>Q148*H148</f>
        <v>0</v>
      </c>
      <c r="S148" s="167">
        <v>0</v>
      </c>
      <c r="T148" s="16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69" t="s">
        <v>117</v>
      </c>
      <c r="AT148" s="169" t="s">
        <v>112</v>
      </c>
      <c r="AU148" s="169" t="s">
        <v>83</v>
      </c>
      <c r="AY148" s="16" t="s">
        <v>109</v>
      </c>
      <c r="BE148" s="170">
        <f>IF(N148="základní",J148,0)</f>
        <v>0</v>
      </c>
      <c r="BF148" s="170">
        <f>IF(N148="snížená",J148,0)</f>
        <v>0</v>
      </c>
      <c r="BG148" s="170">
        <f>IF(N148="zákl. přenesená",J148,0)</f>
        <v>0</v>
      </c>
      <c r="BH148" s="170">
        <f>IF(N148="sníž. přenesená",J148,0)</f>
        <v>0</v>
      </c>
      <c r="BI148" s="170">
        <f>IF(N148="nulová",J148,0)</f>
        <v>0</v>
      </c>
      <c r="BJ148" s="16" t="s">
        <v>81</v>
      </c>
      <c r="BK148" s="170">
        <f>ROUND(I148*H148,2)</f>
        <v>0</v>
      </c>
      <c r="BL148" s="16" t="s">
        <v>117</v>
      </c>
      <c r="BM148" s="169" t="s">
        <v>369</v>
      </c>
    </row>
    <row r="149" s="2" customFormat="1" ht="37.8" customHeight="1">
      <c r="A149" s="35"/>
      <c r="B149" s="157"/>
      <c r="C149" s="158" t="s">
        <v>370</v>
      </c>
      <c r="D149" s="158" t="s">
        <v>112</v>
      </c>
      <c r="E149" s="159" t="s">
        <v>371</v>
      </c>
      <c r="F149" s="160" t="s">
        <v>372</v>
      </c>
      <c r="G149" s="161" t="s">
        <v>181</v>
      </c>
      <c r="H149" s="162">
        <v>100</v>
      </c>
      <c r="I149" s="163"/>
      <c r="J149" s="164">
        <f>ROUND(I149*H149,2)</f>
        <v>0</v>
      </c>
      <c r="K149" s="160" t="s">
        <v>116</v>
      </c>
      <c r="L149" s="36"/>
      <c r="M149" s="165" t="s">
        <v>3</v>
      </c>
      <c r="N149" s="166" t="s">
        <v>44</v>
      </c>
      <c r="O149" s="69"/>
      <c r="P149" s="167">
        <f>O149*H149</f>
        <v>0</v>
      </c>
      <c r="Q149" s="167">
        <v>0</v>
      </c>
      <c r="R149" s="167">
        <f>Q149*H149</f>
        <v>0</v>
      </c>
      <c r="S149" s="167">
        <v>0</v>
      </c>
      <c r="T149" s="16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69" t="s">
        <v>117</v>
      </c>
      <c r="AT149" s="169" t="s">
        <v>112</v>
      </c>
      <c r="AU149" s="169" t="s">
        <v>83</v>
      </c>
      <c r="AY149" s="16" t="s">
        <v>109</v>
      </c>
      <c r="BE149" s="170">
        <f>IF(N149="základní",J149,0)</f>
        <v>0</v>
      </c>
      <c r="BF149" s="170">
        <f>IF(N149="snížená",J149,0)</f>
        <v>0</v>
      </c>
      <c r="BG149" s="170">
        <f>IF(N149="zákl. přenesená",J149,0)</f>
        <v>0</v>
      </c>
      <c r="BH149" s="170">
        <f>IF(N149="sníž. přenesená",J149,0)</f>
        <v>0</v>
      </c>
      <c r="BI149" s="170">
        <f>IF(N149="nulová",J149,0)</f>
        <v>0</v>
      </c>
      <c r="BJ149" s="16" t="s">
        <v>81</v>
      </c>
      <c r="BK149" s="170">
        <f>ROUND(I149*H149,2)</f>
        <v>0</v>
      </c>
      <c r="BL149" s="16" t="s">
        <v>117</v>
      </c>
      <c r="BM149" s="169" t="s">
        <v>373</v>
      </c>
    </row>
    <row r="150" s="2" customFormat="1" ht="37.8" customHeight="1">
      <c r="A150" s="35"/>
      <c r="B150" s="157"/>
      <c r="C150" s="158" t="s">
        <v>374</v>
      </c>
      <c r="D150" s="158" t="s">
        <v>112</v>
      </c>
      <c r="E150" s="159" t="s">
        <v>375</v>
      </c>
      <c r="F150" s="160" t="s">
        <v>376</v>
      </c>
      <c r="G150" s="161" t="s">
        <v>181</v>
      </c>
      <c r="H150" s="162">
        <v>50</v>
      </c>
      <c r="I150" s="163"/>
      <c r="J150" s="164">
        <f>ROUND(I150*H150,2)</f>
        <v>0</v>
      </c>
      <c r="K150" s="160" t="s">
        <v>116</v>
      </c>
      <c r="L150" s="36"/>
      <c r="M150" s="165" t="s">
        <v>3</v>
      </c>
      <c r="N150" s="166" t="s">
        <v>44</v>
      </c>
      <c r="O150" s="69"/>
      <c r="P150" s="167">
        <f>O150*H150</f>
        <v>0</v>
      </c>
      <c r="Q150" s="167">
        <v>0</v>
      </c>
      <c r="R150" s="167">
        <f>Q150*H150</f>
        <v>0</v>
      </c>
      <c r="S150" s="167">
        <v>0</v>
      </c>
      <c r="T150" s="16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69" t="s">
        <v>117</v>
      </c>
      <c r="AT150" s="169" t="s">
        <v>112</v>
      </c>
      <c r="AU150" s="169" t="s">
        <v>83</v>
      </c>
      <c r="AY150" s="16" t="s">
        <v>109</v>
      </c>
      <c r="BE150" s="170">
        <f>IF(N150="základní",J150,0)</f>
        <v>0</v>
      </c>
      <c r="BF150" s="170">
        <f>IF(N150="snížená",J150,0)</f>
        <v>0</v>
      </c>
      <c r="BG150" s="170">
        <f>IF(N150="zákl. přenesená",J150,0)</f>
        <v>0</v>
      </c>
      <c r="BH150" s="170">
        <f>IF(N150="sníž. přenesená",J150,0)</f>
        <v>0</v>
      </c>
      <c r="BI150" s="170">
        <f>IF(N150="nulová",J150,0)</f>
        <v>0</v>
      </c>
      <c r="BJ150" s="16" t="s">
        <v>81</v>
      </c>
      <c r="BK150" s="170">
        <f>ROUND(I150*H150,2)</f>
        <v>0</v>
      </c>
      <c r="BL150" s="16" t="s">
        <v>117</v>
      </c>
      <c r="BM150" s="169" t="s">
        <v>377</v>
      </c>
    </row>
    <row r="151" s="2" customFormat="1" ht="33" customHeight="1">
      <c r="A151" s="35"/>
      <c r="B151" s="157"/>
      <c r="C151" s="158" t="s">
        <v>378</v>
      </c>
      <c r="D151" s="158" t="s">
        <v>112</v>
      </c>
      <c r="E151" s="159" t="s">
        <v>379</v>
      </c>
      <c r="F151" s="160" t="s">
        <v>380</v>
      </c>
      <c r="G151" s="161" t="s">
        <v>181</v>
      </c>
      <c r="H151" s="162">
        <v>20</v>
      </c>
      <c r="I151" s="163"/>
      <c r="J151" s="164">
        <f>ROUND(I151*H151,2)</f>
        <v>0</v>
      </c>
      <c r="K151" s="160" t="s">
        <v>116</v>
      </c>
      <c r="L151" s="36"/>
      <c r="M151" s="165" t="s">
        <v>3</v>
      </c>
      <c r="N151" s="166" t="s">
        <v>44</v>
      </c>
      <c r="O151" s="69"/>
      <c r="P151" s="167">
        <f>O151*H151</f>
        <v>0</v>
      </c>
      <c r="Q151" s="167">
        <v>0</v>
      </c>
      <c r="R151" s="167">
        <f>Q151*H151</f>
        <v>0</v>
      </c>
      <c r="S151" s="167">
        <v>0</v>
      </c>
      <c r="T151" s="16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69" t="s">
        <v>117</v>
      </c>
      <c r="AT151" s="169" t="s">
        <v>112</v>
      </c>
      <c r="AU151" s="169" t="s">
        <v>83</v>
      </c>
      <c r="AY151" s="16" t="s">
        <v>109</v>
      </c>
      <c r="BE151" s="170">
        <f>IF(N151="základní",J151,0)</f>
        <v>0</v>
      </c>
      <c r="BF151" s="170">
        <f>IF(N151="snížená",J151,0)</f>
        <v>0</v>
      </c>
      <c r="BG151" s="170">
        <f>IF(N151="zákl. přenesená",J151,0)</f>
        <v>0</v>
      </c>
      <c r="BH151" s="170">
        <f>IF(N151="sníž. přenesená",J151,0)</f>
        <v>0</v>
      </c>
      <c r="BI151" s="170">
        <f>IF(N151="nulová",J151,0)</f>
        <v>0</v>
      </c>
      <c r="BJ151" s="16" t="s">
        <v>81</v>
      </c>
      <c r="BK151" s="170">
        <f>ROUND(I151*H151,2)</f>
        <v>0</v>
      </c>
      <c r="BL151" s="16" t="s">
        <v>117</v>
      </c>
      <c r="BM151" s="169" t="s">
        <v>381</v>
      </c>
    </row>
    <row r="152" s="2" customFormat="1" ht="37.8" customHeight="1">
      <c r="A152" s="35"/>
      <c r="B152" s="157"/>
      <c r="C152" s="158" t="s">
        <v>382</v>
      </c>
      <c r="D152" s="158" t="s">
        <v>112</v>
      </c>
      <c r="E152" s="159" t="s">
        <v>383</v>
      </c>
      <c r="F152" s="160" t="s">
        <v>384</v>
      </c>
      <c r="G152" s="161" t="s">
        <v>181</v>
      </c>
      <c r="H152" s="162">
        <v>10</v>
      </c>
      <c r="I152" s="163"/>
      <c r="J152" s="164">
        <f>ROUND(I152*H152,2)</f>
        <v>0</v>
      </c>
      <c r="K152" s="160" t="s">
        <v>116</v>
      </c>
      <c r="L152" s="36"/>
      <c r="M152" s="165" t="s">
        <v>3</v>
      </c>
      <c r="N152" s="166" t="s">
        <v>44</v>
      </c>
      <c r="O152" s="69"/>
      <c r="P152" s="167">
        <f>O152*H152</f>
        <v>0</v>
      </c>
      <c r="Q152" s="167">
        <v>0</v>
      </c>
      <c r="R152" s="167">
        <f>Q152*H152</f>
        <v>0</v>
      </c>
      <c r="S152" s="167">
        <v>0</v>
      </c>
      <c r="T152" s="16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69" t="s">
        <v>117</v>
      </c>
      <c r="AT152" s="169" t="s">
        <v>112</v>
      </c>
      <c r="AU152" s="169" t="s">
        <v>83</v>
      </c>
      <c r="AY152" s="16" t="s">
        <v>109</v>
      </c>
      <c r="BE152" s="170">
        <f>IF(N152="základní",J152,0)</f>
        <v>0</v>
      </c>
      <c r="BF152" s="170">
        <f>IF(N152="snížená",J152,0)</f>
        <v>0</v>
      </c>
      <c r="BG152" s="170">
        <f>IF(N152="zákl. přenesená",J152,0)</f>
        <v>0</v>
      </c>
      <c r="BH152" s="170">
        <f>IF(N152="sníž. přenesená",J152,0)</f>
        <v>0</v>
      </c>
      <c r="BI152" s="170">
        <f>IF(N152="nulová",J152,0)</f>
        <v>0</v>
      </c>
      <c r="BJ152" s="16" t="s">
        <v>81</v>
      </c>
      <c r="BK152" s="170">
        <f>ROUND(I152*H152,2)</f>
        <v>0</v>
      </c>
      <c r="BL152" s="16" t="s">
        <v>117</v>
      </c>
      <c r="BM152" s="169" t="s">
        <v>385</v>
      </c>
    </row>
    <row r="153" s="2" customFormat="1" ht="37.8" customHeight="1">
      <c r="A153" s="35"/>
      <c r="B153" s="157"/>
      <c r="C153" s="158" t="s">
        <v>386</v>
      </c>
      <c r="D153" s="158" t="s">
        <v>112</v>
      </c>
      <c r="E153" s="159" t="s">
        <v>387</v>
      </c>
      <c r="F153" s="160" t="s">
        <v>388</v>
      </c>
      <c r="G153" s="161" t="s">
        <v>181</v>
      </c>
      <c r="H153" s="162">
        <v>10</v>
      </c>
      <c r="I153" s="163"/>
      <c r="J153" s="164">
        <f>ROUND(I153*H153,2)</f>
        <v>0</v>
      </c>
      <c r="K153" s="160" t="s">
        <v>116</v>
      </c>
      <c r="L153" s="36"/>
      <c r="M153" s="165" t="s">
        <v>3</v>
      </c>
      <c r="N153" s="166" t="s">
        <v>44</v>
      </c>
      <c r="O153" s="69"/>
      <c r="P153" s="167">
        <f>O153*H153</f>
        <v>0</v>
      </c>
      <c r="Q153" s="167">
        <v>0</v>
      </c>
      <c r="R153" s="167">
        <f>Q153*H153</f>
        <v>0</v>
      </c>
      <c r="S153" s="167">
        <v>0</v>
      </c>
      <c r="T153" s="16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69" t="s">
        <v>117</v>
      </c>
      <c r="AT153" s="169" t="s">
        <v>112</v>
      </c>
      <c r="AU153" s="169" t="s">
        <v>83</v>
      </c>
      <c r="AY153" s="16" t="s">
        <v>109</v>
      </c>
      <c r="BE153" s="170">
        <f>IF(N153="základní",J153,0)</f>
        <v>0</v>
      </c>
      <c r="BF153" s="170">
        <f>IF(N153="snížená",J153,0)</f>
        <v>0</v>
      </c>
      <c r="BG153" s="170">
        <f>IF(N153="zákl. přenesená",J153,0)</f>
        <v>0</v>
      </c>
      <c r="BH153" s="170">
        <f>IF(N153="sníž. přenesená",J153,0)</f>
        <v>0</v>
      </c>
      <c r="BI153" s="170">
        <f>IF(N153="nulová",J153,0)</f>
        <v>0</v>
      </c>
      <c r="BJ153" s="16" t="s">
        <v>81</v>
      </c>
      <c r="BK153" s="170">
        <f>ROUND(I153*H153,2)</f>
        <v>0</v>
      </c>
      <c r="BL153" s="16" t="s">
        <v>117</v>
      </c>
      <c r="BM153" s="169" t="s">
        <v>389</v>
      </c>
    </row>
    <row r="154" s="2" customFormat="1" ht="37.8" customHeight="1">
      <c r="A154" s="35"/>
      <c r="B154" s="157"/>
      <c r="C154" s="158" t="s">
        <v>390</v>
      </c>
      <c r="D154" s="158" t="s">
        <v>112</v>
      </c>
      <c r="E154" s="159" t="s">
        <v>391</v>
      </c>
      <c r="F154" s="160" t="s">
        <v>392</v>
      </c>
      <c r="G154" s="161" t="s">
        <v>181</v>
      </c>
      <c r="H154" s="162">
        <v>20</v>
      </c>
      <c r="I154" s="163"/>
      <c r="J154" s="164">
        <f>ROUND(I154*H154,2)</f>
        <v>0</v>
      </c>
      <c r="K154" s="160" t="s">
        <v>116</v>
      </c>
      <c r="L154" s="36"/>
      <c r="M154" s="165" t="s">
        <v>3</v>
      </c>
      <c r="N154" s="166" t="s">
        <v>44</v>
      </c>
      <c r="O154" s="69"/>
      <c r="P154" s="167">
        <f>O154*H154</f>
        <v>0</v>
      </c>
      <c r="Q154" s="167">
        <v>0</v>
      </c>
      <c r="R154" s="167">
        <f>Q154*H154</f>
        <v>0</v>
      </c>
      <c r="S154" s="167">
        <v>0</v>
      </c>
      <c r="T154" s="16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69" t="s">
        <v>117</v>
      </c>
      <c r="AT154" s="169" t="s">
        <v>112</v>
      </c>
      <c r="AU154" s="169" t="s">
        <v>83</v>
      </c>
      <c r="AY154" s="16" t="s">
        <v>109</v>
      </c>
      <c r="BE154" s="170">
        <f>IF(N154="základní",J154,0)</f>
        <v>0</v>
      </c>
      <c r="BF154" s="170">
        <f>IF(N154="snížená",J154,0)</f>
        <v>0</v>
      </c>
      <c r="BG154" s="170">
        <f>IF(N154="zákl. přenesená",J154,0)</f>
        <v>0</v>
      </c>
      <c r="BH154" s="170">
        <f>IF(N154="sníž. přenesená",J154,0)</f>
        <v>0</v>
      </c>
      <c r="BI154" s="170">
        <f>IF(N154="nulová",J154,0)</f>
        <v>0</v>
      </c>
      <c r="BJ154" s="16" t="s">
        <v>81</v>
      </c>
      <c r="BK154" s="170">
        <f>ROUND(I154*H154,2)</f>
        <v>0</v>
      </c>
      <c r="BL154" s="16" t="s">
        <v>117</v>
      </c>
      <c r="BM154" s="169" t="s">
        <v>393</v>
      </c>
    </row>
    <row r="155" s="2" customFormat="1" ht="37.8" customHeight="1">
      <c r="A155" s="35"/>
      <c r="B155" s="157"/>
      <c r="C155" s="158" t="s">
        <v>394</v>
      </c>
      <c r="D155" s="158" t="s">
        <v>112</v>
      </c>
      <c r="E155" s="159" t="s">
        <v>395</v>
      </c>
      <c r="F155" s="160" t="s">
        <v>396</v>
      </c>
      <c r="G155" s="161" t="s">
        <v>181</v>
      </c>
      <c r="H155" s="162">
        <v>100</v>
      </c>
      <c r="I155" s="163"/>
      <c r="J155" s="164">
        <f>ROUND(I155*H155,2)</f>
        <v>0</v>
      </c>
      <c r="K155" s="160" t="s">
        <v>116</v>
      </c>
      <c r="L155" s="36"/>
      <c r="M155" s="165" t="s">
        <v>3</v>
      </c>
      <c r="N155" s="166" t="s">
        <v>44</v>
      </c>
      <c r="O155" s="69"/>
      <c r="P155" s="167">
        <f>O155*H155</f>
        <v>0</v>
      </c>
      <c r="Q155" s="167">
        <v>0</v>
      </c>
      <c r="R155" s="167">
        <f>Q155*H155</f>
        <v>0</v>
      </c>
      <c r="S155" s="167">
        <v>0</v>
      </c>
      <c r="T155" s="16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69" t="s">
        <v>117</v>
      </c>
      <c r="AT155" s="169" t="s">
        <v>112</v>
      </c>
      <c r="AU155" s="169" t="s">
        <v>83</v>
      </c>
      <c r="AY155" s="16" t="s">
        <v>109</v>
      </c>
      <c r="BE155" s="170">
        <f>IF(N155="základní",J155,0)</f>
        <v>0</v>
      </c>
      <c r="BF155" s="170">
        <f>IF(N155="snížená",J155,0)</f>
        <v>0</v>
      </c>
      <c r="BG155" s="170">
        <f>IF(N155="zákl. přenesená",J155,0)</f>
        <v>0</v>
      </c>
      <c r="BH155" s="170">
        <f>IF(N155="sníž. přenesená",J155,0)</f>
        <v>0</v>
      </c>
      <c r="BI155" s="170">
        <f>IF(N155="nulová",J155,0)</f>
        <v>0</v>
      </c>
      <c r="BJ155" s="16" t="s">
        <v>81</v>
      </c>
      <c r="BK155" s="170">
        <f>ROUND(I155*H155,2)</f>
        <v>0</v>
      </c>
      <c r="BL155" s="16" t="s">
        <v>117</v>
      </c>
      <c r="BM155" s="169" t="s">
        <v>397</v>
      </c>
    </row>
    <row r="156" s="2" customFormat="1" ht="37.8" customHeight="1">
      <c r="A156" s="35"/>
      <c r="B156" s="157"/>
      <c r="C156" s="158" t="s">
        <v>398</v>
      </c>
      <c r="D156" s="158" t="s">
        <v>112</v>
      </c>
      <c r="E156" s="159" t="s">
        <v>399</v>
      </c>
      <c r="F156" s="160" t="s">
        <v>400</v>
      </c>
      <c r="G156" s="161" t="s">
        <v>181</v>
      </c>
      <c r="H156" s="162">
        <v>50</v>
      </c>
      <c r="I156" s="163"/>
      <c r="J156" s="164">
        <f>ROUND(I156*H156,2)</f>
        <v>0</v>
      </c>
      <c r="K156" s="160" t="s">
        <v>116</v>
      </c>
      <c r="L156" s="36"/>
      <c r="M156" s="165" t="s">
        <v>3</v>
      </c>
      <c r="N156" s="166" t="s">
        <v>44</v>
      </c>
      <c r="O156" s="69"/>
      <c r="P156" s="167">
        <f>O156*H156</f>
        <v>0</v>
      </c>
      <c r="Q156" s="167">
        <v>0</v>
      </c>
      <c r="R156" s="167">
        <f>Q156*H156</f>
        <v>0</v>
      </c>
      <c r="S156" s="167">
        <v>0</v>
      </c>
      <c r="T156" s="16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69" t="s">
        <v>117</v>
      </c>
      <c r="AT156" s="169" t="s">
        <v>112</v>
      </c>
      <c r="AU156" s="169" t="s">
        <v>83</v>
      </c>
      <c r="AY156" s="16" t="s">
        <v>109</v>
      </c>
      <c r="BE156" s="170">
        <f>IF(N156="základní",J156,0)</f>
        <v>0</v>
      </c>
      <c r="BF156" s="170">
        <f>IF(N156="snížená",J156,0)</f>
        <v>0</v>
      </c>
      <c r="BG156" s="170">
        <f>IF(N156="zákl. přenesená",J156,0)</f>
        <v>0</v>
      </c>
      <c r="BH156" s="170">
        <f>IF(N156="sníž. přenesená",J156,0)</f>
        <v>0</v>
      </c>
      <c r="BI156" s="170">
        <f>IF(N156="nulová",J156,0)</f>
        <v>0</v>
      </c>
      <c r="BJ156" s="16" t="s">
        <v>81</v>
      </c>
      <c r="BK156" s="170">
        <f>ROUND(I156*H156,2)</f>
        <v>0</v>
      </c>
      <c r="BL156" s="16" t="s">
        <v>117</v>
      </c>
      <c r="BM156" s="169" t="s">
        <v>401</v>
      </c>
    </row>
    <row r="157" s="2" customFormat="1" ht="33" customHeight="1">
      <c r="A157" s="35"/>
      <c r="B157" s="157"/>
      <c r="C157" s="158" t="s">
        <v>402</v>
      </c>
      <c r="D157" s="158" t="s">
        <v>112</v>
      </c>
      <c r="E157" s="159" t="s">
        <v>403</v>
      </c>
      <c r="F157" s="160" t="s">
        <v>404</v>
      </c>
      <c r="G157" s="161" t="s">
        <v>181</v>
      </c>
      <c r="H157" s="162">
        <v>150</v>
      </c>
      <c r="I157" s="163"/>
      <c r="J157" s="164">
        <f>ROUND(I157*H157,2)</f>
        <v>0</v>
      </c>
      <c r="K157" s="160" t="s">
        <v>116</v>
      </c>
      <c r="L157" s="36"/>
      <c r="M157" s="165" t="s">
        <v>3</v>
      </c>
      <c r="N157" s="166" t="s">
        <v>44</v>
      </c>
      <c r="O157" s="69"/>
      <c r="P157" s="167">
        <f>O157*H157</f>
        <v>0</v>
      </c>
      <c r="Q157" s="167">
        <v>0</v>
      </c>
      <c r="R157" s="167">
        <f>Q157*H157</f>
        <v>0</v>
      </c>
      <c r="S157" s="167">
        <v>0</v>
      </c>
      <c r="T157" s="16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69" t="s">
        <v>117</v>
      </c>
      <c r="AT157" s="169" t="s">
        <v>112</v>
      </c>
      <c r="AU157" s="169" t="s">
        <v>83</v>
      </c>
      <c r="AY157" s="16" t="s">
        <v>109</v>
      </c>
      <c r="BE157" s="170">
        <f>IF(N157="základní",J157,0)</f>
        <v>0</v>
      </c>
      <c r="BF157" s="170">
        <f>IF(N157="snížená",J157,0)</f>
        <v>0</v>
      </c>
      <c r="BG157" s="170">
        <f>IF(N157="zákl. přenesená",J157,0)</f>
        <v>0</v>
      </c>
      <c r="BH157" s="170">
        <f>IF(N157="sníž. přenesená",J157,0)</f>
        <v>0</v>
      </c>
      <c r="BI157" s="170">
        <f>IF(N157="nulová",J157,0)</f>
        <v>0</v>
      </c>
      <c r="BJ157" s="16" t="s">
        <v>81</v>
      </c>
      <c r="BK157" s="170">
        <f>ROUND(I157*H157,2)</f>
        <v>0</v>
      </c>
      <c r="BL157" s="16" t="s">
        <v>117</v>
      </c>
      <c r="BM157" s="169" t="s">
        <v>405</v>
      </c>
    </row>
    <row r="158" s="2" customFormat="1" ht="44.25" customHeight="1">
      <c r="A158" s="35"/>
      <c r="B158" s="157"/>
      <c r="C158" s="158" t="s">
        <v>406</v>
      </c>
      <c r="D158" s="158" t="s">
        <v>112</v>
      </c>
      <c r="E158" s="159" t="s">
        <v>407</v>
      </c>
      <c r="F158" s="160" t="s">
        <v>408</v>
      </c>
      <c r="G158" s="161" t="s">
        <v>115</v>
      </c>
      <c r="H158" s="162">
        <v>1000</v>
      </c>
      <c r="I158" s="163"/>
      <c r="J158" s="164">
        <f>ROUND(I158*H158,2)</f>
        <v>0</v>
      </c>
      <c r="K158" s="160" t="s">
        <v>116</v>
      </c>
      <c r="L158" s="36"/>
      <c r="M158" s="165" t="s">
        <v>3</v>
      </c>
      <c r="N158" s="166" t="s">
        <v>44</v>
      </c>
      <c r="O158" s="69"/>
      <c r="P158" s="167">
        <f>O158*H158</f>
        <v>0</v>
      </c>
      <c r="Q158" s="167">
        <v>0</v>
      </c>
      <c r="R158" s="167">
        <f>Q158*H158</f>
        <v>0</v>
      </c>
      <c r="S158" s="167">
        <v>0</v>
      </c>
      <c r="T158" s="16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69" t="s">
        <v>117</v>
      </c>
      <c r="AT158" s="169" t="s">
        <v>112</v>
      </c>
      <c r="AU158" s="169" t="s">
        <v>83</v>
      </c>
      <c r="AY158" s="16" t="s">
        <v>109</v>
      </c>
      <c r="BE158" s="170">
        <f>IF(N158="základní",J158,0)</f>
        <v>0</v>
      </c>
      <c r="BF158" s="170">
        <f>IF(N158="snížená",J158,0)</f>
        <v>0</v>
      </c>
      <c r="BG158" s="170">
        <f>IF(N158="zákl. přenesená",J158,0)</f>
        <v>0</v>
      </c>
      <c r="BH158" s="170">
        <f>IF(N158="sníž. přenesená",J158,0)</f>
        <v>0</v>
      </c>
      <c r="BI158" s="170">
        <f>IF(N158="nulová",J158,0)</f>
        <v>0</v>
      </c>
      <c r="BJ158" s="16" t="s">
        <v>81</v>
      </c>
      <c r="BK158" s="170">
        <f>ROUND(I158*H158,2)</f>
        <v>0</v>
      </c>
      <c r="BL158" s="16" t="s">
        <v>117</v>
      </c>
      <c r="BM158" s="169" t="s">
        <v>409</v>
      </c>
    </row>
    <row r="159" s="2" customFormat="1" ht="16.5" customHeight="1">
      <c r="A159" s="35"/>
      <c r="B159" s="157"/>
      <c r="C159" s="171" t="s">
        <v>410</v>
      </c>
      <c r="D159" s="171" t="s">
        <v>411</v>
      </c>
      <c r="E159" s="172" t="s">
        <v>412</v>
      </c>
      <c r="F159" s="173" t="s">
        <v>413</v>
      </c>
      <c r="G159" s="174" t="s">
        <v>414</v>
      </c>
      <c r="H159" s="175">
        <v>100</v>
      </c>
      <c r="I159" s="176"/>
      <c r="J159" s="177">
        <f>ROUND(I159*H159,2)</f>
        <v>0</v>
      </c>
      <c r="K159" s="173" t="s">
        <v>116</v>
      </c>
      <c r="L159" s="178"/>
      <c r="M159" s="179" t="s">
        <v>3</v>
      </c>
      <c r="N159" s="180" t="s">
        <v>44</v>
      </c>
      <c r="O159" s="69"/>
      <c r="P159" s="167">
        <f>O159*H159</f>
        <v>0</v>
      </c>
      <c r="Q159" s="167">
        <v>0.001</v>
      </c>
      <c r="R159" s="167">
        <f>Q159*H159</f>
        <v>0.10000000000000001</v>
      </c>
      <c r="S159" s="167">
        <v>0</v>
      </c>
      <c r="T159" s="16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69" t="s">
        <v>141</v>
      </c>
      <c r="AT159" s="169" t="s">
        <v>411</v>
      </c>
      <c r="AU159" s="169" t="s">
        <v>83</v>
      </c>
      <c r="AY159" s="16" t="s">
        <v>109</v>
      </c>
      <c r="BE159" s="170">
        <f>IF(N159="základní",J159,0)</f>
        <v>0</v>
      </c>
      <c r="BF159" s="170">
        <f>IF(N159="snížená",J159,0)</f>
        <v>0</v>
      </c>
      <c r="BG159" s="170">
        <f>IF(N159="zákl. přenesená",J159,0)</f>
        <v>0</v>
      </c>
      <c r="BH159" s="170">
        <f>IF(N159="sníž. přenesená",J159,0)</f>
        <v>0</v>
      </c>
      <c r="BI159" s="170">
        <f>IF(N159="nulová",J159,0)</f>
        <v>0</v>
      </c>
      <c r="BJ159" s="16" t="s">
        <v>81</v>
      </c>
      <c r="BK159" s="170">
        <f>ROUND(I159*H159,2)</f>
        <v>0</v>
      </c>
      <c r="BL159" s="16" t="s">
        <v>117</v>
      </c>
      <c r="BM159" s="169" t="s">
        <v>415</v>
      </c>
    </row>
    <row r="160" s="2" customFormat="1" ht="16.5" customHeight="1">
      <c r="A160" s="35"/>
      <c r="B160" s="157"/>
      <c r="C160" s="171" t="s">
        <v>416</v>
      </c>
      <c r="D160" s="171" t="s">
        <v>411</v>
      </c>
      <c r="E160" s="172" t="s">
        <v>417</v>
      </c>
      <c r="F160" s="173" t="s">
        <v>418</v>
      </c>
      <c r="G160" s="174" t="s">
        <v>414</v>
      </c>
      <c r="H160" s="175">
        <v>100</v>
      </c>
      <c r="I160" s="176"/>
      <c r="J160" s="177">
        <f>ROUND(I160*H160,2)</f>
        <v>0</v>
      </c>
      <c r="K160" s="173" t="s">
        <v>116</v>
      </c>
      <c r="L160" s="178"/>
      <c r="M160" s="179" t="s">
        <v>3</v>
      </c>
      <c r="N160" s="180" t="s">
        <v>44</v>
      </c>
      <c r="O160" s="69"/>
      <c r="P160" s="167">
        <f>O160*H160</f>
        <v>0</v>
      </c>
      <c r="Q160" s="167">
        <v>0.001</v>
      </c>
      <c r="R160" s="167">
        <f>Q160*H160</f>
        <v>0.10000000000000001</v>
      </c>
      <c r="S160" s="167">
        <v>0</v>
      </c>
      <c r="T160" s="16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69" t="s">
        <v>141</v>
      </c>
      <c r="AT160" s="169" t="s">
        <v>411</v>
      </c>
      <c r="AU160" s="169" t="s">
        <v>83</v>
      </c>
      <c r="AY160" s="16" t="s">
        <v>109</v>
      </c>
      <c r="BE160" s="170">
        <f>IF(N160="základní",J160,0)</f>
        <v>0</v>
      </c>
      <c r="BF160" s="170">
        <f>IF(N160="snížená",J160,0)</f>
        <v>0</v>
      </c>
      <c r="BG160" s="170">
        <f>IF(N160="zákl. přenesená",J160,0)</f>
        <v>0</v>
      </c>
      <c r="BH160" s="170">
        <f>IF(N160="sníž. přenesená",J160,0)</f>
        <v>0</v>
      </c>
      <c r="BI160" s="170">
        <f>IF(N160="nulová",J160,0)</f>
        <v>0</v>
      </c>
      <c r="BJ160" s="16" t="s">
        <v>81</v>
      </c>
      <c r="BK160" s="170">
        <f>ROUND(I160*H160,2)</f>
        <v>0</v>
      </c>
      <c r="BL160" s="16" t="s">
        <v>117</v>
      </c>
      <c r="BM160" s="169" t="s">
        <v>419</v>
      </c>
    </row>
    <row r="161" s="2" customFormat="1" ht="16.5" customHeight="1">
      <c r="A161" s="35"/>
      <c r="B161" s="157"/>
      <c r="C161" s="171" t="s">
        <v>420</v>
      </c>
      <c r="D161" s="171" t="s">
        <v>411</v>
      </c>
      <c r="E161" s="172" t="s">
        <v>421</v>
      </c>
      <c r="F161" s="173" t="s">
        <v>422</v>
      </c>
      <c r="G161" s="174" t="s">
        <v>414</v>
      </c>
      <c r="H161" s="175">
        <v>100</v>
      </c>
      <c r="I161" s="176"/>
      <c r="J161" s="177">
        <f>ROUND(I161*H161,2)</f>
        <v>0</v>
      </c>
      <c r="K161" s="173" t="s">
        <v>116</v>
      </c>
      <c r="L161" s="178"/>
      <c r="M161" s="179" t="s">
        <v>3</v>
      </c>
      <c r="N161" s="180" t="s">
        <v>44</v>
      </c>
      <c r="O161" s="69"/>
      <c r="P161" s="167">
        <f>O161*H161</f>
        <v>0</v>
      </c>
      <c r="Q161" s="167">
        <v>0.001</v>
      </c>
      <c r="R161" s="167">
        <f>Q161*H161</f>
        <v>0.10000000000000001</v>
      </c>
      <c r="S161" s="167">
        <v>0</v>
      </c>
      <c r="T161" s="16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69" t="s">
        <v>141</v>
      </c>
      <c r="AT161" s="169" t="s">
        <v>411</v>
      </c>
      <c r="AU161" s="169" t="s">
        <v>83</v>
      </c>
      <c r="AY161" s="16" t="s">
        <v>109</v>
      </c>
      <c r="BE161" s="170">
        <f>IF(N161="základní",J161,0)</f>
        <v>0</v>
      </c>
      <c r="BF161" s="170">
        <f>IF(N161="snížená",J161,0)</f>
        <v>0</v>
      </c>
      <c r="BG161" s="170">
        <f>IF(N161="zákl. přenesená",J161,0)</f>
        <v>0</v>
      </c>
      <c r="BH161" s="170">
        <f>IF(N161="sníž. přenesená",J161,0)</f>
        <v>0</v>
      </c>
      <c r="BI161" s="170">
        <f>IF(N161="nulová",J161,0)</f>
        <v>0</v>
      </c>
      <c r="BJ161" s="16" t="s">
        <v>81</v>
      </c>
      <c r="BK161" s="170">
        <f>ROUND(I161*H161,2)</f>
        <v>0</v>
      </c>
      <c r="BL161" s="16" t="s">
        <v>117</v>
      </c>
      <c r="BM161" s="169" t="s">
        <v>423</v>
      </c>
    </row>
    <row r="162" s="2" customFormat="1" ht="16.5" customHeight="1">
      <c r="A162" s="35"/>
      <c r="B162" s="157"/>
      <c r="C162" s="171" t="s">
        <v>424</v>
      </c>
      <c r="D162" s="171" t="s">
        <v>411</v>
      </c>
      <c r="E162" s="172" t="s">
        <v>425</v>
      </c>
      <c r="F162" s="173" t="s">
        <v>426</v>
      </c>
      <c r="G162" s="174" t="s">
        <v>414</v>
      </c>
      <c r="H162" s="175">
        <v>100</v>
      </c>
      <c r="I162" s="176"/>
      <c r="J162" s="177">
        <f>ROUND(I162*H162,2)</f>
        <v>0</v>
      </c>
      <c r="K162" s="173" t="s">
        <v>116</v>
      </c>
      <c r="L162" s="178"/>
      <c r="M162" s="179" t="s">
        <v>3</v>
      </c>
      <c r="N162" s="180" t="s">
        <v>44</v>
      </c>
      <c r="O162" s="69"/>
      <c r="P162" s="167">
        <f>O162*H162</f>
        <v>0</v>
      </c>
      <c r="Q162" s="167">
        <v>0.001</v>
      </c>
      <c r="R162" s="167">
        <f>Q162*H162</f>
        <v>0.10000000000000001</v>
      </c>
      <c r="S162" s="167">
        <v>0</v>
      </c>
      <c r="T162" s="16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69" t="s">
        <v>141</v>
      </c>
      <c r="AT162" s="169" t="s">
        <v>411</v>
      </c>
      <c r="AU162" s="169" t="s">
        <v>83</v>
      </c>
      <c r="AY162" s="16" t="s">
        <v>109</v>
      </c>
      <c r="BE162" s="170">
        <f>IF(N162="základní",J162,0)</f>
        <v>0</v>
      </c>
      <c r="BF162" s="170">
        <f>IF(N162="snížená",J162,0)</f>
        <v>0</v>
      </c>
      <c r="BG162" s="170">
        <f>IF(N162="zákl. přenesená",J162,0)</f>
        <v>0</v>
      </c>
      <c r="BH162" s="170">
        <f>IF(N162="sníž. přenesená",J162,0)</f>
        <v>0</v>
      </c>
      <c r="BI162" s="170">
        <f>IF(N162="nulová",J162,0)</f>
        <v>0</v>
      </c>
      <c r="BJ162" s="16" t="s">
        <v>81</v>
      </c>
      <c r="BK162" s="170">
        <f>ROUND(I162*H162,2)</f>
        <v>0</v>
      </c>
      <c r="BL162" s="16" t="s">
        <v>117</v>
      </c>
      <c r="BM162" s="169" t="s">
        <v>427</v>
      </c>
    </row>
    <row r="163" s="12" customFormat="1" ht="25.92" customHeight="1">
      <c r="A163" s="12"/>
      <c r="B163" s="144"/>
      <c r="C163" s="12"/>
      <c r="D163" s="145" t="s">
        <v>72</v>
      </c>
      <c r="E163" s="146" t="s">
        <v>428</v>
      </c>
      <c r="F163" s="146" t="s">
        <v>429</v>
      </c>
      <c r="G163" s="12"/>
      <c r="H163" s="12"/>
      <c r="I163" s="147"/>
      <c r="J163" s="148">
        <f>BK163</f>
        <v>0</v>
      </c>
      <c r="K163" s="12"/>
      <c r="L163" s="144"/>
      <c r="M163" s="149"/>
      <c r="N163" s="150"/>
      <c r="O163" s="150"/>
      <c r="P163" s="151">
        <f>SUM(P164:P172)</f>
        <v>0</v>
      </c>
      <c r="Q163" s="150"/>
      <c r="R163" s="151">
        <f>SUM(R164:R172)</f>
        <v>0</v>
      </c>
      <c r="S163" s="150"/>
      <c r="T163" s="152">
        <f>SUM(T164:T172)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45" t="s">
        <v>117</v>
      </c>
      <c r="AT163" s="153" t="s">
        <v>72</v>
      </c>
      <c r="AU163" s="153" t="s">
        <v>73</v>
      </c>
      <c r="AY163" s="145" t="s">
        <v>109</v>
      </c>
      <c r="BK163" s="154">
        <f>SUM(BK164:BK172)</f>
        <v>0</v>
      </c>
    </row>
    <row r="164" s="2" customFormat="1" ht="55.5" customHeight="1">
      <c r="A164" s="35"/>
      <c r="B164" s="157"/>
      <c r="C164" s="158" t="s">
        <v>430</v>
      </c>
      <c r="D164" s="158" t="s">
        <v>112</v>
      </c>
      <c r="E164" s="159" t="s">
        <v>431</v>
      </c>
      <c r="F164" s="160" t="s">
        <v>432</v>
      </c>
      <c r="G164" s="161" t="s">
        <v>433</v>
      </c>
      <c r="H164" s="162">
        <v>20</v>
      </c>
      <c r="I164" s="163"/>
      <c r="J164" s="164">
        <f>ROUND(I164*H164,2)</f>
        <v>0</v>
      </c>
      <c r="K164" s="160" t="s">
        <v>116</v>
      </c>
      <c r="L164" s="36"/>
      <c r="M164" s="165" t="s">
        <v>3</v>
      </c>
      <c r="N164" s="166" t="s">
        <v>44</v>
      </c>
      <c r="O164" s="69"/>
      <c r="P164" s="167">
        <f>O164*H164</f>
        <v>0</v>
      </c>
      <c r="Q164" s="167">
        <v>0</v>
      </c>
      <c r="R164" s="167">
        <f>Q164*H164</f>
        <v>0</v>
      </c>
      <c r="S164" s="167">
        <v>0</v>
      </c>
      <c r="T164" s="16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69" t="s">
        <v>434</v>
      </c>
      <c r="AT164" s="169" t="s">
        <v>112</v>
      </c>
      <c r="AU164" s="169" t="s">
        <v>81</v>
      </c>
      <c r="AY164" s="16" t="s">
        <v>109</v>
      </c>
      <c r="BE164" s="170">
        <f>IF(N164="základní",J164,0)</f>
        <v>0</v>
      </c>
      <c r="BF164" s="170">
        <f>IF(N164="snížená",J164,0)</f>
        <v>0</v>
      </c>
      <c r="BG164" s="170">
        <f>IF(N164="zákl. přenesená",J164,0)</f>
        <v>0</v>
      </c>
      <c r="BH164" s="170">
        <f>IF(N164="sníž. přenesená",J164,0)</f>
        <v>0</v>
      </c>
      <c r="BI164" s="170">
        <f>IF(N164="nulová",J164,0)</f>
        <v>0</v>
      </c>
      <c r="BJ164" s="16" t="s">
        <v>81</v>
      </c>
      <c r="BK164" s="170">
        <f>ROUND(I164*H164,2)</f>
        <v>0</v>
      </c>
      <c r="BL164" s="16" t="s">
        <v>434</v>
      </c>
      <c r="BM164" s="169" t="s">
        <v>435</v>
      </c>
    </row>
    <row r="165" s="2" customFormat="1" ht="55.5" customHeight="1">
      <c r="A165" s="35"/>
      <c r="B165" s="157"/>
      <c r="C165" s="158" t="s">
        <v>436</v>
      </c>
      <c r="D165" s="158" t="s">
        <v>112</v>
      </c>
      <c r="E165" s="159" t="s">
        <v>437</v>
      </c>
      <c r="F165" s="160" t="s">
        <v>438</v>
      </c>
      <c r="G165" s="161" t="s">
        <v>433</v>
      </c>
      <c r="H165" s="162">
        <v>20</v>
      </c>
      <c r="I165" s="163"/>
      <c r="J165" s="164">
        <f>ROUND(I165*H165,2)</f>
        <v>0</v>
      </c>
      <c r="K165" s="160" t="s">
        <v>116</v>
      </c>
      <c r="L165" s="36"/>
      <c r="M165" s="165" t="s">
        <v>3</v>
      </c>
      <c r="N165" s="166" t="s">
        <v>44</v>
      </c>
      <c r="O165" s="69"/>
      <c r="P165" s="167">
        <f>O165*H165</f>
        <v>0</v>
      </c>
      <c r="Q165" s="167">
        <v>0</v>
      </c>
      <c r="R165" s="167">
        <f>Q165*H165</f>
        <v>0</v>
      </c>
      <c r="S165" s="167">
        <v>0</v>
      </c>
      <c r="T165" s="16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69" t="s">
        <v>434</v>
      </c>
      <c r="AT165" s="169" t="s">
        <v>112</v>
      </c>
      <c r="AU165" s="169" t="s">
        <v>81</v>
      </c>
      <c r="AY165" s="16" t="s">
        <v>109</v>
      </c>
      <c r="BE165" s="170">
        <f>IF(N165="základní",J165,0)</f>
        <v>0</v>
      </c>
      <c r="BF165" s="170">
        <f>IF(N165="snížená",J165,0)</f>
        <v>0</v>
      </c>
      <c r="BG165" s="170">
        <f>IF(N165="zákl. přenesená",J165,0)</f>
        <v>0</v>
      </c>
      <c r="BH165" s="170">
        <f>IF(N165="sníž. přenesená",J165,0)</f>
        <v>0</v>
      </c>
      <c r="BI165" s="170">
        <f>IF(N165="nulová",J165,0)</f>
        <v>0</v>
      </c>
      <c r="BJ165" s="16" t="s">
        <v>81</v>
      </c>
      <c r="BK165" s="170">
        <f>ROUND(I165*H165,2)</f>
        <v>0</v>
      </c>
      <c r="BL165" s="16" t="s">
        <v>434</v>
      </c>
      <c r="BM165" s="169" t="s">
        <v>439</v>
      </c>
    </row>
    <row r="166" s="2" customFormat="1" ht="55.5" customHeight="1">
      <c r="A166" s="35"/>
      <c r="B166" s="157"/>
      <c r="C166" s="158" t="s">
        <v>440</v>
      </c>
      <c r="D166" s="158" t="s">
        <v>112</v>
      </c>
      <c r="E166" s="159" t="s">
        <v>441</v>
      </c>
      <c r="F166" s="160" t="s">
        <v>442</v>
      </c>
      <c r="G166" s="161" t="s">
        <v>433</v>
      </c>
      <c r="H166" s="162">
        <v>20</v>
      </c>
      <c r="I166" s="163"/>
      <c r="J166" s="164">
        <f>ROUND(I166*H166,2)</f>
        <v>0</v>
      </c>
      <c r="K166" s="160" t="s">
        <v>116</v>
      </c>
      <c r="L166" s="36"/>
      <c r="M166" s="165" t="s">
        <v>3</v>
      </c>
      <c r="N166" s="166" t="s">
        <v>44</v>
      </c>
      <c r="O166" s="69"/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69" t="s">
        <v>434</v>
      </c>
      <c r="AT166" s="169" t="s">
        <v>112</v>
      </c>
      <c r="AU166" s="169" t="s">
        <v>81</v>
      </c>
      <c r="AY166" s="16" t="s">
        <v>109</v>
      </c>
      <c r="BE166" s="170">
        <f>IF(N166="základní",J166,0)</f>
        <v>0</v>
      </c>
      <c r="BF166" s="170">
        <f>IF(N166="snížená",J166,0)</f>
        <v>0</v>
      </c>
      <c r="BG166" s="170">
        <f>IF(N166="zákl. přenesená",J166,0)</f>
        <v>0</v>
      </c>
      <c r="BH166" s="170">
        <f>IF(N166="sníž. přenesená",J166,0)</f>
        <v>0</v>
      </c>
      <c r="BI166" s="170">
        <f>IF(N166="nulová",J166,0)</f>
        <v>0</v>
      </c>
      <c r="BJ166" s="16" t="s">
        <v>81</v>
      </c>
      <c r="BK166" s="170">
        <f>ROUND(I166*H166,2)</f>
        <v>0</v>
      </c>
      <c r="BL166" s="16" t="s">
        <v>434</v>
      </c>
      <c r="BM166" s="169" t="s">
        <v>443</v>
      </c>
    </row>
    <row r="167" s="2" customFormat="1" ht="55.5" customHeight="1">
      <c r="A167" s="35"/>
      <c r="B167" s="157"/>
      <c r="C167" s="158" t="s">
        <v>444</v>
      </c>
      <c r="D167" s="158" t="s">
        <v>112</v>
      </c>
      <c r="E167" s="159" t="s">
        <v>445</v>
      </c>
      <c r="F167" s="160" t="s">
        <v>446</v>
      </c>
      <c r="G167" s="161" t="s">
        <v>433</v>
      </c>
      <c r="H167" s="162">
        <v>20</v>
      </c>
      <c r="I167" s="163"/>
      <c r="J167" s="164">
        <f>ROUND(I167*H167,2)</f>
        <v>0</v>
      </c>
      <c r="K167" s="160" t="s">
        <v>116</v>
      </c>
      <c r="L167" s="36"/>
      <c r="M167" s="165" t="s">
        <v>3</v>
      </c>
      <c r="N167" s="166" t="s">
        <v>44</v>
      </c>
      <c r="O167" s="69"/>
      <c r="P167" s="167">
        <f>O167*H167</f>
        <v>0</v>
      </c>
      <c r="Q167" s="167">
        <v>0</v>
      </c>
      <c r="R167" s="167">
        <f>Q167*H167</f>
        <v>0</v>
      </c>
      <c r="S167" s="167">
        <v>0</v>
      </c>
      <c r="T167" s="16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69" t="s">
        <v>434</v>
      </c>
      <c r="AT167" s="169" t="s">
        <v>112</v>
      </c>
      <c r="AU167" s="169" t="s">
        <v>81</v>
      </c>
      <c r="AY167" s="16" t="s">
        <v>109</v>
      </c>
      <c r="BE167" s="170">
        <f>IF(N167="základní",J167,0)</f>
        <v>0</v>
      </c>
      <c r="BF167" s="170">
        <f>IF(N167="snížená",J167,0)</f>
        <v>0</v>
      </c>
      <c r="BG167" s="170">
        <f>IF(N167="zákl. přenesená",J167,0)</f>
        <v>0</v>
      </c>
      <c r="BH167" s="170">
        <f>IF(N167="sníž. přenesená",J167,0)</f>
        <v>0</v>
      </c>
      <c r="BI167" s="170">
        <f>IF(N167="nulová",J167,0)</f>
        <v>0</v>
      </c>
      <c r="BJ167" s="16" t="s">
        <v>81</v>
      </c>
      <c r="BK167" s="170">
        <f>ROUND(I167*H167,2)</f>
        <v>0</v>
      </c>
      <c r="BL167" s="16" t="s">
        <v>434</v>
      </c>
      <c r="BM167" s="169" t="s">
        <v>447</v>
      </c>
    </row>
    <row r="168" s="2" customFormat="1" ht="44.25" customHeight="1">
      <c r="A168" s="35"/>
      <c r="B168" s="157"/>
      <c r="C168" s="158" t="s">
        <v>448</v>
      </c>
      <c r="D168" s="158" t="s">
        <v>112</v>
      </c>
      <c r="E168" s="159" t="s">
        <v>449</v>
      </c>
      <c r="F168" s="160" t="s">
        <v>450</v>
      </c>
      <c r="G168" s="161" t="s">
        <v>181</v>
      </c>
      <c r="H168" s="162">
        <v>10</v>
      </c>
      <c r="I168" s="163"/>
      <c r="J168" s="164">
        <f>ROUND(I168*H168,2)</f>
        <v>0</v>
      </c>
      <c r="K168" s="160" t="s">
        <v>116</v>
      </c>
      <c r="L168" s="36"/>
      <c r="M168" s="165" t="s">
        <v>3</v>
      </c>
      <c r="N168" s="166" t="s">
        <v>44</v>
      </c>
      <c r="O168" s="69"/>
      <c r="P168" s="167">
        <f>O168*H168</f>
        <v>0</v>
      </c>
      <c r="Q168" s="167">
        <v>0</v>
      </c>
      <c r="R168" s="167">
        <f>Q168*H168</f>
        <v>0</v>
      </c>
      <c r="S168" s="167">
        <v>0</v>
      </c>
      <c r="T168" s="16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69" t="s">
        <v>434</v>
      </c>
      <c r="AT168" s="169" t="s">
        <v>112</v>
      </c>
      <c r="AU168" s="169" t="s">
        <v>81</v>
      </c>
      <c r="AY168" s="16" t="s">
        <v>109</v>
      </c>
      <c r="BE168" s="170">
        <f>IF(N168="základní",J168,0)</f>
        <v>0</v>
      </c>
      <c r="BF168" s="170">
        <f>IF(N168="snížená",J168,0)</f>
        <v>0</v>
      </c>
      <c r="BG168" s="170">
        <f>IF(N168="zákl. přenesená",J168,0)</f>
        <v>0</v>
      </c>
      <c r="BH168" s="170">
        <f>IF(N168="sníž. přenesená",J168,0)</f>
        <v>0</v>
      </c>
      <c r="BI168" s="170">
        <f>IF(N168="nulová",J168,0)</f>
        <v>0</v>
      </c>
      <c r="BJ168" s="16" t="s">
        <v>81</v>
      </c>
      <c r="BK168" s="170">
        <f>ROUND(I168*H168,2)</f>
        <v>0</v>
      </c>
      <c r="BL168" s="16" t="s">
        <v>434</v>
      </c>
      <c r="BM168" s="169" t="s">
        <v>451</v>
      </c>
    </row>
    <row r="169" s="2" customFormat="1" ht="49.05" customHeight="1">
      <c r="A169" s="35"/>
      <c r="B169" s="157"/>
      <c r="C169" s="158" t="s">
        <v>452</v>
      </c>
      <c r="D169" s="158" t="s">
        <v>112</v>
      </c>
      <c r="E169" s="159" t="s">
        <v>453</v>
      </c>
      <c r="F169" s="160" t="s">
        <v>454</v>
      </c>
      <c r="G169" s="161" t="s">
        <v>181</v>
      </c>
      <c r="H169" s="162">
        <v>100</v>
      </c>
      <c r="I169" s="163"/>
      <c r="J169" s="164">
        <f>ROUND(I169*H169,2)</f>
        <v>0</v>
      </c>
      <c r="K169" s="160" t="s">
        <v>116</v>
      </c>
      <c r="L169" s="36"/>
      <c r="M169" s="165" t="s">
        <v>3</v>
      </c>
      <c r="N169" s="166" t="s">
        <v>44</v>
      </c>
      <c r="O169" s="69"/>
      <c r="P169" s="167">
        <f>O169*H169</f>
        <v>0</v>
      </c>
      <c r="Q169" s="167">
        <v>0</v>
      </c>
      <c r="R169" s="167">
        <f>Q169*H169</f>
        <v>0</v>
      </c>
      <c r="S169" s="167">
        <v>0</v>
      </c>
      <c r="T169" s="16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69" t="s">
        <v>434</v>
      </c>
      <c r="AT169" s="169" t="s">
        <v>112</v>
      </c>
      <c r="AU169" s="169" t="s">
        <v>81</v>
      </c>
      <c r="AY169" s="16" t="s">
        <v>109</v>
      </c>
      <c r="BE169" s="170">
        <f>IF(N169="základní",J169,0)</f>
        <v>0</v>
      </c>
      <c r="BF169" s="170">
        <f>IF(N169="snížená",J169,0)</f>
        <v>0</v>
      </c>
      <c r="BG169" s="170">
        <f>IF(N169="zákl. přenesená",J169,0)</f>
        <v>0</v>
      </c>
      <c r="BH169" s="170">
        <f>IF(N169="sníž. přenesená",J169,0)</f>
        <v>0</v>
      </c>
      <c r="BI169" s="170">
        <f>IF(N169="nulová",J169,0)</f>
        <v>0</v>
      </c>
      <c r="BJ169" s="16" t="s">
        <v>81</v>
      </c>
      <c r="BK169" s="170">
        <f>ROUND(I169*H169,2)</f>
        <v>0</v>
      </c>
      <c r="BL169" s="16" t="s">
        <v>434</v>
      </c>
      <c r="BM169" s="169" t="s">
        <v>455</v>
      </c>
    </row>
    <row r="170" s="2" customFormat="1" ht="44.25" customHeight="1">
      <c r="A170" s="35"/>
      <c r="B170" s="157"/>
      <c r="C170" s="158" t="s">
        <v>456</v>
      </c>
      <c r="D170" s="158" t="s">
        <v>112</v>
      </c>
      <c r="E170" s="159" t="s">
        <v>457</v>
      </c>
      <c r="F170" s="160" t="s">
        <v>458</v>
      </c>
      <c r="G170" s="161" t="s">
        <v>181</v>
      </c>
      <c r="H170" s="162">
        <v>10</v>
      </c>
      <c r="I170" s="163"/>
      <c r="J170" s="164">
        <f>ROUND(I170*H170,2)</f>
        <v>0</v>
      </c>
      <c r="K170" s="160" t="s">
        <v>116</v>
      </c>
      <c r="L170" s="36"/>
      <c r="M170" s="165" t="s">
        <v>3</v>
      </c>
      <c r="N170" s="166" t="s">
        <v>44</v>
      </c>
      <c r="O170" s="69"/>
      <c r="P170" s="167">
        <f>O170*H170</f>
        <v>0</v>
      </c>
      <c r="Q170" s="167">
        <v>0</v>
      </c>
      <c r="R170" s="167">
        <f>Q170*H170</f>
        <v>0</v>
      </c>
      <c r="S170" s="167">
        <v>0</v>
      </c>
      <c r="T170" s="16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69" t="s">
        <v>434</v>
      </c>
      <c r="AT170" s="169" t="s">
        <v>112</v>
      </c>
      <c r="AU170" s="169" t="s">
        <v>81</v>
      </c>
      <c r="AY170" s="16" t="s">
        <v>109</v>
      </c>
      <c r="BE170" s="170">
        <f>IF(N170="základní",J170,0)</f>
        <v>0</v>
      </c>
      <c r="BF170" s="170">
        <f>IF(N170="snížená",J170,0)</f>
        <v>0</v>
      </c>
      <c r="BG170" s="170">
        <f>IF(N170="zákl. přenesená",J170,0)</f>
        <v>0</v>
      </c>
      <c r="BH170" s="170">
        <f>IF(N170="sníž. přenesená",J170,0)</f>
        <v>0</v>
      </c>
      <c r="BI170" s="170">
        <f>IF(N170="nulová",J170,0)</f>
        <v>0</v>
      </c>
      <c r="BJ170" s="16" t="s">
        <v>81</v>
      </c>
      <c r="BK170" s="170">
        <f>ROUND(I170*H170,2)</f>
        <v>0</v>
      </c>
      <c r="BL170" s="16" t="s">
        <v>434</v>
      </c>
      <c r="BM170" s="169" t="s">
        <v>459</v>
      </c>
    </row>
    <row r="171" s="2" customFormat="1" ht="49.05" customHeight="1">
      <c r="A171" s="35"/>
      <c r="B171" s="157"/>
      <c r="C171" s="158" t="s">
        <v>460</v>
      </c>
      <c r="D171" s="158" t="s">
        <v>112</v>
      </c>
      <c r="E171" s="159" t="s">
        <v>461</v>
      </c>
      <c r="F171" s="160" t="s">
        <v>462</v>
      </c>
      <c r="G171" s="161" t="s">
        <v>181</v>
      </c>
      <c r="H171" s="162">
        <v>100</v>
      </c>
      <c r="I171" s="163"/>
      <c r="J171" s="164">
        <f>ROUND(I171*H171,2)</f>
        <v>0</v>
      </c>
      <c r="K171" s="160" t="s">
        <v>116</v>
      </c>
      <c r="L171" s="36"/>
      <c r="M171" s="165" t="s">
        <v>3</v>
      </c>
      <c r="N171" s="166" t="s">
        <v>44</v>
      </c>
      <c r="O171" s="69"/>
      <c r="P171" s="167">
        <f>O171*H171</f>
        <v>0</v>
      </c>
      <c r="Q171" s="167">
        <v>0</v>
      </c>
      <c r="R171" s="167">
        <f>Q171*H171</f>
        <v>0</v>
      </c>
      <c r="S171" s="167">
        <v>0</v>
      </c>
      <c r="T171" s="16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69" t="s">
        <v>434</v>
      </c>
      <c r="AT171" s="169" t="s">
        <v>112</v>
      </c>
      <c r="AU171" s="169" t="s">
        <v>81</v>
      </c>
      <c r="AY171" s="16" t="s">
        <v>109</v>
      </c>
      <c r="BE171" s="170">
        <f>IF(N171="základní",J171,0)</f>
        <v>0</v>
      </c>
      <c r="BF171" s="170">
        <f>IF(N171="snížená",J171,0)</f>
        <v>0</v>
      </c>
      <c r="BG171" s="170">
        <f>IF(N171="zákl. přenesená",J171,0)</f>
        <v>0</v>
      </c>
      <c r="BH171" s="170">
        <f>IF(N171="sníž. přenesená",J171,0)</f>
        <v>0</v>
      </c>
      <c r="BI171" s="170">
        <f>IF(N171="nulová",J171,0)</f>
        <v>0</v>
      </c>
      <c r="BJ171" s="16" t="s">
        <v>81</v>
      </c>
      <c r="BK171" s="170">
        <f>ROUND(I171*H171,2)</f>
        <v>0</v>
      </c>
      <c r="BL171" s="16" t="s">
        <v>434</v>
      </c>
      <c r="BM171" s="169" t="s">
        <v>463</v>
      </c>
    </row>
    <row r="172" s="2" customFormat="1" ht="49.05" customHeight="1">
      <c r="A172" s="35"/>
      <c r="B172" s="157"/>
      <c r="C172" s="158" t="s">
        <v>464</v>
      </c>
      <c r="D172" s="158" t="s">
        <v>112</v>
      </c>
      <c r="E172" s="159" t="s">
        <v>465</v>
      </c>
      <c r="F172" s="160" t="s">
        <v>466</v>
      </c>
      <c r="G172" s="161" t="s">
        <v>433</v>
      </c>
      <c r="H172" s="162">
        <v>100</v>
      </c>
      <c r="I172" s="163"/>
      <c r="J172" s="164">
        <f>ROUND(I172*H172,2)</f>
        <v>0</v>
      </c>
      <c r="K172" s="160" t="s">
        <v>116</v>
      </c>
      <c r="L172" s="36"/>
      <c r="M172" s="181" t="s">
        <v>3</v>
      </c>
      <c r="N172" s="182" t="s">
        <v>44</v>
      </c>
      <c r="O172" s="183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69" t="s">
        <v>434</v>
      </c>
      <c r="AT172" s="169" t="s">
        <v>112</v>
      </c>
      <c r="AU172" s="169" t="s">
        <v>81</v>
      </c>
      <c r="AY172" s="16" t="s">
        <v>109</v>
      </c>
      <c r="BE172" s="170">
        <f>IF(N172="základní",J172,0)</f>
        <v>0</v>
      </c>
      <c r="BF172" s="170">
        <f>IF(N172="snížená",J172,0)</f>
        <v>0</v>
      </c>
      <c r="BG172" s="170">
        <f>IF(N172="zákl. přenesená",J172,0)</f>
        <v>0</v>
      </c>
      <c r="BH172" s="170">
        <f>IF(N172="sníž. přenesená",J172,0)</f>
        <v>0</v>
      </c>
      <c r="BI172" s="170">
        <f>IF(N172="nulová",J172,0)</f>
        <v>0</v>
      </c>
      <c r="BJ172" s="16" t="s">
        <v>81</v>
      </c>
      <c r="BK172" s="170">
        <f>ROUND(I172*H172,2)</f>
        <v>0</v>
      </c>
      <c r="BL172" s="16" t="s">
        <v>434</v>
      </c>
      <c r="BM172" s="169" t="s">
        <v>467</v>
      </c>
    </row>
    <row r="173" s="2" customFormat="1" ht="6.96" customHeight="1">
      <c r="A173" s="35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36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autoFilter ref="C81:K17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186" customWidth="1"/>
    <col min="2" max="2" width="1.667969" style="186" customWidth="1"/>
    <col min="3" max="4" width="5" style="186" customWidth="1"/>
    <col min="5" max="5" width="11.66016" style="186" customWidth="1"/>
    <col min="6" max="6" width="9.160156" style="186" customWidth="1"/>
    <col min="7" max="7" width="5" style="186" customWidth="1"/>
    <col min="8" max="8" width="77.83203" style="186" customWidth="1"/>
    <col min="9" max="10" width="20" style="186" customWidth="1"/>
    <col min="11" max="11" width="1.667969" style="186" customWidth="1"/>
  </cols>
  <sheetData>
    <row r="1" s="1" customFormat="1" ht="37.5" customHeight="1"/>
    <row r="2" s="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="13" customFormat="1" ht="45" customHeight="1">
      <c r="B3" s="190"/>
      <c r="C3" s="191" t="s">
        <v>468</v>
      </c>
      <c r="D3" s="191"/>
      <c r="E3" s="191"/>
      <c r="F3" s="191"/>
      <c r="G3" s="191"/>
      <c r="H3" s="191"/>
      <c r="I3" s="191"/>
      <c r="J3" s="191"/>
      <c r="K3" s="192"/>
    </row>
    <row r="4" s="1" customFormat="1" ht="25.5" customHeight="1">
      <c r="B4" s="193"/>
      <c r="C4" s="194" t="s">
        <v>469</v>
      </c>
      <c r="D4" s="194"/>
      <c r="E4" s="194"/>
      <c r="F4" s="194"/>
      <c r="G4" s="194"/>
      <c r="H4" s="194"/>
      <c r="I4" s="194"/>
      <c r="J4" s="194"/>
      <c r="K4" s="195"/>
    </row>
    <row r="5" s="1" customFormat="1" ht="5.25" customHeight="1">
      <c r="B5" s="193"/>
      <c r="C5" s="196"/>
      <c r="D5" s="196"/>
      <c r="E5" s="196"/>
      <c r="F5" s="196"/>
      <c r="G5" s="196"/>
      <c r="H5" s="196"/>
      <c r="I5" s="196"/>
      <c r="J5" s="196"/>
      <c r="K5" s="195"/>
    </row>
    <row r="6" s="1" customFormat="1" ht="15" customHeight="1">
      <c r="B6" s="193"/>
      <c r="C6" s="197" t="s">
        <v>470</v>
      </c>
      <c r="D6" s="197"/>
      <c r="E6" s="197"/>
      <c r="F6" s="197"/>
      <c r="G6" s="197"/>
      <c r="H6" s="197"/>
      <c r="I6" s="197"/>
      <c r="J6" s="197"/>
      <c r="K6" s="195"/>
    </row>
    <row r="7" s="1" customFormat="1" ht="15" customHeight="1">
      <c r="B7" s="198"/>
      <c r="C7" s="197" t="s">
        <v>471</v>
      </c>
      <c r="D7" s="197"/>
      <c r="E7" s="197"/>
      <c r="F7" s="197"/>
      <c r="G7" s="197"/>
      <c r="H7" s="197"/>
      <c r="I7" s="197"/>
      <c r="J7" s="197"/>
      <c r="K7" s="195"/>
    </row>
    <row r="8" s="1" customFormat="1" ht="12.75" customHeight="1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="1" customFormat="1" ht="15" customHeight="1">
      <c r="B9" s="198"/>
      <c r="C9" s="197" t="s">
        <v>472</v>
      </c>
      <c r="D9" s="197"/>
      <c r="E9" s="197"/>
      <c r="F9" s="197"/>
      <c r="G9" s="197"/>
      <c r="H9" s="197"/>
      <c r="I9" s="197"/>
      <c r="J9" s="197"/>
      <c r="K9" s="195"/>
    </row>
    <row r="10" s="1" customFormat="1" ht="15" customHeight="1">
      <c r="B10" s="198"/>
      <c r="C10" s="197"/>
      <c r="D10" s="197" t="s">
        <v>473</v>
      </c>
      <c r="E10" s="197"/>
      <c r="F10" s="197"/>
      <c r="G10" s="197"/>
      <c r="H10" s="197"/>
      <c r="I10" s="197"/>
      <c r="J10" s="197"/>
      <c r="K10" s="195"/>
    </row>
    <row r="11" s="1" customFormat="1" ht="15" customHeight="1">
      <c r="B11" s="198"/>
      <c r="C11" s="199"/>
      <c r="D11" s="197" t="s">
        <v>474</v>
      </c>
      <c r="E11" s="197"/>
      <c r="F11" s="197"/>
      <c r="G11" s="197"/>
      <c r="H11" s="197"/>
      <c r="I11" s="197"/>
      <c r="J11" s="197"/>
      <c r="K11" s="195"/>
    </row>
    <row r="12" s="1" customFormat="1" ht="15" customHeight="1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="1" customFormat="1" ht="15" customHeight="1">
      <c r="B13" s="198"/>
      <c r="C13" s="199"/>
      <c r="D13" s="200" t="s">
        <v>475</v>
      </c>
      <c r="E13" s="197"/>
      <c r="F13" s="197"/>
      <c r="G13" s="197"/>
      <c r="H13" s="197"/>
      <c r="I13" s="197"/>
      <c r="J13" s="197"/>
      <c r="K13" s="195"/>
    </row>
    <row r="14" s="1" customFormat="1" ht="12.75" customHeight="1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="1" customFormat="1" ht="15" customHeight="1">
      <c r="B15" s="198"/>
      <c r="C15" s="199"/>
      <c r="D15" s="197" t="s">
        <v>476</v>
      </c>
      <c r="E15" s="197"/>
      <c r="F15" s="197"/>
      <c r="G15" s="197"/>
      <c r="H15" s="197"/>
      <c r="I15" s="197"/>
      <c r="J15" s="197"/>
      <c r="K15" s="195"/>
    </row>
    <row r="16" s="1" customFormat="1" ht="15" customHeight="1">
      <c r="B16" s="198"/>
      <c r="C16" s="199"/>
      <c r="D16" s="197" t="s">
        <v>477</v>
      </c>
      <c r="E16" s="197"/>
      <c r="F16" s="197"/>
      <c r="G16" s="197"/>
      <c r="H16" s="197"/>
      <c r="I16" s="197"/>
      <c r="J16" s="197"/>
      <c r="K16" s="195"/>
    </row>
    <row r="17" s="1" customFormat="1" ht="15" customHeight="1">
      <c r="B17" s="198"/>
      <c r="C17" s="199"/>
      <c r="D17" s="197" t="s">
        <v>478</v>
      </c>
      <c r="E17" s="197"/>
      <c r="F17" s="197"/>
      <c r="G17" s="197"/>
      <c r="H17" s="197"/>
      <c r="I17" s="197"/>
      <c r="J17" s="197"/>
      <c r="K17" s="195"/>
    </row>
    <row r="18" s="1" customFormat="1" ht="15" customHeight="1">
      <c r="B18" s="198"/>
      <c r="C18" s="199"/>
      <c r="D18" s="199"/>
      <c r="E18" s="201" t="s">
        <v>80</v>
      </c>
      <c r="F18" s="197" t="s">
        <v>479</v>
      </c>
      <c r="G18" s="197"/>
      <c r="H18" s="197"/>
      <c r="I18" s="197"/>
      <c r="J18" s="197"/>
      <c r="K18" s="195"/>
    </row>
    <row r="19" s="1" customFormat="1" ht="15" customHeight="1">
      <c r="B19" s="198"/>
      <c r="C19" s="199"/>
      <c r="D19" s="199"/>
      <c r="E19" s="201" t="s">
        <v>480</v>
      </c>
      <c r="F19" s="197" t="s">
        <v>481</v>
      </c>
      <c r="G19" s="197"/>
      <c r="H19" s="197"/>
      <c r="I19" s="197"/>
      <c r="J19" s="197"/>
      <c r="K19" s="195"/>
    </row>
    <row r="20" s="1" customFormat="1" ht="15" customHeight="1">
      <c r="B20" s="198"/>
      <c r="C20" s="199"/>
      <c r="D20" s="199"/>
      <c r="E20" s="201" t="s">
        <v>482</v>
      </c>
      <c r="F20" s="197" t="s">
        <v>483</v>
      </c>
      <c r="G20" s="197"/>
      <c r="H20" s="197"/>
      <c r="I20" s="197"/>
      <c r="J20" s="197"/>
      <c r="K20" s="195"/>
    </row>
    <row r="21" s="1" customFormat="1" ht="15" customHeight="1">
      <c r="B21" s="198"/>
      <c r="C21" s="199"/>
      <c r="D21" s="199"/>
      <c r="E21" s="201" t="s">
        <v>484</v>
      </c>
      <c r="F21" s="197" t="s">
        <v>485</v>
      </c>
      <c r="G21" s="197"/>
      <c r="H21" s="197"/>
      <c r="I21" s="197"/>
      <c r="J21" s="197"/>
      <c r="K21" s="195"/>
    </row>
    <row r="22" s="1" customFormat="1" ht="15" customHeight="1">
      <c r="B22" s="198"/>
      <c r="C22" s="199"/>
      <c r="D22" s="199"/>
      <c r="E22" s="201" t="s">
        <v>428</v>
      </c>
      <c r="F22" s="197" t="s">
        <v>429</v>
      </c>
      <c r="G22" s="197"/>
      <c r="H22" s="197"/>
      <c r="I22" s="197"/>
      <c r="J22" s="197"/>
      <c r="K22" s="195"/>
    </row>
    <row r="23" s="1" customFormat="1" ht="15" customHeight="1">
      <c r="B23" s="198"/>
      <c r="C23" s="199"/>
      <c r="D23" s="199"/>
      <c r="E23" s="201" t="s">
        <v>486</v>
      </c>
      <c r="F23" s="197" t="s">
        <v>487</v>
      </c>
      <c r="G23" s="197"/>
      <c r="H23" s="197"/>
      <c r="I23" s="197"/>
      <c r="J23" s="197"/>
      <c r="K23" s="195"/>
    </row>
    <row r="24" s="1" customFormat="1" ht="12.75" customHeight="1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="1" customFormat="1" ht="15" customHeight="1">
      <c r="B25" s="198"/>
      <c r="C25" s="197" t="s">
        <v>488</v>
      </c>
      <c r="D25" s="197"/>
      <c r="E25" s="197"/>
      <c r="F25" s="197"/>
      <c r="G25" s="197"/>
      <c r="H25" s="197"/>
      <c r="I25" s="197"/>
      <c r="J25" s="197"/>
      <c r="K25" s="195"/>
    </row>
    <row r="26" s="1" customFormat="1" ht="15" customHeight="1">
      <c r="B26" s="198"/>
      <c r="C26" s="197" t="s">
        <v>489</v>
      </c>
      <c r="D26" s="197"/>
      <c r="E26" s="197"/>
      <c r="F26" s="197"/>
      <c r="G26" s="197"/>
      <c r="H26" s="197"/>
      <c r="I26" s="197"/>
      <c r="J26" s="197"/>
      <c r="K26" s="195"/>
    </row>
    <row r="27" s="1" customFormat="1" ht="15" customHeight="1">
      <c r="B27" s="198"/>
      <c r="C27" s="197"/>
      <c r="D27" s="197" t="s">
        <v>490</v>
      </c>
      <c r="E27" s="197"/>
      <c r="F27" s="197"/>
      <c r="G27" s="197"/>
      <c r="H27" s="197"/>
      <c r="I27" s="197"/>
      <c r="J27" s="197"/>
      <c r="K27" s="195"/>
    </row>
    <row r="28" s="1" customFormat="1" ht="15" customHeight="1">
      <c r="B28" s="198"/>
      <c r="C28" s="199"/>
      <c r="D28" s="197" t="s">
        <v>491</v>
      </c>
      <c r="E28" s="197"/>
      <c r="F28" s="197"/>
      <c r="G28" s="197"/>
      <c r="H28" s="197"/>
      <c r="I28" s="197"/>
      <c r="J28" s="197"/>
      <c r="K28" s="195"/>
    </row>
    <row r="29" s="1" customFormat="1" ht="12.75" customHeight="1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="1" customFormat="1" ht="15" customHeight="1">
      <c r="B30" s="198"/>
      <c r="C30" s="199"/>
      <c r="D30" s="197" t="s">
        <v>492</v>
      </c>
      <c r="E30" s="197"/>
      <c r="F30" s="197"/>
      <c r="G30" s="197"/>
      <c r="H30" s="197"/>
      <c r="I30" s="197"/>
      <c r="J30" s="197"/>
      <c r="K30" s="195"/>
    </row>
    <row r="31" s="1" customFormat="1" ht="15" customHeight="1">
      <c r="B31" s="198"/>
      <c r="C31" s="199"/>
      <c r="D31" s="197" t="s">
        <v>493</v>
      </c>
      <c r="E31" s="197"/>
      <c r="F31" s="197"/>
      <c r="G31" s="197"/>
      <c r="H31" s="197"/>
      <c r="I31" s="197"/>
      <c r="J31" s="197"/>
      <c r="K31" s="195"/>
    </row>
    <row r="32" s="1" customFormat="1" ht="12.75" customHeight="1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="1" customFormat="1" ht="15" customHeight="1">
      <c r="B33" s="198"/>
      <c r="C33" s="199"/>
      <c r="D33" s="197" t="s">
        <v>494</v>
      </c>
      <c r="E33" s="197"/>
      <c r="F33" s="197"/>
      <c r="G33" s="197"/>
      <c r="H33" s="197"/>
      <c r="I33" s="197"/>
      <c r="J33" s="197"/>
      <c r="K33" s="195"/>
    </row>
    <row r="34" s="1" customFormat="1" ht="15" customHeight="1">
      <c r="B34" s="198"/>
      <c r="C34" s="199"/>
      <c r="D34" s="197" t="s">
        <v>495</v>
      </c>
      <c r="E34" s="197"/>
      <c r="F34" s="197"/>
      <c r="G34" s="197"/>
      <c r="H34" s="197"/>
      <c r="I34" s="197"/>
      <c r="J34" s="197"/>
      <c r="K34" s="195"/>
    </row>
    <row r="35" s="1" customFormat="1" ht="15" customHeight="1">
      <c r="B35" s="198"/>
      <c r="C35" s="199"/>
      <c r="D35" s="197" t="s">
        <v>496</v>
      </c>
      <c r="E35" s="197"/>
      <c r="F35" s="197"/>
      <c r="G35" s="197"/>
      <c r="H35" s="197"/>
      <c r="I35" s="197"/>
      <c r="J35" s="197"/>
      <c r="K35" s="195"/>
    </row>
    <row r="36" s="1" customFormat="1" ht="15" customHeight="1">
      <c r="B36" s="198"/>
      <c r="C36" s="199"/>
      <c r="D36" s="197"/>
      <c r="E36" s="200" t="s">
        <v>95</v>
      </c>
      <c r="F36" s="197"/>
      <c r="G36" s="197" t="s">
        <v>497</v>
      </c>
      <c r="H36" s="197"/>
      <c r="I36" s="197"/>
      <c r="J36" s="197"/>
      <c r="K36" s="195"/>
    </row>
    <row r="37" s="1" customFormat="1" ht="30.75" customHeight="1">
      <c r="B37" s="198"/>
      <c r="C37" s="199"/>
      <c r="D37" s="197"/>
      <c r="E37" s="200" t="s">
        <v>498</v>
      </c>
      <c r="F37" s="197"/>
      <c r="G37" s="197" t="s">
        <v>499</v>
      </c>
      <c r="H37" s="197"/>
      <c r="I37" s="197"/>
      <c r="J37" s="197"/>
      <c r="K37" s="195"/>
    </row>
    <row r="38" s="1" customFormat="1" ht="15" customHeight="1">
      <c r="B38" s="198"/>
      <c r="C38" s="199"/>
      <c r="D38" s="197"/>
      <c r="E38" s="200" t="s">
        <v>54</v>
      </c>
      <c r="F38" s="197"/>
      <c r="G38" s="197" t="s">
        <v>500</v>
      </c>
      <c r="H38" s="197"/>
      <c r="I38" s="197"/>
      <c r="J38" s="197"/>
      <c r="K38" s="195"/>
    </row>
    <row r="39" s="1" customFormat="1" ht="15" customHeight="1">
      <c r="B39" s="198"/>
      <c r="C39" s="199"/>
      <c r="D39" s="197"/>
      <c r="E39" s="200" t="s">
        <v>55</v>
      </c>
      <c r="F39" s="197"/>
      <c r="G39" s="197" t="s">
        <v>501</v>
      </c>
      <c r="H39" s="197"/>
      <c r="I39" s="197"/>
      <c r="J39" s="197"/>
      <c r="K39" s="195"/>
    </row>
    <row r="40" s="1" customFormat="1" ht="15" customHeight="1">
      <c r="B40" s="198"/>
      <c r="C40" s="199"/>
      <c r="D40" s="197"/>
      <c r="E40" s="200" t="s">
        <v>96</v>
      </c>
      <c r="F40" s="197"/>
      <c r="G40" s="197" t="s">
        <v>502</v>
      </c>
      <c r="H40" s="197"/>
      <c r="I40" s="197"/>
      <c r="J40" s="197"/>
      <c r="K40" s="195"/>
    </row>
    <row r="41" s="1" customFormat="1" ht="15" customHeight="1">
      <c r="B41" s="198"/>
      <c r="C41" s="199"/>
      <c r="D41" s="197"/>
      <c r="E41" s="200" t="s">
        <v>97</v>
      </c>
      <c r="F41" s="197"/>
      <c r="G41" s="197" t="s">
        <v>503</v>
      </c>
      <c r="H41" s="197"/>
      <c r="I41" s="197"/>
      <c r="J41" s="197"/>
      <c r="K41" s="195"/>
    </row>
    <row r="42" s="1" customFormat="1" ht="15" customHeight="1">
      <c r="B42" s="198"/>
      <c r="C42" s="199"/>
      <c r="D42" s="197"/>
      <c r="E42" s="200" t="s">
        <v>504</v>
      </c>
      <c r="F42" s="197"/>
      <c r="G42" s="197" t="s">
        <v>505</v>
      </c>
      <c r="H42" s="197"/>
      <c r="I42" s="197"/>
      <c r="J42" s="197"/>
      <c r="K42" s="195"/>
    </row>
    <row r="43" s="1" customFormat="1" ht="15" customHeight="1">
      <c r="B43" s="198"/>
      <c r="C43" s="199"/>
      <c r="D43" s="197"/>
      <c r="E43" s="200"/>
      <c r="F43" s="197"/>
      <c r="G43" s="197" t="s">
        <v>506</v>
      </c>
      <c r="H43" s="197"/>
      <c r="I43" s="197"/>
      <c r="J43" s="197"/>
      <c r="K43" s="195"/>
    </row>
    <row r="44" s="1" customFormat="1" ht="15" customHeight="1">
      <c r="B44" s="198"/>
      <c r="C44" s="199"/>
      <c r="D44" s="197"/>
      <c r="E44" s="200" t="s">
        <v>507</v>
      </c>
      <c r="F44" s="197"/>
      <c r="G44" s="197" t="s">
        <v>508</v>
      </c>
      <c r="H44" s="197"/>
      <c r="I44" s="197"/>
      <c r="J44" s="197"/>
      <c r="K44" s="195"/>
    </row>
    <row r="45" s="1" customFormat="1" ht="15" customHeight="1">
      <c r="B45" s="198"/>
      <c r="C45" s="199"/>
      <c r="D45" s="197"/>
      <c r="E45" s="200" t="s">
        <v>99</v>
      </c>
      <c r="F45" s="197"/>
      <c r="G45" s="197" t="s">
        <v>509</v>
      </c>
      <c r="H45" s="197"/>
      <c r="I45" s="197"/>
      <c r="J45" s="197"/>
      <c r="K45" s="195"/>
    </row>
    <row r="46" s="1" customFormat="1" ht="12.75" customHeight="1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="1" customFormat="1" ht="15" customHeight="1">
      <c r="B47" s="198"/>
      <c r="C47" s="199"/>
      <c r="D47" s="197" t="s">
        <v>510</v>
      </c>
      <c r="E47" s="197"/>
      <c r="F47" s="197"/>
      <c r="G47" s="197"/>
      <c r="H47" s="197"/>
      <c r="I47" s="197"/>
      <c r="J47" s="197"/>
      <c r="K47" s="195"/>
    </row>
    <row r="48" s="1" customFormat="1" ht="15" customHeight="1">
      <c r="B48" s="198"/>
      <c r="C48" s="199"/>
      <c r="D48" s="199"/>
      <c r="E48" s="197" t="s">
        <v>511</v>
      </c>
      <c r="F48" s="197"/>
      <c r="G48" s="197"/>
      <c r="H48" s="197"/>
      <c r="I48" s="197"/>
      <c r="J48" s="197"/>
      <c r="K48" s="195"/>
    </row>
    <row r="49" s="1" customFormat="1" ht="15" customHeight="1">
      <c r="B49" s="198"/>
      <c r="C49" s="199"/>
      <c r="D49" s="199"/>
      <c r="E49" s="197" t="s">
        <v>512</v>
      </c>
      <c r="F49" s="197"/>
      <c r="G49" s="197"/>
      <c r="H49" s="197"/>
      <c r="I49" s="197"/>
      <c r="J49" s="197"/>
      <c r="K49" s="195"/>
    </row>
    <row r="50" s="1" customFormat="1" ht="15" customHeight="1">
      <c r="B50" s="198"/>
      <c r="C50" s="199"/>
      <c r="D50" s="199"/>
      <c r="E50" s="197" t="s">
        <v>513</v>
      </c>
      <c r="F50" s="197"/>
      <c r="G50" s="197"/>
      <c r="H50" s="197"/>
      <c r="I50" s="197"/>
      <c r="J50" s="197"/>
      <c r="K50" s="195"/>
    </row>
    <row r="51" s="1" customFormat="1" ht="15" customHeight="1">
      <c r="B51" s="198"/>
      <c r="C51" s="199"/>
      <c r="D51" s="197" t="s">
        <v>514</v>
      </c>
      <c r="E51" s="197"/>
      <c r="F51" s="197"/>
      <c r="G51" s="197"/>
      <c r="H51" s="197"/>
      <c r="I51" s="197"/>
      <c r="J51" s="197"/>
      <c r="K51" s="195"/>
    </row>
    <row r="52" s="1" customFormat="1" ht="25.5" customHeight="1">
      <c r="B52" s="193"/>
      <c r="C52" s="194" t="s">
        <v>515</v>
      </c>
      <c r="D52" s="194"/>
      <c r="E52" s="194"/>
      <c r="F52" s="194"/>
      <c r="G52" s="194"/>
      <c r="H52" s="194"/>
      <c r="I52" s="194"/>
      <c r="J52" s="194"/>
      <c r="K52" s="195"/>
    </row>
    <row r="53" s="1" customFormat="1" ht="5.25" customHeight="1">
      <c r="B53" s="193"/>
      <c r="C53" s="196"/>
      <c r="D53" s="196"/>
      <c r="E53" s="196"/>
      <c r="F53" s="196"/>
      <c r="G53" s="196"/>
      <c r="H53" s="196"/>
      <c r="I53" s="196"/>
      <c r="J53" s="196"/>
      <c r="K53" s="195"/>
    </row>
    <row r="54" s="1" customFormat="1" ht="15" customHeight="1">
      <c r="B54" s="193"/>
      <c r="C54" s="197" t="s">
        <v>516</v>
      </c>
      <c r="D54" s="197"/>
      <c r="E54" s="197"/>
      <c r="F54" s="197"/>
      <c r="G54" s="197"/>
      <c r="H54" s="197"/>
      <c r="I54" s="197"/>
      <c r="J54" s="197"/>
      <c r="K54" s="195"/>
    </row>
    <row r="55" s="1" customFormat="1" ht="15" customHeight="1">
      <c r="B55" s="193"/>
      <c r="C55" s="197" t="s">
        <v>517</v>
      </c>
      <c r="D55" s="197"/>
      <c r="E55" s="197"/>
      <c r="F55" s="197"/>
      <c r="G55" s="197"/>
      <c r="H55" s="197"/>
      <c r="I55" s="197"/>
      <c r="J55" s="197"/>
      <c r="K55" s="195"/>
    </row>
    <row r="56" s="1" customFormat="1" ht="12.75" customHeight="1">
      <c r="B56" s="193"/>
      <c r="C56" s="197"/>
      <c r="D56" s="197"/>
      <c r="E56" s="197"/>
      <c r="F56" s="197"/>
      <c r="G56" s="197"/>
      <c r="H56" s="197"/>
      <c r="I56" s="197"/>
      <c r="J56" s="197"/>
      <c r="K56" s="195"/>
    </row>
    <row r="57" s="1" customFormat="1" ht="15" customHeight="1">
      <c r="B57" s="193"/>
      <c r="C57" s="197" t="s">
        <v>518</v>
      </c>
      <c r="D57" s="197"/>
      <c r="E57" s="197"/>
      <c r="F57" s="197"/>
      <c r="G57" s="197"/>
      <c r="H57" s="197"/>
      <c r="I57" s="197"/>
      <c r="J57" s="197"/>
      <c r="K57" s="195"/>
    </row>
    <row r="58" s="1" customFormat="1" ht="15" customHeight="1">
      <c r="B58" s="193"/>
      <c r="C58" s="199"/>
      <c r="D58" s="197" t="s">
        <v>519</v>
      </c>
      <c r="E58" s="197"/>
      <c r="F58" s="197"/>
      <c r="G58" s="197"/>
      <c r="H58" s="197"/>
      <c r="I58" s="197"/>
      <c r="J58" s="197"/>
      <c r="K58" s="195"/>
    </row>
    <row r="59" s="1" customFormat="1" ht="15" customHeight="1">
      <c r="B59" s="193"/>
      <c r="C59" s="199"/>
      <c r="D59" s="197" t="s">
        <v>520</v>
      </c>
      <c r="E59" s="197"/>
      <c r="F59" s="197"/>
      <c r="G59" s="197"/>
      <c r="H59" s="197"/>
      <c r="I59" s="197"/>
      <c r="J59" s="197"/>
      <c r="K59" s="195"/>
    </row>
    <row r="60" s="1" customFormat="1" ht="15" customHeight="1">
      <c r="B60" s="193"/>
      <c r="C60" s="199"/>
      <c r="D60" s="197" t="s">
        <v>521</v>
      </c>
      <c r="E60" s="197"/>
      <c r="F60" s="197"/>
      <c r="G60" s="197"/>
      <c r="H60" s="197"/>
      <c r="I60" s="197"/>
      <c r="J60" s="197"/>
      <c r="K60" s="195"/>
    </row>
    <row r="61" s="1" customFormat="1" ht="15" customHeight="1">
      <c r="B61" s="193"/>
      <c r="C61" s="199"/>
      <c r="D61" s="197" t="s">
        <v>522</v>
      </c>
      <c r="E61" s="197"/>
      <c r="F61" s="197"/>
      <c r="G61" s="197"/>
      <c r="H61" s="197"/>
      <c r="I61" s="197"/>
      <c r="J61" s="197"/>
      <c r="K61" s="195"/>
    </row>
    <row r="62" s="1" customFormat="1" ht="15" customHeight="1">
      <c r="B62" s="193"/>
      <c r="C62" s="199"/>
      <c r="D62" s="202" t="s">
        <v>523</v>
      </c>
      <c r="E62" s="202"/>
      <c r="F62" s="202"/>
      <c r="G62" s="202"/>
      <c r="H62" s="202"/>
      <c r="I62" s="202"/>
      <c r="J62" s="202"/>
      <c r="K62" s="195"/>
    </row>
    <row r="63" s="1" customFormat="1" ht="15" customHeight="1">
      <c r="B63" s="193"/>
      <c r="C63" s="199"/>
      <c r="D63" s="197" t="s">
        <v>524</v>
      </c>
      <c r="E63" s="197"/>
      <c r="F63" s="197"/>
      <c r="G63" s="197"/>
      <c r="H63" s="197"/>
      <c r="I63" s="197"/>
      <c r="J63" s="197"/>
      <c r="K63" s="195"/>
    </row>
    <row r="64" s="1" customFormat="1" ht="12.75" customHeight="1">
      <c r="B64" s="193"/>
      <c r="C64" s="199"/>
      <c r="D64" s="199"/>
      <c r="E64" s="203"/>
      <c r="F64" s="199"/>
      <c r="G64" s="199"/>
      <c r="H64" s="199"/>
      <c r="I64" s="199"/>
      <c r="J64" s="199"/>
      <c r="K64" s="195"/>
    </row>
    <row r="65" s="1" customFormat="1" ht="15" customHeight="1">
      <c r="B65" s="193"/>
      <c r="C65" s="199"/>
      <c r="D65" s="197" t="s">
        <v>525</v>
      </c>
      <c r="E65" s="197"/>
      <c r="F65" s="197"/>
      <c r="G65" s="197"/>
      <c r="H65" s="197"/>
      <c r="I65" s="197"/>
      <c r="J65" s="197"/>
      <c r="K65" s="195"/>
    </row>
    <row r="66" s="1" customFormat="1" ht="15" customHeight="1">
      <c r="B66" s="193"/>
      <c r="C66" s="199"/>
      <c r="D66" s="202" t="s">
        <v>526</v>
      </c>
      <c r="E66" s="202"/>
      <c r="F66" s="202"/>
      <c r="G66" s="202"/>
      <c r="H66" s="202"/>
      <c r="I66" s="202"/>
      <c r="J66" s="202"/>
      <c r="K66" s="195"/>
    </row>
    <row r="67" s="1" customFormat="1" ht="15" customHeight="1">
      <c r="B67" s="193"/>
      <c r="C67" s="199"/>
      <c r="D67" s="197" t="s">
        <v>527</v>
      </c>
      <c r="E67" s="197"/>
      <c r="F67" s="197"/>
      <c r="G67" s="197"/>
      <c r="H67" s="197"/>
      <c r="I67" s="197"/>
      <c r="J67" s="197"/>
      <c r="K67" s="195"/>
    </row>
    <row r="68" s="1" customFormat="1" ht="15" customHeight="1">
      <c r="B68" s="193"/>
      <c r="C68" s="199"/>
      <c r="D68" s="197" t="s">
        <v>528</v>
      </c>
      <c r="E68" s="197"/>
      <c r="F68" s="197"/>
      <c r="G68" s="197"/>
      <c r="H68" s="197"/>
      <c r="I68" s="197"/>
      <c r="J68" s="197"/>
      <c r="K68" s="195"/>
    </row>
    <row r="69" s="1" customFormat="1" ht="15" customHeight="1">
      <c r="B69" s="193"/>
      <c r="C69" s="199"/>
      <c r="D69" s="197" t="s">
        <v>529</v>
      </c>
      <c r="E69" s="197"/>
      <c r="F69" s="197"/>
      <c r="G69" s="197"/>
      <c r="H69" s="197"/>
      <c r="I69" s="197"/>
      <c r="J69" s="197"/>
      <c r="K69" s="195"/>
    </row>
    <row r="70" s="1" customFormat="1" ht="15" customHeight="1">
      <c r="B70" s="193"/>
      <c r="C70" s="199"/>
      <c r="D70" s="197" t="s">
        <v>530</v>
      </c>
      <c r="E70" s="197"/>
      <c r="F70" s="197"/>
      <c r="G70" s="197"/>
      <c r="H70" s="197"/>
      <c r="I70" s="197"/>
      <c r="J70" s="197"/>
      <c r="K70" s="195"/>
    </row>
    <row r="71" s="1" customFormat="1" ht="12.75" customHeight="1">
      <c r="B71" s="204"/>
      <c r="C71" s="205"/>
      <c r="D71" s="205"/>
      <c r="E71" s="205"/>
      <c r="F71" s="205"/>
      <c r="G71" s="205"/>
      <c r="H71" s="205"/>
      <c r="I71" s="205"/>
      <c r="J71" s="205"/>
      <c r="K71" s="206"/>
    </row>
    <row r="72" s="1" customFormat="1" ht="18.75" customHeight="1"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="1" customFormat="1" ht="18.75" customHeight="1">
      <c r="B73" s="208"/>
      <c r="C73" s="208"/>
      <c r="D73" s="208"/>
      <c r="E73" s="208"/>
      <c r="F73" s="208"/>
      <c r="G73" s="208"/>
      <c r="H73" s="208"/>
      <c r="I73" s="208"/>
      <c r="J73" s="208"/>
      <c r="K73" s="208"/>
    </row>
    <row r="74" s="1" customFormat="1" ht="7.5" customHeight="1">
      <c r="B74" s="209"/>
      <c r="C74" s="210"/>
      <c r="D74" s="210"/>
      <c r="E74" s="210"/>
      <c r="F74" s="210"/>
      <c r="G74" s="210"/>
      <c r="H74" s="210"/>
      <c r="I74" s="210"/>
      <c r="J74" s="210"/>
      <c r="K74" s="211"/>
    </row>
    <row r="75" s="1" customFormat="1" ht="45" customHeight="1">
      <c r="B75" s="212"/>
      <c r="C75" s="213" t="s">
        <v>531</v>
      </c>
      <c r="D75" s="213"/>
      <c r="E75" s="213"/>
      <c r="F75" s="213"/>
      <c r="G75" s="213"/>
      <c r="H75" s="213"/>
      <c r="I75" s="213"/>
      <c r="J75" s="213"/>
      <c r="K75" s="214"/>
    </row>
    <row r="76" s="1" customFormat="1" ht="17.25" customHeight="1">
      <c r="B76" s="212"/>
      <c r="C76" s="215" t="s">
        <v>532</v>
      </c>
      <c r="D76" s="215"/>
      <c r="E76" s="215"/>
      <c r="F76" s="215" t="s">
        <v>533</v>
      </c>
      <c r="G76" s="216"/>
      <c r="H76" s="215" t="s">
        <v>55</v>
      </c>
      <c r="I76" s="215" t="s">
        <v>58</v>
      </c>
      <c r="J76" s="215" t="s">
        <v>534</v>
      </c>
      <c r="K76" s="214"/>
    </row>
    <row r="77" s="1" customFormat="1" ht="17.25" customHeight="1">
      <c r="B77" s="212"/>
      <c r="C77" s="217" t="s">
        <v>535</v>
      </c>
      <c r="D77" s="217"/>
      <c r="E77" s="217"/>
      <c r="F77" s="218" t="s">
        <v>536</v>
      </c>
      <c r="G77" s="219"/>
      <c r="H77" s="217"/>
      <c r="I77" s="217"/>
      <c r="J77" s="217" t="s">
        <v>537</v>
      </c>
      <c r="K77" s="214"/>
    </row>
    <row r="78" s="1" customFormat="1" ht="5.25" customHeight="1">
      <c r="B78" s="212"/>
      <c r="C78" s="220"/>
      <c r="D78" s="220"/>
      <c r="E78" s="220"/>
      <c r="F78" s="220"/>
      <c r="G78" s="221"/>
      <c r="H78" s="220"/>
      <c r="I78" s="220"/>
      <c r="J78" s="220"/>
      <c r="K78" s="214"/>
    </row>
    <row r="79" s="1" customFormat="1" ht="15" customHeight="1">
      <c r="B79" s="212"/>
      <c r="C79" s="200" t="s">
        <v>54</v>
      </c>
      <c r="D79" s="222"/>
      <c r="E79" s="222"/>
      <c r="F79" s="223" t="s">
        <v>538</v>
      </c>
      <c r="G79" s="224"/>
      <c r="H79" s="200" t="s">
        <v>539</v>
      </c>
      <c r="I79" s="200" t="s">
        <v>540</v>
      </c>
      <c r="J79" s="200">
        <v>20</v>
      </c>
      <c r="K79" s="214"/>
    </row>
    <row r="80" s="1" customFormat="1" ht="15" customHeight="1">
      <c r="B80" s="212"/>
      <c r="C80" s="200" t="s">
        <v>541</v>
      </c>
      <c r="D80" s="200"/>
      <c r="E80" s="200"/>
      <c r="F80" s="223" t="s">
        <v>538</v>
      </c>
      <c r="G80" s="224"/>
      <c r="H80" s="200" t="s">
        <v>542</v>
      </c>
      <c r="I80" s="200" t="s">
        <v>540</v>
      </c>
      <c r="J80" s="200">
        <v>120</v>
      </c>
      <c r="K80" s="214"/>
    </row>
    <row r="81" s="1" customFormat="1" ht="15" customHeight="1">
      <c r="B81" s="225"/>
      <c r="C81" s="200" t="s">
        <v>543</v>
      </c>
      <c r="D81" s="200"/>
      <c r="E81" s="200"/>
      <c r="F81" s="223" t="s">
        <v>544</v>
      </c>
      <c r="G81" s="224"/>
      <c r="H81" s="200" t="s">
        <v>545</v>
      </c>
      <c r="I81" s="200" t="s">
        <v>540</v>
      </c>
      <c r="J81" s="200">
        <v>50</v>
      </c>
      <c r="K81" s="214"/>
    </row>
    <row r="82" s="1" customFormat="1" ht="15" customHeight="1">
      <c r="B82" s="225"/>
      <c r="C82" s="200" t="s">
        <v>546</v>
      </c>
      <c r="D82" s="200"/>
      <c r="E82" s="200"/>
      <c r="F82" s="223" t="s">
        <v>538</v>
      </c>
      <c r="G82" s="224"/>
      <c r="H82" s="200" t="s">
        <v>547</v>
      </c>
      <c r="I82" s="200" t="s">
        <v>548</v>
      </c>
      <c r="J82" s="200"/>
      <c r="K82" s="214"/>
    </row>
    <row r="83" s="1" customFormat="1" ht="15" customHeight="1">
      <c r="B83" s="225"/>
      <c r="C83" s="226" t="s">
        <v>549</v>
      </c>
      <c r="D83" s="226"/>
      <c r="E83" s="226"/>
      <c r="F83" s="227" t="s">
        <v>544</v>
      </c>
      <c r="G83" s="226"/>
      <c r="H83" s="226" t="s">
        <v>550</v>
      </c>
      <c r="I83" s="226" t="s">
        <v>540</v>
      </c>
      <c r="J83" s="226">
        <v>15</v>
      </c>
      <c r="K83" s="214"/>
    </row>
    <row r="84" s="1" customFormat="1" ht="15" customHeight="1">
      <c r="B84" s="225"/>
      <c r="C84" s="226" t="s">
        <v>551</v>
      </c>
      <c r="D84" s="226"/>
      <c r="E84" s="226"/>
      <c r="F84" s="227" t="s">
        <v>544</v>
      </c>
      <c r="G84" s="226"/>
      <c r="H84" s="226" t="s">
        <v>552</v>
      </c>
      <c r="I84" s="226" t="s">
        <v>540</v>
      </c>
      <c r="J84" s="226">
        <v>15</v>
      </c>
      <c r="K84" s="214"/>
    </row>
    <row r="85" s="1" customFormat="1" ht="15" customHeight="1">
      <c r="B85" s="225"/>
      <c r="C85" s="226" t="s">
        <v>553</v>
      </c>
      <c r="D85" s="226"/>
      <c r="E85" s="226"/>
      <c r="F85" s="227" t="s">
        <v>544</v>
      </c>
      <c r="G85" s="226"/>
      <c r="H85" s="226" t="s">
        <v>554</v>
      </c>
      <c r="I85" s="226" t="s">
        <v>540</v>
      </c>
      <c r="J85" s="226">
        <v>20</v>
      </c>
      <c r="K85" s="214"/>
    </row>
    <row r="86" s="1" customFormat="1" ht="15" customHeight="1">
      <c r="B86" s="225"/>
      <c r="C86" s="226" t="s">
        <v>555</v>
      </c>
      <c r="D86" s="226"/>
      <c r="E86" s="226"/>
      <c r="F86" s="227" t="s">
        <v>544</v>
      </c>
      <c r="G86" s="226"/>
      <c r="H86" s="226" t="s">
        <v>556</v>
      </c>
      <c r="I86" s="226" t="s">
        <v>540</v>
      </c>
      <c r="J86" s="226">
        <v>20</v>
      </c>
      <c r="K86" s="214"/>
    </row>
    <row r="87" s="1" customFormat="1" ht="15" customHeight="1">
      <c r="B87" s="225"/>
      <c r="C87" s="200" t="s">
        <v>557</v>
      </c>
      <c r="D87" s="200"/>
      <c r="E87" s="200"/>
      <c r="F87" s="223" t="s">
        <v>544</v>
      </c>
      <c r="G87" s="224"/>
      <c r="H87" s="200" t="s">
        <v>558</v>
      </c>
      <c r="I87" s="200" t="s">
        <v>540</v>
      </c>
      <c r="J87" s="200">
        <v>50</v>
      </c>
      <c r="K87" s="214"/>
    </row>
    <row r="88" s="1" customFormat="1" ht="15" customHeight="1">
      <c r="B88" s="225"/>
      <c r="C88" s="200" t="s">
        <v>559</v>
      </c>
      <c r="D88" s="200"/>
      <c r="E88" s="200"/>
      <c r="F88" s="223" t="s">
        <v>544</v>
      </c>
      <c r="G88" s="224"/>
      <c r="H88" s="200" t="s">
        <v>560</v>
      </c>
      <c r="I88" s="200" t="s">
        <v>540</v>
      </c>
      <c r="J88" s="200">
        <v>20</v>
      </c>
      <c r="K88" s="214"/>
    </row>
    <row r="89" s="1" customFormat="1" ht="15" customHeight="1">
      <c r="B89" s="225"/>
      <c r="C89" s="200" t="s">
        <v>561</v>
      </c>
      <c r="D89" s="200"/>
      <c r="E89" s="200"/>
      <c r="F89" s="223" t="s">
        <v>544</v>
      </c>
      <c r="G89" s="224"/>
      <c r="H89" s="200" t="s">
        <v>562</v>
      </c>
      <c r="I89" s="200" t="s">
        <v>540</v>
      </c>
      <c r="J89" s="200">
        <v>20</v>
      </c>
      <c r="K89" s="214"/>
    </row>
    <row r="90" s="1" customFormat="1" ht="15" customHeight="1">
      <c r="B90" s="225"/>
      <c r="C90" s="200" t="s">
        <v>563</v>
      </c>
      <c r="D90" s="200"/>
      <c r="E90" s="200"/>
      <c r="F90" s="223" t="s">
        <v>544</v>
      </c>
      <c r="G90" s="224"/>
      <c r="H90" s="200" t="s">
        <v>564</v>
      </c>
      <c r="I90" s="200" t="s">
        <v>540</v>
      </c>
      <c r="J90" s="200">
        <v>50</v>
      </c>
      <c r="K90" s="214"/>
    </row>
    <row r="91" s="1" customFormat="1" ht="15" customHeight="1">
      <c r="B91" s="225"/>
      <c r="C91" s="200" t="s">
        <v>565</v>
      </c>
      <c r="D91" s="200"/>
      <c r="E91" s="200"/>
      <c r="F91" s="223" t="s">
        <v>544</v>
      </c>
      <c r="G91" s="224"/>
      <c r="H91" s="200" t="s">
        <v>565</v>
      </c>
      <c r="I91" s="200" t="s">
        <v>540</v>
      </c>
      <c r="J91" s="200">
        <v>50</v>
      </c>
      <c r="K91" s="214"/>
    </row>
    <row r="92" s="1" customFormat="1" ht="15" customHeight="1">
      <c r="B92" s="225"/>
      <c r="C92" s="200" t="s">
        <v>566</v>
      </c>
      <c r="D92" s="200"/>
      <c r="E92" s="200"/>
      <c r="F92" s="223" t="s">
        <v>544</v>
      </c>
      <c r="G92" s="224"/>
      <c r="H92" s="200" t="s">
        <v>567</v>
      </c>
      <c r="I92" s="200" t="s">
        <v>540</v>
      </c>
      <c r="J92" s="200">
        <v>255</v>
      </c>
      <c r="K92" s="214"/>
    </row>
    <row r="93" s="1" customFormat="1" ht="15" customHeight="1">
      <c r="B93" s="225"/>
      <c r="C93" s="200" t="s">
        <v>568</v>
      </c>
      <c r="D93" s="200"/>
      <c r="E93" s="200"/>
      <c r="F93" s="223" t="s">
        <v>538</v>
      </c>
      <c r="G93" s="224"/>
      <c r="H93" s="200" t="s">
        <v>569</v>
      </c>
      <c r="I93" s="200" t="s">
        <v>570</v>
      </c>
      <c r="J93" s="200"/>
      <c r="K93" s="214"/>
    </row>
    <row r="94" s="1" customFormat="1" ht="15" customHeight="1">
      <c r="B94" s="225"/>
      <c r="C94" s="200" t="s">
        <v>571</v>
      </c>
      <c r="D94" s="200"/>
      <c r="E94" s="200"/>
      <c r="F94" s="223" t="s">
        <v>538</v>
      </c>
      <c r="G94" s="224"/>
      <c r="H94" s="200" t="s">
        <v>572</v>
      </c>
      <c r="I94" s="200" t="s">
        <v>573</v>
      </c>
      <c r="J94" s="200"/>
      <c r="K94" s="214"/>
    </row>
    <row r="95" s="1" customFormat="1" ht="15" customHeight="1">
      <c r="B95" s="225"/>
      <c r="C95" s="200" t="s">
        <v>574</v>
      </c>
      <c r="D95" s="200"/>
      <c r="E95" s="200"/>
      <c r="F95" s="223" t="s">
        <v>538</v>
      </c>
      <c r="G95" s="224"/>
      <c r="H95" s="200" t="s">
        <v>574</v>
      </c>
      <c r="I95" s="200" t="s">
        <v>573</v>
      </c>
      <c r="J95" s="200"/>
      <c r="K95" s="214"/>
    </row>
    <row r="96" s="1" customFormat="1" ht="15" customHeight="1">
      <c r="B96" s="225"/>
      <c r="C96" s="200" t="s">
        <v>39</v>
      </c>
      <c r="D96" s="200"/>
      <c r="E96" s="200"/>
      <c r="F96" s="223" t="s">
        <v>538</v>
      </c>
      <c r="G96" s="224"/>
      <c r="H96" s="200" t="s">
        <v>575</v>
      </c>
      <c r="I96" s="200" t="s">
        <v>573</v>
      </c>
      <c r="J96" s="200"/>
      <c r="K96" s="214"/>
    </row>
    <row r="97" s="1" customFormat="1" ht="15" customHeight="1">
      <c r="B97" s="225"/>
      <c r="C97" s="200" t="s">
        <v>49</v>
      </c>
      <c r="D97" s="200"/>
      <c r="E97" s="200"/>
      <c r="F97" s="223" t="s">
        <v>538</v>
      </c>
      <c r="G97" s="224"/>
      <c r="H97" s="200" t="s">
        <v>576</v>
      </c>
      <c r="I97" s="200" t="s">
        <v>573</v>
      </c>
      <c r="J97" s="200"/>
      <c r="K97" s="214"/>
    </row>
    <row r="98" s="1" customFormat="1" ht="15" customHeight="1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="1" customFormat="1" ht="18.7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="1" customFormat="1" ht="18.75" customHeight="1"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="1" customFormat="1" ht="7.5" customHeight="1">
      <c r="B101" s="209"/>
      <c r="C101" s="210"/>
      <c r="D101" s="210"/>
      <c r="E101" s="210"/>
      <c r="F101" s="210"/>
      <c r="G101" s="210"/>
      <c r="H101" s="210"/>
      <c r="I101" s="210"/>
      <c r="J101" s="210"/>
      <c r="K101" s="211"/>
    </row>
    <row r="102" s="1" customFormat="1" ht="45" customHeight="1">
      <c r="B102" s="212"/>
      <c r="C102" s="213" t="s">
        <v>577</v>
      </c>
      <c r="D102" s="213"/>
      <c r="E102" s="213"/>
      <c r="F102" s="213"/>
      <c r="G102" s="213"/>
      <c r="H102" s="213"/>
      <c r="I102" s="213"/>
      <c r="J102" s="213"/>
      <c r="K102" s="214"/>
    </row>
    <row r="103" s="1" customFormat="1" ht="17.25" customHeight="1">
      <c r="B103" s="212"/>
      <c r="C103" s="215" t="s">
        <v>532</v>
      </c>
      <c r="D103" s="215"/>
      <c r="E103" s="215"/>
      <c r="F103" s="215" t="s">
        <v>533</v>
      </c>
      <c r="G103" s="216"/>
      <c r="H103" s="215" t="s">
        <v>55</v>
      </c>
      <c r="I103" s="215" t="s">
        <v>58</v>
      </c>
      <c r="J103" s="215" t="s">
        <v>534</v>
      </c>
      <c r="K103" s="214"/>
    </row>
    <row r="104" s="1" customFormat="1" ht="17.25" customHeight="1">
      <c r="B104" s="212"/>
      <c r="C104" s="217" t="s">
        <v>535</v>
      </c>
      <c r="D104" s="217"/>
      <c r="E104" s="217"/>
      <c r="F104" s="218" t="s">
        <v>536</v>
      </c>
      <c r="G104" s="219"/>
      <c r="H104" s="217"/>
      <c r="I104" s="217"/>
      <c r="J104" s="217" t="s">
        <v>537</v>
      </c>
      <c r="K104" s="214"/>
    </row>
    <row r="105" s="1" customFormat="1" ht="5.25" customHeight="1">
      <c r="B105" s="212"/>
      <c r="C105" s="215"/>
      <c r="D105" s="215"/>
      <c r="E105" s="215"/>
      <c r="F105" s="215"/>
      <c r="G105" s="233"/>
      <c r="H105" s="215"/>
      <c r="I105" s="215"/>
      <c r="J105" s="215"/>
      <c r="K105" s="214"/>
    </row>
    <row r="106" s="1" customFormat="1" ht="15" customHeight="1">
      <c r="B106" s="212"/>
      <c r="C106" s="200" t="s">
        <v>54</v>
      </c>
      <c r="D106" s="222"/>
      <c r="E106" s="222"/>
      <c r="F106" s="223" t="s">
        <v>538</v>
      </c>
      <c r="G106" s="200"/>
      <c r="H106" s="200" t="s">
        <v>578</v>
      </c>
      <c r="I106" s="200" t="s">
        <v>540</v>
      </c>
      <c r="J106" s="200">
        <v>20</v>
      </c>
      <c r="K106" s="214"/>
    </row>
    <row r="107" s="1" customFormat="1" ht="15" customHeight="1">
      <c r="B107" s="212"/>
      <c r="C107" s="200" t="s">
        <v>541</v>
      </c>
      <c r="D107" s="200"/>
      <c r="E107" s="200"/>
      <c r="F107" s="223" t="s">
        <v>538</v>
      </c>
      <c r="G107" s="200"/>
      <c r="H107" s="200" t="s">
        <v>578</v>
      </c>
      <c r="I107" s="200" t="s">
        <v>540</v>
      </c>
      <c r="J107" s="200">
        <v>120</v>
      </c>
      <c r="K107" s="214"/>
    </row>
    <row r="108" s="1" customFormat="1" ht="15" customHeight="1">
      <c r="B108" s="225"/>
      <c r="C108" s="200" t="s">
        <v>543</v>
      </c>
      <c r="D108" s="200"/>
      <c r="E108" s="200"/>
      <c r="F108" s="223" t="s">
        <v>544</v>
      </c>
      <c r="G108" s="200"/>
      <c r="H108" s="200" t="s">
        <v>578</v>
      </c>
      <c r="I108" s="200" t="s">
        <v>540</v>
      </c>
      <c r="J108" s="200">
        <v>50</v>
      </c>
      <c r="K108" s="214"/>
    </row>
    <row r="109" s="1" customFormat="1" ht="15" customHeight="1">
      <c r="B109" s="225"/>
      <c r="C109" s="200" t="s">
        <v>546</v>
      </c>
      <c r="D109" s="200"/>
      <c r="E109" s="200"/>
      <c r="F109" s="223" t="s">
        <v>538</v>
      </c>
      <c r="G109" s="200"/>
      <c r="H109" s="200" t="s">
        <v>578</v>
      </c>
      <c r="I109" s="200" t="s">
        <v>548</v>
      </c>
      <c r="J109" s="200"/>
      <c r="K109" s="214"/>
    </row>
    <row r="110" s="1" customFormat="1" ht="15" customHeight="1">
      <c r="B110" s="225"/>
      <c r="C110" s="200" t="s">
        <v>557</v>
      </c>
      <c r="D110" s="200"/>
      <c r="E110" s="200"/>
      <c r="F110" s="223" t="s">
        <v>544</v>
      </c>
      <c r="G110" s="200"/>
      <c r="H110" s="200" t="s">
        <v>578</v>
      </c>
      <c r="I110" s="200" t="s">
        <v>540</v>
      </c>
      <c r="J110" s="200">
        <v>50</v>
      </c>
      <c r="K110" s="214"/>
    </row>
    <row r="111" s="1" customFormat="1" ht="15" customHeight="1">
      <c r="B111" s="225"/>
      <c r="C111" s="200" t="s">
        <v>565</v>
      </c>
      <c r="D111" s="200"/>
      <c r="E111" s="200"/>
      <c r="F111" s="223" t="s">
        <v>544</v>
      </c>
      <c r="G111" s="200"/>
      <c r="H111" s="200" t="s">
        <v>578</v>
      </c>
      <c r="I111" s="200" t="s">
        <v>540</v>
      </c>
      <c r="J111" s="200">
        <v>50</v>
      </c>
      <c r="K111" s="214"/>
    </row>
    <row r="112" s="1" customFormat="1" ht="15" customHeight="1">
      <c r="B112" s="225"/>
      <c r="C112" s="200" t="s">
        <v>563</v>
      </c>
      <c r="D112" s="200"/>
      <c r="E112" s="200"/>
      <c r="F112" s="223" t="s">
        <v>544</v>
      </c>
      <c r="G112" s="200"/>
      <c r="H112" s="200" t="s">
        <v>578</v>
      </c>
      <c r="I112" s="200" t="s">
        <v>540</v>
      </c>
      <c r="J112" s="200">
        <v>50</v>
      </c>
      <c r="K112" s="214"/>
    </row>
    <row r="113" s="1" customFormat="1" ht="15" customHeight="1">
      <c r="B113" s="225"/>
      <c r="C113" s="200" t="s">
        <v>54</v>
      </c>
      <c r="D113" s="200"/>
      <c r="E113" s="200"/>
      <c r="F113" s="223" t="s">
        <v>538</v>
      </c>
      <c r="G113" s="200"/>
      <c r="H113" s="200" t="s">
        <v>579</v>
      </c>
      <c r="I113" s="200" t="s">
        <v>540</v>
      </c>
      <c r="J113" s="200">
        <v>20</v>
      </c>
      <c r="K113" s="214"/>
    </row>
    <row r="114" s="1" customFormat="1" ht="15" customHeight="1">
      <c r="B114" s="225"/>
      <c r="C114" s="200" t="s">
        <v>580</v>
      </c>
      <c r="D114" s="200"/>
      <c r="E114" s="200"/>
      <c r="F114" s="223" t="s">
        <v>538</v>
      </c>
      <c r="G114" s="200"/>
      <c r="H114" s="200" t="s">
        <v>581</v>
      </c>
      <c r="I114" s="200" t="s">
        <v>540</v>
      </c>
      <c r="J114" s="200">
        <v>120</v>
      </c>
      <c r="K114" s="214"/>
    </row>
    <row r="115" s="1" customFormat="1" ht="15" customHeight="1">
      <c r="B115" s="225"/>
      <c r="C115" s="200" t="s">
        <v>39</v>
      </c>
      <c r="D115" s="200"/>
      <c r="E115" s="200"/>
      <c r="F115" s="223" t="s">
        <v>538</v>
      </c>
      <c r="G115" s="200"/>
      <c r="H115" s="200" t="s">
        <v>582</v>
      </c>
      <c r="I115" s="200" t="s">
        <v>573</v>
      </c>
      <c r="J115" s="200"/>
      <c r="K115" s="214"/>
    </row>
    <row r="116" s="1" customFormat="1" ht="15" customHeight="1">
      <c r="B116" s="225"/>
      <c r="C116" s="200" t="s">
        <v>49</v>
      </c>
      <c r="D116" s="200"/>
      <c r="E116" s="200"/>
      <c r="F116" s="223" t="s">
        <v>538</v>
      </c>
      <c r="G116" s="200"/>
      <c r="H116" s="200" t="s">
        <v>583</v>
      </c>
      <c r="I116" s="200" t="s">
        <v>573</v>
      </c>
      <c r="J116" s="200"/>
      <c r="K116" s="214"/>
    </row>
    <row r="117" s="1" customFormat="1" ht="15" customHeight="1">
      <c r="B117" s="225"/>
      <c r="C117" s="200" t="s">
        <v>58</v>
      </c>
      <c r="D117" s="200"/>
      <c r="E117" s="200"/>
      <c r="F117" s="223" t="s">
        <v>538</v>
      </c>
      <c r="G117" s="200"/>
      <c r="H117" s="200" t="s">
        <v>584</v>
      </c>
      <c r="I117" s="200" t="s">
        <v>585</v>
      </c>
      <c r="J117" s="200"/>
      <c r="K117" s="214"/>
    </row>
    <row r="118" s="1" customFormat="1" ht="15" customHeight="1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="1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="1" customFormat="1" ht="18.75" customHeight="1"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</row>
    <row r="121" s="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="1" customFormat="1" ht="45" customHeight="1">
      <c r="B122" s="241"/>
      <c r="C122" s="191" t="s">
        <v>586</v>
      </c>
      <c r="D122" s="191"/>
      <c r="E122" s="191"/>
      <c r="F122" s="191"/>
      <c r="G122" s="191"/>
      <c r="H122" s="191"/>
      <c r="I122" s="191"/>
      <c r="J122" s="191"/>
      <c r="K122" s="242"/>
    </row>
    <row r="123" s="1" customFormat="1" ht="17.25" customHeight="1">
      <c r="B123" s="243"/>
      <c r="C123" s="215" t="s">
        <v>532</v>
      </c>
      <c r="D123" s="215"/>
      <c r="E123" s="215"/>
      <c r="F123" s="215" t="s">
        <v>533</v>
      </c>
      <c r="G123" s="216"/>
      <c r="H123" s="215" t="s">
        <v>55</v>
      </c>
      <c r="I123" s="215" t="s">
        <v>58</v>
      </c>
      <c r="J123" s="215" t="s">
        <v>534</v>
      </c>
      <c r="K123" s="244"/>
    </row>
    <row r="124" s="1" customFormat="1" ht="17.25" customHeight="1">
      <c r="B124" s="243"/>
      <c r="C124" s="217" t="s">
        <v>535</v>
      </c>
      <c r="D124" s="217"/>
      <c r="E124" s="217"/>
      <c r="F124" s="218" t="s">
        <v>536</v>
      </c>
      <c r="G124" s="219"/>
      <c r="H124" s="217"/>
      <c r="I124" s="217"/>
      <c r="J124" s="217" t="s">
        <v>537</v>
      </c>
      <c r="K124" s="244"/>
    </row>
    <row r="125" s="1" customFormat="1" ht="5.25" customHeight="1">
      <c r="B125" s="245"/>
      <c r="C125" s="220"/>
      <c r="D125" s="220"/>
      <c r="E125" s="220"/>
      <c r="F125" s="220"/>
      <c r="G125" s="246"/>
      <c r="H125" s="220"/>
      <c r="I125" s="220"/>
      <c r="J125" s="220"/>
      <c r="K125" s="247"/>
    </row>
    <row r="126" s="1" customFormat="1" ht="15" customHeight="1">
      <c r="B126" s="245"/>
      <c r="C126" s="200" t="s">
        <v>541</v>
      </c>
      <c r="D126" s="222"/>
      <c r="E126" s="222"/>
      <c r="F126" s="223" t="s">
        <v>538</v>
      </c>
      <c r="G126" s="200"/>
      <c r="H126" s="200" t="s">
        <v>578</v>
      </c>
      <c r="I126" s="200" t="s">
        <v>540</v>
      </c>
      <c r="J126" s="200">
        <v>120</v>
      </c>
      <c r="K126" s="248"/>
    </row>
    <row r="127" s="1" customFormat="1" ht="15" customHeight="1">
      <c r="B127" s="245"/>
      <c r="C127" s="200" t="s">
        <v>587</v>
      </c>
      <c r="D127" s="200"/>
      <c r="E127" s="200"/>
      <c r="F127" s="223" t="s">
        <v>538</v>
      </c>
      <c r="G127" s="200"/>
      <c r="H127" s="200" t="s">
        <v>588</v>
      </c>
      <c r="I127" s="200" t="s">
        <v>540</v>
      </c>
      <c r="J127" s="200" t="s">
        <v>589</v>
      </c>
      <c r="K127" s="248"/>
    </row>
    <row r="128" s="1" customFormat="1" ht="15" customHeight="1">
      <c r="B128" s="245"/>
      <c r="C128" s="200" t="s">
        <v>486</v>
      </c>
      <c r="D128" s="200"/>
      <c r="E128" s="200"/>
      <c r="F128" s="223" t="s">
        <v>538</v>
      </c>
      <c r="G128" s="200"/>
      <c r="H128" s="200" t="s">
        <v>590</v>
      </c>
      <c r="I128" s="200" t="s">
        <v>540</v>
      </c>
      <c r="J128" s="200" t="s">
        <v>589</v>
      </c>
      <c r="K128" s="248"/>
    </row>
    <row r="129" s="1" customFormat="1" ht="15" customHeight="1">
      <c r="B129" s="245"/>
      <c r="C129" s="200" t="s">
        <v>549</v>
      </c>
      <c r="D129" s="200"/>
      <c r="E129" s="200"/>
      <c r="F129" s="223" t="s">
        <v>544</v>
      </c>
      <c r="G129" s="200"/>
      <c r="H129" s="200" t="s">
        <v>550</v>
      </c>
      <c r="I129" s="200" t="s">
        <v>540</v>
      </c>
      <c r="J129" s="200">
        <v>15</v>
      </c>
      <c r="K129" s="248"/>
    </row>
    <row r="130" s="1" customFormat="1" ht="15" customHeight="1">
      <c r="B130" s="245"/>
      <c r="C130" s="226" t="s">
        <v>551</v>
      </c>
      <c r="D130" s="226"/>
      <c r="E130" s="226"/>
      <c r="F130" s="227" t="s">
        <v>544</v>
      </c>
      <c r="G130" s="226"/>
      <c r="H130" s="226" t="s">
        <v>552</v>
      </c>
      <c r="I130" s="226" t="s">
        <v>540</v>
      </c>
      <c r="J130" s="226">
        <v>15</v>
      </c>
      <c r="K130" s="248"/>
    </row>
    <row r="131" s="1" customFormat="1" ht="15" customHeight="1">
      <c r="B131" s="245"/>
      <c r="C131" s="226" t="s">
        <v>553</v>
      </c>
      <c r="D131" s="226"/>
      <c r="E131" s="226"/>
      <c r="F131" s="227" t="s">
        <v>544</v>
      </c>
      <c r="G131" s="226"/>
      <c r="H131" s="226" t="s">
        <v>554</v>
      </c>
      <c r="I131" s="226" t="s">
        <v>540</v>
      </c>
      <c r="J131" s="226">
        <v>20</v>
      </c>
      <c r="K131" s="248"/>
    </row>
    <row r="132" s="1" customFormat="1" ht="15" customHeight="1">
      <c r="B132" s="245"/>
      <c r="C132" s="226" t="s">
        <v>555</v>
      </c>
      <c r="D132" s="226"/>
      <c r="E132" s="226"/>
      <c r="F132" s="227" t="s">
        <v>544</v>
      </c>
      <c r="G132" s="226"/>
      <c r="H132" s="226" t="s">
        <v>556</v>
      </c>
      <c r="I132" s="226" t="s">
        <v>540</v>
      </c>
      <c r="J132" s="226">
        <v>20</v>
      </c>
      <c r="K132" s="248"/>
    </row>
    <row r="133" s="1" customFormat="1" ht="15" customHeight="1">
      <c r="B133" s="245"/>
      <c r="C133" s="200" t="s">
        <v>543</v>
      </c>
      <c r="D133" s="200"/>
      <c r="E133" s="200"/>
      <c r="F133" s="223" t="s">
        <v>544</v>
      </c>
      <c r="G133" s="200"/>
      <c r="H133" s="200" t="s">
        <v>578</v>
      </c>
      <c r="I133" s="200" t="s">
        <v>540</v>
      </c>
      <c r="J133" s="200">
        <v>50</v>
      </c>
      <c r="K133" s="248"/>
    </row>
    <row r="134" s="1" customFormat="1" ht="15" customHeight="1">
      <c r="B134" s="245"/>
      <c r="C134" s="200" t="s">
        <v>557</v>
      </c>
      <c r="D134" s="200"/>
      <c r="E134" s="200"/>
      <c r="F134" s="223" t="s">
        <v>544</v>
      </c>
      <c r="G134" s="200"/>
      <c r="H134" s="200" t="s">
        <v>578</v>
      </c>
      <c r="I134" s="200" t="s">
        <v>540</v>
      </c>
      <c r="J134" s="200">
        <v>50</v>
      </c>
      <c r="K134" s="248"/>
    </row>
    <row r="135" s="1" customFormat="1" ht="15" customHeight="1">
      <c r="B135" s="245"/>
      <c r="C135" s="200" t="s">
        <v>563</v>
      </c>
      <c r="D135" s="200"/>
      <c r="E135" s="200"/>
      <c r="F135" s="223" t="s">
        <v>544</v>
      </c>
      <c r="G135" s="200"/>
      <c r="H135" s="200" t="s">
        <v>578</v>
      </c>
      <c r="I135" s="200" t="s">
        <v>540</v>
      </c>
      <c r="J135" s="200">
        <v>50</v>
      </c>
      <c r="K135" s="248"/>
    </row>
    <row r="136" s="1" customFormat="1" ht="15" customHeight="1">
      <c r="B136" s="245"/>
      <c r="C136" s="200" t="s">
        <v>565</v>
      </c>
      <c r="D136" s="200"/>
      <c r="E136" s="200"/>
      <c r="F136" s="223" t="s">
        <v>544</v>
      </c>
      <c r="G136" s="200"/>
      <c r="H136" s="200" t="s">
        <v>578</v>
      </c>
      <c r="I136" s="200" t="s">
        <v>540</v>
      </c>
      <c r="J136" s="200">
        <v>50</v>
      </c>
      <c r="K136" s="248"/>
    </row>
    <row r="137" s="1" customFormat="1" ht="15" customHeight="1">
      <c r="B137" s="245"/>
      <c r="C137" s="200" t="s">
        <v>566</v>
      </c>
      <c r="D137" s="200"/>
      <c r="E137" s="200"/>
      <c r="F137" s="223" t="s">
        <v>544</v>
      </c>
      <c r="G137" s="200"/>
      <c r="H137" s="200" t="s">
        <v>591</v>
      </c>
      <c r="I137" s="200" t="s">
        <v>540</v>
      </c>
      <c r="J137" s="200">
        <v>255</v>
      </c>
      <c r="K137" s="248"/>
    </row>
    <row r="138" s="1" customFormat="1" ht="15" customHeight="1">
      <c r="B138" s="245"/>
      <c r="C138" s="200" t="s">
        <v>568</v>
      </c>
      <c r="D138" s="200"/>
      <c r="E138" s="200"/>
      <c r="F138" s="223" t="s">
        <v>538</v>
      </c>
      <c r="G138" s="200"/>
      <c r="H138" s="200" t="s">
        <v>592</v>
      </c>
      <c r="I138" s="200" t="s">
        <v>570</v>
      </c>
      <c r="J138" s="200"/>
      <c r="K138" s="248"/>
    </row>
    <row r="139" s="1" customFormat="1" ht="15" customHeight="1">
      <c r="B139" s="245"/>
      <c r="C139" s="200" t="s">
        <v>571</v>
      </c>
      <c r="D139" s="200"/>
      <c r="E139" s="200"/>
      <c r="F139" s="223" t="s">
        <v>538</v>
      </c>
      <c r="G139" s="200"/>
      <c r="H139" s="200" t="s">
        <v>593</v>
      </c>
      <c r="I139" s="200" t="s">
        <v>573</v>
      </c>
      <c r="J139" s="200"/>
      <c r="K139" s="248"/>
    </row>
    <row r="140" s="1" customFormat="1" ht="15" customHeight="1">
      <c r="B140" s="245"/>
      <c r="C140" s="200" t="s">
        <v>574</v>
      </c>
      <c r="D140" s="200"/>
      <c r="E140" s="200"/>
      <c r="F140" s="223" t="s">
        <v>538</v>
      </c>
      <c r="G140" s="200"/>
      <c r="H140" s="200" t="s">
        <v>574</v>
      </c>
      <c r="I140" s="200" t="s">
        <v>573</v>
      </c>
      <c r="J140" s="200"/>
      <c r="K140" s="248"/>
    </row>
    <row r="141" s="1" customFormat="1" ht="15" customHeight="1">
      <c r="B141" s="245"/>
      <c r="C141" s="200" t="s">
        <v>39</v>
      </c>
      <c r="D141" s="200"/>
      <c r="E141" s="200"/>
      <c r="F141" s="223" t="s">
        <v>538</v>
      </c>
      <c r="G141" s="200"/>
      <c r="H141" s="200" t="s">
        <v>594</v>
      </c>
      <c r="I141" s="200" t="s">
        <v>573</v>
      </c>
      <c r="J141" s="200"/>
      <c r="K141" s="248"/>
    </row>
    <row r="142" s="1" customFormat="1" ht="15" customHeight="1">
      <c r="B142" s="245"/>
      <c r="C142" s="200" t="s">
        <v>595</v>
      </c>
      <c r="D142" s="200"/>
      <c r="E142" s="200"/>
      <c r="F142" s="223" t="s">
        <v>538</v>
      </c>
      <c r="G142" s="200"/>
      <c r="H142" s="200" t="s">
        <v>596</v>
      </c>
      <c r="I142" s="200" t="s">
        <v>573</v>
      </c>
      <c r="J142" s="200"/>
      <c r="K142" s="248"/>
    </row>
    <row r="143" s="1" customFormat="1" ht="15" customHeight="1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="1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="1" customFormat="1" ht="18.75" customHeight="1">
      <c r="B145" s="208"/>
      <c r="C145" s="208"/>
      <c r="D145" s="208"/>
      <c r="E145" s="208"/>
      <c r="F145" s="208"/>
      <c r="G145" s="208"/>
      <c r="H145" s="208"/>
      <c r="I145" s="208"/>
      <c r="J145" s="208"/>
      <c r="K145" s="208"/>
    </row>
    <row r="146" s="1" customFormat="1" ht="7.5" customHeight="1">
      <c r="B146" s="209"/>
      <c r="C146" s="210"/>
      <c r="D146" s="210"/>
      <c r="E146" s="210"/>
      <c r="F146" s="210"/>
      <c r="G146" s="210"/>
      <c r="H146" s="210"/>
      <c r="I146" s="210"/>
      <c r="J146" s="210"/>
      <c r="K146" s="211"/>
    </row>
    <row r="147" s="1" customFormat="1" ht="45" customHeight="1">
      <c r="B147" s="212"/>
      <c r="C147" s="213" t="s">
        <v>597</v>
      </c>
      <c r="D147" s="213"/>
      <c r="E147" s="213"/>
      <c r="F147" s="213"/>
      <c r="G147" s="213"/>
      <c r="H147" s="213"/>
      <c r="I147" s="213"/>
      <c r="J147" s="213"/>
      <c r="K147" s="214"/>
    </row>
    <row r="148" s="1" customFormat="1" ht="17.25" customHeight="1">
      <c r="B148" s="212"/>
      <c r="C148" s="215" t="s">
        <v>532</v>
      </c>
      <c r="D148" s="215"/>
      <c r="E148" s="215"/>
      <c r="F148" s="215" t="s">
        <v>533</v>
      </c>
      <c r="G148" s="216"/>
      <c r="H148" s="215" t="s">
        <v>55</v>
      </c>
      <c r="I148" s="215" t="s">
        <v>58</v>
      </c>
      <c r="J148" s="215" t="s">
        <v>534</v>
      </c>
      <c r="K148" s="214"/>
    </row>
    <row r="149" s="1" customFormat="1" ht="17.25" customHeight="1">
      <c r="B149" s="212"/>
      <c r="C149" s="217" t="s">
        <v>535</v>
      </c>
      <c r="D149" s="217"/>
      <c r="E149" s="217"/>
      <c r="F149" s="218" t="s">
        <v>536</v>
      </c>
      <c r="G149" s="219"/>
      <c r="H149" s="217"/>
      <c r="I149" s="217"/>
      <c r="J149" s="217" t="s">
        <v>537</v>
      </c>
      <c r="K149" s="214"/>
    </row>
    <row r="150" s="1" customFormat="1" ht="5.25" customHeight="1">
      <c r="B150" s="225"/>
      <c r="C150" s="220"/>
      <c r="D150" s="220"/>
      <c r="E150" s="220"/>
      <c r="F150" s="220"/>
      <c r="G150" s="221"/>
      <c r="H150" s="220"/>
      <c r="I150" s="220"/>
      <c r="J150" s="220"/>
      <c r="K150" s="248"/>
    </row>
    <row r="151" s="1" customFormat="1" ht="15" customHeight="1">
      <c r="B151" s="225"/>
      <c r="C151" s="252" t="s">
        <v>541</v>
      </c>
      <c r="D151" s="200"/>
      <c r="E151" s="200"/>
      <c r="F151" s="253" t="s">
        <v>538</v>
      </c>
      <c r="G151" s="200"/>
      <c r="H151" s="252" t="s">
        <v>578</v>
      </c>
      <c r="I151" s="252" t="s">
        <v>540</v>
      </c>
      <c r="J151" s="252">
        <v>120</v>
      </c>
      <c r="K151" s="248"/>
    </row>
    <row r="152" s="1" customFormat="1" ht="15" customHeight="1">
      <c r="B152" s="225"/>
      <c r="C152" s="252" t="s">
        <v>587</v>
      </c>
      <c r="D152" s="200"/>
      <c r="E152" s="200"/>
      <c r="F152" s="253" t="s">
        <v>538</v>
      </c>
      <c r="G152" s="200"/>
      <c r="H152" s="252" t="s">
        <v>598</v>
      </c>
      <c r="I152" s="252" t="s">
        <v>540</v>
      </c>
      <c r="J152" s="252" t="s">
        <v>589</v>
      </c>
      <c r="K152" s="248"/>
    </row>
    <row r="153" s="1" customFormat="1" ht="15" customHeight="1">
      <c r="B153" s="225"/>
      <c r="C153" s="252" t="s">
        <v>486</v>
      </c>
      <c r="D153" s="200"/>
      <c r="E153" s="200"/>
      <c r="F153" s="253" t="s">
        <v>538</v>
      </c>
      <c r="G153" s="200"/>
      <c r="H153" s="252" t="s">
        <v>599</v>
      </c>
      <c r="I153" s="252" t="s">
        <v>540</v>
      </c>
      <c r="J153" s="252" t="s">
        <v>589</v>
      </c>
      <c r="K153" s="248"/>
    </row>
    <row r="154" s="1" customFormat="1" ht="15" customHeight="1">
      <c r="B154" s="225"/>
      <c r="C154" s="252" t="s">
        <v>543</v>
      </c>
      <c r="D154" s="200"/>
      <c r="E154" s="200"/>
      <c r="F154" s="253" t="s">
        <v>544</v>
      </c>
      <c r="G154" s="200"/>
      <c r="H154" s="252" t="s">
        <v>578</v>
      </c>
      <c r="I154" s="252" t="s">
        <v>540</v>
      </c>
      <c r="J154" s="252">
        <v>50</v>
      </c>
      <c r="K154" s="248"/>
    </row>
    <row r="155" s="1" customFormat="1" ht="15" customHeight="1">
      <c r="B155" s="225"/>
      <c r="C155" s="252" t="s">
        <v>546</v>
      </c>
      <c r="D155" s="200"/>
      <c r="E155" s="200"/>
      <c r="F155" s="253" t="s">
        <v>538</v>
      </c>
      <c r="G155" s="200"/>
      <c r="H155" s="252" t="s">
        <v>578</v>
      </c>
      <c r="I155" s="252" t="s">
        <v>548</v>
      </c>
      <c r="J155" s="252"/>
      <c r="K155" s="248"/>
    </row>
    <row r="156" s="1" customFormat="1" ht="15" customHeight="1">
      <c r="B156" s="225"/>
      <c r="C156" s="252" t="s">
        <v>557</v>
      </c>
      <c r="D156" s="200"/>
      <c r="E156" s="200"/>
      <c r="F156" s="253" t="s">
        <v>544</v>
      </c>
      <c r="G156" s="200"/>
      <c r="H156" s="252" t="s">
        <v>578</v>
      </c>
      <c r="I156" s="252" t="s">
        <v>540</v>
      </c>
      <c r="J156" s="252">
        <v>50</v>
      </c>
      <c r="K156" s="248"/>
    </row>
    <row r="157" s="1" customFormat="1" ht="15" customHeight="1">
      <c r="B157" s="225"/>
      <c r="C157" s="252" t="s">
        <v>565</v>
      </c>
      <c r="D157" s="200"/>
      <c r="E157" s="200"/>
      <c r="F157" s="253" t="s">
        <v>544</v>
      </c>
      <c r="G157" s="200"/>
      <c r="H157" s="252" t="s">
        <v>578</v>
      </c>
      <c r="I157" s="252" t="s">
        <v>540</v>
      </c>
      <c r="J157" s="252">
        <v>50</v>
      </c>
      <c r="K157" s="248"/>
    </row>
    <row r="158" s="1" customFormat="1" ht="15" customHeight="1">
      <c r="B158" s="225"/>
      <c r="C158" s="252" t="s">
        <v>563</v>
      </c>
      <c r="D158" s="200"/>
      <c r="E158" s="200"/>
      <c r="F158" s="253" t="s">
        <v>544</v>
      </c>
      <c r="G158" s="200"/>
      <c r="H158" s="252" t="s">
        <v>578</v>
      </c>
      <c r="I158" s="252" t="s">
        <v>540</v>
      </c>
      <c r="J158" s="252">
        <v>50</v>
      </c>
      <c r="K158" s="248"/>
    </row>
    <row r="159" s="1" customFormat="1" ht="15" customHeight="1">
      <c r="B159" s="225"/>
      <c r="C159" s="252" t="s">
        <v>88</v>
      </c>
      <c r="D159" s="200"/>
      <c r="E159" s="200"/>
      <c r="F159" s="253" t="s">
        <v>538</v>
      </c>
      <c r="G159" s="200"/>
      <c r="H159" s="252" t="s">
        <v>600</v>
      </c>
      <c r="I159" s="252" t="s">
        <v>540</v>
      </c>
      <c r="J159" s="252" t="s">
        <v>601</v>
      </c>
      <c r="K159" s="248"/>
    </row>
    <row r="160" s="1" customFormat="1" ht="15" customHeight="1">
      <c r="B160" s="225"/>
      <c r="C160" s="252" t="s">
        <v>602</v>
      </c>
      <c r="D160" s="200"/>
      <c r="E160" s="200"/>
      <c r="F160" s="253" t="s">
        <v>538</v>
      </c>
      <c r="G160" s="200"/>
      <c r="H160" s="252" t="s">
        <v>603</v>
      </c>
      <c r="I160" s="252" t="s">
        <v>573</v>
      </c>
      <c r="J160" s="252"/>
      <c r="K160" s="248"/>
    </row>
    <row r="161" s="1" customFormat="1" ht="15" customHeight="1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="1" customFormat="1" ht="18.75" customHeight="1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="1" customFormat="1" ht="18.75" customHeight="1">
      <c r="B163" s="208"/>
      <c r="C163" s="208"/>
      <c r="D163" s="208"/>
      <c r="E163" s="208"/>
      <c r="F163" s="208"/>
      <c r="G163" s="208"/>
      <c r="H163" s="208"/>
      <c r="I163" s="208"/>
      <c r="J163" s="208"/>
      <c r="K163" s="208"/>
    </row>
    <row r="164" s="1" customFormat="1" ht="7.5" customHeight="1">
      <c r="B164" s="187"/>
      <c r="C164" s="188"/>
      <c r="D164" s="188"/>
      <c r="E164" s="188"/>
      <c r="F164" s="188"/>
      <c r="G164" s="188"/>
      <c r="H164" s="188"/>
      <c r="I164" s="188"/>
      <c r="J164" s="188"/>
      <c r="K164" s="189"/>
    </row>
    <row r="165" s="1" customFormat="1" ht="45" customHeight="1">
      <c r="B165" s="190"/>
      <c r="C165" s="191" t="s">
        <v>604</v>
      </c>
      <c r="D165" s="191"/>
      <c r="E165" s="191"/>
      <c r="F165" s="191"/>
      <c r="G165" s="191"/>
      <c r="H165" s="191"/>
      <c r="I165" s="191"/>
      <c r="J165" s="191"/>
      <c r="K165" s="192"/>
    </row>
    <row r="166" s="1" customFormat="1" ht="17.25" customHeight="1">
      <c r="B166" s="190"/>
      <c r="C166" s="215" t="s">
        <v>532</v>
      </c>
      <c r="D166" s="215"/>
      <c r="E166" s="215"/>
      <c r="F166" s="215" t="s">
        <v>533</v>
      </c>
      <c r="G166" s="257"/>
      <c r="H166" s="258" t="s">
        <v>55</v>
      </c>
      <c r="I166" s="258" t="s">
        <v>58</v>
      </c>
      <c r="J166" s="215" t="s">
        <v>534</v>
      </c>
      <c r="K166" s="192"/>
    </row>
    <row r="167" s="1" customFormat="1" ht="17.25" customHeight="1">
      <c r="B167" s="193"/>
      <c r="C167" s="217" t="s">
        <v>535</v>
      </c>
      <c r="D167" s="217"/>
      <c r="E167" s="217"/>
      <c r="F167" s="218" t="s">
        <v>536</v>
      </c>
      <c r="G167" s="259"/>
      <c r="H167" s="260"/>
      <c r="I167" s="260"/>
      <c r="J167" s="217" t="s">
        <v>537</v>
      </c>
      <c r="K167" s="195"/>
    </row>
    <row r="168" s="1" customFormat="1" ht="5.25" customHeight="1">
      <c r="B168" s="225"/>
      <c r="C168" s="220"/>
      <c r="D168" s="220"/>
      <c r="E168" s="220"/>
      <c r="F168" s="220"/>
      <c r="G168" s="221"/>
      <c r="H168" s="220"/>
      <c r="I168" s="220"/>
      <c r="J168" s="220"/>
      <c r="K168" s="248"/>
    </row>
    <row r="169" s="1" customFormat="1" ht="15" customHeight="1">
      <c r="B169" s="225"/>
      <c r="C169" s="200" t="s">
        <v>541</v>
      </c>
      <c r="D169" s="200"/>
      <c r="E169" s="200"/>
      <c r="F169" s="223" t="s">
        <v>538</v>
      </c>
      <c r="G169" s="200"/>
      <c r="H169" s="200" t="s">
        <v>578</v>
      </c>
      <c r="I169" s="200" t="s">
        <v>540</v>
      </c>
      <c r="J169" s="200">
        <v>120</v>
      </c>
      <c r="K169" s="248"/>
    </row>
    <row r="170" s="1" customFormat="1" ht="15" customHeight="1">
      <c r="B170" s="225"/>
      <c r="C170" s="200" t="s">
        <v>587</v>
      </c>
      <c r="D170" s="200"/>
      <c r="E170" s="200"/>
      <c r="F170" s="223" t="s">
        <v>538</v>
      </c>
      <c r="G170" s="200"/>
      <c r="H170" s="200" t="s">
        <v>588</v>
      </c>
      <c r="I170" s="200" t="s">
        <v>540</v>
      </c>
      <c r="J170" s="200" t="s">
        <v>589</v>
      </c>
      <c r="K170" s="248"/>
    </row>
    <row r="171" s="1" customFormat="1" ht="15" customHeight="1">
      <c r="B171" s="225"/>
      <c r="C171" s="200" t="s">
        <v>486</v>
      </c>
      <c r="D171" s="200"/>
      <c r="E171" s="200"/>
      <c r="F171" s="223" t="s">
        <v>538</v>
      </c>
      <c r="G171" s="200"/>
      <c r="H171" s="200" t="s">
        <v>605</v>
      </c>
      <c r="I171" s="200" t="s">
        <v>540</v>
      </c>
      <c r="J171" s="200" t="s">
        <v>589</v>
      </c>
      <c r="K171" s="248"/>
    </row>
    <row r="172" s="1" customFormat="1" ht="15" customHeight="1">
      <c r="B172" s="225"/>
      <c r="C172" s="200" t="s">
        <v>543</v>
      </c>
      <c r="D172" s="200"/>
      <c r="E172" s="200"/>
      <c r="F172" s="223" t="s">
        <v>544</v>
      </c>
      <c r="G172" s="200"/>
      <c r="H172" s="200" t="s">
        <v>605</v>
      </c>
      <c r="I172" s="200" t="s">
        <v>540</v>
      </c>
      <c r="J172" s="200">
        <v>50</v>
      </c>
      <c r="K172" s="248"/>
    </row>
    <row r="173" s="1" customFormat="1" ht="15" customHeight="1">
      <c r="B173" s="225"/>
      <c r="C173" s="200" t="s">
        <v>546</v>
      </c>
      <c r="D173" s="200"/>
      <c r="E173" s="200"/>
      <c r="F173" s="223" t="s">
        <v>538</v>
      </c>
      <c r="G173" s="200"/>
      <c r="H173" s="200" t="s">
        <v>605</v>
      </c>
      <c r="I173" s="200" t="s">
        <v>548</v>
      </c>
      <c r="J173" s="200"/>
      <c r="K173" s="248"/>
    </row>
    <row r="174" s="1" customFormat="1" ht="15" customHeight="1">
      <c r="B174" s="225"/>
      <c r="C174" s="200" t="s">
        <v>557</v>
      </c>
      <c r="D174" s="200"/>
      <c r="E174" s="200"/>
      <c r="F174" s="223" t="s">
        <v>544</v>
      </c>
      <c r="G174" s="200"/>
      <c r="H174" s="200" t="s">
        <v>605</v>
      </c>
      <c r="I174" s="200" t="s">
        <v>540</v>
      </c>
      <c r="J174" s="200">
        <v>50</v>
      </c>
      <c r="K174" s="248"/>
    </row>
    <row r="175" s="1" customFormat="1" ht="15" customHeight="1">
      <c r="B175" s="225"/>
      <c r="C175" s="200" t="s">
        <v>565</v>
      </c>
      <c r="D175" s="200"/>
      <c r="E175" s="200"/>
      <c r="F175" s="223" t="s">
        <v>544</v>
      </c>
      <c r="G175" s="200"/>
      <c r="H175" s="200" t="s">
        <v>605</v>
      </c>
      <c r="I175" s="200" t="s">
        <v>540</v>
      </c>
      <c r="J175" s="200">
        <v>50</v>
      </c>
      <c r="K175" s="248"/>
    </row>
    <row r="176" s="1" customFormat="1" ht="15" customHeight="1">
      <c r="B176" s="225"/>
      <c r="C176" s="200" t="s">
        <v>563</v>
      </c>
      <c r="D176" s="200"/>
      <c r="E176" s="200"/>
      <c r="F176" s="223" t="s">
        <v>544</v>
      </c>
      <c r="G176" s="200"/>
      <c r="H176" s="200" t="s">
        <v>605</v>
      </c>
      <c r="I176" s="200" t="s">
        <v>540</v>
      </c>
      <c r="J176" s="200">
        <v>50</v>
      </c>
      <c r="K176" s="248"/>
    </row>
    <row r="177" s="1" customFormat="1" ht="15" customHeight="1">
      <c r="B177" s="225"/>
      <c r="C177" s="200" t="s">
        <v>95</v>
      </c>
      <c r="D177" s="200"/>
      <c r="E177" s="200"/>
      <c r="F177" s="223" t="s">
        <v>538</v>
      </c>
      <c r="G177" s="200"/>
      <c r="H177" s="200" t="s">
        <v>606</v>
      </c>
      <c r="I177" s="200" t="s">
        <v>607</v>
      </c>
      <c r="J177" s="200"/>
      <c r="K177" s="248"/>
    </row>
    <row r="178" s="1" customFormat="1" ht="15" customHeight="1">
      <c r="B178" s="225"/>
      <c r="C178" s="200" t="s">
        <v>58</v>
      </c>
      <c r="D178" s="200"/>
      <c r="E178" s="200"/>
      <c r="F178" s="223" t="s">
        <v>538</v>
      </c>
      <c r="G178" s="200"/>
      <c r="H178" s="200" t="s">
        <v>608</v>
      </c>
      <c r="I178" s="200" t="s">
        <v>609</v>
      </c>
      <c r="J178" s="200">
        <v>1</v>
      </c>
      <c r="K178" s="248"/>
    </row>
    <row r="179" s="1" customFormat="1" ht="15" customHeight="1">
      <c r="B179" s="225"/>
      <c r="C179" s="200" t="s">
        <v>54</v>
      </c>
      <c r="D179" s="200"/>
      <c r="E179" s="200"/>
      <c r="F179" s="223" t="s">
        <v>538</v>
      </c>
      <c r="G179" s="200"/>
      <c r="H179" s="200" t="s">
        <v>610</v>
      </c>
      <c r="I179" s="200" t="s">
        <v>540</v>
      </c>
      <c r="J179" s="200">
        <v>20</v>
      </c>
      <c r="K179" s="248"/>
    </row>
    <row r="180" s="1" customFormat="1" ht="15" customHeight="1">
      <c r="B180" s="225"/>
      <c r="C180" s="200" t="s">
        <v>55</v>
      </c>
      <c r="D180" s="200"/>
      <c r="E180" s="200"/>
      <c r="F180" s="223" t="s">
        <v>538</v>
      </c>
      <c r="G180" s="200"/>
      <c r="H180" s="200" t="s">
        <v>611</v>
      </c>
      <c r="I180" s="200" t="s">
        <v>540</v>
      </c>
      <c r="J180" s="200">
        <v>255</v>
      </c>
      <c r="K180" s="248"/>
    </row>
    <row r="181" s="1" customFormat="1" ht="15" customHeight="1">
      <c r="B181" s="225"/>
      <c r="C181" s="200" t="s">
        <v>96</v>
      </c>
      <c r="D181" s="200"/>
      <c r="E181" s="200"/>
      <c r="F181" s="223" t="s">
        <v>538</v>
      </c>
      <c r="G181" s="200"/>
      <c r="H181" s="200" t="s">
        <v>502</v>
      </c>
      <c r="I181" s="200" t="s">
        <v>540</v>
      </c>
      <c r="J181" s="200">
        <v>10</v>
      </c>
      <c r="K181" s="248"/>
    </row>
    <row r="182" s="1" customFormat="1" ht="15" customHeight="1">
      <c r="B182" s="225"/>
      <c r="C182" s="200" t="s">
        <v>97</v>
      </c>
      <c r="D182" s="200"/>
      <c r="E182" s="200"/>
      <c r="F182" s="223" t="s">
        <v>538</v>
      </c>
      <c r="G182" s="200"/>
      <c r="H182" s="200" t="s">
        <v>612</v>
      </c>
      <c r="I182" s="200" t="s">
        <v>573</v>
      </c>
      <c r="J182" s="200"/>
      <c r="K182" s="248"/>
    </row>
    <row r="183" s="1" customFormat="1" ht="15" customHeight="1">
      <c r="B183" s="225"/>
      <c r="C183" s="200" t="s">
        <v>613</v>
      </c>
      <c r="D183" s="200"/>
      <c r="E183" s="200"/>
      <c r="F183" s="223" t="s">
        <v>538</v>
      </c>
      <c r="G183" s="200"/>
      <c r="H183" s="200" t="s">
        <v>614</v>
      </c>
      <c r="I183" s="200" t="s">
        <v>573</v>
      </c>
      <c r="J183" s="200"/>
      <c r="K183" s="248"/>
    </row>
    <row r="184" s="1" customFormat="1" ht="15" customHeight="1">
      <c r="B184" s="225"/>
      <c r="C184" s="200" t="s">
        <v>602</v>
      </c>
      <c r="D184" s="200"/>
      <c r="E184" s="200"/>
      <c r="F184" s="223" t="s">
        <v>538</v>
      </c>
      <c r="G184" s="200"/>
      <c r="H184" s="200" t="s">
        <v>615</v>
      </c>
      <c r="I184" s="200" t="s">
        <v>573</v>
      </c>
      <c r="J184" s="200"/>
      <c r="K184" s="248"/>
    </row>
    <row r="185" s="1" customFormat="1" ht="15" customHeight="1">
      <c r="B185" s="225"/>
      <c r="C185" s="200" t="s">
        <v>99</v>
      </c>
      <c r="D185" s="200"/>
      <c r="E185" s="200"/>
      <c r="F185" s="223" t="s">
        <v>544</v>
      </c>
      <c r="G185" s="200"/>
      <c r="H185" s="200" t="s">
        <v>616</v>
      </c>
      <c r="I185" s="200" t="s">
        <v>540</v>
      </c>
      <c r="J185" s="200">
        <v>50</v>
      </c>
      <c r="K185" s="248"/>
    </row>
    <row r="186" s="1" customFormat="1" ht="15" customHeight="1">
      <c r="B186" s="225"/>
      <c r="C186" s="200" t="s">
        <v>617</v>
      </c>
      <c r="D186" s="200"/>
      <c r="E186" s="200"/>
      <c r="F186" s="223" t="s">
        <v>544</v>
      </c>
      <c r="G186" s="200"/>
      <c r="H186" s="200" t="s">
        <v>618</v>
      </c>
      <c r="I186" s="200" t="s">
        <v>619</v>
      </c>
      <c r="J186" s="200"/>
      <c r="K186" s="248"/>
    </row>
    <row r="187" s="1" customFormat="1" ht="15" customHeight="1">
      <c r="B187" s="225"/>
      <c r="C187" s="200" t="s">
        <v>620</v>
      </c>
      <c r="D187" s="200"/>
      <c r="E187" s="200"/>
      <c r="F187" s="223" t="s">
        <v>544</v>
      </c>
      <c r="G187" s="200"/>
      <c r="H187" s="200" t="s">
        <v>621</v>
      </c>
      <c r="I187" s="200" t="s">
        <v>619</v>
      </c>
      <c r="J187" s="200"/>
      <c r="K187" s="248"/>
    </row>
    <row r="188" s="1" customFormat="1" ht="15" customHeight="1">
      <c r="B188" s="225"/>
      <c r="C188" s="200" t="s">
        <v>622</v>
      </c>
      <c r="D188" s="200"/>
      <c r="E188" s="200"/>
      <c r="F188" s="223" t="s">
        <v>544</v>
      </c>
      <c r="G188" s="200"/>
      <c r="H188" s="200" t="s">
        <v>623</v>
      </c>
      <c r="I188" s="200" t="s">
        <v>619</v>
      </c>
      <c r="J188" s="200"/>
      <c r="K188" s="248"/>
    </row>
    <row r="189" s="1" customFormat="1" ht="15" customHeight="1">
      <c r="B189" s="225"/>
      <c r="C189" s="261" t="s">
        <v>624</v>
      </c>
      <c r="D189" s="200"/>
      <c r="E189" s="200"/>
      <c r="F189" s="223" t="s">
        <v>544</v>
      </c>
      <c r="G189" s="200"/>
      <c r="H189" s="200" t="s">
        <v>625</v>
      </c>
      <c r="I189" s="200" t="s">
        <v>626</v>
      </c>
      <c r="J189" s="262" t="s">
        <v>627</v>
      </c>
      <c r="K189" s="248"/>
    </row>
    <row r="190" s="1" customFormat="1" ht="15" customHeight="1">
      <c r="B190" s="225"/>
      <c r="C190" s="261" t="s">
        <v>43</v>
      </c>
      <c r="D190" s="200"/>
      <c r="E190" s="200"/>
      <c r="F190" s="223" t="s">
        <v>538</v>
      </c>
      <c r="G190" s="200"/>
      <c r="H190" s="197" t="s">
        <v>628</v>
      </c>
      <c r="I190" s="200" t="s">
        <v>629</v>
      </c>
      <c r="J190" s="200"/>
      <c r="K190" s="248"/>
    </row>
    <row r="191" s="1" customFormat="1" ht="15" customHeight="1">
      <c r="B191" s="225"/>
      <c r="C191" s="261" t="s">
        <v>630</v>
      </c>
      <c r="D191" s="200"/>
      <c r="E191" s="200"/>
      <c r="F191" s="223" t="s">
        <v>538</v>
      </c>
      <c r="G191" s="200"/>
      <c r="H191" s="200" t="s">
        <v>631</v>
      </c>
      <c r="I191" s="200" t="s">
        <v>573</v>
      </c>
      <c r="J191" s="200"/>
      <c r="K191" s="248"/>
    </row>
    <row r="192" s="1" customFormat="1" ht="15" customHeight="1">
      <c r="B192" s="225"/>
      <c r="C192" s="261" t="s">
        <v>632</v>
      </c>
      <c r="D192" s="200"/>
      <c r="E192" s="200"/>
      <c r="F192" s="223" t="s">
        <v>538</v>
      </c>
      <c r="G192" s="200"/>
      <c r="H192" s="200" t="s">
        <v>633</v>
      </c>
      <c r="I192" s="200" t="s">
        <v>573</v>
      </c>
      <c r="J192" s="200"/>
      <c r="K192" s="248"/>
    </row>
    <row r="193" s="1" customFormat="1" ht="15" customHeight="1">
      <c r="B193" s="225"/>
      <c r="C193" s="261" t="s">
        <v>634</v>
      </c>
      <c r="D193" s="200"/>
      <c r="E193" s="200"/>
      <c r="F193" s="223" t="s">
        <v>544</v>
      </c>
      <c r="G193" s="200"/>
      <c r="H193" s="200" t="s">
        <v>635</v>
      </c>
      <c r="I193" s="200" t="s">
        <v>573</v>
      </c>
      <c r="J193" s="200"/>
      <c r="K193" s="248"/>
    </row>
    <row r="194" s="1" customFormat="1" ht="15" customHeight="1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="1" customFormat="1" ht="18.75" customHeight="1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="1" customFormat="1" ht="18.75" customHeight="1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="1" customFormat="1" ht="18.75" customHeight="1">
      <c r="B197" s="208"/>
      <c r="C197" s="208"/>
      <c r="D197" s="208"/>
      <c r="E197" s="208"/>
      <c r="F197" s="208"/>
      <c r="G197" s="208"/>
      <c r="H197" s="208"/>
      <c r="I197" s="208"/>
      <c r="J197" s="208"/>
      <c r="K197" s="208"/>
    </row>
    <row r="198" s="1" customFormat="1" ht="13.5">
      <c r="B198" s="187"/>
      <c r="C198" s="188"/>
      <c r="D198" s="188"/>
      <c r="E198" s="188"/>
      <c r="F198" s="188"/>
      <c r="G198" s="188"/>
      <c r="H198" s="188"/>
      <c r="I198" s="188"/>
      <c r="J198" s="188"/>
      <c r="K198" s="189"/>
    </row>
    <row r="199" s="1" customFormat="1" ht="21">
      <c r="B199" s="190"/>
      <c r="C199" s="191" t="s">
        <v>636</v>
      </c>
      <c r="D199" s="191"/>
      <c r="E199" s="191"/>
      <c r="F199" s="191"/>
      <c r="G199" s="191"/>
      <c r="H199" s="191"/>
      <c r="I199" s="191"/>
      <c r="J199" s="191"/>
      <c r="K199" s="192"/>
    </row>
    <row r="200" s="1" customFormat="1" ht="25.5" customHeight="1">
      <c r="B200" s="190"/>
      <c r="C200" s="264" t="s">
        <v>637</v>
      </c>
      <c r="D200" s="264"/>
      <c r="E200" s="264"/>
      <c r="F200" s="264" t="s">
        <v>638</v>
      </c>
      <c r="G200" s="265"/>
      <c r="H200" s="264" t="s">
        <v>639</v>
      </c>
      <c r="I200" s="264"/>
      <c r="J200" s="264"/>
      <c r="K200" s="192"/>
    </row>
    <row r="201" s="1" customFormat="1" ht="5.25" customHeight="1">
      <c r="B201" s="225"/>
      <c r="C201" s="220"/>
      <c r="D201" s="220"/>
      <c r="E201" s="220"/>
      <c r="F201" s="220"/>
      <c r="G201" s="246"/>
      <c r="H201" s="220"/>
      <c r="I201" s="220"/>
      <c r="J201" s="220"/>
      <c r="K201" s="248"/>
    </row>
    <row r="202" s="1" customFormat="1" ht="15" customHeight="1">
      <c r="B202" s="225"/>
      <c r="C202" s="200" t="s">
        <v>629</v>
      </c>
      <c r="D202" s="200"/>
      <c r="E202" s="200"/>
      <c r="F202" s="223" t="s">
        <v>44</v>
      </c>
      <c r="G202" s="200"/>
      <c r="H202" s="200" t="s">
        <v>640</v>
      </c>
      <c r="I202" s="200"/>
      <c r="J202" s="200"/>
      <c r="K202" s="248"/>
    </row>
    <row r="203" s="1" customFormat="1" ht="15" customHeight="1">
      <c r="B203" s="225"/>
      <c r="C203" s="200"/>
      <c r="D203" s="200"/>
      <c r="E203" s="200"/>
      <c r="F203" s="223" t="s">
        <v>45</v>
      </c>
      <c r="G203" s="200"/>
      <c r="H203" s="200" t="s">
        <v>641</v>
      </c>
      <c r="I203" s="200"/>
      <c r="J203" s="200"/>
      <c r="K203" s="248"/>
    </row>
    <row r="204" s="1" customFormat="1" ht="15" customHeight="1">
      <c r="B204" s="225"/>
      <c r="C204" s="200"/>
      <c r="D204" s="200"/>
      <c r="E204" s="200"/>
      <c r="F204" s="223" t="s">
        <v>48</v>
      </c>
      <c r="G204" s="200"/>
      <c r="H204" s="200" t="s">
        <v>642</v>
      </c>
      <c r="I204" s="200"/>
      <c r="J204" s="200"/>
      <c r="K204" s="248"/>
    </row>
    <row r="205" s="1" customFormat="1" ht="15" customHeight="1">
      <c r="B205" s="225"/>
      <c r="C205" s="200"/>
      <c r="D205" s="200"/>
      <c r="E205" s="200"/>
      <c r="F205" s="223" t="s">
        <v>46</v>
      </c>
      <c r="G205" s="200"/>
      <c r="H205" s="200" t="s">
        <v>643</v>
      </c>
      <c r="I205" s="200"/>
      <c r="J205" s="200"/>
      <c r="K205" s="248"/>
    </row>
    <row r="206" s="1" customFormat="1" ht="15" customHeight="1">
      <c r="B206" s="225"/>
      <c r="C206" s="200"/>
      <c r="D206" s="200"/>
      <c r="E206" s="200"/>
      <c r="F206" s="223" t="s">
        <v>47</v>
      </c>
      <c r="G206" s="200"/>
      <c r="H206" s="200" t="s">
        <v>644</v>
      </c>
      <c r="I206" s="200"/>
      <c r="J206" s="200"/>
      <c r="K206" s="248"/>
    </row>
    <row r="207" s="1" customFormat="1" ht="15" customHeight="1">
      <c r="B207" s="225"/>
      <c r="C207" s="200"/>
      <c r="D207" s="200"/>
      <c r="E207" s="200"/>
      <c r="F207" s="223"/>
      <c r="G207" s="200"/>
      <c r="H207" s="200"/>
      <c r="I207" s="200"/>
      <c r="J207" s="200"/>
      <c r="K207" s="248"/>
    </row>
    <row r="208" s="1" customFormat="1" ht="15" customHeight="1">
      <c r="B208" s="225"/>
      <c r="C208" s="200" t="s">
        <v>585</v>
      </c>
      <c r="D208" s="200"/>
      <c r="E208" s="200"/>
      <c r="F208" s="223" t="s">
        <v>80</v>
      </c>
      <c r="G208" s="200"/>
      <c r="H208" s="200" t="s">
        <v>645</v>
      </c>
      <c r="I208" s="200"/>
      <c r="J208" s="200"/>
      <c r="K208" s="248"/>
    </row>
    <row r="209" s="1" customFormat="1" ht="15" customHeight="1">
      <c r="B209" s="225"/>
      <c r="C209" s="200"/>
      <c r="D209" s="200"/>
      <c r="E209" s="200"/>
      <c r="F209" s="223" t="s">
        <v>482</v>
      </c>
      <c r="G209" s="200"/>
      <c r="H209" s="200" t="s">
        <v>483</v>
      </c>
      <c r="I209" s="200"/>
      <c r="J209" s="200"/>
      <c r="K209" s="248"/>
    </row>
    <row r="210" s="1" customFormat="1" ht="15" customHeight="1">
      <c r="B210" s="225"/>
      <c r="C210" s="200"/>
      <c r="D210" s="200"/>
      <c r="E210" s="200"/>
      <c r="F210" s="223" t="s">
        <v>480</v>
      </c>
      <c r="G210" s="200"/>
      <c r="H210" s="200" t="s">
        <v>646</v>
      </c>
      <c r="I210" s="200"/>
      <c r="J210" s="200"/>
      <c r="K210" s="248"/>
    </row>
    <row r="211" s="1" customFormat="1" ht="15" customHeight="1">
      <c r="B211" s="266"/>
      <c r="C211" s="200"/>
      <c r="D211" s="200"/>
      <c r="E211" s="200"/>
      <c r="F211" s="223" t="s">
        <v>484</v>
      </c>
      <c r="G211" s="261"/>
      <c r="H211" s="252" t="s">
        <v>485</v>
      </c>
      <c r="I211" s="252"/>
      <c r="J211" s="252"/>
      <c r="K211" s="267"/>
    </row>
    <row r="212" s="1" customFormat="1" ht="15" customHeight="1">
      <c r="B212" s="266"/>
      <c r="C212" s="200"/>
      <c r="D212" s="200"/>
      <c r="E212" s="200"/>
      <c r="F212" s="223" t="s">
        <v>428</v>
      </c>
      <c r="G212" s="261"/>
      <c r="H212" s="252" t="s">
        <v>647</v>
      </c>
      <c r="I212" s="252"/>
      <c r="J212" s="252"/>
      <c r="K212" s="267"/>
    </row>
    <row r="213" s="1" customFormat="1" ht="15" customHeight="1">
      <c r="B213" s="266"/>
      <c r="C213" s="200"/>
      <c r="D213" s="200"/>
      <c r="E213" s="200"/>
      <c r="F213" s="223"/>
      <c r="G213" s="261"/>
      <c r="H213" s="252"/>
      <c r="I213" s="252"/>
      <c r="J213" s="252"/>
      <c r="K213" s="267"/>
    </row>
    <row r="214" s="1" customFormat="1" ht="15" customHeight="1">
      <c r="B214" s="266"/>
      <c r="C214" s="200" t="s">
        <v>609</v>
      </c>
      <c r="D214" s="200"/>
      <c r="E214" s="200"/>
      <c r="F214" s="223">
        <v>1</v>
      </c>
      <c r="G214" s="261"/>
      <c r="H214" s="252" t="s">
        <v>648</v>
      </c>
      <c r="I214" s="252"/>
      <c r="J214" s="252"/>
      <c r="K214" s="267"/>
    </row>
    <row r="215" s="1" customFormat="1" ht="15" customHeight="1">
      <c r="B215" s="266"/>
      <c r="C215" s="200"/>
      <c r="D215" s="200"/>
      <c r="E215" s="200"/>
      <c r="F215" s="223">
        <v>2</v>
      </c>
      <c r="G215" s="261"/>
      <c r="H215" s="252" t="s">
        <v>649</v>
      </c>
      <c r="I215" s="252"/>
      <c r="J215" s="252"/>
      <c r="K215" s="267"/>
    </row>
    <row r="216" s="1" customFormat="1" ht="15" customHeight="1">
      <c r="B216" s="266"/>
      <c r="C216" s="200"/>
      <c r="D216" s="200"/>
      <c r="E216" s="200"/>
      <c r="F216" s="223">
        <v>3</v>
      </c>
      <c r="G216" s="261"/>
      <c r="H216" s="252" t="s">
        <v>650</v>
      </c>
      <c r="I216" s="252"/>
      <c r="J216" s="252"/>
      <c r="K216" s="267"/>
    </row>
    <row r="217" s="1" customFormat="1" ht="15" customHeight="1">
      <c r="B217" s="266"/>
      <c r="C217" s="200"/>
      <c r="D217" s="200"/>
      <c r="E217" s="200"/>
      <c r="F217" s="223">
        <v>4</v>
      </c>
      <c r="G217" s="261"/>
      <c r="H217" s="252" t="s">
        <v>651</v>
      </c>
      <c r="I217" s="252"/>
      <c r="J217" s="252"/>
      <c r="K217" s="267"/>
    </row>
    <row r="218" s="1" customFormat="1" ht="12.75" customHeight="1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2023-01-27T06:17:02Z</dcterms:created>
  <dcterms:modified xsi:type="dcterms:W3CDTF">2023-01-27T06:17:04Z</dcterms:modified>
</cp:coreProperties>
</file>