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U:\OŘ Plzeň\Janáčová\P1361\"/>
    </mc:Choice>
  </mc:AlternateContent>
  <xr:revisionPtr revIDLastSave="0" documentId="8_{197ACC37-4CA5-4C9B-8F8B-E876F1128EE4}" xr6:coauthVersionLast="36" xr6:coauthVersionMax="36" xr10:uidLastSave="{00000000-0000-0000-0000-000000000000}"/>
  <bookViews>
    <workbookView xWindow="240" yWindow="120" windowWidth="14940" windowHeight="9230" xr2:uid="{00000000-000D-0000-FFFF-FFFF00000000}"/>
  </bookViews>
  <sheets>
    <sheet name="Rekapitulace" sheetId="1" r:id="rId1"/>
    <sheet name="PS 12-01-31" sheetId="2" r:id="rId2"/>
    <sheet name="SO 12-10-01" sheetId="3" r:id="rId3"/>
    <sheet name="SO 12-13-01" sheetId="4" r:id="rId4"/>
    <sheet name="SO 12-22-01" sheetId="5" r:id="rId5"/>
    <sheet name="SO 12-22-02" sheetId="6" r:id="rId6"/>
    <sheet name="SO 12-86-01" sheetId="7" r:id="rId7"/>
    <sheet name="SO 98-98" sheetId="8" r:id="rId8"/>
  </sheets>
  <calcPr calcId="191029"/>
  <webPublishing codePage="0"/>
</workbook>
</file>

<file path=xl/calcChain.xml><?xml version="1.0" encoding="utf-8"?>
<calcChain xmlns="http://schemas.openxmlformats.org/spreadsheetml/2006/main">
  <c r="M35" i="8" l="1"/>
  <c r="O35" i="8" s="1"/>
  <c r="I35" i="8"/>
  <c r="M31" i="8"/>
  <c r="O31" i="8" s="1"/>
  <c r="I31" i="8"/>
  <c r="M27" i="8"/>
  <c r="O27" i="8" s="1"/>
  <c r="I27" i="8"/>
  <c r="M23" i="8"/>
  <c r="I23" i="8"/>
  <c r="L22" i="8"/>
  <c r="K22" i="8"/>
  <c r="J22" i="8"/>
  <c r="O18" i="8"/>
  <c r="M18" i="8"/>
  <c r="I18" i="8"/>
  <c r="O14" i="8"/>
  <c r="M14" i="8"/>
  <c r="I14" i="8"/>
  <c r="M10" i="8"/>
  <c r="M9" i="8" s="1"/>
  <c r="I10" i="8"/>
  <c r="L9" i="8"/>
  <c r="K9" i="8"/>
  <c r="J9" i="8"/>
  <c r="J8" i="8" s="1"/>
  <c r="L8" i="8"/>
  <c r="K8" i="8"/>
  <c r="T7" i="8"/>
  <c r="O111" i="7"/>
  <c r="M111" i="7"/>
  <c r="I111" i="7"/>
  <c r="O107" i="7"/>
  <c r="M107" i="7"/>
  <c r="I107" i="7"/>
  <c r="M103" i="7"/>
  <c r="O103" i="7" s="1"/>
  <c r="I103" i="7"/>
  <c r="M99" i="7"/>
  <c r="O99" i="7" s="1"/>
  <c r="I99" i="7"/>
  <c r="O95" i="7"/>
  <c r="M95" i="7"/>
  <c r="I95" i="7"/>
  <c r="O91" i="7"/>
  <c r="M91" i="7"/>
  <c r="I91" i="7"/>
  <c r="M87" i="7"/>
  <c r="O87" i="7" s="1"/>
  <c r="I87" i="7"/>
  <c r="M83" i="7"/>
  <c r="O83" i="7" s="1"/>
  <c r="I83" i="7"/>
  <c r="O79" i="7"/>
  <c r="M79" i="7"/>
  <c r="I79" i="7"/>
  <c r="O75" i="7"/>
  <c r="M75" i="7"/>
  <c r="I75" i="7"/>
  <c r="M71" i="7"/>
  <c r="O71" i="7" s="1"/>
  <c r="I71" i="7"/>
  <c r="M67" i="7"/>
  <c r="O67" i="7" s="1"/>
  <c r="I67" i="7"/>
  <c r="O63" i="7"/>
  <c r="M63" i="7"/>
  <c r="I63" i="7"/>
  <c r="O59" i="7"/>
  <c r="M59" i="7"/>
  <c r="I59" i="7"/>
  <c r="M55" i="7"/>
  <c r="O55" i="7" s="1"/>
  <c r="I55" i="7"/>
  <c r="M51" i="7"/>
  <c r="O51" i="7" s="1"/>
  <c r="I51" i="7"/>
  <c r="O47" i="7"/>
  <c r="M47" i="7"/>
  <c r="I47" i="7"/>
  <c r="O43" i="7"/>
  <c r="M43" i="7"/>
  <c r="I43" i="7"/>
  <c r="M39" i="7"/>
  <c r="O39" i="7" s="1"/>
  <c r="I39" i="7"/>
  <c r="M35" i="7"/>
  <c r="O35" i="7" s="1"/>
  <c r="I35" i="7"/>
  <c r="O31" i="7"/>
  <c r="M31" i="7"/>
  <c r="I31" i="7"/>
  <c r="O27" i="7"/>
  <c r="M27" i="7"/>
  <c r="I27" i="7"/>
  <c r="M23" i="7"/>
  <c r="O23" i="7" s="1"/>
  <c r="I23" i="7"/>
  <c r="L22" i="7"/>
  <c r="K22" i="7"/>
  <c r="J22" i="7"/>
  <c r="J8" i="7" s="1"/>
  <c r="M18" i="7"/>
  <c r="O18" i="7" s="1"/>
  <c r="I18" i="7"/>
  <c r="M14" i="7"/>
  <c r="O14" i="7" s="1"/>
  <c r="I14" i="7"/>
  <c r="M10" i="7"/>
  <c r="O10" i="7" s="1"/>
  <c r="I10" i="7"/>
  <c r="M9" i="7"/>
  <c r="L9" i="7"/>
  <c r="L8" i="7" s="1"/>
  <c r="T7" i="7" s="1"/>
  <c r="F20" i="1" s="1"/>
  <c r="F19" i="1" s="1"/>
  <c r="K9" i="7"/>
  <c r="K8" i="7" s="1"/>
  <c r="J9" i="7"/>
  <c r="O71" i="6"/>
  <c r="M71" i="6"/>
  <c r="I71" i="6"/>
  <c r="M67" i="6"/>
  <c r="M66" i="6" s="1"/>
  <c r="I67" i="6"/>
  <c r="L66" i="6"/>
  <c r="K66" i="6"/>
  <c r="J66" i="6"/>
  <c r="M62" i="6"/>
  <c r="O62" i="6" s="1"/>
  <c r="I62" i="6"/>
  <c r="L61" i="6"/>
  <c r="L8" i="6" s="1"/>
  <c r="T7" i="6" s="1"/>
  <c r="F18" i="1" s="1"/>
  <c r="K61" i="6"/>
  <c r="K8" i="6" s="1"/>
  <c r="J61" i="6"/>
  <c r="J8" i="6" s="1"/>
  <c r="M57" i="6"/>
  <c r="O57" i="6" s="1"/>
  <c r="I57" i="6"/>
  <c r="M53" i="6"/>
  <c r="O53" i="6" s="1"/>
  <c r="I53" i="6"/>
  <c r="M49" i="6"/>
  <c r="O49" i="6" s="1"/>
  <c r="I49" i="6"/>
  <c r="M45" i="6"/>
  <c r="I45" i="6"/>
  <c r="L44" i="6"/>
  <c r="K44" i="6"/>
  <c r="J44" i="6"/>
  <c r="M40" i="6"/>
  <c r="O40" i="6" s="1"/>
  <c r="I40" i="6"/>
  <c r="O36" i="6"/>
  <c r="M36" i="6"/>
  <c r="I36" i="6"/>
  <c r="M32" i="6"/>
  <c r="M31" i="6" s="1"/>
  <c r="I32" i="6"/>
  <c r="L31" i="6"/>
  <c r="K31" i="6"/>
  <c r="J31" i="6"/>
  <c r="M27" i="6"/>
  <c r="O27" i="6" s="1"/>
  <c r="I27" i="6"/>
  <c r="M23" i="6"/>
  <c r="M18" i="6" s="1"/>
  <c r="I23" i="6"/>
  <c r="O19" i="6"/>
  <c r="M19" i="6"/>
  <c r="I19" i="6"/>
  <c r="L18" i="6"/>
  <c r="K18" i="6"/>
  <c r="J18" i="6"/>
  <c r="M14" i="6"/>
  <c r="O14" i="6" s="1"/>
  <c r="I14" i="6"/>
  <c r="M10" i="6"/>
  <c r="I10" i="6"/>
  <c r="L9" i="6"/>
  <c r="K9" i="6"/>
  <c r="J9" i="6"/>
  <c r="M71" i="5"/>
  <c r="M66" i="5" s="1"/>
  <c r="I71" i="5"/>
  <c r="M67" i="5"/>
  <c r="O67" i="5" s="1"/>
  <c r="I67" i="5"/>
  <c r="L66" i="5"/>
  <c r="K66" i="5"/>
  <c r="J66" i="5"/>
  <c r="M62" i="5"/>
  <c r="O62" i="5" s="1"/>
  <c r="I62" i="5"/>
  <c r="M61" i="5"/>
  <c r="L61" i="5"/>
  <c r="K61" i="5"/>
  <c r="J61" i="5"/>
  <c r="M57" i="5"/>
  <c r="O57" i="5" s="1"/>
  <c r="I57" i="5"/>
  <c r="M53" i="5"/>
  <c r="O53" i="5" s="1"/>
  <c r="I53" i="5"/>
  <c r="M49" i="5"/>
  <c r="O49" i="5" s="1"/>
  <c r="I49" i="5"/>
  <c r="M45" i="5"/>
  <c r="O45" i="5" s="1"/>
  <c r="I45" i="5"/>
  <c r="L44" i="5"/>
  <c r="K44" i="5"/>
  <c r="J44" i="5"/>
  <c r="M40" i="5"/>
  <c r="O40" i="5" s="1"/>
  <c r="I40" i="5"/>
  <c r="M36" i="5"/>
  <c r="M31" i="5" s="1"/>
  <c r="I36" i="5"/>
  <c r="M32" i="5"/>
  <c r="O32" i="5" s="1"/>
  <c r="I32" i="5"/>
  <c r="L31" i="5"/>
  <c r="K31" i="5"/>
  <c r="J31" i="5"/>
  <c r="M27" i="5"/>
  <c r="I27" i="5"/>
  <c r="O23" i="5"/>
  <c r="M23" i="5"/>
  <c r="I23" i="5"/>
  <c r="O19" i="5"/>
  <c r="M19" i="5"/>
  <c r="I19" i="5"/>
  <c r="L18" i="5"/>
  <c r="K18" i="5"/>
  <c r="J18" i="5"/>
  <c r="M14" i="5"/>
  <c r="O14" i="5" s="1"/>
  <c r="I14" i="5"/>
  <c r="M10" i="5"/>
  <c r="O10" i="5" s="1"/>
  <c r="I10" i="5"/>
  <c r="L9" i="5"/>
  <c r="K9" i="5"/>
  <c r="J9" i="5"/>
  <c r="L8" i="5"/>
  <c r="K8" i="5"/>
  <c r="J8" i="5"/>
  <c r="T7" i="5"/>
  <c r="F17" i="1" s="1"/>
  <c r="F16" i="1" s="1"/>
  <c r="O125" i="4"/>
  <c r="M125" i="4"/>
  <c r="I125" i="4"/>
  <c r="M121" i="4"/>
  <c r="O121" i="4" s="1"/>
  <c r="I121" i="4"/>
  <c r="M117" i="4"/>
  <c r="O117" i="4" s="1"/>
  <c r="I117" i="4"/>
  <c r="M113" i="4"/>
  <c r="M104" i="4" s="1"/>
  <c r="I113" i="4"/>
  <c r="O109" i="4"/>
  <c r="M109" i="4"/>
  <c r="I109" i="4"/>
  <c r="M105" i="4"/>
  <c r="O105" i="4" s="1"/>
  <c r="I105" i="4"/>
  <c r="L104" i="4"/>
  <c r="K104" i="4"/>
  <c r="K8" i="4" s="1"/>
  <c r="J104" i="4"/>
  <c r="O100" i="4"/>
  <c r="M100" i="4"/>
  <c r="I100" i="4"/>
  <c r="O96" i="4"/>
  <c r="M96" i="4"/>
  <c r="I96" i="4"/>
  <c r="M92" i="4"/>
  <c r="O92" i="4" s="1"/>
  <c r="I92" i="4"/>
  <c r="M88" i="4"/>
  <c r="O88" i="4" s="1"/>
  <c r="I88" i="4"/>
  <c r="O84" i="4"/>
  <c r="M84" i="4"/>
  <c r="I84" i="4"/>
  <c r="O80" i="4"/>
  <c r="M80" i="4"/>
  <c r="I80" i="4"/>
  <c r="M76" i="4"/>
  <c r="O76" i="4" s="1"/>
  <c r="I76" i="4"/>
  <c r="M72" i="4"/>
  <c r="I72" i="4"/>
  <c r="O68" i="4"/>
  <c r="M68" i="4"/>
  <c r="I68" i="4"/>
  <c r="O64" i="4"/>
  <c r="M64" i="4"/>
  <c r="I64" i="4"/>
  <c r="L63" i="4"/>
  <c r="K63" i="4"/>
  <c r="J63" i="4"/>
  <c r="M59" i="4"/>
  <c r="O59" i="4" s="1"/>
  <c r="I59" i="4"/>
  <c r="M55" i="4"/>
  <c r="O55" i="4" s="1"/>
  <c r="I55" i="4"/>
  <c r="M51" i="4"/>
  <c r="O51" i="4" s="1"/>
  <c r="I51" i="4"/>
  <c r="M47" i="4"/>
  <c r="O47" i="4" s="1"/>
  <c r="I47" i="4"/>
  <c r="O43" i="4"/>
  <c r="M43" i="4"/>
  <c r="I43" i="4"/>
  <c r="M39" i="4"/>
  <c r="O39" i="4" s="1"/>
  <c r="I39" i="4"/>
  <c r="M35" i="4"/>
  <c r="O35" i="4" s="1"/>
  <c r="I35" i="4"/>
  <c r="M31" i="4"/>
  <c r="O31" i="4" s="1"/>
  <c r="I31" i="4"/>
  <c r="M27" i="4"/>
  <c r="O27" i="4" s="1"/>
  <c r="I27" i="4"/>
  <c r="M23" i="4"/>
  <c r="O23" i="4" s="1"/>
  <c r="I23" i="4"/>
  <c r="L22" i="4"/>
  <c r="K22" i="4"/>
  <c r="J22" i="4"/>
  <c r="M18" i="4"/>
  <c r="O18" i="4" s="1"/>
  <c r="I18" i="4"/>
  <c r="M14" i="4"/>
  <c r="M9" i="4" s="1"/>
  <c r="I14" i="4"/>
  <c r="O10" i="4"/>
  <c r="M10" i="4"/>
  <c r="I10" i="4"/>
  <c r="L9" i="4"/>
  <c r="K9" i="4"/>
  <c r="J9" i="4"/>
  <c r="L8" i="4"/>
  <c r="T7" i="4" s="1"/>
  <c r="F15" i="1" s="1"/>
  <c r="F14" i="1" s="1"/>
  <c r="J8" i="4"/>
  <c r="O135" i="3"/>
  <c r="M135" i="3"/>
  <c r="I135" i="3"/>
  <c r="M131" i="3"/>
  <c r="O131" i="3" s="1"/>
  <c r="I131" i="3"/>
  <c r="M127" i="3"/>
  <c r="O127" i="3" s="1"/>
  <c r="I127" i="3"/>
  <c r="M123" i="3"/>
  <c r="M114" i="3" s="1"/>
  <c r="I123" i="3"/>
  <c r="O119" i="3"/>
  <c r="M119" i="3"/>
  <c r="I119" i="3"/>
  <c r="M115" i="3"/>
  <c r="O115" i="3" s="1"/>
  <c r="I115" i="3"/>
  <c r="L114" i="3"/>
  <c r="K114" i="3"/>
  <c r="J114" i="3"/>
  <c r="O110" i="3"/>
  <c r="M110" i="3"/>
  <c r="I110" i="3"/>
  <c r="M106" i="3"/>
  <c r="O106" i="3" s="1"/>
  <c r="I106" i="3"/>
  <c r="M102" i="3"/>
  <c r="O102" i="3" s="1"/>
  <c r="I102" i="3"/>
  <c r="O98" i="3"/>
  <c r="M98" i="3"/>
  <c r="I98" i="3"/>
  <c r="O94" i="3"/>
  <c r="M94" i="3"/>
  <c r="I94" i="3"/>
  <c r="M90" i="3"/>
  <c r="O90" i="3" s="1"/>
  <c r="I90" i="3"/>
  <c r="M86" i="3"/>
  <c r="O86" i="3" s="1"/>
  <c r="I86" i="3"/>
  <c r="M82" i="3"/>
  <c r="O82" i="3" s="1"/>
  <c r="I82" i="3"/>
  <c r="O78" i="3"/>
  <c r="M78" i="3"/>
  <c r="I78" i="3"/>
  <c r="M74" i="3"/>
  <c r="O74" i="3" s="1"/>
  <c r="I74" i="3"/>
  <c r="M70" i="3"/>
  <c r="O70" i="3" s="1"/>
  <c r="I70" i="3"/>
  <c r="M66" i="3"/>
  <c r="I66" i="3"/>
  <c r="O62" i="3"/>
  <c r="M62" i="3"/>
  <c r="I62" i="3"/>
  <c r="M58" i="3"/>
  <c r="O58" i="3" s="1"/>
  <c r="I58" i="3"/>
  <c r="L57" i="3"/>
  <c r="K57" i="3"/>
  <c r="J57" i="3"/>
  <c r="M53" i="3"/>
  <c r="M48" i="3" s="1"/>
  <c r="I53" i="3"/>
  <c r="O49" i="3"/>
  <c r="M49" i="3"/>
  <c r="I49" i="3"/>
  <c r="L48" i="3"/>
  <c r="K48" i="3"/>
  <c r="J48" i="3"/>
  <c r="M44" i="3"/>
  <c r="O44" i="3" s="1"/>
  <c r="I44" i="3"/>
  <c r="M40" i="3"/>
  <c r="M35" i="3" s="1"/>
  <c r="I40" i="3"/>
  <c r="O36" i="3"/>
  <c r="M36" i="3"/>
  <c r="I36" i="3"/>
  <c r="L35" i="3"/>
  <c r="K35" i="3"/>
  <c r="J35" i="3"/>
  <c r="M31" i="3"/>
  <c r="O31" i="3" s="1"/>
  <c r="I31" i="3"/>
  <c r="M30" i="3"/>
  <c r="L30" i="3"/>
  <c r="K30" i="3"/>
  <c r="J30" i="3"/>
  <c r="M26" i="3"/>
  <c r="O26" i="3" s="1"/>
  <c r="I26" i="3"/>
  <c r="M22" i="3"/>
  <c r="O22" i="3" s="1"/>
  <c r="I22" i="3"/>
  <c r="O18" i="3"/>
  <c r="M18" i="3"/>
  <c r="M9" i="3" s="1"/>
  <c r="I18" i="3"/>
  <c r="O14" i="3"/>
  <c r="M14" i="3"/>
  <c r="I14" i="3"/>
  <c r="M10" i="3"/>
  <c r="O10" i="3" s="1"/>
  <c r="I10" i="3"/>
  <c r="L9" i="3"/>
  <c r="K9" i="3"/>
  <c r="K8" i="3" s="1"/>
  <c r="J9" i="3"/>
  <c r="J8" i="3" s="1"/>
  <c r="L8" i="3"/>
  <c r="T7" i="3" s="1"/>
  <c r="F13" i="1" s="1"/>
  <c r="F12" i="1" s="1"/>
  <c r="M203" i="2"/>
  <c r="O203" i="2" s="1"/>
  <c r="I203" i="2"/>
  <c r="M199" i="2"/>
  <c r="O199" i="2" s="1"/>
  <c r="I199" i="2"/>
  <c r="M195" i="2"/>
  <c r="O195" i="2" s="1"/>
  <c r="I195" i="2"/>
  <c r="M191" i="2"/>
  <c r="O191" i="2" s="1"/>
  <c r="I191" i="2"/>
  <c r="M187" i="2"/>
  <c r="O187" i="2" s="1"/>
  <c r="I187" i="2"/>
  <c r="M183" i="2"/>
  <c r="O183" i="2" s="1"/>
  <c r="I183" i="2"/>
  <c r="O179" i="2"/>
  <c r="M179" i="2"/>
  <c r="I179" i="2"/>
  <c r="M175" i="2"/>
  <c r="O175" i="2" s="1"/>
  <c r="I175" i="2"/>
  <c r="M171" i="2"/>
  <c r="O171" i="2" s="1"/>
  <c r="I171" i="2"/>
  <c r="M167" i="2"/>
  <c r="O167" i="2" s="1"/>
  <c r="I167" i="2"/>
  <c r="M163" i="2"/>
  <c r="O163" i="2" s="1"/>
  <c r="I163" i="2"/>
  <c r="M159" i="2"/>
  <c r="O159" i="2" s="1"/>
  <c r="I159" i="2"/>
  <c r="M155" i="2"/>
  <c r="O155" i="2" s="1"/>
  <c r="I155" i="2"/>
  <c r="M151" i="2"/>
  <c r="O151" i="2" s="1"/>
  <c r="I151" i="2"/>
  <c r="M147" i="2"/>
  <c r="O147" i="2" s="1"/>
  <c r="I147" i="2"/>
  <c r="M143" i="2"/>
  <c r="O143" i="2" s="1"/>
  <c r="I143" i="2"/>
  <c r="M139" i="2"/>
  <c r="O139" i="2" s="1"/>
  <c r="I139" i="2"/>
  <c r="M135" i="2"/>
  <c r="O135" i="2" s="1"/>
  <c r="I135" i="2"/>
  <c r="M131" i="2"/>
  <c r="O131" i="2" s="1"/>
  <c r="I131" i="2"/>
  <c r="M127" i="2"/>
  <c r="O127" i="2" s="1"/>
  <c r="I127" i="2"/>
  <c r="M123" i="2"/>
  <c r="O123" i="2" s="1"/>
  <c r="I123" i="2"/>
  <c r="M119" i="2"/>
  <c r="O119" i="2" s="1"/>
  <c r="I119" i="2"/>
  <c r="O115" i="2"/>
  <c r="M115" i="2"/>
  <c r="I115" i="2"/>
  <c r="M111" i="2"/>
  <c r="O111" i="2" s="1"/>
  <c r="I111" i="2"/>
  <c r="M107" i="2"/>
  <c r="O107" i="2" s="1"/>
  <c r="I107" i="2"/>
  <c r="M103" i="2"/>
  <c r="O103" i="2" s="1"/>
  <c r="I103" i="2"/>
  <c r="M99" i="2"/>
  <c r="O99" i="2" s="1"/>
  <c r="I99" i="2"/>
  <c r="M95" i="2"/>
  <c r="O95" i="2" s="1"/>
  <c r="I95" i="2"/>
  <c r="M91" i="2"/>
  <c r="O91" i="2" s="1"/>
  <c r="I91" i="2"/>
  <c r="M87" i="2"/>
  <c r="O87" i="2" s="1"/>
  <c r="I87" i="2"/>
  <c r="M83" i="2"/>
  <c r="O83" i="2" s="1"/>
  <c r="I83" i="2"/>
  <c r="M79" i="2"/>
  <c r="O79" i="2" s="1"/>
  <c r="I79" i="2"/>
  <c r="M75" i="2"/>
  <c r="O75" i="2" s="1"/>
  <c r="I75" i="2"/>
  <c r="M71" i="2"/>
  <c r="O71" i="2" s="1"/>
  <c r="I71" i="2"/>
  <c r="M67" i="2"/>
  <c r="O67" i="2" s="1"/>
  <c r="I67" i="2"/>
  <c r="M63" i="2"/>
  <c r="O63" i="2" s="1"/>
  <c r="I63" i="2"/>
  <c r="M59" i="2"/>
  <c r="O59" i="2" s="1"/>
  <c r="I59" i="2"/>
  <c r="M55" i="2"/>
  <c r="O55" i="2" s="1"/>
  <c r="I55" i="2"/>
  <c r="O51" i="2"/>
  <c r="M51" i="2"/>
  <c r="I51" i="2"/>
  <c r="M47" i="2"/>
  <c r="O47" i="2" s="1"/>
  <c r="I47" i="2"/>
  <c r="M43" i="2"/>
  <c r="O43" i="2" s="1"/>
  <c r="I43" i="2"/>
  <c r="M39" i="2"/>
  <c r="O39" i="2" s="1"/>
  <c r="I39" i="2"/>
  <c r="M35" i="2"/>
  <c r="M34" i="2" s="1"/>
  <c r="I35" i="2"/>
  <c r="L34" i="2"/>
  <c r="K34" i="2"/>
  <c r="J34" i="2"/>
  <c r="M30" i="2"/>
  <c r="O30" i="2" s="1"/>
  <c r="I30" i="2"/>
  <c r="M26" i="2"/>
  <c r="O26" i="2" s="1"/>
  <c r="I26" i="2"/>
  <c r="O22" i="2"/>
  <c r="M22" i="2"/>
  <c r="I22" i="2"/>
  <c r="M18" i="2"/>
  <c r="O18" i="2" s="1"/>
  <c r="I18" i="2"/>
  <c r="M14" i="2"/>
  <c r="O14" i="2" s="1"/>
  <c r="I14" i="2"/>
  <c r="M10" i="2"/>
  <c r="O10" i="2" s="1"/>
  <c r="I10" i="2"/>
  <c r="L9" i="2"/>
  <c r="K9" i="2"/>
  <c r="J9" i="2"/>
  <c r="L8" i="2"/>
  <c r="K8" i="2"/>
  <c r="J8" i="2"/>
  <c r="T7" i="2"/>
  <c r="F11" i="1" s="1"/>
  <c r="F22" i="1"/>
  <c r="F21" i="1" s="1"/>
  <c r="F10" i="1"/>
  <c r="M63" i="4" l="1"/>
  <c r="O72" i="4"/>
  <c r="M9" i="2"/>
  <c r="M8" i="2" s="1"/>
  <c r="C11" i="1" s="1"/>
  <c r="M57" i="3"/>
  <c r="M8" i="3" s="1"/>
  <c r="C13" i="1" s="1"/>
  <c r="M18" i="5"/>
  <c r="O27" i="5"/>
  <c r="O71" i="5"/>
  <c r="O32" i="6"/>
  <c r="O66" i="3"/>
  <c r="O53" i="3"/>
  <c r="O14" i="4"/>
  <c r="M44" i="6"/>
  <c r="O45" i="6"/>
  <c r="M22" i="8"/>
  <c r="M8" i="8" s="1"/>
  <c r="C22" i="1" s="1"/>
  <c r="O23" i="8"/>
  <c r="O40" i="3"/>
  <c r="O123" i="3"/>
  <c r="O67" i="6"/>
  <c r="O10" i="8"/>
  <c r="O113" i="4"/>
  <c r="M9" i="6"/>
  <c r="O10" i="6"/>
  <c r="O35" i="2"/>
  <c r="O36" i="5"/>
  <c r="O23" i="6"/>
  <c r="M61" i="6"/>
  <c r="M22" i="7"/>
  <c r="M8" i="7" s="1"/>
  <c r="C20" i="1" s="1"/>
  <c r="M22" i="4"/>
  <c r="M8" i="4" s="1"/>
  <c r="C15" i="1" s="1"/>
  <c r="M9" i="5"/>
  <c r="M44" i="5"/>
  <c r="C12" i="1" l="1"/>
  <c r="D13" i="1"/>
  <c r="E13" i="1" s="1"/>
  <c r="E12" i="1" s="1"/>
  <c r="D15" i="1"/>
  <c r="E15" i="1" s="1"/>
  <c r="E14" i="1" s="1"/>
  <c r="C14" i="1"/>
  <c r="C19" i="1"/>
  <c r="D20" i="1"/>
  <c r="E20" i="1" s="1"/>
  <c r="E19" i="1" s="1"/>
  <c r="C21" i="1"/>
  <c r="D22" i="1"/>
  <c r="E22" i="1" s="1"/>
  <c r="E21" i="1" s="1"/>
  <c r="C10" i="1"/>
  <c r="D11" i="1"/>
  <c r="E11" i="1" s="1"/>
  <c r="E10" i="1" s="1"/>
  <c r="M8" i="6"/>
  <c r="C18" i="1" s="1"/>
  <c r="M8" i="5"/>
  <c r="C17" i="1" s="1"/>
  <c r="M3" i="7" l="1"/>
  <c r="D19" i="1"/>
  <c r="D18" i="1"/>
  <c r="E18" i="1" s="1"/>
  <c r="D21" i="1"/>
  <c r="M3" i="8"/>
  <c r="M3" i="4"/>
  <c r="D14" i="1"/>
  <c r="C16" i="1"/>
  <c r="D17" i="1"/>
  <c r="E17" i="1" s="1"/>
  <c r="E16" i="1" s="1"/>
  <c r="C7" i="1" s="1"/>
  <c r="D10" i="1"/>
  <c r="M3" i="2"/>
  <c r="D12" i="1"/>
  <c r="M3" i="3"/>
  <c r="M3" i="5" l="1"/>
  <c r="D16" i="1"/>
  <c r="M3" i="6"/>
  <c r="C6" i="1"/>
</calcChain>
</file>

<file path=xl/sharedStrings.xml><?xml version="1.0" encoding="utf-8"?>
<sst xmlns="http://schemas.openxmlformats.org/spreadsheetml/2006/main" count="2812" uniqueCount="675">
  <si>
    <t>Aspe</t>
  </si>
  <si>
    <t>Rekapitulace ceny</t>
  </si>
  <si>
    <t>S632000127</t>
  </si>
  <si>
    <t>Výstavba PZS v km 28,870 (P1361) trati Březnice - Strakonice</t>
  </si>
  <si>
    <t>ZŘ</t>
  </si>
  <si>
    <t>20221216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</si>
  <si>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</si>
  <si>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</si>
  <si>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</si>
  <si>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</si>
  <si>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</si>
  <si>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</si>
  <si>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</si>
  <si>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</si>
  <si>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</si>
  <si>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</si>
  <si>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12-01-31</t>
  </si>
  <si>
    <t>Zabezpečení přejezdu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</si>
  <si>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</si>
  <si>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</si>
  <si>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</si>
  <si>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</si>
  <si>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</si>
  <si>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</si>
  <si>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</si>
  <si>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</si>
  <si>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</si>
  <si>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</si>
  <si>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</si>
  <si>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</si>
  <si>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</si>
  <si>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</si>
  <si>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</si>
  <si>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</si>
  <si>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</si>
  <si>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</si>
  <si>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</si>
  <si>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</si>
  <si>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</si>
  <si>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</si>
  <si>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</si>
  <si>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</si>
  <si>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</si>
  <si>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</si>
  <si>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</si>
  <si>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12-01-31</t>
  </si>
  <si>
    <t>SD</t>
  </si>
  <si>
    <t>1</t>
  </si>
  <si>
    <t>Zemní práce</t>
  </si>
  <si>
    <t>P</t>
  </si>
  <si>
    <t>111201</t>
  </si>
  <si>
    <t/>
  </si>
  <si>
    <t>ODSTRANĚNÍ KŘOVIN S ODVOZEM DO 1KM</t>
  </si>
  <si>
    <t>M2</t>
  </si>
  <si>
    <t>2022_OTSKP</t>
  </si>
  <si>
    <t>PP</t>
  </si>
  <si>
    <t>VV</t>
  </si>
  <si>
    <t>TS</t>
  </si>
  <si>
    <t>odstranění křovin a stromů do průměru 100 mm    
doprava dřevin na předepsanou vzdálenost    
spálení na hromadách nebo štěpkování</t>
  </si>
  <si>
    <t>12293A</t>
  </si>
  <si>
    <t>ODKOPÁVKY A PROKOPÁVKY OBECNÉ TŘ. III - BEZ DOPRAVY</t>
  </si>
  <si>
    <t>M3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</si>
  <si>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   
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</si>
  <si>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</si>
  <si>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</si>
  <si>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ukládaného materiálu vlhčením, tříděním, promícháním nebo vysoušením, příp. jiné úpravy za účelem    
zlepšení jeho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</t>
  </si>
  <si>
    <t>4</t>
  </si>
  <si>
    <t>13293A</t>
  </si>
  <si>
    <t>HLOUBENÍ RÝH ŠÍŘ DO 2M PAŽ I NEPAŽ TŘ. III - BEZ DOPRAVY</t>
  </si>
  <si>
    <t>položka zahrnuje:      
-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</si>
  <si>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5</t>
  </si>
  <si>
    <t>13193A</t>
  </si>
  <si>
    <t>HLOUBENÍ JAM ZAPAŽ I NEPAŽ TŘ III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</si>
  <si>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</si>
  <si>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6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</si>
  <si>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</si>
  <si>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</si>
  <si>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</si>
  <si>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</si>
  <si>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7</t>
  </si>
  <si>
    <t>Slaboproud</t>
  </si>
  <si>
    <t>701004</t>
  </si>
  <si>
    <t>VYHLEDÁVACÍ MARKER ZEMNÍ</t>
  </si>
  <si>
    <t>KUS</t>
  </si>
  <si>
    <t>1. Položka obsahuje:      
 – obsahuje i demontáž po skončení provizorního stavu      
 – dopravu do skladu nebo na likvidaci      
 – obrátkovost, opotřebení zapůjčeného materiálu      
 – poplatek za likvidaci odpadů, pokud je materiál likvidován      
2. Položka neobsahuje:      
 X      
3. Způsob měření:      
Udává se počet kusů kompletní konstrukce nebo práce.</t>
  </si>
  <si>
    <t>8</t>
  </si>
  <si>
    <t>702212</t>
  </si>
  <si>
    <t>KABELOVÁ CHRÁNIČKA ZEMNÍ DN PŘES 100 DO 200 MM</t>
  </si>
  <si>
    <t>1. Položka obsahuje:      
 – proražení otvoru zdivem o průřezu od 0,01 do 0,025m2      
 – úpravu a začištění omítky po montáži vedení      
 – pomocné mechanismy      
2. Položka neobsahuje:      
 – protipožární ucpávku      
3. Způsob měření:      
Udává se počet kusů kompletní konstrukce nebo práce.</t>
  </si>
  <si>
    <t>9</t>
  </si>
  <si>
    <t>702311</t>
  </si>
  <si>
    <t>ZAKRYTÍ KABELŮ VÝSTRAŽNOU FÓLIÍ ŠÍŘKY DO 20 CM</t>
  </si>
  <si>
    <t>1. Položka obsahuje:      
 – kompletní montáž, návrh, rozměření, upevnění, začištění, sváření, vrtání, řezání, spojování a pod.       
 – veškerý spojovací a montážní materiál vč. upevňovacího materiálu      
 – sestavení a upevnění konstrukce na stanovišti      
 – pomocné mechanismy a povrchovou úpravu      
2. Položka neobsahuje:      
 X      
3. Způsob měření:      
Udává se počet sad, které se skládají z předepsaných dílů, jež tvoří požadovaný celek, za každý započatý měsíc pronájmu.</t>
  </si>
  <si>
    <t>10</t>
  </si>
  <si>
    <t>741B13</t>
  </si>
  <si>
    <t>ZEMNÍCÍ TYČ FEZN DÉLKY PŘES 4,5 M</t>
  </si>
  <si>
    <t>1. Položka obsahuje:      
 – přípravu podkladu pro osazení      
 – spojování      
 – ochranný nátěr spoje dle příslušných norem      
2. Položka neobsahuje:      
 X      
3. Způsob měření:      
Udává se počet kusů kompletní konstrukce nebo práce.</t>
  </si>
  <si>
    <t>11</t>
  </si>
  <si>
    <t>744231</t>
  </si>
  <si>
    <t>KABELOVÁ SKŘÍŇ VENKOVNÍ SPOLEČNÁ PŘÍSTROJOVÁ PRO PŘEJEZDY</t>
  </si>
  <si>
    <t>1. Položka obsahuje:      
 – přípravu podkladu pro osazení vč. upevňovacího materiálu      
 – typová plastová pilířová lakovaná dle schválených technických podmínek, prázdná pro montáž výstroje elektro, telefonu a nouzových tlačítek včetně přívodky pro DA a příslušenství, veškerý podružný a pomocný materiál      
 – provedení zkoušek, dodání předepsaných zkoušek, revizí a atestů      
2. Položka neobsahuje:      
 X      
3. Způsob měření:      
Udává se počet kusů kompletní konstrukce nebo práce.</t>
  </si>
  <si>
    <t>12</t>
  </si>
  <si>
    <t>74665C</t>
  </si>
  <si>
    <t>PŘIPOJENÍ, OŽIVENÍ A ZPROVOZNĚNÍ PŘENOSOVÉ CESTY V OBJEKTU ŽST</t>
  </si>
  <si>
    <t>1. Položka obsahuje:  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  
 – dodávku včetně kompletní montáže      
 – technický popis viz. projektová dokumentace      
 – výrobní dokumentaci, uvedení do provozu, předepsané zkoušky, revize a atesty      
 – veškeré potřebné mechanizmy, včetně obsluhy, náklady na mzdy a přibližné (průměrné) náklady na pořízení potřebných materiálů      
2. Položka neobsahuje:      
 X      
3. Způsob měření:      
Udává se počet kusů kompletní konstrukce nebo práce.</t>
  </si>
  <si>
    <t>13</t>
  </si>
  <si>
    <t>747213</t>
  </si>
  <si>
    <t>CELKOVÁ PROHLÍDKA, ZKOUŠENÍ, MĚŘENÍ A VYHOTOVENÍ VÝCHOZÍ REVIZNÍ ZPRÁVY, PRO OBJEM IN PŘES 500 DO 1000 TIS. KČ</t>
  </si>
  <si>
    <t>1. Položka obsahuje: 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 X      
3. Způsob měření:      
Udává se počet kusů kompletní konstrukce nebo práce.</t>
  </si>
  <si>
    <t>14</t>
  </si>
  <si>
    <t>747214</t>
  </si>
  <si>
    <t>CELKOVÁ PROHLÍDKA, ZKOUŠENÍ, MĚŘENÍ A VYHOTOVENÍ VÝCHOZÍ REVIZNÍ ZPRÁVY, PRO OBJEM IN - PŘÍPLATEK ZA KAŽDÝCH DALŠÍCH I ZAPOČATÝCH 500 TIS. KČ</t>
  </si>
  <si>
    <t>15</t>
  </si>
  <si>
    <t>75A111</t>
  </si>
  <si>
    <t>KABEL METALICKÝ JEDNOPLÁŠŤOVÝ DO 12 PÁRŮ - DODÁVKA</t>
  </si>
  <si>
    <t>KMPÁR</t>
  </si>
  <si>
    <t>1. Položka obsahuje:    
– dodání kabelů podle typu od výrobců včetně mimostaveništní dopravy    
2. Položka neobsahuje:    
X    
3. Způsob měření:    
Měří se n-násobky páru vodičů na kilometr.</t>
  </si>
  <si>
    <t>16</t>
  </si>
  <si>
    <t>75A217</t>
  </si>
  <si>
    <t>ZATAŽENÍ A SPOJKOVÁNÍ KABELŮ DO 12 PÁRŮ - MONTÁŽ</t>
  </si>
  <si>
    <t>1. Položka obsahuje:  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  
 – kontrolní a závěrečné měření na kabelu pro rozvod signalizace, zapojení po měření      
 – dodávka štítku průběhu v počtu 2 ks na 1 km kabelu včetně montáže, montáž označovacího štítku kabelové spojky a kabelové formy, dodávka a montáž kabelových objímek      
 – veškeré potřebné mechanizmy, jejich obsluhu a pořízení všech potřebných materiálů, přesun hmot      
2. Položka neobsahuje:      
 X      
3. Způsob měření:      
Měří se n-násobky páru vodičů na kilometr.</t>
  </si>
  <si>
    <t>17</t>
  </si>
  <si>
    <t>75A121</t>
  </si>
  <si>
    <t>KABEL METALICKÝ JEDNOPLÁŠŤOVÝ PŘES 12 PÁRŮ - DODÁVKA</t>
  </si>
  <si>
    <t>1. Položka obsahuje:    
 – dodání kabelů podle typu od výrobců včetně mimostaveništní dopravy    
2. Položka neobsahuje:    
 X    
3. Způsob měření:    
Měří se n-násobky páru vodičů na kilometr.</t>
  </si>
  <si>
    <t>18</t>
  </si>
  <si>
    <t>75A227</t>
  </si>
  <si>
    <t>ZATAŽENÍ A SPOJKOVÁNÍ KABELŮ PŘES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</si>
  <si>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 
 – montáž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</si>
  <si>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19</t>
  </si>
  <si>
    <t>75A311</t>
  </si>
  <si>
    <t>KABELOVÁ FORMA (UKONČENÍ KABELŮ) PRO KABELY ZABEZPEČOVACÍ DO 12 PÁRŮ</t>
  </si>
  <si>
    <t>1. Položka obsahuje:      
 – odstranění pláště kabelu, odstranění izolace z konců žil na svorkovnici, zhotovení vodní zábrany, zformování a konečná úprava kabelu      
 – kontrolní a závěrečné měření na kabelu pro rozvod signalizace, zapojení po měření, montáž příchytky a štítku      
2. Položka neobsahuje:      
 X      
3. Způsob měření:      
Udává se počet kusů kompletní konstrukce nebo práce.</t>
  </si>
  <si>
    <t>20</t>
  </si>
  <si>
    <t>75A312</t>
  </si>
  <si>
    <t>KABELOVÁ FORMA (UKONČENÍ KABELŮ) PRO KABELY ZABEZPEČOVACÍ PŘES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</si>
  <si>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</si>
  <si>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21</t>
  </si>
  <si>
    <t>75A410</t>
  </si>
  <si>
    <t>OZNAČENÍ KABELŮ ZNAČKOVACÍ KABELOVOU OBJÍMKOU</t>
  </si>
  <si>
    <t>1. Položka obsahuje:      
 – zhotovení kabelového štítku, vyražení znaku kabelu, ovinutí štítku páskou PVC, připevnění objímky na kabel      
 – výrobu štítků, použití mechanizmu, dopravu k místnímu použití, mzdy      
2. Položka neobsahuje:      
 X      
3. Způsob měření:      
Udává se počet kusů kompletní konstrukce nebo práce.</t>
  </si>
  <si>
    <t>22</t>
  </si>
  <si>
    <t>75B6A1</t>
  </si>
  <si>
    <t>USMĚRŇOVAČ 24 V/50 A - DODÁVKA</t>
  </si>
  <si>
    <t>1. Položka obsahuje:      
 – dodání kompletního usměrňovače podle typu včetně potřebného pomocného materiálu a jeho dopravy na místo určení      
 – pořízení příslušného usměrňovače, na dopravu do místa určení      
2. Položka neobsahuje:      
 X      
3. Způsob měření:      
Udává se počet kusů kompletní konstrukce nebo práce.</t>
  </si>
  <si>
    <t>23</t>
  </si>
  <si>
    <t>75B6G7</t>
  </si>
  <si>
    <t>USMĚRŇOVAČ - MONTÁŽ</t>
  </si>
  <si>
    <t>1. Položka obsahuje:      
 – montáž usměrňovače na místo určení, jeho připojení a přezkoušení      
 – montáž dodaného zařízení se všemi pomocnými a doplňujícími pracemi a součástmi, případné použití mechanizmů      
2. Položka neobsahuje:      
 X      
3. Způsob měření:      
Udává se počet kusů kompletní konstrukce nebo práce.</t>
  </si>
  <si>
    <t>24</t>
  </si>
  <si>
    <t>75C911</t>
  </si>
  <si>
    <t>SNÍMAČ POČÍTAČE NÁPRAV - DODÁVKA</t>
  </si>
  <si>
    <t>1. Položka obsahuje:      
 – kompletní dodávka snímače počítače náprav, potřebného pomocného materiálu a dopravy do staveništního skladu      
 – dodávku snímače počítače náprav a pomocného materiálu, dopravu do staveništního skladu      
2. Položka neobsahuje:      
 X      
3. Způsob měření:      
Udává se počet kusů kompletní konstrukce nebo práce.</t>
  </si>
  <si>
    <t>25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</si>
  <si>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</si>
  <si>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</si>
  <si>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</si>
  <si>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26</t>
  </si>
  <si>
    <t>75C918</t>
  </si>
  <si>
    <t>SNÍMAČ POČÍTAČE NÁPRAV - DEMONTÁŽ</t>
  </si>
  <si>
    <t>1. Položka obsahuje:    
 – demontáž snímače počítače náprav včetně odpojení kabelových přívodů    
 – demontáž snímače počítače náprav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</si>
  <si>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27</t>
  </si>
  <si>
    <t>75C931</t>
  </si>
  <si>
    <t>SKŘÍŇ S POČÍTAČI NÁPRAV 8 BODŮ/7 ÚSEKŮ - DODÁVKA</t>
  </si>
  <si>
    <t>1. Položka obsahuje:      
 – dodávka skříně s počítači náprav 8 bodů/7 úseků včetně potřebného pomocného materiálu a dopravy do staveništního skladu      
 – dodávku skříně s počítači náprav 8 bodů/7 úseků do stavědlové ústředny včetně skříně podle určení a pomocného materiálu, dopravu do staveništního skladu      
2. Položka neobsahuje:      
 X      
3. Způsob měření:      
Udává se počet kusů kompletní konstrukce nebo práce.</t>
  </si>
  <si>
    <t>28</t>
  </si>
  <si>
    <t>75C937</t>
  </si>
  <si>
    <t>SKŘÍŇ S POČÍTAČI NÁPRAV 8 BODŮ/7 ÚSEKŮ - MONTÁŽ</t>
  </si>
  <si>
    <t>1. Položka obsahuje:      
 – montáž skříně s počítači náprav 8 bodů/7 úseků, osazení vnitřních prvků skříně, přezkoušení      
 – montáž skříně s počítači náprav 8 bodů/7 úseků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</si>
  <si>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29</t>
  </si>
  <si>
    <t>75D111</t>
  </si>
  <si>
    <t>SKŘÍŇ LOGIKY RELÉOVÉHO PŘEJEZDOVÉHO ZABEZPEČOVACÍHO ZAŘÍZENÍ - DODÁVKA</t>
  </si>
  <si>
    <t>1. Položka obsahuje:      
 – dodávka skříně logiky reléového přejezdového zabezpečovacího zařízení, potřebného pomocného materiálu a dopravy do staveništního skladu      
 – dodávku skříně logiky reléového přejezdového zabezpečovacího zařízení včetně pomocného materiálu, dopravu do staveništního skladu      
2. Položka neobsahuje:      
 X      
3. Způsob měření:      
Udává se počet kusů kompletní konstrukce nebo práce.</t>
  </si>
  <si>
    <t>30</t>
  </si>
  <si>
    <t>75D117</t>
  </si>
  <si>
    <t>SKŘÍŇ LOGIKY RELÉOVÉHO PŘEJEZDOVÉHO ZABEZPEČOVACÍHO ZAŘÍZENÍ - MONTÁŽ</t>
  </si>
  <si>
    <t>1. Položka obsahuje:      
 – určení místa umístění, montáž skříně logiky reléového přejezdového zabezpečovacího zařízení včetně potřebných závislostních prvků, zatažení kabelů, kontroly izolačního stavu, případný nátěr, přezkoušení      
 – montáž skříně logiky reléového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</si>
  <si>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31</t>
  </si>
  <si>
    <t>75D131</t>
  </si>
  <si>
    <t>BATERIOVÁ SKŘÍŇ - DODÁVKA</t>
  </si>
  <si>
    <t>1. Položka obsahuje:      
 – dodávka bateriové skříně, potřebného pomocného materiálu a dopravy do staveništního skladu      
 – dodávku bateriové skříně včetně pomocného materiálu, dopravu do staveništního skladu      
2. Položka neobsahuje:      
 X      
3. Způsob měření:      
Udává se počet kusů kompletní konstrukce nebo práce.</t>
  </si>
  <si>
    <t>32</t>
  </si>
  <si>
    <t>75D137</t>
  </si>
  <si>
    <t>BATERIOVÁ SKŘÍŇ - MONTÁŽ</t>
  </si>
  <si>
    <t>1. Položka obsahuje:      
 – určení místa umístění, montáž bateriové skříně dle typu dané položkou      
 – montáž bateriové skříně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</si>
  <si>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33</t>
  </si>
  <si>
    <t>R75D166</t>
  </si>
  <si>
    <t>RELÉOVÝ DOMEK (DO 20 M2) PREFABRIKOVANÝ, IZOLOVANÝ, S KLIMATIZACÍ A VNITŘNÍ KABELIZACÍ - DODÁVKA</t>
  </si>
  <si>
    <t>1. Položka obsahuje:    
 – pronájem reléového domku prefabrikovaného, izolovaného, s klimatizací a vnitřní kabelizací, doprava do staveništního skladu a zpět    
 – pronájem reléového domku prefabrikovaného, izolovaného, s klimatizací a vnitřní kabelizací včetně pomocného materiálu, dopravu do staveništního skladu a zpět    
2. Položka neobsahuje:    
 – montáž a po skončení pronájmu i demontáž zařízení    
3. Způsob měření:    
Udává se počet kusů kompletní konstrukce za každý započatý měsíc.</t>
  </si>
  <si>
    <t>34</t>
  </si>
  <si>
    <t>R75D167</t>
  </si>
  <si>
    <t>RELÉOVÝ DOMEK (DO 20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</si>
  <si>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</si>
  <si>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</si>
  <si>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75D181</t>
  </si>
  <si>
    <t>NAPÁJECÍ SKŘÍŇ PŘEJEZDOVÉHO ZABEZPEČOVACÍHO ZAŘÍZENÍ - DODÁVKA</t>
  </si>
  <si>
    <t>1. Položka obsahuje:      
 – dodávka napájecí skříně přejezdového zabezpečovacího zařízení, potřebného pomocného materiálu a dopravy do staveništního skladu      
 – dodávku napájecí skříně přejezdového zabezpečovacího zařízení včetně pomocného materiálu, dopravu do staveništního skladu      
2. Položka neobsahuje:      
 X      
3. Způsob měření:      
Udává se počet kusů kompletní konstrukce nebo práce.</t>
  </si>
  <si>
    <t>36</t>
  </si>
  <si>
    <t>75D187</t>
  </si>
  <si>
    <t>NAPÁJECÍ SKŘÍŇ PŘEJEZDOVÉHO ZABEZPEČOVACÍHO ZAŘÍZENÍ - MONTÁŽ</t>
  </si>
  <si>
    <t>1. Položka obsahuje:      
 – určení místa umístění, montáž napájecí skříně přejezdového zabezpečovacího zařízení dle typu dané položkou      
 – montáž napájecí skříně přejezdového zabezpečovacího zařízení se všemi pomocnými a doplňujícími pracemi a součástmi, případné použití mechanizmů, včetně dopravy ze skladu k místu montáže      
2. Položka neobsahuje:      
 X      
3. Způsob měření:      
Udává se počet kusů kompletní konstrukce nebo práce.</t>
  </si>
  <si>
    <t>37</t>
  </si>
  <si>
    <t>75D211</t>
  </si>
  <si>
    <t>VÝSTRAŽNÍK SE ZÁVOROU, 1 SKŘÍŇ - DODÁVKA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</si>
  <si>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</si>
  <si>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38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</si>
  <si>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</si>
  <si>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</si>
  <si>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</si>
  <si>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39</t>
  </si>
  <si>
    <t>75D221</t>
  </si>
  <si>
    <t>VÝSTRAŽNÍK BEZ ZÁVORY, 1 SKŘÍŇ - DODÁVKA</t>
  </si>
  <si>
    <t>1. Položka obsahuje:    
 – dodávka výstražníku bez závory 1 skříň podle jeho typu a potřebného pomocného materiálu a dopravy do staveništního skladu    
 – dodávku výstražníku bez závory 1 skříň včetně pomocného materiálu, dopravu do místa určení    
2. Položka neobsahuje:    
 X    
3. Způsob měření:    
Udává se počet kusů kompletní konstrukce nebo práce.</t>
  </si>
  <si>
    <t>40</t>
  </si>
  <si>
    <t>75D227</t>
  </si>
  <si>
    <t>VÝSTRAŽNÍK BEZ ZÁVORY, 1 SKŘÍŇ - MONTÁŽ</t>
  </si>
  <si>
    <t>1. Položka obsahuje:    
 – výkop jámy pro BETONOVÝ základ výstražníku    
 – usazení betonového základu, montáž výstražníku bez závory 1 skříň, zapojení kabelových forem (včetně měření a zapojení po měření)    
 – montáž výstražníku bez závory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</si>
  <si>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</si>
  <si>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</si>
  <si>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</si>
  <si>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</si>
  <si>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    
 – při provádění prací na zařízení, které je v provozu, určují pracovníci správy dopravní cesty kdy a jak je možné potřebný zásah provést      
 – ztrátu času pracovníků prozozovatele, kteří tento čas využijí ve prospěch prováděné stavby      
2. Položka neobsahuje:      
 X      
3. Způsob měření:      
Udává se počet hodin provádění dozoru, revize nebo práce.</t>
  </si>
  <si>
    <t>42</t>
  </si>
  <si>
    <t>75E137</t>
  </si>
  <si>
    <t>PŘEZKOUŠENÍ VLAKOVÝCH CEST</t>
  </si>
  <si>
    <t>1. Položka obsahuje:      
 – postavení vlakové cesty a kontrola návěstního znaku, přezkoušení změny návěstního znaku z povolujícího na zakazující a poruchy žárovek      
 – simulace jízdy vlaku      
 – přezkoušení nouzového vybavení      
 – přezkoušení vazeb na traťové zabezpečovací zařízení      
 – kompletní zkoušky      
2. Položka neobsahuje:      
 X      
3. Způsob měření:      
Udává se počet kusů kompletní konstrukce nebo práce.</t>
  </si>
  <si>
    <t>43</t>
  </si>
  <si>
    <t>75E197</t>
  </si>
  <si>
    <t>PŘÍPRAVA A CELKOVÉ ZKOUŠKY PŘEJEZDOVÉHO ZABEZPEČOVACÍHO ZAŘÍZENÍ PRO JEDNU KOLEJ</t>
  </si>
  <si>
    <t>1. Položka obsahuje:      
 – regulování a aktivování automatického přejezdového zařízení      
 – příprava a provedení celkových zkoušek přejezdového zab.zařízení      
 – kompletní přezkoušení a regulaci      
2. Položka neobsahuje:      
 X      
3. Způsob měření:      
Udává se počet kusů kompletní konstrukce nebo práce.</t>
  </si>
  <si>
    <t>44</t>
  </si>
  <si>
    <t>75E1C7</t>
  </si>
  <si>
    <t>PROTOKOL UTZ</t>
  </si>
  <si>
    <t>1. Položka obsahuje:      
 – protokol autorizovanou osobou podle požadavku ČSN, včetně hodnocení      
2. Položka neobsahuje:      
 X      
3. Způsob měření:      
Udává se počet kusů kompletní konstrukce nebo práce.</t>
  </si>
  <si>
    <t>45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</si>
  <si>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</si>
  <si>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</si>
  <si>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</si>
  <si>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46</t>
  </si>
  <si>
    <t>75K621</t>
  </si>
  <si>
    <t>AKUMULÁTOROVÁ BATERIE DO 500 VAH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</si>
  <si>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</si>
  <si>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47</t>
  </si>
  <si>
    <t>75K62X</t>
  </si>
  <si>
    <t>AKUMULÁTOROVÁ BATERIE DO 500 VAH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</si>
  <si>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</si>
  <si>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48</t>
  </si>
  <si>
    <t>R75L221</t>
  </si>
  <si>
    <t>PŘIJÍMAČ PRO RADIOVÉ OVLADÁNÍ PŘEJEZDU</t>
  </si>
  <si>
    <t>49</t>
  </si>
  <si>
    <t>R02940</t>
  </si>
  <si>
    <t>REALIZAČNÍ DOKUMENTACE</t>
  </si>
  <si>
    <t>KPL</t>
  </si>
  <si>
    <t>zahrnuje veškeré náklady spojené s objednatelem požadovanými pracemi     
Položka obsahuje:     
 – vyhotovení realizační dokumentace včetně  výrobní a montážní dokumentace     
 – zkoušení u zhotovitele</t>
  </si>
  <si>
    <t>D.2.1.1.0</t>
  </si>
  <si>
    <t>Železniční svršek</t>
  </si>
  <si>
    <t xml:space="preserve">  SO 12-10-01</t>
  </si>
  <si>
    <t>Železniční svršek a spodek</t>
  </si>
  <si>
    <t>SO 12-10-01</t>
  </si>
  <si>
    <t>0</t>
  </si>
  <si>
    <t>Všeobecné konstrukce a práce</t>
  </si>
  <si>
    <t>015520</t>
  </si>
  <si>
    <t>POPLATKY ZA LIKVIDACŮ ODPADŮ NEBEZPEČNÝCH - 17 02 04* ŽELEZNIČNÍ PRAŽCE DŘEVĚNÉ</t>
  </si>
  <si>
    <t>T</t>
  </si>
  <si>
    <t>275,7/0,7*0,08=31,509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</si>
  <si>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</si>
  <si>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015112</t>
  </si>
  <si>
    <t>POPLATKY ZA LIKVIDACI ODPADŮ NEKONTAMINOVANÝCH - 17 05 04 VYTĚŽENÉ ZEMINY A HORNINY - II. TŘÍDA TĚŽITELNOSTI</t>
  </si>
  <si>
    <t>2666,933*1,8=4 800,479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</si>
  <si>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541/2020 Sb., o nakládání s odpady, v platném znění.</t>
  </si>
  <si>
    <t>015150</t>
  </si>
  <si>
    <t>POPLATKY ZA LIKVIDACI ODPADŮ NEKONTAMINOVANÝCH - 17 05 08 ŠTĚRK Z KOLEJIŠTĚ (ODPAD PO RECYKLACI)</t>
  </si>
  <si>
    <t>844,533*2,1=1773,519 [A]</t>
  </si>
  <si>
    <t>015250</t>
  </si>
  <si>
    <t>POPLATKY ZA LIKVIDACI ODPADŮ NEKONTAMINOVANÝCH - 17 02 03 POLYETYLÉNOVÉ PODLOŽKY (ŽEL. SVRŠEK)</t>
  </si>
  <si>
    <t>275,7/0,6*2*0,09/1000=0,083 [A]</t>
  </si>
  <si>
    <t>015260</t>
  </si>
  <si>
    <t>POPLATKY ZA LIKVIDACI ODPADŮ NEKONTAMINOVANÝCH - 07 02 99 PRYŽOVÉ PODLOŽKY (ŽEL. SVRŠEK)</t>
  </si>
  <si>
    <t>275,7/0,6*2*0,182/1000=0,167 [A]</t>
  </si>
  <si>
    <t>123835</t>
  </si>
  <si>
    <t>ODKOP PRO SPOD STAVBU SILNIC A ŽELEZNIC TŘ. II, ODVOZ DO 8KM</t>
  </si>
  <si>
    <t>"výměry dle příčných řezů a situace   
2 424,484 [A]   
A*0,1=242,448 [B]   
Celkem: A+B=2 666,933 [C]"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</si>
  <si>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</si>
  <si>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Základy</t>
  </si>
  <si>
    <t>21213</t>
  </si>
  <si>
    <t>TRATIVODY KOMPLET Z TRUB BETON DN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</si>
  <si>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</si>
  <si>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21461C</t>
  </si>
  <si>
    <t>SEPARAČNÍ GEOTEXTILIE DO 300G/M2</t>
  </si>
  <si>
    <t>ZKPP4</t>
  </si>
  <si>
    <t>6,1*18=109,800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</si>
  <si>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</si>
  <si>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ZKPP3.1</t>
  </si>
  <si>
    <t>6,5*32=208,000 [A]</t>
  </si>
  <si>
    <t>Vodorovné konstrukce</t>
  </si>
  <si>
    <t>45152</t>
  </si>
  <si>
    <t>PODKLADNÍ A VÝPLŇOVÉ VRSTVY Z KAMENIVA DRCENÉHO</t>
  </si>
  <si>
    <t>výplň u J-žlabů</t>
  </si>
  <si>
    <t>položka zahrnuje dodávku předepsaného kameniva, mimostaveništní a vnitrostaveništní dopravu a jeho uložení   
není-li v zadávací dokumentaci uvedeno jinak, jedná se o nakupovaný materiál</t>
  </si>
  <si>
    <t>451312</t>
  </si>
  <si>
    <t>PODKLADNÍ A VÝPLŇOVÉ VRSTVY Z PROSTÉHO BETONU C12/15</t>
  </si>
  <si>
    <t>podbetonování J-žlabů</t>
  </si>
  <si>
    <t>0,15*0,7*62,5=6,56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</si>
  <si>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</si>
  <si>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Komunikace</t>
  </si>
  <si>
    <t>542111</t>
  </si>
  <si>
    <t>SMĚROVÉ A VÝŠKOVÉ VYROVNÁNÍ KOLEJE NA PRAŽCÍCH DŘEVĚNÝCH DO 0,05 M</t>
  </si>
  <si>
    <t>178,8+321,6=500,400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</si>
  <si>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</si>
  <si>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512550</t>
  </si>
  <si>
    <t>KOLEJOVÉ LOŽE - ZŘÍZENÍ Z KAMENIVA HRUBÉHO DRCENÉHO (ŠTĚRK)</t>
  </si>
  <si>
    <t>zřízení kolejového lože v úseku výměny kolejového roštu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</si>
  <si>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</si>
  <si>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</si>
  <si>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</si>
  <si>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doplnění kameniva pro směrové a výškové vyrovnání, přysypávka 10% ze stávajícího kolejového lože</t>
  </si>
  <si>
    <t>výměry dle příčných řezů a situace</t>
  </si>
  <si>
    <t>528152</t>
  </si>
  <si>
    <t>KOLEJ 49 E1, ROZD. "C", BEZSTYKOVÁ, PR. BET. BEZPODKLADNICOVÝ, UP. PRUŽNÉ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</si>
  <si>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</si>
  <si>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529352</t>
  </si>
  <si>
    <t>KOLEJ 49 E1 DLOUHÉ PASY, ROZD. "U", BEZSTYKOVÁ, PR. BET. BEZPODKLADNICOVÝ, UP. PRUŽNÉ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</si>
  <si>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</si>
  <si>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544100</t>
  </si>
  <si>
    <t>IZOLOVANÝ STYK MONTOVANÝ JAKÉHOKOLIV TVARU</t>
  </si>
  <si>
    <t>1. Položka obsahuje:   
 – případné rozebrání stávajícího montovaného styku   
 – očištění a upravení spáry   
 – dodávku a montáž kompletní sady kolejnicových izolačních spojek příslušného tvaru v místě styku kolejnice   
 – příplatky za ztížené podmínky při práci v koleji, např. překážky po stranách koleje, práci v tunelu ap.   
2. Položka neobsahuje:   
 – demontáž izolovaného styku montovaného   
 – řezání koleje   
 – případnou úpravu pražců s povolením svěrkových šroubů apod.   
3. Způsob měření:   
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</si>
  <si>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</si>
  <si>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</si>
  <si>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</si>
  <si>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501101</t>
  </si>
  <si>
    <t>ZŘÍZENÍ KONSTRUKČNÍ VRSTVY TĚLESA ŽELEZNIČNÍHO SPODKU ZE ŠTĚRKODRTI NOVÉ</t>
  </si>
  <si>
    <t>2,025*18=36,450 [A]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</si>
  <si>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</si>
  <si>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501410</t>
  </si>
  <si>
    <t>ZŘÍZENÍ KONSTRUKČNÍ VRSTVY TĚLESA ŽELEZNIČNÍHO SPODKU ZE ZEMINY ZLEPŠENÉ (STABILIZOVANÉ) CEMENTEM</t>
  </si>
  <si>
    <t>1,79*18=32,220 [A]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</si>
  <si>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</si>
  <si>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1,82*32=58,240 [A]</t>
  </si>
  <si>
    <t>501201</t>
  </si>
  <si>
    <t>ZŘÍZENÍ KONSTRUKČNÍ VRSTVY TĚLESA ŽELEZNIČNÍHO SPODKU Z DRCENÉHO KAMENIVA NOVÉ</t>
  </si>
  <si>
    <t>1,56*32=49,920 [A]</t>
  </si>
  <si>
    <t>1. Položka obsahuje:   
 – nákup a dodání drceného kameniva v požadované kvalitě podle zadávací dokumentace   
 – očištění podkladu, případně zřízení spojovací vrstvy   
 – uložení drceného kameniva dle předepsaného technologického předpisu   
 – zřízení podkladní nebo konstrukční vrstvy z drceného kameniva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</si>
  <si>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542312</t>
  </si>
  <si>
    <t>NÁSLEDNÁ ÚPRAVA SMĚROVÉHO A VÝŠKOVÉHO USPOŘÁDÁNÍ KOLEJE - PRAŽCE BETONOVÉ</t>
  </si>
  <si>
    <t>úsek výměny kolejového roštu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</si>
  <si>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</si>
  <si>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549111</t>
  </si>
  <si>
    <t>BROUŠENÍ KOLEJE A VÝHYBEK</t>
  </si>
  <si>
    <t>broušení nových kolejnic</t>
  </si>
  <si>
    <t>1. Položka obsahuje:   
 – přípravné práce, zejména odstraňování překážek v koleji a výhybce, např. odstranění kolejových propojek, ukolejnění ap.   
 – vlastní broušení a související práce a materiál, např. brusivo   
 – dokončovací práce, zejména zpětná montáž odstraněného zařízení, např. kolejových propojek, ukolejnění ap.   
 – dopravu brousící soupravy a doprovodných vozů na místo broušení a zpět   
 – příplatky za ztížené podmínky při práci v koleji, např. překážky po stranách koleje, práci v tunelu ap.   
2. Položka neobsahuje:   
 X   
3. Způsob měření:   
Měří se délka koleje ve smyslu ČSN 73 6360, tj. v ose koleje.</t>
  </si>
  <si>
    <t>549210</t>
  </si>
  <si>
    <t>PRAŽCOVÁ KOTVA V NOVĚ ZŘIZOVANÉ KOLEJI</t>
  </si>
  <si>
    <t>dodávka pražcových kotev a jejich montáž v bezstykové koleji</t>
  </si>
  <si>
    <t>1. Položka obsahuje:   
 – dodávku a montáž pražcové kotvy   
 – případné odhrabání štěrku v místě zabudování pražcové kotvy bez ohledu na ulehlost   
 – po dokončení montáže navrácení štěrku na původní místo a uvedení koleje do normového stavu   
 – příplatky za ztížené podmínky při práci v koleji, např. překážky po stranách koleje, práci v tunelu ap.   
2. Položka neobsahuje:   
 X   
3. Způsob měření:   
Udává se počet kusů kompletní konstrukce nebo práce.</t>
  </si>
  <si>
    <t>Ostatní konstrukce a práce</t>
  </si>
  <si>
    <t>965123</t>
  </si>
  <si>
    <t>DEMONTÁŽ KOLEJE NA DŘEVĚNÝCH PRAŽCÍCH DO KOLEJOVÝCH POLÍ S ODVOZEM NA MONTÁŽNÍ ZÁKLADNU S NÁSLEDNÝM ROZEBRÁNÍM</t>
  </si>
  <si>
    <t>ocel- odkup zhotovitelem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</si>
  <si>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
2. Položka neobsahuje:   
 – odvoz nevyhovujícího materiálu na likvidaci   
 – poplatky za likvidaci odpadů, nacení se položkami ze ssd 0   
3. Způsob měření:   
Měří se délka koleje ve smyslu ČSN 73 6360, tj. v ose koleje.</t>
  </si>
  <si>
    <t>965010</t>
  </si>
  <si>
    <t>ODSTRANĚNÍ KOLEJOVÉHO LOŽE A DRÁŽNÍCH STEZEK</t>
  </si>
  <si>
    <t>odtěžení kolejového lože v úseku výměny kolejového roštu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</si>
  <si>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</si>
  <si>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</si>
  <si>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</si>
  <si>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</si>
  <si>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844,533*6=5067,198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</si>
  <si>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vytěženého v rostlém (původním) stavu nebo vybouraného materiálu a jednotlivých vzdáleností v kilometrech.</t>
  </si>
  <si>
    <t>935902</t>
  </si>
  <si>
    <t>ŽLABY A RIGOLY Z PŘÍKOPOVÝCH ŽLABŮ (VČETNĚ POKLOPŮ A MŘÍŽÍ) "J" VELKÉ</t>
  </si>
  <si>
    <t>1. Položka obsahuje:   
 – veškeré práce a materiál obsažený v názvu položky   
2. Položka neobsahuje:   
 X   
3. Způsob měření:   
Měří se metr délkový.</t>
  </si>
  <si>
    <t>935221</t>
  </si>
  <si>
    <t>PŘÍKOPOVÉ ŽLABY Z BETON TVÁRNIC ŠÍŘ DO 900MM DO ŠTĚRKOPÍSKU TL 100MM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</si>
  <si>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</si>
  <si>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965126</t>
  </si>
  <si>
    <t>DEMONTÁŽ KOLEJE NA DŘEVĚNÝCH PRAŽCÍCH - ODVOZ ROZEBRANÝCH SOUČÁSTÍ (Z MÍSTA DEMONTÁŽE NEBO Z MONTÁŽNÍ ZÁKLADNY) K LIKVIDACI</t>
  </si>
  <si>
    <t>tkm</t>
  </si>
  <si>
    <t>odvoz pražců 45km</t>
  </si>
  <si>
    <t>31,509*45=1 417,905 [A]</t>
  </si>
  <si>
    <t>1. Položka obsahuje:   
 – naložení na dopravní prostředek, odvoz a složení   
 – případné překládky na trase   
2. Položka neobsahuje:   
 – poplatky za likvidaci odpadů, nacení se položkami ze ssd 0   
3. Způsob měření:   
Výměra je sumou součinů tun vybouraného materiálu v původním stavu a k nim příslušných jednotlivých odvozových vzdáleností v kilometrech.</t>
  </si>
  <si>
    <t>D.2.1.3</t>
  </si>
  <si>
    <t>Železniční přejezdy</t>
  </si>
  <si>
    <t xml:space="preserve">  SO 12-13-01</t>
  </si>
  <si>
    <t>Přejezdová konstrukce</t>
  </si>
  <si>
    <t>SO 12-13-01</t>
  </si>
  <si>
    <t>015111</t>
  </si>
  <si>
    <t>POPLATKY ZA LIKVIDACI ODPADŮ NEKONTAMINOVANÝCH - 17 05 04 VYTĚŽENÉ ZEMINY A HORNINY - i. TŘÍDA TĚŽITELNOSTI</t>
  </si>
  <si>
    <t>skládka odkopané zeminy</t>
  </si>
  <si>
    <t>48,89m3*2100kg/m3=102,67t</t>
  </si>
  <si>
    <t>Technická specifikace položky vychází z textace katalogových listů OTSKP včetně příslušných poznámek k souborům cen.</t>
  </si>
  <si>
    <t>015130</t>
  </si>
  <si>
    <t>POPLATKY ZA LIKVIDACI ODPADŮ NEKONTAMINOVANÝCH - 17 03 02 VYBOURANÝ ASFALTOVÝ BETON BEZ DEHTU</t>
  </si>
  <si>
    <t>skládka odtěženého nekontaminovaného asfaltu</t>
  </si>
  <si>
    <t>0,5*78,38m3*2200kg/m3=86,218t</t>
  </si>
  <si>
    <t>015670</t>
  </si>
  <si>
    <t>POPLATKY ZA LIKVIDACI ODPADŮ NEBEZPEČNÝCH - 17 01 06* KONTAMINOVANÁ STAVEBNÍ SUŤ A BETONY Z DEMOLIC</t>
  </si>
  <si>
    <t>skládka odtěženého kontaminovaného asfaltu</t>
  </si>
  <si>
    <t>R014201</t>
  </si>
  <si>
    <t>ZEMINA TŘÍDĚNÁ</t>
  </si>
  <si>
    <t>dodávka zeminy pro kultivaci svahů silničního příkopu</t>
  </si>
  <si>
    <t>6,28m3*1600kg/m3=10,0t</t>
  </si>
  <si>
    <t>zahrnuje veškeré poplatky majiteli zemníku související s nákupem zeminy</t>
  </si>
  <si>
    <t>11343A</t>
  </si>
  <si>
    <t>ODSTRANĚNÍ KRYTU VOZOVKY S ASFALT POJIVEM VČETNĚ PODKLADU - BEZ DOPRAVY</t>
  </si>
  <si>
    <t>vybourání asfaltového krytu vozovky</t>
  </si>
  <si>
    <t>77,48m3</t>
  </si>
  <si>
    <t>11343B</t>
  </si>
  <si>
    <t>ODSTRANĚNÍ KRYTU VOZOVKY S ASFALT POJIVEM VČETNĚ PODKLADU - DOPRAVA</t>
  </si>
  <si>
    <t>0,5*77,5m3*2,20t/m3*(6km+45km)=4347,8tkm</t>
  </si>
  <si>
    <t>11372A</t>
  </si>
  <si>
    <t>FRÉZOVÁNÍ VOZOVEK ASFALTOVÝCH - BEZ DOPRAVY</t>
  </si>
  <si>
    <t>odfrézování podkladních vrstev vozovky</t>
  </si>
  <si>
    <t>5,36m2*0,12m+4,30m2*0,06m=0,9m3</t>
  </si>
  <si>
    <t>11372B</t>
  </si>
  <si>
    <t>FRÉZOVÁNÍ VOZOVEK ASFALTOVÝCH - DOPRAVA</t>
  </si>
  <si>
    <t>0,5*0,9m3*2,20t/m3*(6km+45km)=50,5tkm</t>
  </si>
  <si>
    <t>123735</t>
  </si>
  <si>
    <t>ODKOP PRO SPODNÍ STAVBU SILNIC A ŽELEZNIC TŘ. I, ODVOZ DO 8KM</t>
  </si>
  <si>
    <t>odkop zeminy</t>
  </si>
  <si>
    <t>48,89m3</t>
  </si>
  <si>
    <t>18110</t>
  </si>
  <si>
    <t>ÚPRAVA PLÁNĚ SE ZHUTNĚNÍM V HORNINĚ TŘ. 1-4</t>
  </si>
  <si>
    <t>úprava zemní pláně vozovky</t>
  </si>
  <si>
    <t>127,73m2</t>
  </si>
  <si>
    <t>zásyp rýh vyhloubených pro závěrné zídky přejezdové konstrukce, dosyp v nezpevněné krajnici</t>
  </si>
  <si>
    <t>1,13m2*0,68m+2,59m3=3,36m3</t>
  </si>
  <si>
    <t>18230</t>
  </si>
  <si>
    <t>ROZPROSTŘENÍ ORNICE V ROVINĚ</t>
  </si>
  <si>
    <t>rozprostření zeminy pro kultivaci svahů silničního příkopu</t>
  </si>
  <si>
    <t>6,28m3</t>
  </si>
  <si>
    <t>18241</t>
  </si>
  <si>
    <t>ZALOŽENÍ TRÁVNÍKU RUČNÍM VÝSEVEM</t>
  </si>
  <si>
    <t>dodávka travní směsi, výsev, zalévání, první pokosení</t>
  </si>
  <si>
    <t>49,19m2</t>
  </si>
  <si>
    <t>212625</t>
  </si>
  <si>
    <t>TRATIVODY KOMPL Z TRUB PLAST HM DN DO 100MM, RÝHA TŘ.I</t>
  </si>
  <si>
    <t>podélná drenáž, silniční těleso</t>
  </si>
  <si>
    <t>13,00m</t>
  </si>
  <si>
    <t>56110</t>
  </si>
  <si>
    <t>PODKLADNÍ BETON</t>
  </si>
  <si>
    <t>základ závěrných zídek přejezdové konstrukce</t>
  </si>
  <si>
    <t>0,11m2*14,40m=1,6m3</t>
  </si>
  <si>
    <t>56330</t>
  </si>
  <si>
    <t>VOZOVKOVÉ VRSTVY ZE ŠTĚRKODRTI</t>
  </si>
  <si>
    <t>krajnice, podkladní vrstva</t>
  </si>
  <si>
    <t>7,16m3</t>
  </si>
  <si>
    <t>56335</t>
  </si>
  <si>
    <t>VOZOVKOVÉ VRSTVY ZE ŠTĚRKODRTI DO 250MM</t>
  </si>
  <si>
    <t>podkladní vrstva štěrkodrti fr. 0/32 Ge tl. min. 250mm</t>
  </si>
  <si>
    <t>137,33m2</t>
  </si>
  <si>
    <t>56360</t>
  </si>
  <si>
    <t>VOZOVKOVÉ VRSTVY Z RECYKLOVANÉHO MATERIÁLU</t>
  </si>
  <si>
    <t>vrstva recyklátu</t>
  </si>
  <si>
    <t>142,66m2*0,060m=8,6m3</t>
  </si>
  <si>
    <t>56963</t>
  </si>
  <si>
    <t>ZPEVNĚNÍ KRAJNIC Z RECYKLOVANÉHO MATERIÁLU TL DO 150MM</t>
  </si>
  <si>
    <t>nezpevněná krajnice</t>
  </si>
  <si>
    <t>20,57m2</t>
  </si>
  <si>
    <t>572123</t>
  </si>
  <si>
    <t>INFILTRAČNÍ POSTŘIK Z EMULZE DO 1,0KG/M2</t>
  </si>
  <si>
    <t>infiltrační postřik z kationaktivní asfaltové emulze s posypem HDK fr. 2/4 3,0 kg/m2 (1,0 kg/m2), postřik mezi vrstvami MZK a asfaltového betonu</t>
  </si>
  <si>
    <t>142,66m2</t>
  </si>
  <si>
    <t>572213</t>
  </si>
  <si>
    <t>SPOJOVACÍ POSTŘIK Z EMULZE DO 0,5KG/M2</t>
  </si>
  <si>
    <t>spojovací postřik z kationaktivní asfaltové emulze (0,35 kg/m2), 2 postřiky mezi konstrukční vrstvy</t>
  </si>
  <si>
    <t>146,93m2</t>
  </si>
  <si>
    <t>574A03</t>
  </si>
  <si>
    <t>ASFALTOVÝ BETON PRO OBRUSNÉ VRSTVY ACO 11</t>
  </si>
  <si>
    <t>asfaltový beton pro obrusné vrstvy ACO 11 tl. 60 mm</t>
  </si>
  <si>
    <t>146,93m2*0,060m=8,8m3</t>
  </si>
  <si>
    <t>58920</t>
  </si>
  <si>
    <t>VÝPLŇ SPAR MODIFIKOVANÝM ASFALTEM</t>
  </si>
  <si>
    <t>výplň spar mezi vozovkou a závěrnými zídkami</t>
  </si>
  <si>
    <t>31,35m</t>
  </si>
  <si>
    <t>4642B1</t>
  </si>
  <si>
    <t>ZPEVNĚNÉ PLOCHY Z GABIONŮ SYPANÝCH, DRÁT O2,22MM, POVRCHOVÁ ÚPRAVA Zn+Al</t>
  </si>
  <si>
    <t>zpevnění svahu pod reléovým domkem</t>
  </si>
  <si>
    <t>14,77m3</t>
  </si>
  <si>
    <t>915111</t>
  </si>
  <si>
    <t>VODOROVNÉ DOPRAVNÍ ZNAČENÍ BARVOU HLADKÉ - DODÁVKA A POKLÁDKA</t>
  </si>
  <si>
    <t>vodorovné dopravní značky V1a, V2b</t>
  </si>
  <si>
    <t>7,50m2</t>
  </si>
  <si>
    <t>921112</t>
  </si>
  <si>
    <t>ŽELEZNIČNÍ PŘEJEZD CELOPRYŽOVÝ NA BETONOVÝCH PRAŽCÍCH</t>
  </si>
  <si>
    <t>dodávka a montáž přejezdové konstrukce v přejezdu</t>
  </si>
  <si>
    <t>26,27m2</t>
  </si>
  <si>
    <t>935212</t>
  </si>
  <si>
    <t>PŘÍKOPOVÉ ŽLABY Z BETON TVÁRNIC ŠÍŘ DO 600MM DO BETONU TL100MM</t>
  </si>
  <si>
    <t>žlabovka v krajnici a příkopu</t>
  </si>
  <si>
    <t>19,23m</t>
  </si>
  <si>
    <t>93556</t>
  </si>
  <si>
    <t>ŽLABY Z DÍLCŮ Z BETONU SVĚTLÉ ŠÍŘKY DO 400MM VČETNĚ MŘÍŽÍ</t>
  </si>
  <si>
    <t>příčný odvodňovací žlab</t>
  </si>
  <si>
    <t>4,55m</t>
  </si>
  <si>
    <t>965311</t>
  </si>
  <si>
    <t>ROZEBRÁNÍ PŘEJEZDU, PŘECHODU Z DÍLCŮ</t>
  </si>
  <si>
    <t>demolice přejezdové konstrukce</t>
  </si>
  <si>
    <t>22,14m2</t>
  </si>
  <si>
    <t>D.2.1.4</t>
  </si>
  <si>
    <t>Mosty, propustky, zdi</t>
  </si>
  <si>
    <t xml:space="preserve">  SO 12-22-01</t>
  </si>
  <si>
    <t>Silniční propustek</t>
  </si>
  <si>
    <t>SO 12-22-01</t>
  </si>
  <si>
    <t>POPLATKY ZA LIKVIDACŮ ODPADŮ NEKONTAMINOVANÝCH - 17 05 04 VYTĚŽENÉ ZEMINY A HORNINY - I. TŘÍDA TĚŽITELNOSTI</t>
  </si>
  <si>
    <t>z pol.č. 13173: 34,85*1,9=66,215 [A]</t>
  </si>
  <si>
    <t>1. Položka obsahuje:      
– veškeré poplatky provozovateli skládky, recyklační linky nebo jiného zařízení na zpracování nebo likvidaci odpadů související s převzetím, uložením, zpracováním nebo likvidací odpadu      
2. Položka neobsahuje:      
– náklady spojené s dopravou odpadu z místa stavby na místo převzetí provozovatelem skládky, recyklační linky nebo jiného zařízení na zpracování nebo likvidaci odpadů      
3. Způsob měření:    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</si>
  <si>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</si>
  <si>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</si>
  <si>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z pol.č. 96616: 3,3*2,5=8,250 [A]</t>
  </si>
  <si>
    <t>13173</t>
  </si>
  <si>
    <t>HLOUBENÍ JAM ZAPAŽ I NEPAŽ TŘ. I</t>
  </si>
  <si>
    <t>dle výkresu č. 02: 34,85=34,850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</si>
  <si>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     
pol. 1151,2)      
- potřebné snížení hladiny podzemní vody      
- těžení a rozpojování jednotlivých balvanů      
- vytahování a nošení výkopku      
- svahování a přesvah. svahů do konečného tvaru, výměna hornin v podloží a v pláni      
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     
položce č.0141**</t>
  </si>
  <si>
    <t>17120</t>
  </si>
  <si>
    <t>ULOŽENÍ SYPANINY DO NÁSYPŮ A NA SKLÁDKY BEZ ZHUTNĚNÍ</t>
  </si>
  <si>
    <t>z pol.č. 13173: 34,85=34,850 [A]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</si>
  <si>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</si>
  <si>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</si>
  <si>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</si>
  <si>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02: 41,9=41,900 [A]</t>
  </si>
  <si>
    <t>položka zahrnuje:      
- kompletní provedení zemní konstrukce včetně nákupu a dopravy materiálu dle zadávací      
dokumentace      
- úprava  ukládaného  materiálu  vlhčením,  tříděním,  promícháním  nebo  vysoušením,  příp. jiné úpravy za účelem zlepšení jeho  mech. vlastností      
- hutnění i různé míry hutnění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nájezdy, lešení, podpěrné konstrukce, přemostění, zpevněné plochy, zakrytí a pod.)      
- zemina vytlačená potrubím o DN do 180mm se od kubatury obsypů neodečítá</t>
  </si>
  <si>
    <t>272325</t>
  </si>
  <si>
    <t>ZÁKLADY ZE ŽELEZOBETONU DO C30/37</t>
  </si>
  <si>
    <t>dle výkresu č. 02: 3,0=3,000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</si>
  <si>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     
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     
zeminou nebo kamenivem,      
- případné zřízení spojovací vrstvy u základů,      
- úpravy pro osazení zařízení ochrany konstrukce proti vlivu bludných proudů,</t>
  </si>
  <si>
    <t>272365</t>
  </si>
  <si>
    <t>VÝZTUŽ ZÁKLADŮ Z OCELI 10505, B500B</t>
  </si>
  <si>
    <t>Položka zahrnuje veškerý materiál, výrobky a polotovary, včetně mimostaveništní a      
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</si>
  <si>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272366</t>
  </si>
  <si>
    <t>VÝZTUŽ ZÁKLADŮ Z KARI SÍTÍ</t>
  </si>
  <si>
    <t>Podkladní beton pod žb. základovou desku: dle výkresu č. 02: 1,0=1,000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</si>
  <si>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     
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     
zeminou nebo kamenivem,      
- případné zřízení spojovací vrstvy u základů,      
- úpravy pro osazení zařízení ochrany konstrukce proti vlivu bludných proudů</t>
  </si>
  <si>
    <t>45131A</t>
  </si>
  <si>
    <t>PODKLADNÍ A VÝPLŇOVÉ VRSTVY Z PROSTÉHO BETONU C20/25</t>
  </si>
  <si>
    <t>pod dlažbu</t>
  </si>
  <si>
    <t>dle výkresu č. 02: 8,95m2*0,1m=0,895 [A]</t>
  </si>
  <si>
    <t>465512</t>
  </si>
  <si>
    <t>DLAŽBY Z LOMOVÉHO KAMENE NA MC</t>
  </si>
  <si>
    <t>dle výkresu č. 02: 8,95m2*0,15m=1,343 [A]</t>
  </si>
  <si>
    <t>položka zahrnuje:      
- nutné zemní práce (svahování, úpravu pláně a pod.)      
- zřízení spojovací vrstvy      
- zřízení lože dlažby z cementové malty předepsané kvality a předepsané tloušťky      
- dodávku a položení dlažby z lomového kamene do předepsaného tvaru      
- spárování, těsnění, tmelení a vyplnění spar MC případně s vyklínováním      
- úprava povrchu pro odvedení srážkové vody      
- nezahrnuje podklad pod dlažbu, vykazuje se samostatně položkami SD 45</t>
  </si>
  <si>
    <t>467315</t>
  </si>
  <si>
    <t>STUPNĚ A PRAHY VODNÍCH KORYT Z PROSTÉHO BETONU C30/37</t>
  </si>
  <si>
    <t>dle výkresu č. 02: 2*0,6*0,3*1,9=0,684 [A]</t>
  </si>
  <si>
    <t>položka zahrnuje:      
- nutné zemní práce (hloubení rýh apod.)      
- dodání  čerstvého  betonu  (betonové  směsi)  požadované  kvality,  jeho  uložení  do požadovaného tvaru při jakékoliv konzistenci čerstvého betonu a způsobu hutnění, ošetření a ochranu betonu,      
- zhotovení nepropustného, mrazuvzdorného betonu a betonu požadované trvanlivosti a      
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doplňkových konstrukcí a vybavení,      
- úpravy povrchu pro položení požadované izolace, povlaků a nátěrů, případně vyspravení,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     
zeminou nebo kamenivem,      
- případné zřízení spojovací vrstvy u základů</t>
  </si>
  <si>
    <t>Přidružená stavební výroba</t>
  </si>
  <si>
    <t>711311</t>
  </si>
  <si>
    <t>IZOLACE PODZEMNÍCH OBJEKTŮ PROTI ZEMNÍ VLHKOSTI ASFALTOVÝMI NÁTĚRY</t>
  </si>
  <si>
    <t>dle výkresu č. 02: 10,7*2,0=21,400 [A]</t>
  </si>
  <si>
    <t>položka zahrnuje:      
- dodání  předepsaného izolačního materiálu      
- očištění a ošetření podkladu,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     
pro zadání stavby nestanoví jinak      
- ochrana izolace do doby zřízení definitivní ochranné vrstvy nebo konstrukce      
- úprava, očištění a ošetření prostoru kolem izolace      
- provedení požadovaných zkoušek      
- nezahrnuje ochranné vrstvy, např. geotextilii, cementový potěr, izolační přizdívku</t>
  </si>
  <si>
    <t>918358</t>
  </si>
  <si>
    <t>PROPUSTY Z TRUB DN 600MM</t>
  </si>
  <si>
    <t>dle výkresu č. 02: 10,7=10,700 [A]</t>
  </si>
  <si>
    <t>Položka zahrnuje:      
- dodání a položení potrubí z trub z dokumentací předepsaného materiálu a předepsaného průměru      
- případné úpravy trub (zkrácení, šikmé seříznutí)      
Nezahrnuje podkladní vrstvy a obetonování.</t>
  </si>
  <si>
    <t>96616</t>
  </si>
  <si>
    <t>BOURÁNÍ KONSTRUKCÍ ZE ŽELEZOBETONU</t>
  </si>
  <si>
    <t>dle výkresu č. 02: 3,3=3,300 [A]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</si>
  <si>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</si>
  <si>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12-22-02</t>
  </si>
  <si>
    <t>SO 12-22-02</t>
  </si>
  <si>
    <t>z pol.č. 13173: 37,4*1,9=71,060 [A]</t>
  </si>
  <si>
    <t>dle výkresu č. 02: 37,4=37,400 [A]</t>
  </si>
  <si>
    <t>z pol.č. 13173: 37,4=37,400 [A]</t>
  </si>
  <si>
    <t>dle výkresu č. 02: 38,0=38,000 [A]</t>
  </si>
  <si>
    <t>dle výkresu č. 02: 2,8=2,800 [A]</t>
  </si>
  <si>
    <t>dle výkresu č. 02: 9,9*2,0=19,800 [A]</t>
  </si>
  <si>
    <t>dle výkresu č. 02: 9,9=9,900 [A]</t>
  </si>
  <si>
    <t>D.2.3.6</t>
  </si>
  <si>
    <t>Rozvodny vn, nn, osvětlení a dálkové ovládání odpojovačů</t>
  </si>
  <si>
    <t xml:space="preserve">  SO 12-86-01</t>
  </si>
  <si>
    <t>Přípojka NN pro napájení RD</t>
  </si>
  <si>
    <t>SO 12-86-01</t>
  </si>
  <si>
    <t>13283</t>
  </si>
  <si>
    <t>HLOUBENÍ RÝH ŠÍŘ DO 2M PAŽ I NEPAŽ TŘ. II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</si>
  <si>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     
pol. 1151,2)      
- potřebné snížení hladiny podzemní vody      
- těžení a rozpojování jednotlivých balvanů      
- vytahování a nošení výkopku      
- svahování a přesvah. svahů do konečného tvaru, výměna hornin v podloží a v pláni      
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     
položce č.0141**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</si>
  <si>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nájezdy, lešení, podpěrné konstrukce, přemostění, zpevněné plochy, zakrytí a pod.)</t>
  </si>
  <si>
    <t>744634</t>
  </si>
  <si>
    <t>JISTIČ TŘÍPÓLOVÝ (10 KA) OD 25 DO 40 A</t>
  </si>
  <si>
    <t>1. Položka obsahuje:      
– veškerý spojovací materiál vč. připojovacího vedení      
– technický popis viz. projektová dokumentace      
2. Položka neobsahuje:      
X      
3. Způsob měření:      
Udává se počet kusů kompletní konstrukce nebo práce.</t>
  </si>
  <si>
    <t>742G12</t>
  </si>
  <si>
    <t>KABEL NN DVOU- A TŘÍŽÍLOVÝ CU S PLASTOVOU IZOLACÍ OD 4 DO 16 MM2</t>
  </si>
  <si>
    <t>1. Položka obsahuje:      
– manipulace a uložení kabelu (do země, chráničky, kanálu, na rošty, na TV a pod.)      
2. Položka neobsahuje:      
– příchytky, spojky, koncovky, chráničky apod.      
3. Způsob měření:      
Měří se metr délkový.</t>
  </si>
  <si>
    <t>742G32</t>
  </si>
  <si>
    <t>KABEL NN DVOU- A TŘÍŽÍLOVÝ CU S PLASTOVOU IZOLACÍ STÍNĚNÝ OD 4 DO 16 MM2</t>
  </si>
  <si>
    <t>702211</t>
  </si>
  <si>
    <t>KABELOVÁ CHRÁNIČKA ZEMNÍ DN DO 100 MM</t>
  </si>
  <si>
    <t>1. Položka obsahuje:      
– proražení otvoru zdivem o průřezu od 0,01 do 0,025m2      
– úpravu a začištění omítky po montáži vedení      
– pomocné mechanismy      
2. Položka neobsahuje:      
– protipožární ucpávku      
3. Způsob měření:      
Udává se počet kusů kompletní konstrukce nebo práce.</t>
  </si>
  <si>
    <t>702312</t>
  </si>
  <si>
    <t>ZAKRYTÍ KABELŮ VÝSTRAŽNOU FÓLIÍ ŠÍŘKY PŘES 20 DO 40 CM</t>
  </si>
  <si>
    <t>1. Položka obsahuje:      
– kompletní montáž, návrh, rozměření, upevnění, začištění, sváření, vrtání, řezání, spojování a      
pod.      
– veškerý spojovací a montážní materiál vč. upevňovacího materiálu      
– sestavení a upevnění konstrukce na stanovišti      
– pomocné mechanismy      
2. Položka neobsahuje:      
X      
3. Způsob měření:      
Udává se počet sad, které se skládají z předepsaných dílů, jež tvoří požadovaný celek, za každý započatý měsíc pronájmu.</t>
  </si>
  <si>
    <t>701001</t>
  </si>
  <si>
    <t>OZNAČOVACÍ ŠTÍTEK KABELOVÉHO VEDENÍ, SPOJKY NEBO KABELOVÉ SKŘÍNĚ (VČETNĚ OBJÍMKY)</t>
  </si>
  <si>
    <t>1. Položka obsahuje:      
– pomocné mechanismy      
2. Položka neobsahuje:      
X      
3. Způsob měření:      
Měří se plocha v metrech čtverečných.</t>
  </si>
  <si>
    <t>702411</t>
  </si>
  <si>
    <t>KABELOVÝ PROSTUP DO OBJEKTU PŘES ZÁKLAD ZDĚNÝ SVĚTLÉ ŠÍŘKY DO 100 MM</t>
  </si>
  <si>
    <t>1. Položka obsahuje:      
– kompletní montáž, rozměření, upevnění, sváření, řezání, spojování a pod.      
– veškerý spojovací a montážní materiál vč. upevňovacího materiálu ( stojky, držáky, konzoly      
apod.)      
– elektrické pospojování      
– pomocné mechanismy a nátěr      
2. Položka neobsahuje:      
– víko a kabelové příchytky      
3. Způsob měření:      
Měří se metr délkový.</t>
  </si>
  <si>
    <t>702221</t>
  </si>
  <si>
    <t>KABELOVÁ CHRÁNIČKA ZEMNÍ UV STABILNÍ DN DO 100 MM</t>
  </si>
  <si>
    <t>1. Položka obsahuje:      
– obnovu a výměnu poškozených krytů      
– pomocné mechanismy      
2. Položka neobsahuje:      
X      
3. Způsob měření:      
Měří se metr délkový.</t>
  </si>
  <si>
    <t>702710</t>
  </si>
  <si>
    <t>ODDĚLENÍ KABELŮ VE VÝKOPU CIHLOU</t>
  </si>
  <si>
    <t>1. Položka obsahuje:      
– kompletní montáž, rozměření, upevnění, řezání, spojování a pod.      
– veškerý spojovací a montážní materiál vč. upevňovacího materiálu ( držáky apod.)      
– pomocné mechanismy      
2. Položka neobsahuje:      
X      
3. Způsob měření:      
Měří se metr délkový.</t>
  </si>
  <si>
    <t>742P13</t>
  </si>
  <si>
    <t>ZATAŽENÍ KABELU DO CHRÁNIČKY - KABEL DO 4 KG/M</t>
  </si>
  <si>
    <t>1. Položka obsahuje:      
– montáž kabelu o váze do 4 kg/m do chráničky/ kolektoru      
2. Položka neobsahuje:      
X      
3. Způsob měření:      
Měří se metr délkový.</t>
  </si>
  <si>
    <t>741B11</t>
  </si>
  <si>
    <t>ZEMNÍCÍ TYČ FEZN DÉLKY DO 2 M</t>
  </si>
  <si>
    <t>1. Položka obsahuje:      
– přípravu podkladu pro osazení      
– spojování      
– ochranný nátěr spoje dle příslušných norem      
2. Položka neobsahuje:      
X      
3. Způsob měření:      
Udává se počet kusů kompletní konstrukce nebo práce.</t>
  </si>
  <si>
    <t>741911</t>
  </si>
  <si>
    <t>UZEMŇOVACÍ VODIČ V ZEMI FEZN DO 120 MM2</t>
  </si>
  <si>
    <t>1. Položka obsahuje:      
– přípravu podkladu pro osazení      
– měření, dělení, spojování, tvarování      
– ochranný nátěr spojů a při průchodu vodiče nad terén apod. dle příslušných norem      
2. Položka neobsahuje:      
– zemní práce      
– ochranu vodiče - chráničky apod.      
3. Způsob měření:      
Měří se metr délkový.</t>
  </si>
  <si>
    <t>741D11</t>
  </si>
  <si>
    <t>HROMOSVODOVÝ VODIČ FEZN NA POVRCHU</t>
  </si>
  <si>
    <t>1. Položka obsahuje:      
– dělení, spojování      
– upevnění vč. veškerého příslušenství      
2. Položka neobsahuje:      
X      
3. Způsob měření:      
Měří se metr délkový.</t>
  </si>
  <si>
    <t>747411</t>
  </si>
  <si>
    <t>MĚŘENÍ ZEMNÍCH ODPORŮ - ZEMNIČE PRVNÍHO NEBO SAMOSTATNÉHO</t>
  </si>
  <si>
    <t>1. Položka obsahuje:      
– cenu za měření dle příslušných norem a předpisů, včetně vystavení protokolu      
2. Položka neobsahuje:      
X      
3. Způsob měření:      
Udává se počet kusů kompletní konstrukce nebo práce.</t>
  </si>
  <si>
    <t>747412</t>
  </si>
  <si>
    <t>MĚŘENÍ ZEMNÍCH ODPORŮ - PŘÍPLATEK K CENĚ ZA KAŽDÝ DALŠÍ ZEMNIČ</t>
  </si>
  <si>
    <t>747702</t>
  </si>
  <si>
    <t>ÚPRAVA ZAPOJENÍ STÁVAJÍCÍCH KABELOVÝCH SKŘÍNÍ/ROZVADĚČŮ</t>
  </si>
  <si>
    <t>1. Položka obsahuje:      
– cenu za veškeré náklady na provedení provizorních úprav zapojení stávajících kabelových skříní / rozvaděčů v průběhu výstavy ( pro montáž nových i provizorních kabelů, drobné úpravy výstroje apod. )      
2. Položka neobsahuje:      
X      
3. Způsob měření:      
Udává se čas v hodinách.</t>
  </si>
  <si>
    <t>742L12</t>
  </si>
  <si>
    <t>UKONČENÍ DVOU AŽ PĚTIŽÍLOVÉHO KABELU V ROZVADĚČI NEBO NA PŘÍSTROJI OD 4 DO 16 MM2</t>
  </si>
  <si>
    <t>1. Položka obsahuje:      
– všechny práce spojené s úpravou kabelů pro montáž včetně veškerého příslušentsví      
2. Položka neobsahuje:      
X      
3. Způsob měření:      
Udává se počet kusů kompletní konstrukce nebo práce.</t>
  </si>
  <si>
    <t>744214</t>
  </si>
  <si>
    <t>KABELOVÁ SKŘÍŇ VENKOVNÍ PRÁZDNÁ PLASTOVÁ V KOMPAKTNÍM PILÍŘI, MIN. IP 44, 540-1060 X 810-1500 MM</t>
  </si>
  <si>
    <t>1. Položka obsahuje:      
– přípravu podkladu pro osazení vč. upevňovacího materiálu      
– veškerý podružný a pomocný materiál ( včetně můstků, vnitřních propojů-vodičů a pod ),      
nosnou konstrukci, kotevní a spojovací prvky      
– provedení zkoušek, dodání předepsaných zkoušek, revizí a atestů      
2. Položka neobsahuje:      
– přístrojové vybavení ( jističe, stykače apod. )      
3. Způsob měření:      
Udává se počet kusů kompletní konstrukce nebo práce.</t>
  </si>
  <si>
    <t>744E31</t>
  </si>
  <si>
    <t>ODPÍNAČ PRO VÁLCOVÉ POJISTKY TŘÍPÓLOVÝ DO 32 A</t>
  </si>
  <si>
    <t>744B31</t>
  </si>
  <si>
    <t>PÁČKOVÝ VYPÍNAČ TŘÍPÓLOVÝ (10 KA) DO 32 A</t>
  </si>
  <si>
    <t>747212</t>
  </si>
  <si>
    <t>CELKOVÁ PROHLÍDKA, ZKOUŠENÍ, MĚŘENÍ A VYHOTOVENÍ VÝCHOZÍ REVIZNÍ ZPRÁVY, PRO OBJEM IN PŘES 100 DO 500 TIS.</t>
  </si>
  <si>
    <t>1. Položka obsahuje:      
– cenu za celkovou prohlídku zařízení PS/SO, vč. měření, komplexních zkoušek a revizi zařízení tohoto PS/SO autorizovaným revizním technikem na silnoproudá zařízení podle požadavku ČSN, včetně hodnocení a vyhotovení celkové revizní zprávy      
2. Položka neobsahuje:      
X      
3. Způsob měření:      
Udává se počet kusů kompletní konstrukce nebo práce.</t>
  </si>
  <si>
    <t>CELKOVÁ PROHLÍDKA, ZKOUŠENÍ, MĚŘENÍ A VYHOTOVENÍ VÝCHOZÍ REVIZNÍ ZPRÁVY, PRO OBJEM IN - PŘÍPLATEK ZA KAŽDÝCH DALŠÍCH I ZAPOČATÝCH 500 TIS.</t>
  </si>
  <si>
    <t>747301</t>
  </si>
  <si>
    <t>PROVEDENÍ PROHLÍDKY A ZKOUŠKY PRÁVNICKOU OSOBOU, VYDÁNÍ PRŮKAZU ZPŮSOBILOSTI</t>
  </si>
  <si>
    <t>1. Položka obsahuje:      
– cenu za vyhotovení dokladu právnickou osobou o silnoproudých zařízeních a vydání průkazu způsobilosti      
2. Položka neobsahuje:      
X      
3. Způsob měření:      
Udává se počet kusů kompletní konstrukce nebo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</si>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</sst>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sqref="A1:A3"/>
    </sheetView>
  </sheetViews>
  <sheetFormatPr defaultColWidth="9.1796875" defaultRowHeight="12.75" customHeight="1" x14ac:dyDescent="0.25"/>
  <cols>
    <col min="1" max="1" width="25.7265625" customWidth="1"/>
    <col min="2" max="2" width="66.7265625" customWidth="1"/>
    <col min="3" max="5" width="20.7265625" customWidth="1"/>
    <col min="6" max="6" width="30.7265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20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3">
      <c r="B6" s="15" t="s">
        <v>6</v>
      </c>
      <c r="C6" s="17">
        <f>0+C10+C12+C14+C16+C19+C21</f>
        <v>0</v>
      </c>
    </row>
    <row r="7" spans="1:6" ht="12.75" customHeight="1" x14ac:dyDescent="0.3">
      <c r="B7" s="15" t="s">
        <v>7</v>
      </c>
      <c r="C7" s="17">
        <f>0+E10+E12+E14+E16+E19+E21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2.5" x14ac:dyDescent="0.25">
      <c r="A10" s="18" t="s">
        <v>14</v>
      </c>
      <c r="B10" s="19" t="s">
        <v>15</v>
      </c>
      <c r="C10" s="21">
        <f>0+C11</f>
        <v>0</v>
      </c>
      <c r="D10" s="21">
        <f t="shared" ref="D10:D22" si="0">C10*0.21</f>
        <v>0</v>
      </c>
      <c r="E10" s="21">
        <f>0+E11</f>
        <v>0</v>
      </c>
      <c r="F10" s="20">
        <f>0+F11</f>
        <v>49</v>
      </c>
    </row>
    <row r="11" spans="1:6" ht="12.5" x14ac:dyDescent="0.25">
      <c r="A11" s="18" t="s">
        <v>16</v>
      </c>
      <c r="B11" s="19" t="s">
        <v>17</v>
      </c>
      <c r="C11" s="21">
        <f>'PS 12-01-31'!K8+'PS 12-01-31'!M8</f>
        <v>0</v>
      </c>
      <c r="D11" s="21">
        <f t="shared" si="0"/>
        <v>0</v>
      </c>
      <c r="E11" s="21">
        <f>C11+D11</f>
        <v>0</v>
      </c>
      <c r="F11" s="20">
        <f>'PS 12-01-31'!T7</f>
        <v>49</v>
      </c>
    </row>
    <row r="12" spans="1:6" ht="12.5" x14ac:dyDescent="0.25">
      <c r="A12" s="18" t="s">
        <v>254</v>
      </c>
      <c r="B12" s="19" t="s">
        <v>255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31</v>
      </c>
    </row>
    <row r="13" spans="1:6" ht="12.5" x14ac:dyDescent="0.25">
      <c r="A13" s="18" t="s">
        <v>256</v>
      </c>
      <c r="B13" s="19" t="s">
        <v>257</v>
      </c>
      <c r="C13" s="21">
        <f>'SO 12-10-01'!K8+'SO 12-10-01'!M8</f>
        <v>0</v>
      </c>
      <c r="D13" s="21">
        <f t="shared" si="0"/>
        <v>0</v>
      </c>
      <c r="E13" s="21">
        <f>C13+D13</f>
        <v>0</v>
      </c>
      <c r="F13" s="20">
        <f>'SO 12-10-01'!T7</f>
        <v>31</v>
      </c>
    </row>
    <row r="14" spans="1:6" ht="12.5" x14ac:dyDescent="0.25">
      <c r="A14" s="18" t="s">
        <v>380</v>
      </c>
      <c r="B14" s="19" t="s">
        <v>381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29</v>
      </c>
    </row>
    <row r="15" spans="1:6" ht="12.5" x14ac:dyDescent="0.25">
      <c r="A15" s="18" t="s">
        <v>382</v>
      </c>
      <c r="B15" s="19" t="s">
        <v>383</v>
      </c>
      <c r="C15" s="21">
        <f>'SO 12-13-01'!K8+'SO 12-13-01'!M8</f>
        <v>0</v>
      </c>
      <c r="D15" s="21">
        <f t="shared" si="0"/>
        <v>0</v>
      </c>
      <c r="E15" s="21">
        <f>C15+D15</f>
        <v>0</v>
      </c>
      <c r="F15" s="20">
        <f>'SO 12-13-01'!T7</f>
        <v>29</v>
      </c>
    </row>
    <row r="16" spans="1:6" ht="12.5" x14ac:dyDescent="0.25">
      <c r="A16" s="18" t="s">
        <v>498</v>
      </c>
      <c r="B16" s="19" t="s">
        <v>499</v>
      </c>
      <c r="C16" s="21">
        <f>0+C17+C18</f>
        <v>0</v>
      </c>
      <c r="D16" s="21">
        <f t="shared" si="0"/>
        <v>0</v>
      </c>
      <c r="E16" s="21">
        <f>0+E17+E18</f>
        <v>0</v>
      </c>
      <c r="F16" s="20">
        <f>0+F17+F18</f>
        <v>30</v>
      </c>
    </row>
    <row r="17" spans="1:6" ht="12.5" x14ac:dyDescent="0.25">
      <c r="A17" s="18" t="s">
        <v>500</v>
      </c>
      <c r="B17" s="19" t="s">
        <v>501</v>
      </c>
      <c r="C17" s="21">
        <f>'SO 12-22-01'!K8+'SO 12-22-01'!M8</f>
        <v>0</v>
      </c>
      <c r="D17" s="21">
        <f t="shared" si="0"/>
        <v>0</v>
      </c>
      <c r="E17" s="21">
        <f>C17+D17</f>
        <v>0</v>
      </c>
      <c r="F17" s="20">
        <f>'SO 12-22-01'!T7</f>
        <v>15</v>
      </c>
    </row>
    <row r="18" spans="1:6" ht="12.5" x14ac:dyDescent="0.25">
      <c r="A18" s="18" t="s">
        <v>557</v>
      </c>
      <c r="B18" s="19" t="s">
        <v>501</v>
      </c>
      <c r="C18" s="21">
        <f>'SO 12-22-02'!K8+'SO 12-22-02'!M8</f>
        <v>0</v>
      </c>
      <c r="D18" s="21">
        <f t="shared" si="0"/>
        <v>0</v>
      </c>
      <c r="E18" s="21">
        <f>C18+D18</f>
        <v>0</v>
      </c>
      <c r="F18" s="20">
        <f>'SO 12-22-02'!T7</f>
        <v>15</v>
      </c>
    </row>
    <row r="19" spans="1:6" ht="12.5" x14ac:dyDescent="0.25">
      <c r="A19" s="18" t="s">
        <v>566</v>
      </c>
      <c r="B19" s="19" t="s">
        <v>567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26</v>
      </c>
    </row>
    <row r="20" spans="1:6" ht="12.5" x14ac:dyDescent="0.25">
      <c r="A20" s="18" t="s">
        <v>568</v>
      </c>
      <c r="B20" s="19" t="s">
        <v>569</v>
      </c>
      <c r="C20" s="21">
        <f>'SO 12-86-01'!K8+'SO 12-86-01'!M8</f>
        <v>0</v>
      </c>
      <c r="D20" s="21">
        <f t="shared" si="0"/>
        <v>0</v>
      </c>
      <c r="E20" s="21">
        <f>C20+D20</f>
        <v>0</v>
      </c>
      <c r="F20" s="20">
        <f>'SO 12-86-01'!T7</f>
        <v>26</v>
      </c>
    </row>
    <row r="21" spans="1:6" ht="12.5" x14ac:dyDescent="0.25">
      <c r="A21" s="18" t="s">
        <v>638</v>
      </c>
      <c r="B21" s="19" t="s">
        <v>639</v>
      </c>
      <c r="C21" s="21">
        <f>0+C22</f>
        <v>0</v>
      </c>
      <c r="D21" s="21">
        <f t="shared" si="0"/>
        <v>0</v>
      </c>
      <c r="E21" s="21">
        <f>0+E22</f>
        <v>0</v>
      </c>
      <c r="F21" s="20">
        <f>0+F22</f>
        <v>7</v>
      </c>
    </row>
    <row r="22" spans="1:6" ht="12.5" x14ac:dyDescent="0.25">
      <c r="A22" s="18" t="s">
        <v>640</v>
      </c>
      <c r="B22" s="19" t="s">
        <v>639</v>
      </c>
      <c r="C22" s="21">
        <f>'SO 98-98'!K8+'SO 98-98'!M8</f>
        <v>0</v>
      </c>
      <c r="D22" s="21">
        <f t="shared" si="0"/>
        <v>0</v>
      </c>
      <c r="E22" s="21">
        <f>C22+D22</f>
        <v>0</v>
      </c>
      <c r="F22" s="20">
        <f>'SO 98-98'!T7</f>
        <v>7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06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COUNTIFS(L8:L203,"=0",A8:A203,"P")+COUNTIFS(L8:L203,"",A8:A203,"P")+SUM(Q8:Q203)</f>
        <v>49</v>
      </c>
    </row>
    <row r="8" spans="1:20" ht="13" x14ac:dyDescent="0.3">
      <c r="A8" t="s">
        <v>44</v>
      </c>
      <c r="C8" s="30" t="s">
        <v>45</v>
      </c>
      <c r="E8" s="32" t="s">
        <v>17</v>
      </c>
      <c r="J8" s="31">
        <f>0+J9+J34</f>
        <v>0</v>
      </c>
      <c r="K8" s="31">
        <f>0+K9+K34</f>
        <v>0</v>
      </c>
      <c r="L8" s="31">
        <f>0+L9+L34</f>
        <v>0</v>
      </c>
      <c r="M8" s="31">
        <f>0+M9+M34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ht="12.5" x14ac:dyDescent="0.25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10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51</v>
      </c>
    </row>
    <row r="13" spans="1:20" ht="37.5" x14ac:dyDescent="0.25">
      <c r="A13" t="s">
        <v>57</v>
      </c>
      <c r="E13" s="41" t="s">
        <v>58</v>
      </c>
    </row>
    <row r="14" spans="1:20" ht="12.5" x14ac:dyDescent="0.25">
      <c r="A14" t="s">
        <v>49</v>
      </c>
      <c r="B14" s="36" t="s">
        <v>27</v>
      </c>
      <c r="C14" s="36" t="s">
        <v>59</v>
      </c>
      <c r="D14" s="37" t="s">
        <v>51</v>
      </c>
      <c r="E14" s="13" t="s">
        <v>60</v>
      </c>
      <c r="F14" s="38" t="s">
        <v>61</v>
      </c>
      <c r="G14" s="39">
        <v>8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51</v>
      </c>
    </row>
    <row r="16" spans="1:20" ht="13" x14ac:dyDescent="0.25">
      <c r="A16" s="37" t="s">
        <v>56</v>
      </c>
      <c r="E16" s="42" t="s">
        <v>51</v>
      </c>
    </row>
    <row r="17" spans="1:16" ht="375" x14ac:dyDescent="0.25">
      <c r="A17" t="s">
        <v>57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61</v>
      </c>
      <c r="G18" s="39">
        <v>170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51</v>
      </c>
    </row>
    <row r="20" spans="1:16" ht="13" x14ac:dyDescent="0.25">
      <c r="A20" s="37" t="s">
        <v>56</v>
      </c>
      <c r="E20" s="42" t="s">
        <v>51</v>
      </c>
    </row>
    <row r="21" spans="1:16" ht="225" x14ac:dyDescent="0.25">
      <c r="A21" t="s">
        <v>57</v>
      </c>
      <c r="E21" s="41" t="s">
        <v>65</v>
      </c>
    </row>
    <row r="22" spans="1:16" ht="12.5" x14ac:dyDescent="0.25">
      <c r="A22" t="s">
        <v>49</v>
      </c>
      <c r="B22" s="36" t="s">
        <v>66</v>
      </c>
      <c r="C22" s="36" t="s">
        <v>67</v>
      </c>
      <c r="D22" s="37" t="s">
        <v>51</v>
      </c>
      <c r="E22" s="13" t="s">
        <v>68</v>
      </c>
      <c r="F22" s="38" t="s">
        <v>61</v>
      </c>
      <c r="G22" s="39">
        <v>150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ht="12.5" x14ac:dyDescent="0.25">
      <c r="A23" s="37" t="s">
        <v>55</v>
      </c>
      <c r="E23" s="41" t="s">
        <v>51</v>
      </c>
    </row>
    <row r="24" spans="1:16" ht="13" x14ac:dyDescent="0.25">
      <c r="A24" s="37" t="s">
        <v>56</v>
      </c>
      <c r="E24" s="42" t="s">
        <v>51</v>
      </c>
    </row>
    <row r="25" spans="1:16" ht="312.5" x14ac:dyDescent="0.25">
      <c r="A25" t="s">
        <v>57</v>
      </c>
      <c r="E25" s="41" t="s">
        <v>69</v>
      </c>
    </row>
    <row r="26" spans="1:16" ht="12.5" x14ac:dyDescent="0.25">
      <c r="A26" t="s">
        <v>49</v>
      </c>
      <c r="B26" s="36" t="s">
        <v>70</v>
      </c>
      <c r="C26" s="36" t="s">
        <v>71</v>
      </c>
      <c r="D26" s="37" t="s">
        <v>51</v>
      </c>
      <c r="E26" s="13" t="s">
        <v>72</v>
      </c>
      <c r="F26" s="38" t="s">
        <v>61</v>
      </c>
      <c r="G26" s="39">
        <v>20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ht="12.5" x14ac:dyDescent="0.25">
      <c r="A27" s="37" t="s">
        <v>55</v>
      </c>
      <c r="E27" s="41" t="s">
        <v>51</v>
      </c>
    </row>
    <row r="28" spans="1:16" ht="13" x14ac:dyDescent="0.25">
      <c r="A28" s="37" t="s">
        <v>56</v>
      </c>
      <c r="E28" s="42" t="s">
        <v>51</v>
      </c>
    </row>
    <row r="29" spans="1:16" ht="312.5" x14ac:dyDescent="0.25">
      <c r="A29" t="s">
        <v>57</v>
      </c>
      <c r="E29" s="41" t="s">
        <v>73</v>
      </c>
    </row>
    <row r="30" spans="1:16" ht="12.5" x14ac:dyDescent="0.25">
      <c r="A30" t="s">
        <v>49</v>
      </c>
      <c r="B30" s="36" t="s">
        <v>74</v>
      </c>
      <c r="C30" s="36" t="s">
        <v>75</v>
      </c>
      <c r="D30" s="37" t="s">
        <v>51</v>
      </c>
      <c r="E30" s="13" t="s">
        <v>76</v>
      </c>
      <c r="F30" s="38" t="s">
        <v>77</v>
      </c>
      <c r="G30" s="39">
        <v>30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ht="12.5" x14ac:dyDescent="0.25">
      <c r="A31" s="37" t="s">
        <v>55</v>
      </c>
      <c r="E31" s="41" t="s">
        <v>51</v>
      </c>
    </row>
    <row r="32" spans="1:16" ht="13" x14ac:dyDescent="0.25">
      <c r="A32" s="37" t="s">
        <v>56</v>
      </c>
      <c r="E32" s="42" t="s">
        <v>51</v>
      </c>
    </row>
    <row r="33" spans="1:16" ht="25" x14ac:dyDescent="0.25">
      <c r="A33" t="s">
        <v>57</v>
      </c>
      <c r="E33" s="41" t="s">
        <v>78</v>
      </c>
    </row>
    <row r="34" spans="1:16" ht="13" x14ac:dyDescent="0.3">
      <c r="A34" t="s">
        <v>46</v>
      </c>
      <c r="C34" s="33" t="s">
        <v>79</v>
      </c>
      <c r="E34" s="35" t="s">
        <v>80</v>
      </c>
      <c r="J34" s="34">
        <f>0</f>
        <v>0</v>
      </c>
      <c r="K34" s="34">
        <f>0</f>
        <v>0</v>
      </c>
      <c r="L34" s="34">
        <f>0+L35+L39+L43+L47+L51+L55+L59+L63+L67+L71+L75+L79+L83+L87+L91+L95+L99+L103+L107+L111+L115+L119+L123+L127+L131+L135+L139+L143+L147+L151+L155+L159+L163+L167+L171+L175+L179+L183+L187+L191+L195+L199+L203</f>
        <v>0</v>
      </c>
      <c r="M34" s="34">
        <f>0+M35+M39+M43+M47+M51+M55+M59+M63+M67+M71+M75+M79+M83+M87+M91+M95+M99+M103+M107+M111+M115+M119+M123+M127+M131+M135+M139+M143+M147+M151+M155+M159+M163+M167+M171+M175+M179+M183+M187+M191+M195+M199+M203</f>
        <v>0</v>
      </c>
    </row>
    <row r="35" spans="1:16" ht="12.5" x14ac:dyDescent="0.25">
      <c r="A35" t="s">
        <v>49</v>
      </c>
      <c r="B35" s="36" t="s">
        <v>79</v>
      </c>
      <c r="C35" s="36" t="s">
        <v>81</v>
      </c>
      <c r="D35" s="37" t="s">
        <v>51</v>
      </c>
      <c r="E35" s="13" t="s">
        <v>82</v>
      </c>
      <c r="F35" s="38" t="s">
        <v>83</v>
      </c>
      <c r="G35" s="39">
        <v>30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ht="12.5" x14ac:dyDescent="0.25">
      <c r="A36" s="37" t="s">
        <v>55</v>
      </c>
      <c r="E36" s="41" t="s">
        <v>51</v>
      </c>
    </row>
    <row r="37" spans="1:16" ht="13" x14ac:dyDescent="0.25">
      <c r="A37" s="37" t="s">
        <v>56</v>
      </c>
      <c r="E37" s="42" t="s">
        <v>51</v>
      </c>
    </row>
    <row r="38" spans="1:16" ht="112.5" x14ac:dyDescent="0.25">
      <c r="A38" t="s">
        <v>57</v>
      </c>
      <c r="E38" s="41" t="s">
        <v>84</v>
      </c>
    </row>
    <row r="39" spans="1:16" ht="12.5" x14ac:dyDescent="0.25">
      <c r="A39" t="s">
        <v>49</v>
      </c>
      <c r="B39" s="36" t="s">
        <v>85</v>
      </c>
      <c r="C39" s="36" t="s">
        <v>86</v>
      </c>
      <c r="D39" s="37" t="s">
        <v>51</v>
      </c>
      <c r="E39" s="13" t="s">
        <v>87</v>
      </c>
      <c r="F39" s="38" t="s">
        <v>77</v>
      </c>
      <c r="G39" s="39">
        <v>50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ht="12.5" x14ac:dyDescent="0.25">
      <c r="A40" s="37" t="s">
        <v>55</v>
      </c>
      <c r="E40" s="41" t="s">
        <v>51</v>
      </c>
    </row>
    <row r="41" spans="1:16" ht="13" x14ac:dyDescent="0.25">
      <c r="A41" s="37" t="s">
        <v>56</v>
      </c>
      <c r="E41" s="42" t="s">
        <v>51</v>
      </c>
    </row>
    <row r="42" spans="1:16" ht="100" x14ac:dyDescent="0.25">
      <c r="A42" t="s">
        <v>57</v>
      </c>
      <c r="E42" s="41" t="s">
        <v>88</v>
      </c>
    </row>
    <row r="43" spans="1:16" ht="12.5" x14ac:dyDescent="0.25">
      <c r="A43" t="s">
        <v>49</v>
      </c>
      <c r="B43" s="36" t="s">
        <v>89</v>
      </c>
      <c r="C43" s="36" t="s">
        <v>90</v>
      </c>
      <c r="D43" s="37" t="s">
        <v>51</v>
      </c>
      <c r="E43" s="13" t="s">
        <v>91</v>
      </c>
      <c r="F43" s="38" t="s">
        <v>77</v>
      </c>
      <c r="G43" s="39">
        <v>630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ht="12.5" x14ac:dyDescent="0.25">
      <c r="A44" s="37" t="s">
        <v>55</v>
      </c>
      <c r="E44" s="41" t="s">
        <v>51</v>
      </c>
    </row>
    <row r="45" spans="1:16" ht="13" x14ac:dyDescent="0.25">
      <c r="A45" s="37" t="s">
        <v>56</v>
      </c>
      <c r="E45" s="42" t="s">
        <v>51</v>
      </c>
    </row>
    <row r="46" spans="1:16" ht="137.5" x14ac:dyDescent="0.25">
      <c r="A46" t="s">
        <v>57</v>
      </c>
      <c r="E46" s="41" t="s">
        <v>92</v>
      </c>
    </row>
    <row r="47" spans="1:16" ht="12.5" x14ac:dyDescent="0.25">
      <c r="A47" t="s">
        <v>49</v>
      </c>
      <c r="B47" s="36" t="s">
        <v>93</v>
      </c>
      <c r="C47" s="36" t="s">
        <v>94</v>
      </c>
      <c r="D47" s="37" t="s">
        <v>51</v>
      </c>
      <c r="E47" s="13" t="s">
        <v>95</v>
      </c>
      <c r="F47" s="38" t="s">
        <v>83</v>
      </c>
      <c r="G47" s="39">
        <v>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ht="12.5" x14ac:dyDescent="0.25">
      <c r="A48" s="37" t="s">
        <v>55</v>
      </c>
      <c r="E48" s="41" t="s">
        <v>51</v>
      </c>
    </row>
    <row r="49" spans="1:16" ht="13" x14ac:dyDescent="0.25">
      <c r="A49" s="37" t="s">
        <v>56</v>
      </c>
      <c r="E49" s="42" t="s">
        <v>51</v>
      </c>
    </row>
    <row r="50" spans="1:16" ht="100" x14ac:dyDescent="0.25">
      <c r="A50" t="s">
        <v>57</v>
      </c>
      <c r="E50" s="41" t="s">
        <v>96</v>
      </c>
    </row>
    <row r="51" spans="1:16" ht="12.5" x14ac:dyDescent="0.25">
      <c r="A51" t="s">
        <v>49</v>
      </c>
      <c r="B51" s="36" t="s">
        <v>97</v>
      </c>
      <c r="C51" s="36" t="s">
        <v>98</v>
      </c>
      <c r="D51" s="37" t="s">
        <v>51</v>
      </c>
      <c r="E51" s="13" t="s">
        <v>99</v>
      </c>
      <c r="F51" s="38" t="s">
        <v>83</v>
      </c>
      <c r="G51" s="39">
        <v>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ht="12.5" x14ac:dyDescent="0.25">
      <c r="A52" s="37" t="s">
        <v>55</v>
      </c>
      <c r="E52" s="41" t="s">
        <v>51</v>
      </c>
    </row>
    <row r="53" spans="1:16" ht="13" x14ac:dyDescent="0.25">
      <c r="A53" s="37" t="s">
        <v>56</v>
      </c>
      <c r="E53" s="42" t="s">
        <v>51</v>
      </c>
    </row>
    <row r="54" spans="1:16" ht="125" x14ac:dyDescent="0.25">
      <c r="A54" t="s">
        <v>57</v>
      </c>
      <c r="E54" s="41" t="s">
        <v>100</v>
      </c>
    </row>
    <row r="55" spans="1:16" ht="12.5" x14ac:dyDescent="0.25">
      <c r="A55" t="s">
        <v>49</v>
      </c>
      <c r="B55" s="36" t="s">
        <v>101</v>
      </c>
      <c r="C55" s="36" t="s">
        <v>102</v>
      </c>
      <c r="D55" s="37" t="s">
        <v>51</v>
      </c>
      <c r="E55" s="13" t="s">
        <v>103</v>
      </c>
      <c r="F55" s="38" t="s">
        <v>83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ht="12.5" x14ac:dyDescent="0.25">
      <c r="A56" s="37" t="s">
        <v>55</v>
      </c>
      <c r="E56" s="41" t="s">
        <v>51</v>
      </c>
    </row>
    <row r="57" spans="1:16" ht="13" x14ac:dyDescent="0.25">
      <c r="A57" s="37" t="s">
        <v>56</v>
      </c>
      <c r="E57" s="42" t="s">
        <v>51</v>
      </c>
    </row>
    <row r="58" spans="1:16" ht="187.5" x14ac:dyDescent="0.25">
      <c r="A58" t="s">
        <v>57</v>
      </c>
      <c r="E58" s="41" t="s">
        <v>104</v>
      </c>
    </row>
    <row r="59" spans="1:16" ht="25" x14ac:dyDescent="0.25">
      <c r="A59" t="s">
        <v>49</v>
      </c>
      <c r="B59" s="36" t="s">
        <v>105</v>
      </c>
      <c r="C59" s="36" t="s">
        <v>106</v>
      </c>
      <c r="D59" s="37" t="s">
        <v>51</v>
      </c>
      <c r="E59" s="13" t="s">
        <v>107</v>
      </c>
      <c r="F59" s="38" t="s">
        <v>83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ht="12.5" x14ac:dyDescent="0.25">
      <c r="A60" s="37" t="s">
        <v>55</v>
      </c>
      <c r="E60" s="41" t="s">
        <v>51</v>
      </c>
    </row>
    <row r="61" spans="1:16" ht="13" x14ac:dyDescent="0.25">
      <c r="A61" s="37" t="s">
        <v>56</v>
      </c>
      <c r="E61" s="42" t="s">
        <v>51</v>
      </c>
    </row>
    <row r="62" spans="1:16" ht="100" x14ac:dyDescent="0.25">
      <c r="A62" t="s">
        <v>57</v>
      </c>
      <c r="E62" s="41" t="s">
        <v>108</v>
      </c>
    </row>
    <row r="63" spans="1:16" ht="37.5" x14ac:dyDescent="0.25">
      <c r="A63" t="s">
        <v>49</v>
      </c>
      <c r="B63" s="36" t="s">
        <v>109</v>
      </c>
      <c r="C63" s="36" t="s">
        <v>110</v>
      </c>
      <c r="D63" s="37" t="s">
        <v>51</v>
      </c>
      <c r="E63" s="13" t="s">
        <v>111</v>
      </c>
      <c r="F63" s="38" t="s">
        <v>83</v>
      </c>
      <c r="G63" s="39">
        <v>12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ht="12.5" x14ac:dyDescent="0.25">
      <c r="A64" s="37" t="s">
        <v>55</v>
      </c>
      <c r="E64" s="41" t="s">
        <v>51</v>
      </c>
    </row>
    <row r="65" spans="1:16" ht="13" x14ac:dyDescent="0.25">
      <c r="A65" s="37" t="s">
        <v>56</v>
      </c>
      <c r="E65" s="42" t="s">
        <v>51</v>
      </c>
    </row>
    <row r="66" spans="1:16" ht="100" x14ac:dyDescent="0.25">
      <c r="A66" t="s">
        <v>57</v>
      </c>
      <c r="E66" s="41" t="s">
        <v>108</v>
      </c>
    </row>
    <row r="67" spans="1:16" ht="12.5" x14ac:dyDescent="0.25">
      <c r="A67" t="s">
        <v>49</v>
      </c>
      <c r="B67" s="36" t="s">
        <v>112</v>
      </c>
      <c r="C67" s="36" t="s">
        <v>113</v>
      </c>
      <c r="D67" s="37" t="s">
        <v>51</v>
      </c>
      <c r="E67" s="13" t="s">
        <v>114</v>
      </c>
      <c r="F67" s="38" t="s">
        <v>115</v>
      </c>
      <c r="G67" s="39">
        <v>5.7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ht="12.5" x14ac:dyDescent="0.25">
      <c r="A68" s="37" t="s">
        <v>55</v>
      </c>
      <c r="E68" s="41" t="s">
        <v>51</v>
      </c>
    </row>
    <row r="69" spans="1:16" ht="13" x14ac:dyDescent="0.25">
      <c r="A69" s="37" t="s">
        <v>56</v>
      </c>
      <c r="E69" s="42" t="s">
        <v>51</v>
      </c>
    </row>
    <row r="70" spans="1:16" ht="75" x14ac:dyDescent="0.25">
      <c r="A70" t="s">
        <v>57</v>
      </c>
      <c r="E70" s="41" t="s">
        <v>116</v>
      </c>
    </row>
    <row r="71" spans="1:16" ht="12.5" x14ac:dyDescent="0.25">
      <c r="A71" t="s">
        <v>49</v>
      </c>
      <c r="B71" s="36" t="s">
        <v>117</v>
      </c>
      <c r="C71" s="36" t="s">
        <v>118</v>
      </c>
      <c r="D71" s="37" t="s">
        <v>51</v>
      </c>
      <c r="E71" s="13" t="s">
        <v>119</v>
      </c>
      <c r="F71" s="38" t="s">
        <v>115</v>
      </c>
      <c r="G71" s="39">
        <v>5.7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ht="12.5" x14ac:dyDescent="0.25">
      <c r="A72" s="37" t="s">
        <v>55</v>
      </c>
      <c r="E72" s="41" t="s">
        <v>51</v>
      </c>
    </row>
    <row r="73" spans="1:16" ht="13" x14ac:dyDescent="0.25">
      <c r="A73" s="37" t="s">
        <v>56</v>
      </c>
      <c r="E73" s="42" t="s">
        <v>51</v>
      </c>
    </row>
    <row r="74" spans="1:16" ht="187.5" x14ac:dyDescent="0.25">
      <c r="A74" t="s">
        <v>57</v>
      </c>
      <c r="E74" s="41" t="s">
        <v>120</v>
      </c>
    </row>
    <row r="75" spans="1:16" ht="12.5" x14ac:dyDescent="0.25">
      <c r="A75" t="s">
        <v>49</v>
      </c>
      <c r="B75" s="36" t="s">
        <v>121</v>
      </c>
      <c r="C75" s="36" t="s">
        <v>122</v>
      </c>
      <c r="D75" s="37" t="s">
        <v>51</v>
      </c>
      <c r="E75" s="13" t="s">
        <v>123</v>
      </c>
      <c r="F75" s="38" t="s">
        <v>115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ht="12.5" x14ac:dyDescent="0.25">
      <c r="A76" s="37" t="s">
        <v>55</v>
      </c>
      <c r="E76" s="41" t="s">
        <v>51</v>
      </c>
    </row>
    <row r="77" spans="1:16" ht="13" x14ac:dyDescent="0.25">
      <c r="A77" s="37" t="s">
        <v>56</v>
      </c>
      <c r="E77" s="42" t="s">
        <v>51</v>
      </c>
    </row>
    <row r="78" spans="1:16" ht="75" x14ac:dyDescent="0.25">
      <c r="A78" t="s">
        <v>57</v>
      </c>
      <c r="E78" s="41" t="s">
        <v>124</v>
      </c>
    </row>
    <row r="79" spans="1:16" ht="12.5" x14ac:dyDescent="0.25">
      <c r="A79" t="s">
        <v>49</v>
      </c>
      <c r="B79" s="36" t="s">
        <v>125</v>
      </c>
      <c r="C79" s="36" t="s">
        <v>126</v>
      </c>
      <c r="D79" s="37" t="s">
        <v>51</v>
      </c>
      <c r="E79" s="13" t="s">
        <v>127</v>
      </c>
      <c r="F79" s="38" t="s">
        <v>115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ht="12.5" x14ac:dyDescent="0.25">
      <c r="A80" s="37" t="s">
        <v>55</v>
      </c>
      <c r="E80" s="41" t="s">
        <v>51</v>
      </c>
    </row>
    <row r="81" spans="1:16" ht="13" x14ac:dyDescent="0.25">
      <c r="A81" s="37" t="s">
        <v>56</v>
      </c>
      <c r="E81" s="42" t="s">
        <v>51</v>
      </c>
    </row>
    <row r="82" spans="1:16" ht="187.5" x14ac:dyDescent="0.25">
      <c r="A82" t="s">
        <v>57</v>
      </c>
      <c r="E82" s="41" t="s">
        <v>128</v>
      </c>
    </row>
    <row r="83" spans="1:16" ht="25" x14ac:dyDescent="0.25">
      <c r="A83" t="s">
        <v>49</v>
      </c>
      <c r="B83" s="36" t="s">
        <v>129</v>
      </c>
      <c r="C83" s="36" t="s">
        <v>130</v>
      </c>
      <c r="D83" s="37" t="s">
        <v>51</v>
      </c>
      <c r="E83" s="13" t="s">
        <v>131</v>
      </c>
      <c r="F83" s="38" t="s">
        <v>83</v>
      </c>
      <c r="G83" s="39">
        <v>13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ht="12.5" x14ac:dyDescent="0.25">
      <c r="A84" s="37" t="s">
        <v>55</v>
      </c>
      <c r="E84" s="41" t="s">
        <v>51</v>
      </c>
    </row>
    <row r="85" spans="1:16" ht="13" x14ac:dyDescent="0.25">
      <c r="A85" s="37" t="s">
        <v>56</v>
      </c>
      <c r="E85" s="42" t="s">
        <v>51</v>
      </c>
    </row>
    <row r="86" spans="1:16" ht="112.5" x14ac:dyDescent="0.25">
      <c r="A86" t="s">
        <v>57</v>
      </c>
      <c r="E86" s="41" t="s">
        <v>132</v>
      </c>
    </row>
    <row r="87" spans="1:16" ht="25" x14ac:dyDescent="0.25">
      <c r="A87" t="s">
        <v>49</v>
      </c>
      <c r="B87" s="36" t="s">
        <v>133</v>
      </c>
      <c r="C87" s="36" t="s">
        <v>134</v>
      </c>
      <c r="D87" s="37" t="s">
        <v>51</v>
      </c>
      <c r="E87" s="13" t="s">
        <v>135</v>
      </c>
      <c r="F87" s="38" t="s">
        <v>83</v>
      </c>
      <c r="G87" s="39">
        <v>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ht="12.5" x14ac:dyDescent="0.25">
      <c r="A88" s="37" t="s">
        <v>55</v>
      </c>
      <c r="E88" s="41" t="s">
        <v>51</v>
      </c>
    </row>
    <row r="89" spans="1:16" ht="13" x14ac:dyDescent="0.25">
      <c r="A89" s="37" t="s">
        <v>56</v>
      </c>
      <c r="E89" s="42" t="s">
        <v>51</v>
      </c>
    </row>
    <row r="90" spans="1:16" ht="112.5" x14ac:dyDescent="0.25">
      <c r="A90" t="s">
        <v>57</v>
      </c>
      <c r="E90" s="41" t="s">
        <v>136</v>
      </c>
    </row>
    <row r="91" spans="1:16" ht="12.5" x14ac:dyDescent="0.25">
      <c r="A91" t="s">
        <v>49</v>
      </c>
      <c r="B91" s="36" t="s">
        <v>137</v>
      </c>
      <c r="C91" s="36" t="s">
        <v>138</v>
      </c>
      <c r="D91" s="37" t="s">
        <v>51</v>
      </c>
      <c r="E91" s="13" t="s">
        <v>139</v>
      </c>
      <c r="F91" s="38" t="s">
        <v>83</v>
      </c>
      <c r="G91" s="39">
        <v>9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ht="12.5" x14ac:dyDescent="0.25">
      <c r="A92" s="37" t="s">
        <v>55</v>
      </c>
      <c r="E92" s="41" t="s">
        <v>51</v>
      </c>
    </row>
    <row r="93" spans="1:16" ht="13" x14ac:dyDescent="0.25">
      <c r="A93" s="37" t="s">
        <v>56</v>
      </c>
      <c r="E93" s="42" t="s">
        <v>51</v>
      </c>
    </row>
    <row r="94" spans="1:16" ht="100" x14ac:dyDescent="0.25">
      <c r="A94" t="s">
        <v>57</v>
      </c>
      <c r="E94" s="41" t="s">
        <v>140</v>
      </c>
    </row>
    <row r="95" spans="1:16" ht="12.5" x14ac:dyDescent="0.25">
      <c r="A95" t="s">
        <v>49</v>
      </c>
      <c r="B95" s="36" t="s">
        <v>141</v>
      </c>
      <c r="C95" s="36" t="s">
        <v>142</v>
      </c>
      <c r="D95" s="37" t="s">
        <v>51</v>
      </c>
      <c r="E95" s="13" t="s">
        <v>143</v>
      </c>
      <c r="F95" s="38" t="s">
        <v>83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ht="12.5" x14ac:dyDescent="0.25">
      <c r="A96" s="37" t="s">
        <v>55</v>
      </c>
      <c r="E96" s="41" t="s">
        <v>51</v>
      </c>
    </row>
    <row r="97" spans="1:16" ht="13" x14ac:dyDescent="0.25">
      <c r="A97" s="37" t="s">
        <v>56</v>
      </c>
      <c r="E97" s="42" t="s">
        <v>51</v>
      </c>
    </row>
    <row r="98" spans="1:16" ht="100" x14ac:dyDescent="0.25">
      <c r="A98" t="s">
        <v>57</v>
      </c>
      <c r="E98" s="41" t="s">
        <v>144</v>
      </c>
    </row>
    <row r="99" spans="1:16" ht="12.5" x14ac:dyDescent="0.25">
      <c r="A99" t="s">
        <v>49</v>
      </c>
      <c r="B99" s="36" t="s">
        <v>145</v>
      </c>
      <c r="C99" s="36" t="s">
        <v>146</v>
      </c>
      <c r="D99" s="37" t="s">
        <v>51</v>
      </c>
      <c r="E99" s="13" t="s">
        <v>147</v>
      </c>
      <c r="F99" s="38" t="s">
        <v>83</v>
      </c>
      <c r="G99" s="39">
        <v>1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ht="12.5" x14ac:dyDescent="0.25">
      <c r="A100" s="37" t="s">
        <v>55</v>
      </c>
      <c r="E100" s="41" t="s">
        <v>51</v>
      </c>
    </row>
    <row r="101" spans="1:16" ht="13" x14ac:dyDescent="0.25">
      <c r="A101" s="37" t="s">
        <v>56</v>
      </c>
      <c r="E101" s="42" t="s">
        <v>51</v>
      </c>
    </row>
    <row r="102" spans="1:16" ht="100" x14ac:dyDescent="0.25">
      <c r="A102" t="s">
        <v>57</v>
      </c>
      <c r="E102" s="41" t="s">
        <v>148</v>
      </c>
    </row>
    <row r="103" spans="1:16" ht="12.5" x14ac:dyDescent="0.25">
      <c r="A103" t="s">
        <v>49</v>
      </c>
      <c r="B103" s="36" t="s">
        <v>149</v>
      </c>
      <c r="C103" s="36" t="s">
        <v>150</v>
      </c>
      <c r="D103" s="37" t="s">
        <v>51</v>
      </c>
      <c r="E103" s="13" t="s">
        <v>151</v>
      </c>
      <c r="F103" s="38" t="s">
        <v>83</v>
      </c>
      <c r="G103" s="39">
        <v>2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ht="12.5" x14ac:dyDescent="0.25">
      <c r="A104" s="37" t="s">
        <v>55</v>
      </c>
      <c r="E104" s="41" t="s">
        <v>51</v>
      </c>
    </row>
    <row r="105" spans="1:16" ht="13" x14ac:dyDescent="0.25">
      <c r="A105" s="37" t="s">
        <v>56</v>
      </c>
      <c r="E105" s="42" t="s">
        <v>51</v>
      </c>
    </row>
    <row r="106" spans="1:16" ht="112.5" x14ac:dyDescent="0.25">
      <c r="A106" t="s">
        <v>57</v>
      </c>
      <c r="E106" s="41" t="s">
        <v>152</v>
      </c>
    </row>
    <row r="107" spans="1:16" ht="12.5" x14ac:dyDescent="0.25">
      <c r="A107" t="s">
        <v>49</v>
      </c>
      <c r="B107" s="36" t="s">
        <v>153</v>
      </c>
      <c r="C107" s="36" t="s">
        <v>154</v>
      </c>
      <c r="D107" s="37" t="s">
        <v>51</v>
      </c>
      <c r="E107" s="13" t="s">
        <v>155</v>
      </c>
      <c r="F107" s="38" t="s">
        <v>83</v>
      </c>
      <c r="G107" s="39">
        <v>3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ht="12.5" x14ac:dyDescent="0.25">
      <c r="A108" s="37" t="s">
        <v>55</v>
      </c>
      <c r="E108" s="41" t="s">
        <v>51</v>
      </c>
    </row>
    <row r="109" spans="1:16" ht="13" x14ac:dyDescent="0.25">
      <c r="A109" s="37" t="s">
        <v>56</v>
      </c>
      <c r="E109" s="42" t="s">
        <v>51</v>
      </c>
    </row>
    <row r="110" spans="1:16" ht="112.5" x14ac:dyDescent="0.25">
      <c r="A110" t="s">
        <v>57</v>
      </c>
      <c r="E110" s="41" t="s">
        <v>156</v>
      </c>
    </row>
    <row r="111" spans="1:16" ht="12.5" x14ac:dyDescent="0.25">
      <c r="A111" t="s">
        <v>49</v>
      </c>
      <c r="B111" s="36" t="s">
        <v>157</v>
      </c>
      <c r="C111" s="36" t="s">
        <v>158</v>
      </c>
      <c r="D111" s="37" t="s">
        <v>51</v>
      </c>
      <c r="E111" s="13" t="s">
        <v>159</v>
      </c>
      <c r="F111" s="38" t="s">
        <v>83</v>
      </c>
      <c r="G111" s="39">
        <v>1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ht="12.5" x14ac:dyDescent="0.25">
      <c r="A112" s="37" t="s">
        <v>55</v>
      </c>
      <c r="E112" s="41" t="s">
        <v>51</v>
      </c>
    </row>
    <row r="113" spans="1:16" ht="13" x14ac:dyDescent="0.25">
      <c r="A113" s="37" t="s">
        <v>56</v>
      </c>
      <c r="E113" s="42" t="s">
        <v>51</v>
      </c>
    </row>
    <row r="114" spans="1:16" ht="137.5" x14ac:dyDescent="0.25">
      <c r="A114" t="s">
        <v>57</v>
      </c>
      <c r="E114" s="41" t="s">
        <v>160</v>
      </c>
    </row>
    <row r="115" spans="1:16" ht="12.5" x14ac:dyDescent="0.25">
      <c r="A115" t="s">
        <v>49</v>
      </c>
      <c r="B115" s="36" t="s">
        <v>161</v>
      </c>
      <c r="C115" s="36" t="s">
        <v>162</v>
      </c>
      <c r="D115" s="37" t="s">
        <v>51</v>
      </c>
      <c r="E115" s="13" t="s">
        <v>163</v>
      </c>
      <c r="F115" s="38" t="s">
        <v>83</v>
      </c>
      <c r="G115" s="39">
        <v>1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ht="12.5" x14ac:dyDescent="0.25">
      <c r="A116" s="37" t="s">
        <v>55</v>
      </c>
      <c r="E116" s="41" t="s">
        <v>51</v>
      </c>
    </row>
    <row r="117" spans="1:16" ht="13" x14ac:dyDescent="0.25">
      <c r="A117" s="37" t="s">
        <v>56</v>
      </c>
      <c r="E117" s="42" t="s">
        <v>51</v>
      </c>
    </row>
    <row r="118" spans="1:16" ht="112.5" x14ac:dyDescent="0.25">
      <c r="A118" t="s">
        <v>57</v>
      </c>
      <c r="E118" s="41" t="s">
        <v>164</v>
      </c>
    </row>
    <row r="119" spans="1:16" ht="12.5" x14ac:dyDescent="0.25">
      <c r="A119" t="s">
        <v>49</v>
      </c>
      <c r="B119" s="36" t="s">
        <v>165</v>
      </c>
      <c r="C119" s="36" t="s">
        <v>166</v>
      </c>
      <c r="D119" s="37" t="s">
        <v>51</v>
      </c>
      <c r="E119" s="13" t="s">
        <v>167</v>
      </c>
      <c r="F119" s="38" t="s">
        <v>83</v>
      </c>
      <c r="G119" s="39">
        <v>1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ht="12.5" x14ac:dyDescent="0.25">
      <c r="A120" s="37" t="s">
        <v>55</v>
      </c>
      <c r="E120" s="41" t="s">
        <v>51</v>
      </c>
    </row>
    <row r="121" spans="1:16" ht="13" x14ac:dyDescent="0.25">
      <c r="A121" s="37" t="s">
        <v>56</v>
      </c>
      <c r="E121" s="42" t="s">
        <v>51</v>
      </c>
    </row>
    <row r="122" spans="1:16" ht="125" x14ac:dyDescent="0.25">
      <c r="A122" t="s">
        <v>57</v>
      </c>
      <c r="E122" s="41" t="s">
        <v>168</v>
      </c>
    </row>
    <row r="123" spans="1:16" ht="25" x14ac:dyDescent="0.25">
      <c r="A123" t="s">
        <v>49</v>
      </c>
      <c r="B123" s="36" t="s">
        <v>169</v>
      </c>
      <c r="C123" s="36" t="s">
        <v>170</v>
      </c>
      <c r="D123" s="37" t="s">
        <v>51</v>
      </c>
      <c r="E123" s="13" t="s">
        <v>171</v>
      </c>
      <c r="F123" s="38" t="s">
        <v>83</v>
      </c>
      <c r="G123" s="39">
        <v>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54</v>
      </c>
      <c r="O123">
        <f>(M123*21)/100</f>
        <v>0</v>
      </c>
      <c r="P123" t="s">
        <v>27</v>
      </c>
    </row>
    <row r="124" spans="1:16" ht="12.5" x14ac:dyDescent="0.25">
      <c r="A124" s="37" t="s">
        <v>55</v>
      </c>
      <c r="E124" s="41" t="s">
        <v>51</v>
      </c>
    </row>
    <row r="125" spans="1:16" ht="13" x14ac:dyDescent="0.25">
      <c r="A125" s="37" t="s">
        <v>56</v>
      </c>
      <c r="E125" s="42" t="s">
        <v>51</v>
      </c>
    </row>
    <row r="126" spans="1:16" ht="112.5" x14ac:dyDescent="0.25">
      <c r="A126" t="s">
        <v>57</v>
      </c>
      <c r="E126" s="41" t="s">
        <v>172</v>
      </c>
    </row>
    <row r="127" spans="1:16" ht="25" x14ac:dyDescent="0.25">
      <c r="A127" t="s">
        <v>49</v>
      </c>
      <c r="B127" s="36" t="s">
        <v>173</v>
      </c>
      <c r="C127" s="36" t="s">
        <v>174</v>
      </c>
      <c r="D127" s="37" t="s">
        <v>51</v>
      </c>
      <c r="E127" s="13" t="s">
        <v>175</v>
      </c>
      <c r="F127" s="38" t="s">
        <v>83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54</v>
      </c>
      <c r="O127">
        <f>(M127*21)/100</f>
        <v>0</v>
      </c>
      <c r="P127" t="s">
        <v>27</v>
      </c>
    </row>
    <row r="128" spans="1:16" ht="12.5" x14ac:dyDescent="0.25">
      <c r="A128" s="37" t="s">
        <v>55</v>
      </c>
      <c r="E128" s="41" t="s">
        <v>51</v>
      </c>
    </row>
    <row r="129" spans="1:16" ht="13" x14ac:dyDescent="0.25">
      <c r="A129" s="37" t="s">
        <v>56</v>
      </c>
      <c r="E129" s="42" t="s">
        <v>51</v>
      </c>
    </row>
    <row r="130" spans="1:16" ht="137.5" x14ac:dyDescent="0.25">
      <c r="A130" t="s">
        <v>57</v>
      </c>
      <c r="E130" s="41" t="s">
        <v>176</v>
      </c>
    </row>
    <row r="131" spans="1:16" ht="12.5" x14ac:dyDescent="0.25">
      <c r="A131" t="s">
        <v>49</v>
      </c>
      <c r="B131" s="36" t="s">
        <v>177</v>
      </c>
      <c r="C131" s="36" t="s">
        <v>178</v>
      </c>
      <c r="D131" s="37" t="s">
        <v>51</v>
      </c>
      <c r="E131" s="13" t="s">
        <v>179</v>
      </c>
      <c r="F131" s="38" t="s">
        <v>83</v>
      </c>
      <c r="G131" s="39">
        <v>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54</v>
      </c>
      <c r="O131">
        <f>(M131*21)/100</f>
        <v>0</v>
      </c>
      <c r="P131" t="s">
        <v>27</v>
      </c>
    </row>
    <row r="132" spans="1:16" ht="12.5" x14ac:dyDescent="0.25">
      <c r="A132" s="37" t="s">
        <v>55</v>
      </c>
      <c r="E132" s="41" t="s">
        <v>51</v>
      </c>
    </row>
    <row r="133" spans="1:16" ht="13" x14ac:dyDescent="0.25">
      <c r="A133" s="37" t="s">
        <v>56</v>
      </c>
      <c r="E133" s="42" t="s">
        <v>51</v>
      </c>
    </row>
    <row r="134" spans="1:16" ht="112.5" x14ac:dyDescent="0.25">
      <c r="A134" t="s">
        <v>57</v>
      </c>
      <c r="E134" s="41" t="s">
        <v>180</v>
      </c>
    </row>
    <row r="135" spans="1:16" ht="12.5" x14ac:dyDescent="0.25">
      <c r="A135" t="s">
        <v>49</v>
      </c>
      <c r="B135" s="36" t="s">
        <v>181</v>
      </c>
      <c r="C135" s="36" t="s">
        <v>182</v>
      </c>
      <c r="D135" s="37" t="s">
        <v>51</v>
      </c>
      <c r="E135" s="13" t="s">
        <v>183</v>
      </c>
      <c r="F135" s="38" t="s">
        <v>83</v>
      </c>
      <c r="G135" s="39">
        <v>1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54</v>
      </c>
      <c r="O135">
        <f>(M135*21)/100</f>
        <v>0</v>
      </c>
      <c r="P135" t="s">
        <v>27</v>
      </c>
    </row>
    <row r="136" spans="1:16" ht="12.5" x14ac:dyDescent="0.25">
      <c r="A136" s="37" t="s">
        <v>55</v>
      </c>
      <c r="E136" s="41" t="s">
        <v>51</v>
      </c>
    </row>
    <row r="137" spans="1:16" ht="13" x14ac:dyDescent="0.25">
      <c r="A137" s="37" t="s">
        <v>56</v>
      </c>
      <c r="E137" s="42" t="s">
        <v>51</v>
      </c>
    </row>
    <row r="138" spans="1:16" ht="100" x14ac:dyDescent="0.25">
      <c r="A138" t="s">
        <v>57</v>
      </c>
      <c r="E138" s="41" t="s">
        <v>184</v>
      </c>
    </row>
    <row r="139" spans="1:16" ht="25" x14ac:dyDescent="0.25">
      <c r="A139" t="s">
        <v>49</v>
      </c>
      <c r="B139" s="36" t="s">
        <v>185</v>
      </c>
      <c r="C139" s="36" t="s">
        <v>186</v>
      </c>
      <c r="D139" s="37" t="s">
        <v>51</v>
      </c>
      <c r="E139" s="13" t="s">
        <v>187</v>
      </c>
      <c r="F139" s="38" t="s">
        <v>83</v>
      </c>
      <c r="G139" s="39">
        <v>1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54</v>
      </c>
      <c r="O139">
        <f>(M139*21)/100</f>
        <v>0</v>
      </c>
      <c r="P139" t="s">
        <v>27</v>
      </c>
    </row>
    <row r="140" spans="1:16" ht="12.5" x14ac:dyDescent="0.25">
      <c r="A140" s="37" t="s">
        <v>55</v>
      </c>
      <c r="E140" s="41" t="s">
        <v>51</v>
      </c>
    </row>
    <row r="141" spans="1:16" ht="13" x14ac:dyDescent="0.25">
      <c r="A141" s="37" t="s">
        <v>56</v>
      </c>
      <c r="E141" s="42" t="s">
        <v>51</v>
      </c>
    </row>
    <row r="142" spans="1:16" ht="112.5" x14ac:dyDescent="0.25">
      <c r="A142" t="s">
        <v>57</v>
      </c>
      <c r="E142" s="41" t="s">
        <v>188</v>
      </c>
    </row>
    <row r="143" spans="1:16" ht="12.5" x14ac:dyDescent="0.25">
      <c r="A143" t="s">
        <v>49</v>
      </c>
      <c r="B143" s="36" t="s">
        <v>189</v>
      </c>
      <c r="C143" s="36" t="s">
        <v>190</v>
      </c>
      <c r="D143" s="37" t="s">
        <v>51</v>
      </c>
      <c r="E143" s="13" t="s">
        <v>191</v>
      </c>
      <c r="F143" s="38" t="s">
        <v>83</v>
      </c>
      <c r="G143" s="39">
        <v>1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54</v>
      </c>
      <c r="O143">
        <f>(M143*21)/100</f>
        <v>0</v>
      </c>
      <c r="P143" t="s">
        <v>27</v>
      </c>
    </row>
    <row r="144" spans="1:16" ht="12.5" x14ac:dyDescent="0.25">
      <c r="A144" s="37" t="s">
        <v>55</v>
      </c>
      <c r="E144" s="41" t="s">
        <v>51</v>
      </c>
    </row>
    <row r="145" spans="1:16" ht="13" x14ac:dyDescent="0.25">
      <c r="A145" s="37" t="s">
        <v>56</v>
      </c>
      <c r="E145" s="42" t="s">
        <v>51</v>
      </c>
    </row>
    <row r="146" spans="1:16" ht="150" x14ac:dyDescent="0.25">
      <c r="A146" t="s">
        <v>57</v>
      </c>
      <c r="E146" s="41" t="s">
        <v>192</v>
      </c>
    </row>
    <row r="147" spans="1:16" ht="12.5" x14ac:dyDescent="0.25">
      <c r="A147" t="s">
        <v>49</v>
      </c>
      <c r="B147" s="36" t="s">
        <v>193</v>
      </c>
      <c r="C147" s="36" t="s">
        <v>194</v>
      </c>
      <c r="D147" s="37" t="s">
        <v>51</v>
      </c>
      <c r="E147" s="13" t="s">
        <v>195</v>
      </c>
      <c r="F147" s="38" t="s">
        <v>83</v>
      </c>
      <c r="G147" s="39">
        <v>1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54</v>
      </c>
      <c r="O147">
        <f>(M147*21)/100</f>
        <v>0</v>
      </c>
      <c r="P147" t="s">
        <v>27</v>
      </c>
    </row>
    <row r="148" spans="1:16" ht="12.5" x14ac:dyDescent="0.25">
      <c r="A148" s="37" t="s">
        <v>55</v>
      </c>
      <c r="E148" s="41" t="s">
        <v>51</v>
      </c>
    </row>
    <row r="149" spans="1:16" ht="13" x14ac:dyDescent="0.25">
      <c r="A149" s="37" t="s">
        <v>56</v>
      </c>
      <c r="E149" s="42" t="s">
        <v>51</v>
      </c>
    </row>
    <row r="150" spans="1:16" ht="112.5" x14ac:dyDescent="0.25">
      <c r="A150" t="s">
        <v>57</v>
      </c>
      <c r="E150" s="41" t="s">
        <v>196</v>
      </c>
    </row>
    <row r="151" spans="1:16" ht="12.5" x14ac:dyDescent="0.25">
      <c r="A151" t="s">
        <v>49</v>
      </c>
      <c r="B151" s="36" t="s">
        <v>197</v>
      </c>
      <c r="C151" s="36" t="s">
        <v>198</v>
      </c>
      <c r="D151" s="37" t="s">
        <v>51</v>
      </c>
      <c r="E151" s="13" t="s">
        <v>199</v>
      </c>
      <c r="F151" s="38" t="s">
        <v>83</v>
      </c>
      <c r="G151" s="39">
        <v>1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54</v>
      </c>
      <c r="O151">
        <f>(M151*21)/100</f>
        <v>0</v>
      </c>
      <c r="P151" t="s">
        <v>27</v>
      </c>
    </row>
    <row r="152" spans="1:16" ht="12.5" x14ac:dyDescent="0.25">
      <c r="A152" s="37" t="s">
        <v>55</v>
      </c>
      <c r="E152" s="41" t="s">
        <v>51</v>
      </c>
    </row>
    <row r="153" spans="1:16" ht="13" x14ac:dyDescent="0.25">
      <c r="A153" s="37" t="s">
        <v>56</v>
      </c>
      <c r="E153" s="42" t="s">
        <v>51</v>
      </c>
    </row>
    <row r="154" spans="1:16" ht="125" x14ac:dyDescent="0.25">
      <c r="A154" t="s">
        <v>57</v>
      </c>
      <c r="E154" s="41" t="s">
        <v>200</v>
      </c>
    </row>
    <row r="155" spans="1:16" ht="12.5" x14ac:dyDescent="0.25">
      <c r="A155" t="s">
        <v>49</v>
      </c>
      <c r="B155" s="36" t="s">
        <v>201</v>
      </c>
      <c r="C155" s="36" t="s">
        <v>202</v>
      </c>
      <c r="D155" s="37" t="s">
        <v>51</v>
      </c>
      <c r="E155" s="13" t="s">
        <v>203</v>
      </c>
      <c r="F155" s="38" t="s">
        <v>83</v>
      </c>
      <c r="G155" s="39">
        <v>2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54</v>
      </c>
      <c r="O155">
        <f>(M155*21)/100</f>
        <v>0</v>
      </c>
      <c r="P155" t="s">
        <v>27</v>
      </c>
    </row>
    <row r="156" spans="1:16" ht="12.5" x14ac:dyDescent="0.25">
      <c r="A156" s="37" t="s">
        <v>55</v>
      </c>
      <c r="E156" s="41" t="s">
        <v>51</v>
      </c>
    </row>
    <row r="157" spans="1:16" ht="13" x14ac:dyDescent="0.25">
      <c r="A157" s="37" t="s">
        <v>56</v>
      </c>
      <c r="E157" s="42" t="s">
        <v>51</v>
      </c>
    </row>
    <row r="158" spans="1:16" ht="112.5" x14ac:dyDescent="0.25">
      <c r="A158" t="s">
        <v>57</v>
      </c>
      <c r="E158" s="41" t="s">
        <v>204</v>
      </c>
    </row>
    <row r="159" spans="1:16" ht="12.5" x14ac:dyDescent="0.25">
      <c r="A159" t="s">
        <v>49</v>
      </c>
      <c r="B159" s="36" t="s">
        <v>205</v>
      </c>
      <c r="C159" s="36" t="s">
        <v>206</v>
      </c>
      <c r="D159" s="37" t="s">
        <v>51</v>
      </c>
      <c r="E159" s="13" t="s">
        <v>207</v>
      </c>
      <c r="F159" s="38" t="s">
        <v>83</v>
      </c>
      <c r="G159" s="39">
        <v>2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54</v>
      </c>
      <c r="O159">
        <f>(M159*21)/100</f>
        <v>0</v>
      </c>
      <c r="P159" t="s">
        <v>27</v>
      </c>
    </row>
    <row r="160" spans="1:16" ht="12.5" x14ac:dyDescent="0.25">
      <c r="A160" s="37" t="s">
        <v>55</v>
      </c>
      <c r="E160" s="41" t="s">
        <v>51</v>
      </c>
    </row>
    <row r="161" spans="1:16" ht="13" x14ac:dyDescent="0.25">
      <c r="A161" s="37" t="s">
        <v>56</v>
      </c>
      <c r="E161" s="42" t="s">
        <v>51</v>
      </c>
    </row>
    <row r="162" spans="1:16" ht="125" x14ac:dyDescent="0.25">
      <c r="A162" t="s">
        <v>57</v>
      </c>
      <c r="E162" s="41" t="s">
        <v>208</v>
      </c>
    </row>
    <row r="163" spans="1:16" ht="12.5" x14ac:dyDescent="0.25">
      <c r="A163" t="s">
        <v>49</v>
      </c>
      <c r="B163" s="36" t="s">
        <v>209</v>
      </c>
      <c r="C163" s="36" t="s">
        <v>210</v>
      </c>
      <c r="D163" s="37" t="s">
        <v>51</v>
      </c>
      <c r="E163" s="13" t="s">
        <v>211</v>
      </c>
      <c r="F163" s="38" t="s">
        <v>83</v>
      </c>
      <c r="G163" s="39">
        <v>1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54</v>
      </c>
      <c r="O163">
        <f>(M163*21)/100</f>
        <v>0</v>
      </c>
      <c r="P163" t="s">
        <v>27</v>
      </c>
    </row>
    <row r="164" spans="1:16" ht="12.5" x14ac:dyDescent="0.25">
      <c r="A164" s="37" t="s">
        <v>55</v>
      </c>
      <c r="E164" s="41" t="s">
        <v>51</v>
      </c>
    </row>
    <row r="165" spans="1:16" ht="13" x14ac:dyDescent="0.25">
      <c r="A165" s="37" t="s">
        <v>56</v>
      </c>
      <c r="E165" s="42" t="s">
        <v>51</v>
      </c>
    </row>
    <row r="166" spans="1:16" ht="112.5" x14ac:dyDescent="0.25">
      <c r="A166" t="s">
        <v>57</v>
      </c>
      <c r="E166" s="41" t="s">
        <v>212</v>
      </c>
    </row>
    <row r="167" spans="1:16" ht="12.5" x14ac:dyDescent="0.25">
      <c r="A167" t="s">
        <v>49</v>
      </c>
      <c r="B167" s="36" t="s">
        <v>213</v>
      </c>
      <c r="C167" s="36" t="s">
        <v>214</v>
      </c>
      <c r="D167" s="37" t="s">
        <v>51</v>
      </c>
      <c r="E167" s="13" t="s">
        <v>215</v>
      </c>
      <c r="F167" s="38" t="s">
        <v>83</v>
      </c>
      <c r="G167" s="39">
        <v>1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54</v>
      </c>
      <c r="O167">
        <f>(M167*21)/100</f>
        <v>0</v>
      </c>
      <c r="P167" t="s">
        <v>27</v>
      </c>
    </row>
    <row r="168" spans="1:16" ht="12.5" x14ac:dyDescent="0.25">
      <c r="A168" s="37" t="s">
        <v>55</v>
      </c>
      <c r="E168" s="41" t="s">
        <v>51</v>
      </c>
    </row>
    <row r="169" spans="1:16" ht="13" x14ac:dyDescent="0.25">
      <c r="A169" s="37" t="s">
        <v>56</v>
      </c>
      <c r="E169" s="42" t="s">
        <v>51</v>
      </c>
    </row>
    <row r="170" spans="1:16" ht="125" x14ac:dyDescent="0.25">
      <c r="A170" t="s">
        <v>57</v>
      </c>
      <c r="E170" s="41" t="s">
        <v>216</v>
      </c>
    </row>
    <row r="171" spans="1:16" ht="12.5" x14ac:dyDescent="0.25">
      <c r="A171" t="s">
        <v>49</v>
      </c>
      <c r="B171" s="36" t="s">
        <v>217</v>
      </c>
      <c r="C171" s="36" t="s">
        <v>218</v>
      </c>
      <c r="D171" s="37" t="s">
        <v>51</v>
      </c>
      <c r="E171" s="13" t="s">
        <v>219</v>
      </c>
      <c r="F171" s="38" t="s">
        <v>220</v>
      </c>
      <c r="G171" s="39">
        <v>80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54</v>
      </c>
      <c r="O171">
        <f>(M171*21)/100</f>
        <v>0</v>
      </c>
      <c r="P171" t="s">
        <v>27</v>
      </c>
    </row>
    <row r="172" spans="1:16" ht="12.5" x14ac:dyDescent="0.25">
      <c r="A172" s="37" t="s">
        <v>55</v>
      </c>
      <c r="E172" s="41" t="s">
        <v>51</v>
      </c>
    </row>
    <row r="173" spans="1:16" ht="13" x14ac:dyDescent="0.25">
      <c r="A173" s="37" t="s">
        <v>56</v>
      </c>
      <c r="E173" s="42" t="s">
        <v>51</v>
      </c>
    </row>
    <row r="174" spans="1:16" ht="112.5" x14ac:dyDescent="0.25">
      <c r="A174" t="s">
        <v>57</v>
      </c>
      <c r="E174" s="41" t="s">
        <v>221</v>
      </c>
    </row>
    <row r="175" spans="1:16" ht="12.5" x14ac:dyDescent="0.25">
      <c r="A175" t="s">
        <v>49</v>
      </c>
      <c r="B175" s="36" t="s">
        <v>222</v>
      </c>
      <c r="C175" s="36" t="s">
        <v>223</v>
      </c>
      <c r="D175" s="37" t="s">
        <v>51</v>
      </c>
      <c r="E175" s="13" t="s">
        <v>224</v>
      </c>
      <c r="F175" s="38" t="s">
        <v>83</v>
      </c>
      <c r="G175" s="39">
        <v>2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54</v>
      </c>
      <c r="O175">
        <f>(M175*21)/100</f>
        <v>0</v>
      </c>
      <c r="P175" t="s">
        <v>27</v>
      </c>
    </row>
    <row r="176" spans="1:16" ht="12.5" x14ac:dyDescent="0.25">
      <c r="A176" s="37" t="s">
        <v>55</v>
      </c>
      <c r="E176" s="41" t="s">
        <v>51</v>
      </c>
    </row>
    <row r="177" spans="1:16" ht="13" x14ac:dyDescent="0.25">
      <c r="A177" s="37" t="s">
        <v>56</v>
      </c>
      <c r="E177" s="42" t="s">
        <v>51</v>
      </c>
    </row>
    <row r="178" spans="1:16" ht="137.5" x14ac:dyDescent="0.25">
      <c r="A178" t="s">
        <v>57</v>
      </c>
      <c r="E178" s="41" t="s">
        <v>225</v>
      </c>
    </row>
    <row r="179" spans="1:16" ht="25" x14ac:dyDescent="0.25">
      <c r="A179" t="s">
        <v>49</v>
      </c>
      <c r="B179" s="36" t="s">
        <v>226</v>
      </c>
      <c r="C179" s="36" t="s">
        <v>227</v>
      </c>
      <c r="D179" s="37" t="s">
        <v>51</v>
      </c>
      <c r="E179" s="13" t="s">
        <v>228</v>
      </c>
      <c r="F179" s="38" t="s">
        <v>83</v>
      </c>
      <c r="G179" s="39">
        <v>1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54</v>
      </c>
      <c r="O179">
        <f>(M179*21)/100</f>
        <v>0</v>
      </c>
      <c r="P179" t="s">
        <v>27</v>
      </c>
    </row>
    <row r="180" spans="1:16" ht="12.5" x14ac:dyDescent="0.25">
      <c r="A180" s="37" t="s">
        <v>55</v>
      </c>
      <c r="E180" s="41" t="s">
        <v>51</v>
      </c>
    </row>
    <row r="181" spans="1:16" ht="13" x14ac:dyDescent="0.25">
      <c r="A181" s="37" t="s">
        <v>56</v>
      </c>
      <c r="E181" s="42" t="s">
        <v>51</v>
      </c>
    </row>
    <row r="182" spans="1:16" ht="100" x14ac:dyDescent="0.25">
      <c r="A182" t="s">
        <v>57</v>
      </c>
      <c r="E182" s="41" t="s">
        <v>229</v>
      </c>
    </row>
    <row r="183" spans="1:16" ht="12.5" x14ac:dyDescent="0.25">
      <c r="A183" t="s">
        <v>49</v>
      </c>
      <c r="B183" s="36" t="s">
        <v>230</v>
      </c>
      <c r="C183" s="36" t="s">
        <v>231</v>
      </c>
      <c r="D183" s="37" t="s">
        <v>51</v>
      </c>
      <c r="E183" s="13" t="s">
        <v>232</v>
      </c>
      <c r="F183" s="38" t="s">
        <v>83</v>
      </c>
      <c r="G183" s="39">
        <v>1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54</v>
      </c>
      <c r="O183">
        <f>(M183*21)/100</f>
        <v>0</v>
      </c>
      <c r="P183" t="s">
        <v>27</v>
      </c>
    </row>
    <row r="184" spans="1:16" ht="12.5" x14ac:dyDescent="0.25">
      <c r="A184" s="37" t="s">
        <v>55</v>
      </c>
      <c r="E184" s="41" t="s">
        <v>51</v>
      </c>
    </row>
    <row r="185" spans="1:16" ht="13" x14ac:dyDescent="0.25">
      <c r="A185" s="37" t="s">
        <v>56</v>
      </c>
      <c r="E185" s="42" t="s">
        <v>51</v>
      </c>
    </row>
    <row r="186" spans="1:16" ht="75" x14ac:dyDescent="0.25">
      <c r="A186" t="s">
        <v>57</v>
      </c>
      <c r="E186" s="41" t="s">
        <v>233</v>
      </c>
    </row>
    <row r="187" spans="1:16" ht="25" x14ac:dyDescent="0.25">
      <c r="A187" t="s">
        <v>49</v>
      </c>
      <c r="B187" s="36" t="s">
        <v>234</v>
      </c>
      <c r="C187" s="36" t="s">
        <v>235</v>
      </c>
      <c r="D187" s="37" t="s">
        <v>51</v>
      </c>
      <c r="E187" s="13" t="s">
        <v>236</v>
      </c>
      <c r="F187" s="38" t="s">
        <v>83</v>
      </c>
      <c r="G187" s="39">
        <v>1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54</v>
      </c>
      <c r="O187">
        <f>(M187*21)/100</f>
        <v>0</v>
      </c>
      <c r="P187" t="s">
        <v>27</v>
      </c>
    </row>
    <row r="188" spans="1:16" ht="12.5" x14ac:dyDescent="0.25">
      <c r="A188" s="37" t="s">
        <v>55</v>
      </c>
      <c r="E188" s="41" t="s">
        <v>51</v>
      </c>
    </row>
    <row r="189" spans="1:16" ht="13" x14ac:dyDescent="0.25">
      <c r="A189" s="37" t="s">
        <v>56</v>
      </c>
      <c r="E189" s="42" t="s">
        <v>51</v>
      </c>
    </row>
    <row r="190" spans="1:16" ht="137.5" x14ac:dyDescent="0.25">
      <c r="A190" t="s">
        <v>57</v>
      </c>
      <c r="E190" s="41" t="s">
        <v>237</v>
      </c>
    </row>
    <row r="191" spans="1:16" ht="12.5" x14ac:dyDescent="0.25">
      <c r="A191" t="s">
        <v>49</v>
      </c>
      <c r="B191" s="36" t="s">
        <v>238</v>
      </c>
      <c r="C191" s="36" t="s">
        <v>239</v>
      </c>
      <c r="D191" s="37" t="s">
        <v>51</v>
      </c>
      <c r="E191" s="13" t="s">
        <v>240</v>
      </c>
      <c r="F191" s="38" t="s">
        <v>83</v>
      </c>
      <c r="G191" s="39">
        <v>1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54</v>
      </c>
      <c r="O191">
        <f>(M191*21)/100</f>
        <v>0</v>
      </c>
      <c r="P191" t="s">
        <v>27</v>
      </c>
    </row>
    <row r="192" spans="1:16" ht="12.5" x14ac:dyDescent="0.25">
      <c r="A192" s="37" t="s">
        <v>55</v>
      </c>
      <c r="E192" s="41" t="s">
        <v>51</v>
      </c>
    </row>
    <row r="193" spans="1:16" ht="13" x14ac:dyDescent="0.25">
      <c r="A193" s="37" t="s">
        <v>56</v>
      </c>
      <c r="E193" s="42" t="s">
        <v>51</v>
      </c>
    </row>
    <row r="194" spans="1:16" ht="112.5" x14ac:dyDescent="0.25">
      <c r="A194" t="s">
        <v>57</v>
      </c>
      <c r="E194" s="41" t="s">
        <v>241</v>
      </c>
    </row>
    <row r="195" spans="1:16" ht="12.5" x14ac:dyDescent="0.25">
      <c r="A195" t="s">
        <v>49</v>
      </c>
      <c r="B195" s="36" t="s">
        <v>242</v>
      </c>
      <c r="C195" s="36" t="s">
        <v>243</v>
      </c>
      <c r="D195" s="37" t="s">
        <v>51</v>
      </c>
      <c r="E195" s="13" t="s">
        <v>244</v>
      </c>
      <c r="F195" s="38" t="s">
        <v>83</v>
      </c>
      <c r="G195" s="39">
        <v>1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54</v>
      </c>
      <c r="O195">
        <f>(M195*21)/100</f>
        <v>0</v>
      </c>
      <c r="P195" t="s">
        <v>27</v>
      </c>
    </row>
    <row r="196" spans="1:16" ht="12.5" x14ac:dyDescent="0.25">
      <c r="A196" s="37" t="s">
        <v>55</v>
      </c>
      <c r="E196" s="41" t="s">
        <v>51</v>
      </c>
    </row>
    <row r="197" spans="1:16" ht="13" x14ac:dyDescent="0.25">
      <c r="A197" s="37" t="s">
        <v>56</v>
      </c>
      <c r="E197" s="42" t="s">
        <v>51</v>
      </c>
    </row>
    <row r="198" spans="1:16" ht="125" x14ac:dyDescent="0.25">
      <c r="A198" t="s">
        <v>57</v>
      </c>
      <c r="E198" s="41" t="s">
        <v>245</v>
      </c>
    </row>
    <row r="199" spans="1:16" ht="12.5" x14ac:dyDescent="0.25">
      <c r="A199" t="s">
        <v>49</v>
      </c>
      <c r="B199" s="36" t="s">
        <v>246</v>
      </c>
      <c r="C199" s="36" t="s">
        <v>247</v>
      </c>
      <c r="D199" s="37" t="s">
        <v>51</v>
      </c>
      <c r="E199" s="13" t="s">
        <v>248</v>
      </c>
      <c r="F199" s="38" t="s">
        <v>83</v>
      </c>
      <c r="G199" s="39">
        <v>1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54</v>
      </c>
      <c r="O199">
        <f>(M199*21)/100</f>
        <v>0</v>
      </c>
      <c r="P199" t="s">
        <v>27</v>
      </c>
    </row>
    <row r="200" spans="1:16" ht="12.5" x14ac:dyDescent="0.25">
      <c r="A200" s="37" t="s">
        <v>55</v>
      </c>
      <c r="E200" s="41" t="s">
        <v>51</v>
      </c>
    </row>
    <row r="201" spans="1:16" ht="13" x14ac:dyDescent="0.25">
      <c r="A201" s="37" t="s">
        <v>56</v>
      </c>
      <c r="E201" s="42" t="s">
        <v>51</v>
      </c>
    </row>
    <row r="202" spans="1:16" ht="112.5" x14ac:dyDescent="0.25">
      <c r="A202" t="s">
        <v>57</v>
      </c>
      <c r="E202" s="41" t="s">
        <v>241</v>
      </c>
    </row>
    <row r="203" spans="1:16" ht="12.5" x14ac:dyDescent="0.25">
      <c r="A203" t="s">
        <v>49</v>
      </c>
      <c r="B203" s="36" t="s">
        <v>249</v>
      </c>
      <c r="C203" s="36" t="s">
        <v>250</v>
      </c>
      <c r="D203" s="37" t="s">
        <v>51</v>
      </c>
      <c r="E203" s="13" t="s">
        <v>251</v>
      </c>
      <c r="F203" s="38" t="s">
        <v>252</v>
      </c>
      <c r="G203" s="39">
        <v>1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54</v>
      </c>
      <c r="O203">
        <f>(M203*21)/100</f>
        <v>0</v>
      </c>
      <c r="P203" t="s">
        <v>27</v>
      </c>
    </row>
    <row r="204" spans="1:16" ht="12.5" x14ac:dyDescent="0.25">
      <c r="A204" s="37" t="s">
        <v>55</v>
      </c>
      <c r="E204" s="41" t="s">
        <v>51</v>
      </c>
    </row>
    <row r="205" spans="1:16" ht="13" x14ac:dyDescent="0.25">
      <c r="A205" s="37" t="s">
        <v>56</v>
      </c>
      <c r="E205" s="42" t="s">
        <v>51</v>
      </c>
    </row>
    <row r="206" spans="1:16" ht="50" x14ac:dyDescent="0.25">
      <c r="A206" t="s">
        <v>57</v>
      </c>
      <c r="E206" s="41" t="s">
        <v>253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3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254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254</v>
      </c>
      <c r="D4" s="9"/>
      <c r="E4" s="3" t="s">
        <v>255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COUNTIFS(L8:L135,"=0",A8:A135,"P")+COUNTIFS(L8:L135,"",A8:A135,"P")+SUM(Q8:Q135)</f>
        <v>31</v>
      </c>
    </row>
    <row r="8" spans="1:20" ht="13" x14ac:dyDescent="0.3">
      <c r="A8" t="s">
        <v>44</v>
      </c>
      <c r="C8" s="30" t="s">
        <v>258</v>
      </c>
      <c r="E8" s="32" t="s">
        <v>257</v>
      </c>
      <c r="J8" s="31">
        <f>0+J9+J30+J35+J48+J57+J114</f>
        <v>0</v>
      </c>
      <c r="K8" s="31">
        <f>0+K9+K30+K35+K48+K57+K114</f>
        <v>0</v>
      </c>
      <c r="L8" s="31">
        <f>0+L9+L30+L35+L48+L57+L114</f>
        <v>0</v>
      </c>
      <c r="M8" s="31">
        <f>0+M9+M30+M35+M48+M57+M114</f>
        <v>0</v>
      </c>
    </row>
    <row r="9" spans="1:20" ht="13" x14ac:dyDescent="0.3">
      <c r="A9" t="s">
        <v>46</v>
      </c>
      <c r="C9" s="33" t="s">
        <v>259</v>
      </c>
      <c r="E9" s="35" t="s">
        <v>260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261</v>
      </c>
      <c r="D10" s="37" t="s">
        <v>51</v>
      </c>
      <c r="E10" s="13" t="s">
        <v>262</v>
      </c>
      <c r="F10" s="38" t="s">
        <v>263</v>
      </c>
      <c r="G10" s="39">
        <v>31.509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264</v>
      </c>
    </row>
    <row r="13" spans="1:20" ht="137.5" x14ac:dyDescent="0.25">
      <c r="A13" t="s">
        <v>57</v>
      </c>
      <c r="E13" s="41" t="s">
        <v>265</v>
      </c>
    </row>
    <row r="14" spans="1:20" ht="25" x14ac:dyDescent="0.25">
      <c r="A14" t="s">
        <v>49</v>
      </c>
      <c r="B14" s="36" t="s">
        <v>27</v>
      </c>
      <c r="C14" s="36" t="s">
        <v>266</v>
      </c>
      <c r="D14" s="37" t="s">
        <v>51</v>
      </c>
      <c r="E14" s="13" t="s">
        <v>267</v>
      </c>
      <c r="F14" s="38" t="s">
        <v>263</v>
      </c>
      <c r="G14" s="39">
        <v>4800.4790000000003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51</v>
      </c>
    </row>
    <row r="16" spans="1:20" ht="13" x14ac:dyDescent="0.25">
      <c r="A16" s="37" t="s">
        <v>56</v>
      </c>
      <c r="E16" s="42" t="s">
        <v>268</v>
      </c>
    </row>
    <row r="17" spans="1:16" ht="137.5" x14ac:dyDescent="0.25">
      <c r="A17" t="s">
        <v>57</v>
      </c>
      <c r="E17" s="41" t="s">
        <v>269</v>
      </c>
    </row>
    <row r="18" spans="1:16" ht="25" x14ac:dyDescent="0.25">
      <c r="A18" t="s">
        <v>49</v>
      </c>
      <c r="B18" s="36" t="s">
        <v>26</v>
      </c>
      <c r="C18" s="36" t="s">
        <v>270</v>
      </c>
      <c r="D18" s="37" t="s">
        <v>51</v>
      </c>
      <c r="E18" s="13" t="s">
        <v>271</v>
      </c>
      <c r="F18" s="38" t="s">
        <v>263</v>
      </c>
      <c r="G18" s="39">
        <v>1773.519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51</v>
      </c>
    </row>
    <row r="20" spans="1:16" ht="13" x14ac:dyDescent="0.25">
      <c r="A20" s="37" t="s">
        <v>56</v>
      </c>
      <c r="E20" s="42" t="s">
        <v>272</v>
      </c>
    </row>
    <row r="21" spans="1:16" ht="137.5" x14ac:dyDescent="0.25">
      <c r="A21" t="s">
        <v>57</v>
      </c>
      <c r="E21" s="41" t="s">
        <v>269</v>
      </c>
    </row>
    <row r="22" spans="1:16" ht="25" x14ac:dyDescent="0.25">
      <c r="A22" t="s">
        <v>49</v>
      </c>
      <c r="B22" s="36" t="s">
        <v>66</v>
      </c>
      <c r="C22" s="36" t="s">
        <v>273</v>
      </c>
      <c r="D22" s="37" t="s">
        <v>51</v>
      </c>
      <c r="E22" s="13" t="s">
        <v>274</v>
      </c>
      <c r="F22" s="38" t="s">
        <v>263</v>
      </c>
      <c r="G22" s="39">
        <v>8.3000000000000004E-2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ht="12.5" x14ac:dyDescent="0.25">
      <c r="A23" s="37" t="s">
        <v>55</v>
      </c>
      <c r="E23" s="41" t="s">
        <v>51</v>
      </c>
    </row>
    <row r="24" spans="1:16" ht="13" x14ac:dyDescent="0.25">
      <c r="A24" s="37" t="s">
        <v>56</v>
      </c>
      <c r="E24" s="42" t="s">
        <v>275</v>
      </c>
    </row>
    <row r="25" spans="1:16" ht="137.5" x14ac:dyDescent="0.25">
      <c r="A25" t="s">
        <v>57</v>
      </c>
      <c r="E25" s="41" t="s">
        <v>269</v>
      </c>
    </row>
    <row r="26" spans="1:16" ht="25" x14ac:dyDescent="0.25">
      <c r="A26" t="s">
        <v>49</v>
      </c>
      <c r="B26" s="36" t="s">
        <v>70</v>
      </c>
      <c r="C26" s="36" t="s">
        <v>276</v>
      </c>
      <c r="D26" s="37" t="s">
        <v>51</v>
      </c>
      <c r="E26" s="13" t="s">
        <v>277</v>
      </c>
      <c r="F26" s="38" t="s">
        <v>263</v>
      </c>
      <c r="G26" s="39">
        <v>0.16700000000000001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ht="12.5" x14ac:dyDescent="0.25">
      <c r="A27" s="37" t="s">
        <v>55</v>
      </c>
      <c r="E27" s="41" t="s">
        <v>51</v>
      </c>
    </row>
    <row r="28" spans="1:16" ht="13" x14ac:dyDescent="0.25">
      <c r="A28" s="37" t="s">
        <v>56</v>
      </c>
      <c r="E28" s="42" t="s">
        <v>278</v>
      </c>
    </row>
    <row r="29" spans="1:16" ht="137.5" x14ac:dyDescent="0.25">
      <c r="A29" t="s">
        <v>57</v>
      </c>
      <c r="E29" s="41" t="s">
        <v>269</v>
      </c>
    </row>
    <row r="30" spans="1:16" ht="13" x14ac:dyDescent="0.3">
      <c r="A30" t="s">
        <v>46</v>
      </c>
      <c r="C30" s="33" t="s">
        <v>47</v>
      </c>
      <c r="E30" s="35" t="s">
        <v>48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ht="12.5" x14ac:dyDescent="0.25">
      <c r="A31" t="s">
        <v>49</v>
      </c>
      <c r="B31" s="36" t="s">
        <v>74</v>
      </c>
      <c r="C31" s="36" t="s">
        <v>279</v>
      </c>
      <c r="D31" s="37" t="s">
        <v>51</v>
      </c>
      <c r="E31" s="13" t="s">
        <v>280</v>
      </c>
      <c r="F31" s="38" t="s">
        <v>61</v>
      </c>
      <c r="G31" s="39">
        <v>2666.933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ht="12.5" x14ac:dyDescent="0.25">
      <c r="A32" s="37" t="s">
        <v>55</v>
      </c>
      <c r="E32" s="41" t="s">
        <v>51</v>
      </c>
    </row>
    <row r="33" spans="1:16" ht="52" x14ac:dyDescent="0.25">
      <c r="A33" s="37" t="s">
        <v>56</v>
      </c>
      <c r="E33" s="42" t="s">
        <v>281</v>
      </c>
    </row>
    <row r="34" spans="1:16" ht="362.5" x14ac:dyDescent="0.25">
      <c r="A34" t="s">
        <v>57</v>
      </c>
      <c r="E34" s="41" t="s">
        <v>282</v>
      </c>
    </row>
    <row r="35" spans="1:16" ht="13" x14ac:dyDescent="0.3">
      <c r="A35" t="s">
        <v>46</v>
      </c>
      <c r="C35" s="33" t="s">
        <v>27</v>
      </c>
      <c r="E35" s="35" t="s">
        <v>283</v>
      </c>
      <c r="J35" s="34">
        <f>0</f>
        <v>0</v>
      </c>
      <c r="K35" s="34">
        <f>0</f>
        <v>0</v>
      </c>
      <c r="L35" s="34">
        <f>0+L36+L40+L44</f>
        <v>0</v>
      </c>
      <c r="M35" s="34">
        <f>0+M36+M40+M44</f>
        <v>0</v>
      </c>
    </row>
    <row r="36" spans="1:16" ht="12.5" x14ac:dyDescent="0.25">
      <c r="A36" t="s">
        <v>49</v>
      </c>
      <c r="B36" s="36" t="s">
        <v>79</v>
      </c>
      <c r="C36" s="36" t="s">
        <v>284</v>
      </c>
      <c r="D36" s="37" t="s">
        <v>51</v>
      </c>
      <c r="E36" s="13" t="s">
        <v>285</v>
      </c>
      <c r="F36" s="38" t="s">
        <v>77</v>
      </c>
      <c r="G36" s="39">
        <v>15.672000000000001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54</v>
      </c>
      <c r="O36">
        <f>(M36*21)/100</f>
        <v>0</v>
      </c>
      <c r="P36" t="s">
        <v>27</v>
      </c>
    </row>
    <row r="37" spans="1:16" ht="12.5" x14ac:dyDescent="0.25">
      <c r="A37" s="37" t="s">
        <v>55</v>
      </c>
      <c r="E37" s="41" t="s">
        <v>51</v>
      </c>
    </row>
    <row r="38" spans="1:16" ht="13" x14ac:dyDescent="0.25">
      <c r="A38" s="37" t="s">
        <v>56</v>
      </c>
      <c r="E38" s="42" t="s">
        <v>51</v>
      </c>
    </row>
    <row r="39" spans="1:16" ht="162.5" x14ac:dyDescent="0.25">
      <c r="A39" t="s">
        <v>57</v>
      </c>
      <c r="E39" s="41" t="s">
        <v>286</v>
      </c>
    </row>
    <row r="40" spans="1:16" ht="12.5" x14ac:dyDescent="0.25">
      <c r="A40" t="s">
        <v>49</v>
      </c>
      <c r="B40" s="36" t="s">
        <v>85</v>
      </c>
      <c r="C40" s="36" t="s">
        <v>287</v>
      </c>
      <c r="D40" s="37" t="s">
        <v>51</v>
      </c>
      <c r="E40" s="13" t="s">
        <v>288</v>
      </c>
      <c r="F40" s="38" t="s">
        <v>53</v>
      </c>
      <c r="G40" s="39">
        <v>109.8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54</v>
      </c>
      <c r="O40">
        <f>(M40*21)/100</f>
        <v>0</v>
      </c>
      <c r="P40" t="s">
        <v>27</v>
      </c>
    </row>
    <row r="41" spans="1:16" ht="12.5" x14ac:dyDescent="0.25">
      <c r="A41" s="37" t="s">
        <v>55</v>
      </c>
      <c r="E41" s="41" t="s">
        <v>289</v>
      </c>
    </row>
    <row r="42" spans="1:16" ht="13" x14ac:dyDescent="0.25">
      <c r="A42" s="37" t="s">
        <v>56</v>
      </c>
      <c r="E42" s="42" t="s">
        <v>290</v>
      </c>
    </row>
    <row r="43" spans="1:16" ht="100" x14ac:dyDescent="0.25">
      <c r="A43" t="s">
        <v>57</v>
      </c>
      <c r="E43" s="41" t="s">
        <v>291</v>
      </c>
    </row>
    <row r="44" spans="1:16" ht="12.5" x14ac:dyDescent="0.25">
      <c r="A44" t="s">
        <v>49</v>
      </c>
      <c r="B44" s="36" t="s">
        <v>89</v>
      </c>
      <c r="C44" s="36" t="s">
        <v>287</v>
      </c>
      <c r="D44" s="37" t="s">
        <v>47</v>
      </c>
      <c r="E44" s="13" t="s">
        <v>288</v>
      </c>
      <c r="F44" s="38" t="s">
        <v>53</v>
      </c>
      <c r="G44" s="39">
        <v>208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54</v>
      </c>
      <c r="O44">
        <f>(M44*21)/100</f>
        <v>0</v>
      </c>
      <c r="P44" t="s">
        <v>27</v>
      </c>
    </row>
    <row r="45" spans="1:16" ht="12.5" x14ac:dyDescent="0.25">
      <c r="A45" s="37" t="s">
        <v>55</v>
      </c>
      <c r="E45" s="41" t="s">
        <v>292</v>
      </c>
    </row>
    <row r="46" spans="1:16" ht="13" x14ac:dyDescent="0.25">
      <c r="A46" s="37" t="s">
        <v>56</v>
      </c>
      <c r="E46" s="42" t="s">
        <v>293</v>
      </c>
    </row>
    <row r="47" spans="1:16" ht="100" x14ac:dyDescent="0.25">
      <c r="A47" t="s">
        <v>57</v>
      </c>
      <c r="E47" s="41" t="s">
        <v>291</v>
      </c>
    </row>
    <row r="48" spans="1:16" ht="13" x14ac:dyDescent="0.3">
      <c r="A48" t="s">
        <v>46</v>
      </c>
      <c r="C48" s="33" t="s">
        <v>66</v>
      </c>
      <c r="E48" s="35" t="s">
        <v>294</v>
      </c>
      <c r="J48" s="34">
        <f>0</f>
        <v>0</v>
      </c>
      <c r="K48" s="34">
        <f>0</f>
        <v>0</v>
      </c>
      <c r="L48" s="34">
        <f>0+L49+L53</f>
        <v>0</v>
      </c>
      <c r="M48" s="34">
        <f>0+M49+M53</f>
        <v>0</v>
      </c>
    </row>
    <row r="49" spans="1:16" ht="12.5" x14ac:dyDescent="0.25">
      <c r="A49" t="s">
        <v>49</v>
      </c>
      <c r="B49" s="36" t="s">
        <v>93</v>
      </c>
      <c r="C49" s="36" t="s">
        <v>295</v>
      </c>
      <c r="D49" s="37" t="s">
        <v>51</v>
      </c>
      <c r="E49" s="13" t="s">
        <v>296</v>
      </c>
      <c r="F49" s="38" t="s">
        <v>61</v>
      </c>
      <c r="G49" s="39">
        <v>33.909999999999997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54</v>
      </c>
      <c r="O49">
        <f>(M49*21)/100</f>
        <v>0</v>
      </c>
      <c r="P49" t="s">
        <v>27</v>
      </c>
    </row>
    <row r="50" spans="1:16" ht="12.5" x14ac:dyDescent="0.25">
      <c r="A50" s="37" t="s">
        <v>55</v>
      </c>
      <c r="E50" s="41" t="s">
        <v>297</v>
      </c>
    </row>
    <row r="51" spans="1:16" ht="13" x14ac:dyDescent="0.25">
      <c r="A51" s="37" t="s">
        <v>56</v>
      </c>
      <c r="E51" s="42" t="s">
        <v>51</v>
      </c>
    </row>
    <row r="52" spans="1:16" ht="37.5" x14ac:dyDescent="0.25">
      <c r="A52" t="s">
        <v>57</v>
      </c>
      <c r="E52" s="41" t="s">
        <v>298</v>
      </c>
    </row>
    <row r="53" spans="1:16" ht="12.5" x14ac:dyDescent="0.25">
      <c r="A53" t="s">
        <v>49</v>
      </c>
      <c r="B53" s="36" t="s">
        <v>97</v>
      </c>
      <c r="C53" s="36" t="s">
        <v>299</v>
      </c>
      <c r="D53" s="37" t="s">
        <v>51</v>
      </c>
      <c r="E53" s="13" t="s">
        <v>300</v>
      </c>
      <c r="F53" s="38" t="s">
        <v>61</v>
      </c>
      <c r="G53" s="39">
        <v>6.56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54</v>
      </c>
      <c r="O53">
        <f>(M53*21)/100</f>
        <v>0</v>
      </c>
      <c r="P53" t="s">
        <v>27</v>
      </c>
    </row>
    <row r="54" spans="1:16" ht="12.5" x14ac:dyDescent="0.25">
      <c r="A54" s="37" t="s">
        <v>55</v>
      </c>
      <c r="E54" s="41" t="s">
        <v>301</v>
      </c>
    </row>
    <row r="55" spans="1:16" ht="13" x14ac:dyDescent="0.25">
      <c r="A55" s="37" t="s">
        <v>56</v>
      </c>
      <c r="E55" s="42" t="s">
        <v>302</v>
      </c>
    </row>
    <row r="56" spans="1:16" ht="350" x14ac:dyDescent="0.25">
      <c r="A56" t="s">
        <v>57</v>
      </c>
      <c r="E56" s="41" t="s">
        <v>303</v>
      </c>
    </row>
    <row r="57" spans="1:16" ht="13" x14ac:dyDescent="0.3">
      <c r="A57" t="s">
        <v>46</v>
      </c>
      <c r="C57" s="33" t="s">
        <v>70</v>
      </c>
      <c r="E57" s="35" t="s">
        <v>304</v>
      </c>
      <c r="J57" s="34">
        <f>0</f>
        <v>0</v>
      </c>
      <c r="K57" s="34">
        <f>0</f>
        <v>0</v>
      </c>
      <c r="L57" s="34">
        <f>0+L58+L62+L66+L70+L74+L78+L82+L86+L90+L94+L98+L102+L106+L110</f>
        <v>0</v>
      </c>
      <c r="M57" s="34">
        <f>0+M58+M62+M66+M70+M74+M78+M82+M86+M90+M94+M98+M102+M106+M110</f>
        <v>0</v>
      </c>
    </row>
    <row r="58" spans="1:16" ht="25" x14ac:dyDescent="0.25">
      <c r="A58" t="s">
        <v>49</v>
      </c>
      <c r="B58" s="36" t="s">
        <v>101</v>
      </c>
      <c r="C58" s="36" t="s">
        <v>305</v>
      </c>
      <c r="D58" s="37" t="s">
        <v>51</v>
      </c>
      <c r="E58" s="13" t="s">
        <v>306</v>
      </c>
      <c r="F58" s="38" t="s">
        <v>77</v>
      </c>
      <c r="G58" s="39">
        <v>500.4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ht="12.5" x14ac:dyDescent="0.25">
      <c r="A59" s="37" t="s">
        <v>55</v>
      </c>
      <c r="E59" s="41" t="s">
        <v>51</v>
      </c>
    </row>
    <row r="60" spans="1:16" ht="13" x14ac:dyDescent="0.25">
      <c r="A60" s="37" t="s">
        <v>56</v>
      </c>
      <c r="E60" s="42" t="s">
        <v>307</v>
      </c>
    </row>
    <row r="61" spans="1:16" ht="112.5" x14ac:dyDescent="0.25">
      <c r="A61" t="s">
        <v>57</v>
      </c>
      <c r="E61" s="41" t="s">
        <v>308</v>
      </c>
    </row>
    <row r="62" spans="1:16" ht="12.5" x14ac:dyDescent="0.25">
      <c r="A62" t="s">
        <v>49</v>
      </c>
      <c r="B62" s="36" t="s">
        <v>105</v>
      </c>
      <c r="C62" s="36" t="s">
        <v>309</v>
      </c>
      <c r="D62" s="37" t="s">
        <v>51</v>
      </c>
      <c r="E62" s="13" t="s">
        <v>310</v>
      </c>
      <c r="F62" s="38" t="s">
        <v>61</v>
      </c>
      <c r="G62" s="39">
        <v>776.01800000000003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ht="12.5" x14ac:dyDescent="0.25">
      <c r="A63" s="37" t="s">
        <v>55</v>
      </c>
      <c r="E63" s="41" t="s">
        <v>311</v>
      </c>
    </row>
    <row r="64" spans="1:16" ht="13" x14ac:dyDescent="0.25">
      <c r="A64" s="37" t="s">
        <v>56</v>
      </c>
      <c r="E64" s="42" t="s">
        <v>51</v>
      </c>
    </row>
    <row r="65" spans="1:16" ht="87.5" x14ac:dyDescent="0.25">
      <c r="A65" t="s">
        <v>57</v>
      </c>
      <c r="E65" s="41" t="s">
        <v>312</v>
      </c>
    </row>
    <row r="66" spans="1:16" ht="12.5" x14ac:dyDescent="0.25">
      <c r="A66" t="s">
        <v>49</v>
      </c>
      <c r="B66" s="36" t="s">
        <v>109</v>
      </c>
      <c r="C66" s="36" t="s">
        <v>313</v>
      </c>
      <c r="D66" s="37" t="s">
        <v>51</v>
      </c>
      <c r="E66" s="13" t="s">
        <v>314</v>
      </c>
      <c r="F66" s="38" t="s">
        <v>61</v>
      </c>
      <c r="G66" s="39">
        <v>107.044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54</v>
      </c>
      <c r="O66">
        <f>(M66*21)/100</f>
        <v>0</v>
      </c>
      <c r="P66" t="s">
        <v>27</v>
      </c>
    </row>
    <row r="67" spans="1:16" ht="25" x14ac:dyDescent="0.25">
      <c r="A67" s="37" t="s">
        <v>55</v>
      </c>
      <c r="E67" s="41" t="s">
        <v>315</v>
      </c>
    </row>
    <row r="68" spans="1:16" ht="13" x14ac:dyDescent="0.25">
      <c r="A68" s="37" t="s">
        <v>56</v>
      </c>
      <c r="E68" s="42" t="s">
        <v>316</v>
      </c>
    </row>
    <row r="69" spans="1:16" ht="87.5" x14ac:dyDescent="0.25">
      <c r="A69" t="s">
        <v>57</v>
      </c>
      <c r="E69" s="41" t="s">
        <v>312</v>
      </c>
    </row>
    <row r="70" spans="1:16" ht="25" x14ac:dyDescent="0.25">
      <c r="A70" t="s">
        <v>49</v>
      </c>
      <c r="B70" s="36" t="s">
        <v>112</v>
      </c>
      <c r="C70" s="36" t="s">
        <v>317</v>
      </c>
      <c r="D70" s="37" t="s">
        <v>51</v>
      </c>
      <c r="E70" s="13" t="s">
        <v>318</v>
      </c>
      <c r="F70" s="38" t="s">
        <v>77</v>
      </c>
      <c r="G70" s="39">
        <v>265.5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ht="12.5" x14ac:dyDescent="0.25">
      <c r="A71" s="37" t="s">
        <v>55</v>
      </c>
      <c r="E71" s="41" t="s">
        <v>51</v>
      </c>
    </row>
    <row r="72" spans="1:16" ht="13" x14ac:dyDescent="0.25">
      <c r="A72" s="37" t="s">
        <v>56</v>
      </c>
      <c r="E72" s="42" t="s">
        <v>51</v>
      </c>
    </row>
    <row r="73" spans="1:16" ht="200" x14ac:dyDescent="0.25">
      <c r="A73" t="s">
        <v>57</v>
      </c>
      <c r="E73" s="41" t="s">
        <v>319</v>
      </c>
    </row>
    <row r="74" spans="1:16" ht="25" x14ac:dyDescent="0.25">
      <c r="A74" t="s">
        <v>49</v>
      </c>
      <c r="B74" s="36" t="s">
        <v>117</v>
      </c>
      <c r="C74" s="36" t="s">
        <v>320</v>
      </c>
      <c r="D74" s="37" t="s">
        <v>51</v>
      </c>
      <c r="E74" s="13" t="s">
        <v>321</v>
      </c>
      <c r="F74" s="38" t="s">
        <v>77</v>
      </c>
      <c r="G74" s="39">
        <v>10.199999999999999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54</v>
      </c>
      <c r="O74">
        <f>(M74*21)/100</f>
        <v>0</v>
      </c>
      <c r="P74" t="s">
        <v>27</v>
      </c>
    </row>
    <row r="75" spans="1:16" ht="12.5" x14ac:dyDescent="0.25">
      <c r="A75" s="37" t="s">
        <v>55</v>
      </c>
      <c r="E75" s="41" t="s">
        <v>51</v>
      </c>
    </row>
    <row r="76" spans="1:16" ht="13" x14ac:dyDescent="0.25">
      <c r="A76" s="37" t="s">
        <v>56</v>
      </c>
      <c r="E76" s="42" t="s">
        <v>51</v>
      </c>
    </row>
    <row r="77" spans="1:16" ht="337.5" x14ac:dyDescent="0.25">
      <c r="A77" t="s">
        <v>57</v>
      </c>
      <c r="E77" s="41" t="s">
        <v>322</v>
      </c>
    </row>
    <row r="78" spans="1:16" ht="12.5" x14ac:dyDescent="0.25">
      <c r="A78" t="s">
        <v>49</v>
      </c>
      <c r="B78" s="36" t="s">
        <v>121</v>
      </c>
      <c r="C78" s="36" t="s">
        <v>323</v>
      </c>
      <c r="D78" s="37" t="s">
        <v>51</v>
      </c>
      <c r="E78" s="13" t="s">
        <v>324</v>
      </c>
      <c r="F78" s="38" t="s">
        <v>83</v>
      </c>
      <c r="G78" s="39">
        <v>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54</v>
      </c>
      <c r="O78">
        <f>(M78*21)/100</f>
        <v>0</v>
      </c>
      <c r="P78" t="s">
        <v>27</v>
      </c>
    </row>
    <row r="79" spans="1:16" ht="12.5" x14ac:dyDescent="0.25">
      <c r="A79" s="37" t="s">
        <v>55</v>
      </c>
      <c r="E79" s="41" t="s">
        <v>51</v>
      </c>
    </row>
    <row r="80" spans="1:16" ht="13" x14ac:dyDescent="0.25">
      <c r="A80" s="37" t="s">
        <v>56</v>
      </c>
      <c r="E80" s="42" t="s">
        <v>51</v>
      </c>
    </row>
    <row r="81" spans="1:16" ht="175" x14ac:dyDescent="0.25">
      <c r="A81" t="s">
        <v>57</v>
      </c>
      <c r="E81" s="41" t="s">
        <v>325</v>
      </c>
    </row>
    <row r="82" spans="1:16" ht="12.5" x14ac:dyDescent="0.25">
      <c r="A82" t="s">
        <v>49</v>
      </c>
      <c r="B82" s="36" t="s">
        <v>125</v>
      </c>
      <c r="C82" s="36" t="s">
        <v>326</v>
      </c>
      <c r="D82" s="37" t="s">
        <v>51</v>
      </c>
      <c r="E82" s="13" t="s">
        <v>327</v>
      </c>
      <c r="F82" s="38" t="s">
        <v>83</v>
      </c>
      <c r="G82" s="39">
        <v>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54</v>
      </c>
      <c r="O82">
        <f>(M82*21)/100</f>
        <v>0</v>
      </c>
      <c r="P82" t="s">
        <v>27</v>
      </c>
    </row>
    <row r="83" spans="1:16" ht="12.5" x14ac:dyDescent="0.25">
      <c r="A83" s="37" t="s">
        <v>55</v>
      </c>
      <c r="E83" s="41" t="s">
        <v>51</v>
      </c>
    </row>
    <row r="84" spans="1:16" ht="13" x14ac:dyDescent="0.25">
      <c r="A84" s="37" t="s">
        <v>56</v>
      </c>
      <c r="E84" s="42" t="s">
        <v>51</v>
      </c>
    </row>
    <row r="85" spans="1:16" ht="250" x14ac:dyDescent="0.25">
      <c r="A85" t="s">
        <v>57</v>
      </c>
      <c r="E85" s="41" t="s">
        <v>328</v>
      </c>
    </row>
    <row r="86" spans="1:16" ht="25" x14ac:dyDescent="0.25">
      <c r="A86" t="s">
        <v>49</v>
      </c>
      <c r="B86" s="36" t="s">
        <v>129</v>
      </c>
      <c r="C86" s="36" t="s">
        <v>329</v>
      </c>
      <c r="D86" s="37" t="s">
        <v>47</v>
      </c>
      <c r="E86" s="13" t="s">
        <v>330</v>
      </c>
      <c r="F86" s="38" t="s">
        <v>61</v>
      </c>
      <c r="G86" s="39">
        <v>36.450000000000003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54</v>
      </c>
      <c r="O86">
        <f>(M86*21)/100</f>
        <v>0</v>
      </c>
      <c r="P86" t="s">
        <v>27</v>
      </c>
    </row>
    <row r="87" spans="1:16" ht="12.5" x14ac:dyDescent="0.25">
      <c r="A87" s="37" t="s">
        <v>55</v>
      </c>
      <c r="E87" s="41" t="s">
        <v>289</v>
      </c>
    </row>
    <row r="88" spans="1:16" ht="13" x14ac:dyDescent="0.25">
      <c r="A88" s="37" t="s">
        <v>56</v>
      </c>
      <c r="E88" s="42" t="s">
        <v>331</v>
      </c>
    </row>
    <row r="89" spans="1:16" ht="250" x14ac:dyDescent="0.25">
      <c r="A89" t="s">
        <v>57</v>
      </c>
      <c r="E89" s="41" t="s">
        <v>332</v>
      </c>
    </row>
    <row r="90" spans="1:16" ht="25" x14ac:dyDescent="0.25">
      <c r="A90" t="s">
        <v>49</v>
      </c>
      <c r="B90" s="36" t="s">
        <v>133</v>
      </c>
      <c r="C90" s="36" t="s">
        <v>333</v>
      </c>
      <c r="D90" s="37" t="s">
        <v>51</v>
      </c>
      <c r="E90" s="13" t="s">
        <v>334</v>
      </c>
      <c r="F90" s="38" t="s">
        <v>61</v>
      </c>
      <c r="G90" s="39">
        <v>32.22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54</v>
      </c>
      <c r="O90">
        <f>(M90*21)/100</f>
        <v>0</v>
      </c>
      <c r="P90" t="s">
        <v>27</v>
      </c>
    </row>
    <row r="91" spans="1:16" ht="12.5" x14ac:dyDescent="0.25">
      <c r="A91" s="37" t="s">
        <v>55</v>
      </c>
      <c r="E91" s="41" t="s">
        <v>289</v>
      </c>
    </row>
    <row r="92" spans="1:16" ht="13" x14ac:dyDescent="0.25">
      <c r="A92" s="37" t="s">
        <v>56</v>
      </c>
      <c r="E92" s="42" t="s">
        <v>335</v>
      </c>
    </row>
    <row r="93" spans="1:16" ht="262.5" x14ac:dyDescent="0.25">
      <c r="A93" t="s">
        <v>57</v>
      </c>
      <c r="E93" s="41" t="s">
        <v>336</v>
      </c>
    </row>
    <row r="94" spans="1:16" ht="25" x14ac:dyDescent="0.25">
      <c r="A94" t="s">
        <v>49</v>
      </c>
      <c r="B94" s="36" t="s">
        <v>137</v>
      </c>
      <c r="C94" s="36" t="s">
        <v>329</v>
      </c>
      <c r="D94" s="37" t="s">
        <v>51</v>
      </c>
      <c r="E94" s="13" t="s">
        <v>330</v>
      </c>
      <c r="F94" s="38" t="s">
        <v>61</v>
      </c>
      <c r="G94" s="39">
        <v>58.24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54</v>
      </c>
      <c r="O94">
        <f>(M94*21)/100</f>
        <v>0</v>
      </c>
      <c r="P94" t="s">
        <v>27</v>
      </c>
    </row>
    <row r="95" spans="1:16" ht="12.5" x14ac:dyDescent="0.25">
      <c r="A95" s="37" t="s">
        <v>55</v>
      </c>
      <c r="E95" s="41" t="s">
        <v>292</v>
      </c>
    </row>
    <row r="96" spans="1:16" ht="13" x14ac:dyDescent="0.25">
      <c r="A96" s="37" t="s">
        <v>56</v>
      </c>
      <c r="E96" s="42" t="s">
        <v>337</v>
      </c>
    </row>
    <row r="97" spans="1:16" ht="250" x14ac:dyDescent="0.25">
      <c r="A97" t="s">
        <v>57</v>
      </c>
      <c r="E97" s="41" t="s">
        <v>332</v>
      </c>
    </row>
    <row r="98" spans="1:16" ht="25" x14ac:dyDescent="0.25">
      <c r="A98" t="s">
        <v>49</v>
      </c>
      <c r="B98" s="36" t="s">
        <v>141</v>
      </c>
      <c r="C98" s="36" t="s">
        <v>338</v>
      </c>
      <c r="D98" s="37" t="s">
        <v>51</v>
      </c>
      <c r="E98" s="13" t="s">
        <v>339</v>
      </c>
      <c r="F98" s="38" t="s">
        <v>61</v>
      </c>
      <c r="G98" s="39">
        <v>49.92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54</v>
      </c>
      <c r="O98">
        <f>(M98*21)/100</f>
        <v>0</v>
      </c>
      <c r="P98" t="s">
        <v>27</v>
      </c>
    </row>
    <row r="99" spans="1:16" ht="12.5" x14ac:dyDescent="0.25">
      <c r="A99" s="37" t="s">
        <v>55</v>
      </c>
      <c r="E99" s="41" t="s">
        <v>292</v>
      </c>
    </row>
    <row r="100" spans="1:16" ht="13" x14ac:dyDescent="0.25">
      <c r="A100" s="37" t="s">
        <v>56</v>
      </c>
      <c r="E100" s="42" t="s">
        <v>340</v>
      </c>
    </row>
    <row r="101" spans="1:16" ht="262.5" x14ac:dyDescent="0.25">
      <c r="A101" t="s">
        <v>57</v>
      </c>
      <c r="E101" s="41" t="s">
        <v>341</v>
      </c>
    </row>
    <row r="102" spans="1:16" ht="25" x14ac:dyDescent="0.25">
      <c r="A102" t="s">
        <v>49</v>
      </c>
      <c r="B102" s="36" t="s">
        <v>145</v>
      </c>
      <c r="C102" s="36" t="s">
        <v>342</v>
      </c>
      <c r="D102" s="37" t="s">
        <v>51</v>
      </c>
      <c r="E102" s="13" t="s">
        <v>343</v>
      </c>
      <c r="F102" s="38" t="s">
        <v>77</v>
      </c>
      <c r="G102" s="39">
        <v>275.7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54</v>
      </c>
      <c r="O102">
        <f>(M102*21)/100</f>
        <v>0</v>
      </c>
      <c r="P102" t="s">
        <v>27</v>
      </c>
    </row>
    <row r="103" spans="1:16" ht="12.5" x14ac:dyDescent="0.25">
      <c r="A103" s="37" t="s">
        <v>55</v>
      </c>
      <c r="E103" s="41" t="s">
        <v>344</v>
      </c>
    </row>
    <row r="104" spans="1:16" ht="13" x14ac:dyDescent="0.25">
      <c r="A104" s="37" t="s">
        <v>56</v>
      </c>
      <c r="E104" s="42" t="s">
        <v>51</v>
      </c>
    </row>
    <row r="105" spans="1:16" ht="250" x14ac:dyDescent="0.25">
      <c r="A105" t="s">
        <v>57</v>
      </c>
      <c r="E105" s="41" t="s">
        <v>345</v>
      </c>
    </row>
    <row r="106" spans="1:16" ht="12.5" x14ac:dyDescent="0.25">
      <c r="A106" t="s">
        <v>49</v>
      </c>
      <c r="B106" s="36" t="s">
        <v>149</v>
      </c>
      <c r="C106" s="36" t="s">
        <v>346</v>
      </c>
      <c r="D106" s="37" t="s">
        <v>51</v>
      </c>
      <c r="E106" s="13" t="s">
        <v>347</v>
      </c>
      <c r="F106" s="38" t="s">
        <v>77</v>
      </c>
      <c r="G106" s="39">
        <v>275.7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54</v>
      </c>
      <c r="O106">
        <f>(M106*21)/100</f>
        <v>0</v>
      </c>
      <c r="P106" t="s">
        <v>27</v>
      </c>
    </row>
    <row r="107" spans="1:16" ht="12.5" x14ac:dyDescent="0.25">
      <c r="A107" s="37" t="s">
        <v>55</v>
      </c>
      <c r="E107" s="41" t="s">
        <v>348</v>
      </c>
    </row>
    <row r="108" spans="1:16" ht="13" x14ac:dyDescent="0.25">
      <c r="A108" s="37" t="s">
        <v>56</v>
      </c>
      <c r="E108" s="42" t="s">
        <v>51</v>
      </c>
    </row>
    <row r="109" spans="1:16" ht="162.5" x14ac:dyDescent="0.25">
      <c r="A109" t="s">
        <v>57</v>
      </c>
      <c r="E109" s="41" t="s">
        <v>349</v>
      </c>
    </row>
    <row r="110" spans="1:16" ht="12.5" x14ac:dyDescent="0.25">
      <c r="A110" t="s">
        <v>49</v>
      </c>
      <c r="B110" s="36" t="s">
        <v>153</v>
      </c>
      <c r="C110" s="36" t="s">
        <v>350</v>
      </c>
      <c r="D110" s="37" t="s">
        <v>51</v>
      </c>
      <c r="E110" s="13" t="s">
        <v>351</v>
      </c>
      <c r="F110" s="38" t="s">
        <v>83</v>
      </c>
      <c r="G110" s="39">
        <v>77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54</v>
      </c>
      <c r="O110">
        <f>(M110*21)/100</f>
        <v>0</v>
      </c>
      <c r="P110" t="s">
        <v>27</v>
      </c>
    </row>
    <row r="111" spans="1:16" ht="12.5" x14ac:dyDescent="0.25">
      <c r="A111" s="37" t="s">
        <v>55</v>
      </c>
      <c r="E111" s="41" t="s">
        <v>352</v>
      </c>
    </row>
    <row r="112" spans="1:16" ht="13" x14ac:dyDescent="0.25">
      <c r="A112" s="37" t="s">
        <v>56</v>
      </c>
      <c r="E112" s="42" t="s">
        <v>51</v>
      </c>
    </row>
    <row r="113" spans="1:16" ht="150" x14ac:dyDescent="0.25">
      <c r="A113" t="s">
        <v>57</v>
      </c>
      <c r="E113" s="41" t="s">
        <v>353</v>
      </c>
    </row>
    <row r="114" spans="1:16" ht="13" x14ac:dyDescent="0.3">
      <c r="A114" t="s">
        <v>46</v>
      </c>
      <c r="C114" s="33" t="s">
        <v>89</v>
      </c>
      <c r="E114" s="35" t="s">
        <v>354</v>
      </c>
      <c r="J114" s="34">
        <f>0</f>
        <v>0</v>
      </c>
      <c r="K114" s="34">
        <f>0</f>
        <v>0</v>
      </c>
      <c r="L114" s="34">
        <f>0+L115+L119+L123+L127+L131+L135</f>
        <v>0</v>
      </c>
      <c r="M114" s="34">
        <f>0+M115+M119+M123+M127+M131+M135</f>
        <v>0</v>
      </c>
    </row>
    <row r="115" spans="1:16" ht="25" x14ac:dyDescent="0.25">
      <c r="A115" t="s">
        <v>49</v>
      </c>
      <c r="B115" s="36" t="s">
        <v>157</v>
      </c>
      <c r="C115" s="36" t="s">
        <v>355</v>
      </c>
      <c r="D115" s="37" t="s">
        <v>51</v>
      </c>
      <c r="E115" s="13" t="s">
        <v>356</v>
      </c>
      <c r="F115" s="38" t="s">
        <v>77</v>
      </c>
      <c r="G115" s="39">
        <v>275.7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54</v>
      </c>
      <c r="O115">
        <f>(M115*21)/100</f>
        <v>0</v>
      </c>
      <c r="P115" t="s">
        <v>27</v>
      </c>
    </row>
    <row r="116" spans="1:16" ht="12.5" x14ac:dyDescent="0.25">
      <c r="A116" s="37" t="s">
        <v>55</v>
      </c>
      <c r="E116" s="41" t="s">
        <v>357</v>
      </c>
    </row>
    <row r="117" spans="1:16" ht="13" x14ac:dyDescent="0.25">
      <c r="A117" s="37" t="s">
        <v>56</v>
      </c>
      <c r="E117" s="42" t="s">
        <v>51</v>
      </c>
    </row>
    <row r="118" spans="1:16" ht="187.5" x14ac:dyDescent="0.25">
      <c r="A118" t="s">
        <v>57</v>
      </c>
      <c r="E118" s="41" t="s">
        <v>358</v>
      </c>
    </row>
    <row r="119" spans="1:16" ht="12.5" x14ac:dyDescent="0.25">
      <c r="A119" t="s">
        <v>49</v>
      </c>
      <c r="B119" s="36" t="s">
        <v>161</v>
      </c>
      <c r="C119" s="36" t="s">
        <v>359</v>
      </c>
      <c r="D119" s="37" t="s">
        <v>51</v>
      </c>
      <c r="E119" s="13" t="s">
        <v>360</v>
      </c>
      <c r="F119" s="38" t="s">
        <v>61</v>
      </c>
      <c r="G119" s="39">
        <v>844.53300000000002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ht="12.5" x14ac:dyDescent="0.25">
      <c r="A120" s="37" t="s">
        <v>55</v>
      </c>
      <c r="E120" s="41" t="s">
        <v>361</v>
      </c>
    </row>
    <row r="121" spans="1:16" ht="13" x14ac:dyDescent="0.25">
      <c r="A121" s="37" t="s">
        <v>56</v>
      </c>
      <c r="E121" s="42" t="s">
        <v>51</v>
      </c>
    </row>
    <row r="122" spans="1:16" ht="137.5" x14ac:dyDescent="0.25">
      <c r="A122" t="s">
        <v>57</v>
      </c>
      <c r="E122" s="41" t="s">
        <v>362</v>
      </c>
    </row>
    <row r="123" spans="1:16" ht="12.5" x14ac:dyDescent="0.25">
      <c r="A123" t="s">
        <v>49</v>
      </c>
      <c r="B123" s="36" t="s">
        <v>165</v>
      </c>
      <c r="C123" s="36" t="s">
        <v>363</v>
      </c>
      <c r="D123" s="37" t="s">
        <v>51</v>
      </c>
      <c r="E123" s="13" t="s">
        <v>364</v>
      </c>
      <c r="F123" s="38" t="s">
        <v>365</v>
      </c>
      <c r="G123" s="39">
        <v>5067.1980000000003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54</v>
      </c>
      <c r="O123">
        <f>(M123*21)/100</f>
        <v>0</v>
      </c>
      <c r="P123" t="s">
        <v>27</v>
      </c>
    </row>
    <row r="124" spans="1:16" ht="12.5" x14ac:dyDescent="0.25">
      <c r="A124" s="37" t="s">
        <v>55</v>
      </c>
      <c r="E124" s="41" t="s">
        <v>51</v>
      </c>
    </row>
    <row r="125" spans="1:16" ht="13" x14ac:dyDescent="0.25">
      <c r="A125" s="37" t="s">
        <v>56</v>
      </c>
      <c r="E125" s="42" t="s">
        <v>366</v>
      </c>
    </row>
    <row r="126" spans="1:16" ht="125" x14ac:dyDescent="0.25">
      <c r="A126" t="s">
        <v>57</v>
      </c>
      <c r="E126" s="41" t="s">
        <v>367</v>
      </c>
    </row>
    <row r="127" spans="1:16" ht="25" x14ac:dyDescent="0.25">
      <c r="A127" t="s">
        <v>49</v>
      </c>
      <c r="B127" s="36" t="s">
        <v>169</v>
      </c>
      <c r="C127" s="36" t="s">
        <v>368</v>
      </c>
      <c r="D127" s="37" t="s">
        <v>51</v>
      </c>
      <c r="E127" s="13" t="s">
        <v>369</v>
      </c>
      <c r="F127" s="38" t="s">
        <v>77</v>
      </c>
      <c r="G127" s="39">
        <v>62.5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54</v>
      </c>
      <c r="O127">
        <f>(M127*21)/100</f>
        <v>0</v>
      </c>
      <c r="P127" t="s">
        <v>27</v>
      </c>
    </row>
    <row r="128" spans="1:16" ht="12.5" x14ac:dyDescent="0.25">
      <c r="A128" s="37" t="s">
        <v>55</v>
      </c>
      <c r="E128" s="41" t="s">
        <v>51</v>
      </c>
    </row>
    <row r="129" spans="1:16" ht="13" x14ac:dyDescent="0.25">
      <c r="A129" s="37" t="s">
        <v>56</v>
      </c>
      <c r="E129" s="42" t="s">
        <v>51</v>
      </c>
    </row>
    <row r="130" spans="1:16" ht="75" x14ac:dyDescent="0.25">
      <c r="A130" t="s">
        <v>57</v>
      </c>
      <c r="E130" s="41" t="s">
        <v>370</v>
      </c>
    </row>
    <row r="131" spans="1:16" ht="25" x14ac:dyDescent="0.25">
      <c r="A131" t="s">
        <v>49</v>
      </c>
      <c r="B131" s="36" t="s">
        <v>173</v>
      </c>
      <c r="C131" s="36" t="s">
        <v>371</v>
      </c>
      <c r="D131" s="37" t="s">
        <v>51</v>
      </c>
      <c r="E131" s="13" t="s">
        <v>372</v>
      </c>
      <c r="F131" s="38" t="s">
        <v>77</v>
      </c>
      <c r="G131" s="39">
        <v>238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54</v>
      </c>
      <c r="O131">
        <f>(M131*21)/100</f>
        <v>0</v>
      </c>
      <c r="P131" t="s">
        <v>27</v>
      </c>
    </row>
    <row r="132" spans="1:16" ht="12.5" x14ac:dyDescent="0.25">
      <c r="A132" s="37" t="s">
        <v>55</v>
      </c>
      <c r="E132" s="41" t="s">
        <v>51</v>
      </c>
    </row>
    <row r="133" spans="1:16" ht="13" x14ac:dyDescent="0.25">
      <c r="A133" s="37" t="s">
        <v>56</v>
      </c>
      <c r="E133" s="42" t="s">
        <v>51</v>
      </c>
    </row>
    <row r="134" spans="1:16" ht="87.5" x14ac:dyDescent="0.25">
      <c r="A134" t="s">
        <v>57</v>
      </c>
      <c r="E134" s="41" t="s">
        <v>373</v>
      </c>
    </row>
    <row r="135" spans="1:16" ht="25" x14ac:dyDescent="0.25">
      <c r="A135" t="s">
        <v>49</v>
      </c>
      <c r="B135" s="36" t="s">
        <v>177</v>
      </c>
      <c r="C135" s="36" t="s">
        <v>374</v>
      </c>
      <c r="D135" s="37" t="s">
        <v>51</v>
      </c>
      <c r="E135" s="13" t="s">
        <v>375</v>
      </c>
      <c r="F135" s="38" t="s">
        <v>376</v>
      </c>
      <c r="G135" s="39">
        <v>1417.905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54</v>
      </c>
      <c r="O135">
        <f>(M135*21)/100</f>
        <v>0</v>
      </c>
      <c r="P135" t="s">
        <v>27</v>
      </c>
    </row>
    <row r="136" spans="1:16" ht="12.5" x14ac:dyDescent="0.25">
      <c r="A136" s="37" t="s">
        <v>55</v>
      </c>
      <c r="E136" s="41" t="s">
        <v>377</v>
      </c>
    </row>
    <row r="137" spans="1:16" ht="13" x14ac:dyDescent="0.25">
      <c r="A137" s="37" t="s">
        <v>56</v>
      </c>
      <c r="E137" s="42" t="s">
        <v>378</v>
      </c>
    </row>
    <row r="138" spans="1:16" ht="100" x14ac:dyDescent="0.25">
      <c r="A138" t="s">
        <v>57</v>
      </c>
      <c r="E138" s="41" t="s">
        <v>379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2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380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380</v>
      </c>
      <c r="D4" s="9"/>
      <c r="E4" s="3" t="s">
        <v>381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COUNTIFS(L8:L125,"=0",A8:A125,"P")+COUNTIFS(L8:L125,"",A8:A125,"P")+SUM(Q8:Q125)</f>
        <v>29</v>
      </c>
    </row>
    <row r="8" spans="1:20" ht="13" x14ac:dyDescent="0.3">
      <c r="A8" t="s">
        <v>44</v>
      </c>
      <c r="C8" s="30" t="s">
        <v>384</v>
      </c>
      <c r="E8" s="32" t="s">
        <v>383</v>
      </c>
      <c r="J8" s="31">
        <f>0+J9+J22+J63+J104</f>
        <v>0</v>
      </c>
      <c r="K8" s="31">
        <f>0+K9+K22+K63+K104</f>
        <v>0</v>
      </c>
      <c r="L8" s="31">
        <f>0+L9+L22+L63+L104</f>
        <v>0</v>
      </c>
      <c r="M8" s="31">
        <f>0+M9+M22+M63+M104</f>
        <v>0</v>
      </c>
    </row>
    <row r="9" spans="1:20" ht="13" x14ac:dyDescent="0.3">
      <c r="A9" t="s">
        <v>46</v>
      </c>
      <c r="C9" s="33" t="s">
        <v>259</v>
      </c>
      <c r="E9" s="35" t="s">
        <v>260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" x14ac:dyDescent="0.25">
      <c r="A10" t="s">
        <v>49</v>
      </c>
      <c r="B10" s="36" t="s">
        <v>47</v>
      </c>
      <c r="C10" s="36" t="s">
        <v>385</v>
      </c>
      <c r="D10" s="37" t="s">
        <v>51</v>
      </c>
      <c r="E10" s="13" t="s">
        <v>386</v>
      </c>
      <c r="F10" s="38" t="s">
        <v>263</v>
      </c>
      <c r="G10" s="39">
        <v>102.67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387</v>
      </c>
    </row>
    <row r="12" spans="1:20" ht="13" x14ac:dyDescent="0.25">
      <c r="A12" s="37" t="s">
        <v>56</v>
      </c>
      <c r="E12" s="42" t="s">
        <v>388</v>
      </c>
    </row>
    <row r="13" spans="1:20" ht="25" x14ac:dyDescent="0.25">
      <c r="A13" t="s">
        <v>57</v>
      </c>
      <c r="E13" s="41" t="s">
        <v>389</v>
      </c>
    </row>
    <row r="14" spans="1:20" ht="25" x14ac:dyDescent="0.25">
      <c r="A14" t="s">
        <v>49</v>
      </c>
      <c r="B14" s="36" t="s">
        <v>27</v>
      </c>
      <c r="C14" s="36" t="s">
        <v>390</v>
      </c>
      <c r="D14" s="37" t="s">
        <v>51</v>
      </c>
      <c r="E14" s="13" t="s">
        <v>391</v>
      </c>
      <c r="F14" s="38" t="s">
        <v>263</v>
      </c>
      <c r="G14" s="39">
        <v>86.218000000000004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392</v>
      </c>
    </row>
    <row r="16" spans="1:20" ht="13" x14ac:dyDescent="0.25">
      <c r="A16" s="37" t="s">
        <v>56</v>
      </c>
      <c r="E16" s="42" t="s">
        <v>393</v>
      </c>
    </row>
    <row r="17" spans="1:16" ht="25" x14ac:dyDescent="0.25">
      <c r="A17" t="s">
        <v>57</v>
      </c>
      <c r="E17" s="41" t="s">
        <v>389</v>
      </c>
    </row>
    <row r="18" spans="1:16" ht="25" x14ac:dyDescent="0.25">
      <c r="A18" t="s">
        <v>49</v>
      </c>
      <c r="B18" s="36" t="s">
        <v>26</v>
      </c>
      <c r="C18" s="36" t="s">
        <v>394</v>
      </c>
      <c r="D18" s="37" t="s">
        <v>51</v>
      </c>
      <c r="E18" s="13" t="s">
        <v>395</v>
      </c>
      <c r="F18" s="38" t="s">
        <v>263</v>
      </c>
      <c r="G18" s="39">
        <v>86.218000000000004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396</v>
      </c>
    </row>
    <row r="20" spans="1:16" ht="13" x14ac:dyDescent="0.25">
      <c r="A20" s="37" t="s">
        <v>56</v>
      </c>
      <c r="E20" s="42" t="s">
        <v>393</v>
      </c>
    </row>
    <row r="21" spans="1:16" ht="25" x14ac:dyDescent="0.25">
      <c r="A21" t="s">
        <v>57</v>
      </c>
      <c r="E21" s="41" t="s">
        <v>389</v>
      </c>
    </row>
    <row r="22" spans="1:16" ht="13" x14ac:dyDescent="0.3">
      <c r="A22" t="s">
        <v>46</v>
      </c>
      <c r="C22" s="33" t="s">
        <v>27</v>
      </c>
      <c r="E22" s="35" t="s">
        <v>48</v>
      </c>
      <c r="J22" s="34">
        <f>0</f>
        <v>0</v>
      </c>
      <c r="K22" s="34">
        <f>0</f>
        <v>0</v>
      </c>
      <c r="L22" s="34">
        <f>0+L23+L27+L31+L35+L39+L43+L47+L51+L55+L59</f>
        <v>0</v>
      </c>
      <c r="M22" s="34">
        <f>0+M23+M27+M31+M35+M39+M43+M47+M51+M55+M59</f>
        <v>0</v>
      </c>
    </row>
    <row r="23" spans="1:16" ht="12.5" x14ac:dyDescent="0.25">
      <c r="A23" t="s">
        <v>49</v>
      </c>
      <c r="B23" s="36" t="s">
        <v>66</v>
      </c>
      <c r="C23" s="36" t="s">
        <v>397</v>
      </c>
      <c r="D23" s="37" t="s">
        <v>51</v>
      </c>
      <c r="E23" s="13" t="s">
        <v>398</v>
      </c>
      <c r="F23" s="38" t="s">
        <v>263</v>
      </c>
      <c r="G23" s="39">
        <v>10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ht="12.5" x14ac:dyDescent="0.25">
      <c r="A24" s="37" t="s">
        <v>55</v>
      </c>
      <c r="E24" s="41" t="s">
        <v>399</v>
      </c>
    </row>
    <row r="25" spans="1:16" ht="13" x14ac:dyDescent="0.25">
      <c r="A25" s="37" t="s">
        <v>56</v>
      </c>
      <c r="E25" s="42" t="s">
        <v>400</v>
      </c>
    </row>
    <row r="26" spans="1:16" ht="12.5" x14ac:dyDescent="0.25">
      <c r="A26" t="s">
        <v>57</v>
      </c>
      <c r="E26" s="41" t="s">
        <v>401</v>
      </c>
    </row>
    <row r="27" spans="1:16" ht="25" x14ac:dyDescent="0.25">
      <c r="A27" t="s">
        <v>49</v>
      </c>
      <c r="B27" s="36" t="s">
        <v>70</v>
      </c>
      <c r="C27" s="36" t="s">
        <v>402</v>
      </c>
      <c r="D27" s="37" t="s">
        <v>51</v>
      </c>
      <c r="E27" s="13" t="s">
        <v>403</v>
      </c>
      <c r="F27" s="38" t="s">
        <v>61</v>
      </c>
      <c r="G27" s="39">
        <v>77.48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ht="12.5" x14ac:dyDescent="0.25">
      <c r="A28" s="37" t="s">
        <v>55</v>
      </c>
      <c r="E28" s="41" t="s">
        <v>404</v>
      </c>
    </row>
    <row r="29" spans="1:16" ht="13" x14ac:dyDescent="0.25">
      <c r="A29" s="37" t="s">
        <v>56</v>
      </c>
      <c r="E29" s="42" t="s">
        <v>405</v>
      </c>
    </row>
    <row r="30" spans="1:16" ht="25" x14ac:dyDescent="0.25">
      <c r="A30" t="s">
        <v>57</v>
      </c>
      <c r="E30" s="41" t="s">
        <v>389</v>
      </c>
    </row>
    <row r="31" spans="1:16" ht="25" x14ac:dyDescent="0.25">
      <c r="A31" t="s">
        <v>49</v>
      </c>
      <c r="B31" s="36" t="s">
        <v>74</v>
      </c>
      <c r="C31" s="36" t="s">
        <v>406</v>
      </c>
      <c r="D31" s="37" t="s">
        <v>51</v>
      </c>
      <c r="E31" s="13" t="s">
        <v>407</v>
      </c>
      <c r="F31" s="38" t="s">
        <v>376</v>
      </c>
      <c r="G31" s="39">
        <v>4347.8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ht="12.5" x14ac:dyDescent="0.25">
      <c r="A32" s="37" t="s">
        <v>55</v>
      </c>
      <c r="E32" s="41" t="s">
        <v>404</v>
      </c>
    </row>
    <row r="33" spans="1:16" ht="13" x14ac:dyDescent="0.25">
      <c r="A33" s="37" t="s">
        <v>56</v>
      </c>
      <c r="E33" s="42" t="s">
        <v>408</v>
      </c>
    </row>
    <row r="34" spans="1:16" ht="25" x14ac:dyDescent="0.25">
      <c r="A34" t="s">
        <v>57</v>
      </c>
      <c r="E34" s="41" t="s">
        <v>389</v>
      </c>
    </row>
    <row r="35" spans="1:16" ht="12.5" x14ac:dyDescent="0.25">
      <c r="A35" t="s">
        <v>49</v>
      </c>
      <c r="B35" s="36" t="s">
        <v>79</v>
      </c>
      <c r="C35" s="36" t="s">
        <v>409</v>
      </c>
      <c r="D35" s="37" t="s">
        <v>51</v>
      </c>
      <c r="E35" s="13" t="s">
        <v>410</v>
      </c>
      <c r="F35" s="38" t="s">
        <v>61</v>
      </c>
      <c r="G35" s="39">
        <v>0.9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ht="12.5" x14ac:dyDescent="0.25">
      <c r="A36" s="37" t="s">
        <v>55</v>
      </c>
      <c r="E36" s="41" t="s">
        <v>411</v>
      </c>
    </row>
    <row r="37" spans="1:16" ht="13" x14ac:dyDescent="0.25">
      <c r="A37" s="37" t="s">
        <v>56</v>
      </c>
      <c r="E37" s="42" t="s">
        <v>412</v>
      </c>
    </row>
    <row r="38" spans="1:16" ht="25" x14ac:dyDescent="0.25">
      <c r="A38" t="s">
        <v>57</v>
      </c>
      <c r="E38" s="41" t="s">
        <v>389</v>
      </c>
    </row>
    <row r="39" spans="1:16" ht="12.5" x14ac:dyDescent="0.25">
      <c r="A39" t="s">
        <v>49</v>
      </c>
      <c r="B39" s="36" t="s">
        <v>85</v>
      </c>
      <c r="C39" s="36" t="s">
        <v>413</v>
      </c>
      <c r="D39" s="37" t="s">
        <v>51</v>
      </c>
      <c r="E39" s="13" t="s">
        <v>414</v>
      </c>
      <c r="F39" s="38" t="s">
        <v>376</v>
      </c>
      <c r="G39" s="39">
        <v>50.5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ht="12.5" x14ac:dyDescent="0.25">
      <c r="A40" s="37" t="s">
        <v>55</v>
      </c>
      <c r="E40" s="41" t="s">
        <v>411</v>
      </c>
    </row>
    <row r="41" spans="1:16" ht="13" x14ac:dyDescent="0.25">
      <c r="A41" s="37" t="s">
        <v>56</v>
      </c>
      <c r="E41" s="42" t="s">
        <v>415</v>
      </c>
    </row>
    <row r="42" spans="1:16" ht="25" x14ac:dyDescent="0.25">
      <c r="A42" t="s">
        <v>57</v>
      </c>
      <c r="E42" s="41" t="s">
        <v>389</v>
      </c>
    </row>
    <row r="43" spans="1:16" ht="12.5" x14ac:dyDescent="0.25">
      <c r="A43" t="s">
        <v>49</v>
      </c>
      <c r="B43" s="36" t="s">
        <v>89</v>
      </c>
      <c r="C43" s="36" t="s">
        <v>416</v>
      </c>
      <c r="D43" s="37" t="s">
        <v>51</v>
      </c>
      <c r="E43" s="13" t="s">
        <v>417</v>
      </c>
      <c r="F43" s="38" t="s">
        <v>61</v>
      </c>
      <c r="G43" s="39">
        <v>48.89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ht="12.5" x14ac:dyDescent="0.25">
      <c r="A44" s="37" t="s">
        <v>55</v>
      </c>
      <c r="E44" s="41" t="s">
        <v>418</v>
      </c>
    </row>
    <row r="45" spans="1:16" ht="13" x14ac:dyDescent="0.25">
      <c r="A45" s="37" t="s">
        <v>56</v>
      </c>
      <c r="E45" s="42" t="s">
        <v>419</v>
      </c>
    </row>
    <row r="46" spans="1:16" ht="25" x14ac:dyDescent="0.25">
      <c r="A46" t="s">
        <v>57</v>
      </c>
      <c r="E46" s="41" t="s">
        <v>389</v>
      </c>
    </row>
    <row r="47" spans="1:16" ht="12.5" x14ac:dyDescent="0.25">
      <c r="A47" t="s">
        <v>49</v>
      </c>
      <c r="B47" s="36" t="s">
        <v>93</v>
      </c>
      <c r="C47" s="36" t="s">
        <v>420</v>
      </c>
      <c r="D47" s="37" t="s">
        <v>51</v>
      </c>
      <c r="E47" s="13" t="s">
        <v>421</v>
      </c>
      <c r="F47" s="38" t="s">
        <v>53</v>
      </c>
      <c r="G47" s="39">
        <v>127.73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ht="12.5" x14ac:dyDescent="0.25">
      <c r="A48" s="37" t="s">
        <v>55</v>
      </c>
      <c r="E48" s="41" t="s">
        <v>422</v>
      </c>
    </row>
    <row r="49" spans="1:16" ht="13" x14ac:dyDescent="0.25">
      <c r="A49" s="37" t="s">
        <v>56</v>
      </c>
      <c r="E49" s="42" t="s">
        <v>423</v>
      </c>
    </row>
    <row r="50" spans="1:16" ht="25" x14ac:dyDescent="0.25">
      <c r="A50" t="s">
        <v>57</v>
      </c>
      <c r="E50" s="41" t="s">
        <v>389</v>
      </c>
    </row>
    <row r="51" spans="1:16" ht="12.5" x14ac:dyDescent="0.25">
      <c r="A51" t="s">
        <v>49</v>
      </c>
      <c r="B51" s="36" t="s">
        <v>97</v>
      </c>
      <c r="C51" s="36" t="s">
        <v>63</v>
      </c>
      <c r="D51" s="37" t="s">
        <v>51</v>
      </c>
      <c r="E51" s="13" t="s">
        <v>64</v>
      </c>
      <c r="F51" s="38" t="s">
        <v>61</v>
      </c>
      <c r="G51" s="39">
        <v>3.36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ht="25" x14ac:dyDescent="0.25">
      <c r="A52" s="37" t="s">
        <v>55</v>
      </c>
      <c r="E52" s="41" t="s">
        <v>424</v>
      </c>
    </row>
    <row r="53" spans="1:16" ht="13" x14ac:dyDescent="0.25">
      <c r="A53" s="37" t="s">
        <v>56</v>
      </c>
      <c r="E53" s="42" t="s">
        <v>425</v>
      </c>
    </row>
    <row r="54" spans="1:16" ht="25" x14ac:dyDescent="0.25">
      <c r="A54" t="s">
        <v>57</v>
      </c>
      <c r="E54" s="41" t="s">
        <v>389</v>
      </c>
    </row>
    <row r="55" spans="1:16" ht="12.5" x14ac:dyDescent="0.25">
      <c r="A55" t="s">
        <v>49</v>
      </c>
      <c r="B55" s="36" t="s">
        <v>101</v>
      </c>
      <c r="C55" s="36" t="s">
        <v>426</v>
      </c>
      <c r="D55" s="37" t="s">
        <v>51</v>
      </c>
      <c r="E55" s="13" t="s">
        <v>427</v>
      </c>
      <c r="F55" s="38" t="s">
        <v>61</v>
      </c>
      <c r="G55" s="39">
        <v>6.28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ht="12.5" x14ac:dyDescent="0.25">
      <c r="A56" s="37" t="s">
        <v>55</v>
      </c>
      <c r="E56" s="41" t="s">
        <v>428</v>
      </c>
    </row>
    <row r="57" spans="1:16" ht="13" x14ac:dyDescent="0.25">
      <c r="A57" s="37" t="s">
        <v>56</v>
      </c>
      <c r="E57" s="42" t="s">
        <v>429</v>
      </c>
    </row>
    <row r="58" spans="1:16" ht="25" x14ac:dyDescent="0.25">
      <c r="A58" t="s">
        <v>57</v>
      </c>
      <c r="E58" s="41" t="s">
        <v>389</v>
      </c>
    </row>
    <row r="59" spans="1:16" ht="12.5" x14ac:dyDescent="0.25">
      <c r="A59" t="s">
        <v>49</v>
      </c>
      <c r="B59" s="36" t="s">
        <v>105</v>
      </c>
      <c r="C59" s="36" t="s">
        <v>430</v>
      </c>
      <c r="D59" s="37" t="s">
        <v>51</v>
      </c>
      <c r="E59" s="13" t="s">
        <v>431</v>
      </c>
      <c r="F59" s="38" t="s">
        <v>53</v>
      </c>
      <c r="G59" s="39">
        <v>49.19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ht="12.5" x14ac:dyDescent="0.25">
      <c r="A60" s="37" t="s">
        <v>55</v>
      </c>
      <c r="E60" s="41" t="s">
        <v>432</v>
      </c>
    </row>
    <row r="61" spans="1:16" ht="13" x14ac:dyDescent="0.25">
      <c r="A61" s="37" t="s">
        <v>56</v>
      </c>
      <c r="E61" s="42" t="s">
        <v>433</v>
      </c>
    </row>
    <row r="62" spans="1:16" ht="25" x14ac:dyDescent="0.25">
      <c r="A62" t="s">
        <v>57</v>
      </c>
      <c r="E62" s="41" t="s">
        <v>389</v>
      </c>
    </row>
    <row r="63" spans="1:16" ht="13" x14ac:dyDescent="0.3">
      <c r="A63" t="s">
        <v>46</v>
      </c>
      <c r="C63" s="33" t="s">
        <v>70</v>
      </c>
      <c r="E63" s="35" t="s">
        <v>304</v>
      </c>
      <c r="J63" s="34">
        <f>0</f>
        <v>0</v>
      </c>
      <c r="K63" s="34">
        <f>0</f>
        <v>0</v>
      </c>
      <c r="L63" s="34">
        <f>0+L64+L68+L72+L76+L80+L84+L88+L92+L96+L100</f>
        <v>0</v>
      </c>
      <c r="M63" s="34">
        <f>0+M64+M68+M72+M76+M80+M84+M88+M92+M96+M100</f>
        <v>0</v>
      </c>
    </row>
    <row r="64" spans="1:16" ht="12.5" x14ac:dyDescent="0.25">
      <c r="A64" t="s">
        <v>49</v>
      </c>
      <c r="B64" s="36" t="s">
        <v>109</v>
      </c>
      <c r="C64" s="36" t="s">
        <v>434</v>
      </c>
      <c r="D64" s="37" t="s">
        <v>51</v>
      </c>
      <c r="E64" s="13" t="s">
        <v>435</v>
      </c>
      <c r="F64" s="38" t="s">
        <v>77</v>
      </c>
      <c r="G64" s="39">
        <v>13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54</v>
      </c>
      <c r="O64">
        <f>(M64*21)/100</f>
        <v>0</v>
      </c>
      <c r="P64" t="s">
        <v>27</v>
      </c>
    </row>
    <row r="65" spans="1:16" ht="12.5" x14ac:dyDescent="0.25">
      <c r="A65" s="37" t="s">
        <v>55</v>
      </c>
      <c r="E65" s="41" t="s">
        <v>436</v>
      </c>
    </row>
    <row r="66" spans="1:16" ht="13" x14ac:dyDescent="0.25">
      <c r="A66" s="37" t="s">
        <v>56</v>
      </c>
      <c r="E66" s="42" t="s">
        <v>437</v>
      </c>
    </row>
    <row r="67" spans="1:16" ht="25" x14ac:dyDescent="0.25">
      <c r="A67" t="s">
        <v>57</v>
      </c>
      <c r="E67" s="41" t="s">
        <v>389</v>
      </c>
    </row>
    <row r="68" spans="1:16" ht="12.5" x14ac:dyDescent="0.25">
      <c r="A68" t="s">
        <v>49</v>
      </c>
      <c r="B68" s="36" t="s">
        <v>112</v>
      </c>
      <c r="C68" s="36" t="s">
        <v>438</v>
      </c>
      <c r="D68" s="37" t="s">
        <v>51</v>
      </c>
      <c r="E68" s="13" t="s">
        <v>439</v>
      </c>
      <c r="F68" s="38" t="s">
        <v>61</v>
      </c>
      <c r="G68" s="39">
        <v>1.6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54</v>
      </c>
      <c r="O68">
        <f>(M68*21)/100</f>
        <v>0</v>
      </c>
      <c r="P68" t="s">
        <v>27</v>
      </c>
    </row>
    <row r="69" spans="1:16" ht="12.5" x14ac:dyDescent="0.25">
      <c r="A69" s="37" t="s">
        <v>55</v>
      </c>
      <c r="E69" s="41" t="s">
        <v>440</v>
      </c>
    </row>
    <row r="70" spans="1:16" ht="13" x14ac:dyDescent="0.25">
      <c r="A70" s="37" t="s">
        <v>56</v>
      </c>
      <c r="E70" s="42" t="s">
        <v>441</v>
      </c>
    </row>
    <row r="71" spans="1:16" ht="25" x14ac:dyDescent="0.25">
      <c r="A71" t="s">
        <v>57</v>
      </c>
      <c r="E71" s="41" t="s">
        <v>389</v>
      </c>
    </row>
    <row r="72" spans="1:16" ht="12.5" x14ac:dyDescent="0.25">
      <c r="A72" t="s">
        <v>49</v>
      </c>
      <c r="B72" s="36" t="s">
        <v>117</v>
      </c>
      <c r="C72" s="36" t="s">
        <v>442</v>
      </c>
      <c r="D72" s="37" t="s">
        <v>51</v>
      </c>
      <c r="E72" s="13" t="s">
        <v>443</v>
      </c>
      <c r="F72" s="38" t="s">
        <v>61</v>
      </c>
      <c r="G72" s="39">
        <v>7.16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54</v>
      </c>
      <c r="O72">
        <f>(M72*21)/100</f>
        <v>0</v>
      </c>
      <c r="P72" t="s">
        <v>27</v>
      </c>
    </row>
    <row r="73" spans="1:16" ht="12.5" x14ac:dyDescent="0.25">
      <c r="A73" s="37" t="s">
        <v>55</v>
      </c>
      <c r="E73" s="41" t="s">
        <v>444</v>
      </c>
    </row>
    <row r="74" spans="1:16" ht="13" x14ac:dyDescent="0.25">
      <c r="A74" s="37" t="s">
        <v>56</v>
      </c>
      <c r="E74" s="42" t="s">
        <v>445</v>
      </c>
    </row>
    <row r="75" spans="1:16" ht="25" x14ac:dyDescent="0.25">
      <c r="A75" t="s">
        <v>57</v>
      </c>
      <c r="E75" s="41" t="s">
        <v>389</v>
      </c>
    </row>
    <row r="76" spans="1:16" ht="12.5" x14ac:dyDescent="0.25">
      <c r="A76" t="s">
        <v>49</v>
      </c>
      <c r="B76" s="36" t="s">
        <v>121</v>
      </c>
      <c r="C76" s="36" t="s">
        <v>446</v>
      </c>
      <c r="D76" s="37" t="s">
        <v>51</v>
      </c>
      <c r="E76" s="13" t="s">
        <v>447</v>
      </c>
      <c r="F76" s="38" t="s">
        <v>53</v>
      </c>
      <c r="G76" s="39">
        <v>137.33000000000001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54</v>
      </c>
      <c r="O76">
        <f>(M76*21)/100</f>
        <v>0</v>
      </c>
      <c r="P76" t="s">
        <v>27</v>
      </c>
    </row>
    <row r="77" spans="1:16" ht="12.5" x14ac:dyDescent="0.25">
      <c r="A77" s="37" t="s">
        <v>55</v>
      </c>
      <c r="E77" s="41" t="s">
        <v>448</v>
      </c>
    </row>
    <row r="78" spans="1:16" ht="13" x14ac:dyDescent="0.25">
      <c r="A78" s="37" t="s">
        <v>56</v>
      </c>
      <c r="E78" s="42" t="s">
        <v>449</v>
      </c>
    </row>
    <row r="79" spans="1:16" ht="25" x14ac:dyDescent="0.25">
      <c r="A79" t="s">
        <v>57</v>
      </c>
      <c r="E79" s="41" t="s">
        <v>389</v>
      </c>
    </row>
    <row r="80" spans="1:16" ht="12.5" x14ac:dyDescent="0.25">
      <c r="A80" t="s">
        <v>49</v>
      </c>
      <c r="B80" s="36" t="s">
        <v>125</v>
      </c>
      <c r="C80" s="36" t="s">
        <v>450</v>
      </c>
      <c r="D80" s="37" t="s">
        <v>51</v>
      </c>
      <c r="E80" s="13" t="s">
        <v>451</v>
      </c>
      <c r="F80" s="38" t="s">
        <v>61</v>
      </c>
      <c r="G80" s="39">
        <v>8.6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54</v>
      </c>
      <c r="O80">
        <f>(M80*21)/100</f>
        <v>0</v>
      </c>
      <c r="P80" t="s">
        <v>27</v>
      </c>
    </row>
    <row r="81" spans="1:16" ht="12.5" x14ac:dyDescent="0.25">
      <c r="A81" s="37" t="s">
        <v>55</v>
      </c>
      <c r="E81" s="41" t="s">
        <v>452</v>
      </c>
    </row>
    <row r="82" spans="1:16" ht="13" x14ac:dyDescent="0.25">
      <c r="A82" s="37" t="s">
        <v>56</v>
      </c>
      <c r="E82" s="42" t="s">
        <v>453</v>
      </c>
    </row>
    <row r="83" spans="1:16" ht="25" x14ac:dyDescent="0.25">
      <c r="A83" t="s">
        <v>57</v>
      </c>
      <c r="E83" s="41" t="s">
        <v>389</v>
      </c>
    </row>
    <row r="84" spans="1:16" ht="12.5" x14ac:dyDescent="0.25">
      <c r="A84" t="s">
        <v>49</v>
      </c>
      <c r="B84" s="36" t="s">
        <v>129</v>
      </c>
      <c r="C84" s="36" t="s">
        <v>454</v>
      </c>
      <c r="D84" s="37" t="s">
        <v>51</v>
      </c>
      <c r="E84" s="13" t="s">
        <v>455</v>
      </c>
      <c r="F84" s="38" t="s">
        <v>53</v>
      </c>
      <c r="G84" s="39">
        <v>20.57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54</v>
      </c>
      <c r="O84">
        <f>(M84*21)/100</f>
        <v>0</v>
      </c>
      <c r="P84" t="s">
        <v>27</v>
      </c>
    </row>
    <row r="85" spans="1:16" ht="12.5" x14ac:dyDescent="0.25">
      <c r="A85" s="37" t="s">
        <v>55</v>
      </c>
      <c r="E85" s="41" t="s">
        <v>456</v>
      </c>
    </row>
    <row r="86" spans="1:16" ht="13" x14ac:dyDescent="0.25">
      <c r="A86" s="37" t="s">
        <v>56</v>
      </c>
      <c r="E86" s="42" t="s">
        <v>457</v>
      </c>
    </row>
    <row r="87" spans="1:16" ht="25" x14ac:dyDescent="0.25">
      <c r="A87" t="s">
        <v>57</v>
      </c>
      <c r="E87" s="41" t="s">
        <v>389</v>
      </c>
    </row>
    <row r="88" spans="1:16" ht="12.5" x14ac:dyDescent="0.25">
      <c r="A88" t="s">
        <v>49</v>
      </c>
      <c r="B88" s="36" t="s">
        <v>133</v>
      </c>
      <c r="C88" s="36" t="s">
        <v>458</v>
      </c>
      <c r="D88" s="37" t="s">
        <v>51</v>
      </c>
      <c r="E88" s="13" t="s">
        <v>459</v>
      </c>
      <c r="F88" s="38" t="s">
        <v>53</v>
      </c>
      <c r="G88" s="39">
        <v>142.66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54</v>
      </c>
      <c r="O88">
        <f>(M88*21)/100</f>
        <v>0</v>
      </c>
      <c r="P88" t="s">
        <v>27</v>
      </c>
    </row>
    <row r="89" spans="1:16" ht="25" x14ac:dyDescent="0.25">
      <c r="A89" s="37" t="s">
        <v>55</v>
      </c>
      <c r="E89" s="41" t="s">
        <v>460</v>
      </c>
    </row>
    <row r="90" spans="1:16" ht="13" x14ac:dyDescent="0.25">
      <c r="A90" s="37" t="s">
        <v>56</v>
      </c>
      <c r="E90" s="42" t="s">
        <v>461</v>
      </c>
    </row>
    <row r="91" spans="1:16" ht="25" x14ac:dyDescent="0.25">
      <c r="A91" t="s">
        <v>57</v>
      </c>
      <c r="E91" s="41" t="s">
        <v>389</v>
      </c>
    </row>
    <row r="92" spans="1:16" ht="12.5" x14ac:dyDescent="0.25">
      <c r="A92" t="s">
        <v>49</v>
      </c>
      <c r="B92" s="36" t="s">
        <v>137</v>
      </c>
      <c r="C92" s="36" t="s">
        <v>462</v>
      </c>
      <c r="D92" s="37" t="s">
        <v>51</v>
      </c>
      <c r="E92" s="13" t="s">
        <v>463</v>
      </c>
      <c r="F92" s="38" t="s">
        <v>53</v>
      </c>
      <c r="G92" s="39">
        <v>146.93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54</v>
      </c>
      <c r="O92">
        <f>(M92*21)/100</f>
        <v>0</v>
      </c>
      <c r="P92" t="s">
        <v>27</v>
      </c>
    </row>
    <row r="93" spans="1:16" ht="25" x14ac:dyDescent="0.25">
      <c r="A93" s="37" t="s">
        <v>55</v>
      </c>
      <c r="E93" s="41" t="s">
        <v>464</v>
      </c>
    </row>
    <row r="94" spans="1:16" ht="13" x14ac:dyDescent="0.25">
      <c r="A94" s="37" t="s">
        <v>56</v>
      </c>
      <c r="E94" s="42" t="s">
        <v>465</v>
      </c>
    </row>
    <row r="95" spans="1:16" ht="25" x14ac:dyDescent="0.25">
      <c r="A95" t="s">
        <v>57</v>
      </c>
      <c r="E95" s="41" t="s">
        <v>389</v>
      </c>
    </row>
    <row r="96" spans="1:16" ht="12.5" x14ac:dyDescent="0.25">
      <c r="A96" t="s">
        <v>49</v>
      </c>
      <c r="B96" s="36" t="s">
        <v>141</v>
      </c>
      <c r="C96" s="36" t="s">
        <v>466</v>
      </c>
      <c r="D96" s="37" t="s">
        <v>51</v>
      </c>
      <c r="E96" s="13" t="s">
        <v>467</v>
      </c>
      <c r="F96" s="38" t="s">
        <v>61</v>
      </c>
      <c r="G96" s="39">
        <v>8.8000000000000007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54</v>
      </c>
      <c r="O96">
        <f>(M96*21)/100</f>
        <v>0</v>
      </c>
      <c r="P96" t="s">
        <v>27</v>
      </c>
    </row>
    <row r="97" spans="1:16" ht="12.5" x14ac:dyDescent="0.25">
      <c r="A97" s="37" t="s">
        <v>55</v>
      </c>
      <c r="E97" s="41" t="s">
        <v>468</v>
      </c>
    </row>
    <row r="98" spans="1:16" ht="13" x14ac:dyDescent="0.25">
      <c r="A98" s="37" t="s">
        <v>56</v>
      </c>
      <c r="E98" s="42" t="s">
        <v>469</v>
      </c>
    </row>
    <row r="99" spans="1:16" ht="25" x14ac:dyDescent="0.25">
      <c r="A99" t="s">
        <v>57</v>
      </c>
      <c r="E99" s="41" t="s">
        <v>389</v>
      </c>
    </row>
    <row r="100" spans="1:16" ht="12.5" x14ac:dyDescent="0.25">
      <c r="A100" t="s">
        <v>49</v>
      </c>
      <c r="B100" s="36" t="s">
        <v>145</v>
      </c>
      <c r="C100" s="36" t="s">
        <v>470</v>
      </c>
      <c r="D100" s="37" t="s">
        <v>51</v>
      </c>
      <c r="E100" s="13" t="s">
        <v>471</v>
      </c>
      <c r="F100" s="38" t="s">
        <v>77</v>
      </c>
      <c r="G100" s="39">
        <v>31.35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54</v>
      </c>
      <c r="O100">
        <f>(M100*21)/100</f>
        <v>0</v>
      </c>
      <c r="P100" t="s">
        <v>27</v>
      </c>
    </row>
    <row r="101" spans="1:16" ht="12.5" x14ac:dyDescent="0.25">
      <c r="A101" s="37" t="s">
        <v>55</v>
      </c>
      <c r="E101" s="41" t="s">
        <v>472</v>
      </c>
    </row>
    <row r="102" spans="1:16" ht="13" x14ac:dyDescent="0.25">
      <c r="A102" s="37" t="s">
        <v>56</v>
      </c>
      <c r="E102" s="42" t="s">
        <v>473</v>
      </c>
    </row>
    <row r="103" spans="1:16" ht="25" x14ac:dyDescent="0.25">
      <c r="A103" t="s">
        <v>57</v>
      </c>
      <c r="E103" s="41" t="s">
        <v>389</v>
      </c>
    </row>
    <row r="104" spans="1:16" ht="13" x14ac:dyDescent="0.3">
      <c r="A104" t="s">
        <v>46</v>
      </c>
      <c r="C104" s="33" t="s">
        <v>89</v>
      </c>
      <c r="E104" s="35" t="s">
        <v>354</v>
      </c>
      <c r="J104" s="34">
        <f>0</f>
        <v>0</v>
      </c>
      <c r="K104" s="34">
        <f>0</f>
        <v>0</v>
      </c>
      <c r="L104" s="34">
        <f>0+L105+L109+L113+L117+L121+L125</f>
        <v>0</v>
      </c>
      <c r="M104" s="34">
        <f>0+M105+M109+M113+M117+M121+M125</f>
        <v>0</v>
      </c>
    </row>
    <row r="105" spans="1:16" ht="25" x14ac:dyDescent="0.25">
      <c r="A105" t="s">
        <v>49</v>
      </c>
      <c r="B105" s="36" t="s">
        <v>149</v>
      </c>
      <c r="C105" s="36" t="s">
        <v>474</v>
      </c>
      <c r="D105" s="37" t="s">
        <v>51</v>
      </c>
      <c r="E105" s="13" t="s">
        <v>475</v>
      </c>
      <c r="F105" s="38" t="s">
        <v>61</v>
      </c>
      <c r="G105" s="39">
        <v>14.77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54</v>
      </c>
      <c r="O105">
        <f>(M105*21)/100</f>
        <v>0</v>
      </c>
      <c r="P105" t="s">
        <v>27</v>
      </c>
    </row>
    <row r="106" spans="1:16" ht="12.5" x14ac:dyDescent="0.25">
      <c r="A106" s="37" t="s">
        <v>55</v>
      </c>
      <c r="E106" s="41" t="s">
        <v>476</v>
      </c>
    </row>
    <row r="107" spans="1:16" ht="13" x14ac:dyDescent="0.25">
      <c r="A107" s="37" t="s">
        <v>56</v>
      </c>
      <c r="E107" s="42" t="s">
        <v>477</v>
      </c>
    </row>
    <row r="108" spans="1:16" ht="25" x14ac:dyDescent="0.25">
      <c r="A108" t="s">
        <v>57</v>
      </c>
      <c r="E108" s="41" t="s">
        <v>389</v>
      </c>
    </row>
    <row r="109" spans="1:16" ht="12.5" x14ac:dyDescent="0.25">
      <c r="A109" t="s">
        <v>49</v>
      </c>
      <c r="B109" s="36" t="s">
        <v>153</v>
      </c>
      <c r="C109" s="36" t="s">
        <v>478</v>
      </c>
      <c r="D109" s="37" t="s">
        <v>51</v>
      </c>
      <c r="E109" s="13" t="s">
        <v>479</v>
      </c>
      <c r="F109" s="38" t="s">
        <v>53</v>
      </c>
      <c r="G109" s="39">
        <v>7.5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54</v>
      </c>
      <c r="O109">
        <f>(M109*21)/100</f>
        <v>0</v>
      </c>
      <c r="P109" t="s">
        <v>27</v>
      </c>
    </row>
    <row r="110" spans="1:16" ht="12.5" x14ac:dyDescent="0.25">
      <c r="A110" s="37" t="s">
        <v>55</v>
      </c>
      <c r="E110" s="41" t="s">
        <v>480</v>
      </c>
    </row>
    <row r="111" spans="1:16" ht="13" x14ac:dyDescent="0.25">
      <c r="A111" s="37" t="s">
        <v>56</v>
      </c>
      <c r="E111" s="42" t="s">
        <v>481</v>
      </c>
    </row>
    <row r="112" spans="1:16" ht="25" x14ac:dyDescent="0.25">
      <c r="A112" t="s">
        <v>57</v>
      </c>
      <c r="E112" s="41" t="s">
        <v>389</v>
      </c>
    </row>
    <row r="113" spans="1:16" ht="12.5" x14ac:dyDescent="0.25">
      <c r="A113" t="s">
        <v>49</v>
      </c>
      <c r="B113" s="36" t="s">
        <v>157</v>
      </c>
      <c r="C113" s="36" t="s">
        <v>482</v>
      </c>
      <c r="D113" s="37" t="s">
        <v>51</v>
      </c>
      <c r="E113" s="13" t="s">
        <v>483</v>
      </c>
      <c r="F113" s="38" t="s">
        <v>53</v>
      </c>
      <c r="G113" s="39">
        <v>26.27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54</v>
      </c>
      <c r="O113">
        <f>(M113*21)/100</f>
        <v>0</v>
      </c>
      <c r="P113" t="s">
        <v>27</v>
      </c>
    </row>
    <row r="114" spans="1:16" ht="12.5" x14ac:dyDescent="0.25">
      <c r="A114" s="37" t="s">
        <v>55</v>
      </c>
      <c r="E114" s="41" t="s">
        <v>484</v>
      </c>
    </row>
    <row r="115" spans="1:16" ht="13" x14ac:dyDescent="0.25">
      <c r="A115" s="37" t="s">
        <v>56</v>
      </c>
      <c r="E115" s="42" t="s">
        <v>485</v>
      </c>
    </row>
    <row r="116" spans="1:16" ht="25" x14ac:dyDescent="0.25">
      <c r="A116" t="s">
        <v>57</v>
      </c>
      <c r="E116" s="41" t="s">
        <v>389</v>
      </c>
    </row>
    <row r="117" spans="1:16" ht="12.5" x14ac:dyDescent="0.25">
      <c r="A117" t="s">
        <v>49</v>
      </c>
      <c r="B117" s="36" t="s">
        <v>161</v>
      </c>
      <c r="C117" s="36" t="s">
        <v>486</v>
      </c>
      <c r="D117" s="37" t="s">
        <v>51</v>
      </c>
      <c r="E117" s="13" t="s">
        <v>487</v>
      </c>
      <c r="F117" s="38" t="s">
        <v>61</v>
      </c>
      <c r="G117" s="39">
        <v>19.23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54</v>
      </c>
      <c r="O117">
        <f>(M117*21)/100</f>
        <v>0</v>
      </c>
      <c r="P117" t="s">
        <v>27</v>
      </c>
    </row>
    <row r="118" spans="1:16" ht="12.5" x14ac:dyDescent="0.25">
      <c r="A118" s="37" t="s">
        <v>55</v>
      </c>
      <c r="E118" s="41" t="s">
        <v>488</v>
      </c>
    </row>
    <row r="119" spans="1:16" ht="13" x14ac:dyDescent="0.25">
      <c r="A119" s="37" t="s">
        <v>56</v>
      </c>
      <c r="E119" s="42" t="s">
        <v>489</v>
      </c>
    </row>
    <row r="120" spans="1:16" ht="25" x14ac:dyDescent="0.25">
      <c r="A120" t="s">
        <v>57</v>
      </c>
      <c r="E120" s="41" t="s">
        <v>389</v>
      </c>
    </row>
    <row r="121" spans="1:16" ht="12.5" x14ac:dyDescent="0.25">
      <c r="A121" t="s">
        <v>49</v>
      </c>
      <c r="B121" s="36" t="s">
        <v>165</v>
      </c>
      <c r="C121" s="36" t="s">
        <v>490</v>
      </c>
      <c r="D121" s="37" t="s">
        <v>51</v>
      </c>
      <c r="E121" s="13" t="s">
        <v>491</v>
      </c>
      <c r="F121" s="38" t="s">
        <v>77</v>
      </c>
      <c r="G121" s="39">
        <v>4.55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54</v>
      </c>
      <c r="O121">
        <f>(M121*21)/100</f>
        <v>0</v>
      </c>
      <c r="P121" t="s">
        <v>27</v>
      </c>
    </row>
    <row r="122" spans="1:16" ht="12.5" x14ac:dyDescent="0.25">
      <c r="A122" s="37" t="s">
        <v>55</v>
      </c>
      <c r="E122" s="41" t="s">
        <v>492</v>
      </c>
    </row>
    <row r="123" spans="1:16" ht="13" x14ac:dyDescent="0.25">
      <c r="A123" s="37" t="s">
        <v>56</v>
      </c>
      <c r="E123" s="42" t="s">
        <v>493</v>
      </c>
    </row>
    <row r="124" spans="1:16" ht="25" x14ac:dyDescent="0.25">
      <c r="A124" t="s">
        <v>57</v>
      </c>
      <c r="E124" s="41" t="s">
        <v>389</v>
      </c>
    </row>
    <row r="125" spans="1:16" ht="12.5" x14ac:dyDescent="0.25">
      <c r="A125" t="s">
        <v>49</v>
      </c>
      <c r="B125" s="36" t="s">
        <v>169</v>
      </c>
      <c r="C125" s="36" t="s">
        <v>494</v>
      </c>
      <c r="D125" s="37" t="s">
        <v>51</v>
      </c>
      <c r="E125" s="13" t="s">
        <v>495</v>
      </c>
      <c r="F125" s="38" t="s">
        <v>53</v>
      </c>
      <c r="G125" s="39">
        <v>22.14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54</v>
      </c>
      <c r="O125">
        <f>(M125*21)/100</f>
        <v>0</v>
      </c>
      <c r="P125" t="s">
        <v>27</v>
      </c>
    </row>
    <row r="126" spans="1:16" ht="12.5" x14ac:dyDescent="0.25">
      <c r="A126" s="37" t="s">
        <v>55</v>
      </c>
      <c r="E126" s="41" t="s">
        <v>496</v>
      </c>
    </row>
    <row r="127" spans="1:16" ht="13" x14ac:dyDescent="0.25">
      <c r="A127" s="37" t="s">
        <v>56</v>
      </c>
      <c r="E127" s="42" t="s">
        <v>497</v>
      </c>
    </row>
    <row r="128" spans="1:16" ht="25" x14ac:dyDescent="0.25">
      <c r="A128" t="s">
        <v>57</v>
      </c>
      <c r="E128" s="41" t="s">
        <v>389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7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498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498</v>
      </c>
      <c r="D4" s="9"/>
      <c r="E4" s="3" t="s">
        <v>499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COUNTIFS(L8:L71,"=0",A8:A71,"P")+COUNTIFS(L8:L71,"",A8:A71,"P")+SUM(Q8:Q71)</f>
        <v>15</v>
      </c>
    </row>
    <row r="8" spans="1:20" ht="13" x14ac:dyDescent="0.3">
      <c r="A8" t="s">
        <v>44</v>
      </c>
      <c r="C8" s="30" t="s">
        <v>502</v>
      </c>
      <c r="E8" s="32" t="s">
        <v>501</v>
      </c>
      <c r="J8" s="31">
        <f>0+J9+J18+J31+J44+J61+J66</f>
        <v>0</v>
      </c>
      <c r="K8" s="31">
        <f>0+K9+K18+K31+K44+K61+K66</f>
        <v>0</v>
      </c>
      <c r="L8" s="31">
        <f>0+L9+L18+L31+L44+L61+L66</f>
        <v>0</v>
      </c>
      <c r="M8" s="31">
        <f>0+M9+M18+M31+M44+M61+M66</f>
        <v>0</v>
      </c>
    </row>
    <row r="9" spans="1:20" ht="13" x14ac:dyDescent="0.3">
      <c r="A9" t="s">
        <v>46</v>
      </c>
      <c r="C9" s="33" t="s">
        <v>259</v>
      </c>
      <c r="E9" s="35" t="s">
        <v>260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385</v>
      </c>
      <c r="D10" s="37" t="s">
        <v>51</v>
      </c>
      <c r="E10" s="13" t="s">
        <v>503</v>
      </c>
      <c r="F10" s="38" t="s">
        <v>263</v>
      </c>
      <c r="G10" s="39">
        <v>66.215000000000003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504</v>
      </c>
    </row>
    <row r="13" spans="1:20" ht="137.5" x14ac:dyDescent="0.25">
      <c r="A13" t="s">
        <v>57</v>
      </c>
      <c r="E13" s="41" t="s">
        <v>505</v>
      </c>
    </row>
    <row r="14" spans="1:20" ht="25" x14ac:dyDescent="0.25">
      <c r="A14" t="s">
        <v>49</v>
      </c>
      <c r="B14" s="36" t="s">
        <v>27</v>
      </c>
      <c r="C14" s="36" t="s">
        <v>506</v>
      </c>
      <c r="D14" s="37" t="s">
        <v>51</v>
      </c>
      <c r="E14" s="13" t="s">
        <v>507</v>
      </c>
      <c r="F14" s="38" t="s">
        <v>263</v>
      </c>
      <c r="G14" s="39">
        <v>8.25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51</v>
      </c>
    </row>
    <row r="16" spans="1:20" ht="13" x14ac:dyDescent="0.25">
      <c r="A16" s="37" t="s">
        <v>56</v>
      </c>
      <c r="E16" s="42" t="s">
        <v>508</v>
      </c>
    </row>
    <row r="17" spans="1:16" ht="137.5" x14ac:dyDescent="0.25">
      <c r="A17" t="s">
        <v>57</v>
      </c>
      <c r="E17" s="41" t="s">
        <v>505</v>
      </c>
    </row>
    <row r="18" spans="1:16" ht="13" x14ac:dyDescent="0.3">
      <c r="A18" t="s">
        <v>46</v>
      </c>
      <c r="C18" s="33" t="s">
        <v>47</v>
      </c>
      <c r="E18" s="35" t="s">
        <v>48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ht="12.5" x14ac:dyDescent="0.25">
      <c r="A19" t="s">
        <v>49</v>
      </c>
      <c r="B19" s="36" t="s">
        <v>26</v>
      </c>
      <c r="C19" s="36" t="s">
        <v>509</v>
      </c>
      <c r="D19" s="37" t="s">
        <v>51</v>
      </c>
      <c r="E19" s="13" t="s">
        <v>510</v>
      </c>
      <c r="F19" s="38" t="s">
        <v>61</v>
      </c>
      <c r="G19" s="39">
        <v>34.85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ht="12.5" x14ac:dyDescent="0.25">
      <c r="A20" s="37" t="s">
        <v>55</v>
      </c>
      <c r="E20" s="41" t="s">
        <v>51</v>
      </c>
    </row>
    <row r="21" spans="1:16" ht="13" x14ac:dyDescent="0.25">
      <c r="A21" s="37" t="s">
        <v>56</v>
      </c>
      <c r="E21" s="42" t="s">
        <v>511</v>
      </c>
    </row>
    <row r="22" spans="1:16" ht="337.5" x14ac:dyDescent="0.25">
      <c r="A22" t="s">
        <v>57</v>
      </c>
      <c r="E22" s="41" t="s">
        <v>512</v>
      </c>
    </row>
    <row r="23" spans="1:16" ht="12.5" x14ac:dyDescent="0.25">
      <c r="A23" t="s">
        <v>49</v>
      </c>
      <c r="B23" s="36" t="s">
        <v>66</v>
      </c>
      <c r="C23" s="36" t="s">
        <v>513</v>
      </c>
      <c r="D23" s="37" t="s">
        <v>51</v>
      </c>
      <c r="E23" s="13" t="s">
        <v>514</v>
      </c>
      <c r="F23" s="38" t="s">
        <v>61</v>
      </c>
      <c r="G23" s="39">
        <v>34.85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ht="12.5" x14ac:dyDescent="0.25">
      <c r="A24" s="37" t="s">
        <v>55</v>
      </c>
      <c r="E24" s="41" t="s">
        <v>51</v>
      </c>
    </row>
    <row r="25" spans="1:16" ht="13" x14ac:dyDescent="0.25">
      <c r="A25" s="37" t="s">
        <v>56</v>
      </c>
      <c r="E25" s="42" t="s">
        <v>515</v>
      </c>
    </row>
    <row r="26" spans="1:16" ht="187.5" x14ac:dyDescent="0.25">
      <c r="A26" t="s">
        <v>57</v>
      </c>
      <c r="E26" s="41" t="s">
        <v>516</v>
      </c>
    </row>
    <row r="27" spans="1:16" ht="12.5" x14ac:dyDescent="0.25">
      <c r="A27" t="s">
        <v>49</v>
      </c>
      <c r="B27" s="36" t="s">
        <v>70</v>
      </c>
      <c r="C27" s="36" t="s">
        <v>517</v>
      </c>
      <c r="D27" s="37" t="s">
        <v>51</v>
      </c>
      <c r="E27" s="13" t="s">
        <v>518</v>
      </c>
      <c r="F27" s="38" t="s">
        <v>61</v>
      </c>
      <c r="G27" s="39">
        <v>41.9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ht="12.5" x14ac:dyDescent="0.25">
      <c r="A28" s="37" t="s">
        <v>55</v>
      </c>
      <c r="E28" s="41" t="s">
        <v>51</v>
      </c>
    </row>
    <row r="29" spans="1:16" ht="13" x14ac:dyDescent="0.25">
      <c r="A29" s="37" t="s">
        <v>56</v>
      </c>
      <c r="E29" s="42" t="s">
        <v>519</v>
      </c>
    </row>
    <row r="30" spans="1:16" ht="300" x14ac:dyDescent="0.25">
      <c r="A30" t="s">
        <v>57</v>
      </c>
      <c r="E30" s="41" t="s">
        <v>520</v>
      </c>
    </row>
    <row r="31" spans="1:16" ht="13" x14ac:dyDescent="0.3">
      <c r="A31" t="s">
        <v>46</v>
      </c>
      <c r="C31" s="33" t="s">
        <v>27</v>
      </c>
      <c r="E31" s="35" t="s">
        <v>283</v>
      </c>
      <c r="J31" s="34">
        <f>0</f>
        <v>0</v>
      </c>
      <c r="K31" s="34">
        <f>0</f>
        <v>0</v>
      </c>
      <c r="L31" s="34">
        <f>0+L32+L36+L40</f>
        <v>0</v>
      </c>
      <c r="M31" s="34">
        <f>0+M32+M36+M40</f>
        <v>0</v>
      </c>
    </row>
    <row r="32" spans="1:16" ht="12.5" x14ac:dyDescent="0.25">
      <c r="A32" t="s">
        <v>49</v>
      </c>
      <c r="B32" s="36" t="s">
        <v>74</v>
      </c>
      <c r="C32" s="36" t="s">
        <v>521</v>
      </c>
      <c r="D32" s="37" t="s">
        <v>51</v>
      </c>
      <c r="E32" s="13" t="s">
        <v>522</v>
      </c>
      <c r="F32" s="38" t="s">
        <v>61</v>
      </c>
      <c r="G32" s="39">
        <v>3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54</v>
      </c>
      <c r="O32">
        <f>(M32*21)/100</f>
        <v>0</v>
      </c>
      <c r="P32" t="s">
        <v>27</v>
      </c>
    </row>
    <row r="33" spans="1:16" ht="12.5" x14ac:dyDescent="0.25">
      <c r="A33" s="37" t="s">
        <v>55</v>
      </c>
      <c r="E33" s="41" t="s">
        <v>51</v>
      </c>
    </row>
    <row r="34" spans="1:16" ht="13" x14ac:dyDescent="0.25">
      <c r="A34" s="37" t="s">
        <v>56</v>
      </c>
      <c r="E34" s="42" t="s">
        <v>523</v>
      </c>
    </row>
    <row r="35" spans="1:16" ht="375" x14ac:dyDescent="0.25">
      <c r="A35" t="s">
        <v>57</v>
      </c>
      <c r="E35" s="41" t="s">
        <v>524</v>
      </c>
    </row>
    <row r="36" spans="1:16" ht="12.5" x14ac:dyDescent="0.25">
      <c r="A36" t="s">
        <v>49</v>
      </c>
      <c r="B36" s="36" t="s">
        <v>79</v>
      </c>
      <c r="C36" s="36" t="s">
        <v>525</v>
      </c>
      <c r="D36" s="37" t="s">
        <v>51</v>
      </c>
      <c r="E36" s="13" t="s">
        <v>526</v>
      </c>
      <c r="F36" s="38" t="s">
        <v>263</v>
      </c>
      <c r="G36" s="39">
        <v>0.1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54</v>
      </c>
      <c r="O36">
        <f>(M36*21)/100</f>
        <v>0</v>
      </c>
      <c r="P36" t="s">
        <v>27</v>
      </c>
    </row>
    <row r="37" spans="1:16" ht="12.5" x14ac:dyDescent="0.25">
      <c r="A37" s="37" t="s">
        <v>55</v>
      </c>
      <c r="E37" s="41" t="s">
        <v>51</v>
      </c>
    </row>
    <row r="38" spans="1:16" ht="13" x14ac:dyDescent="0.25">
      <c r="A38" s="37" t="s">
        <v>56</v>
      </c>
      <c r="E38" s="42" t="s">
        <v>51</v>
      </c>
    </row>
    <row r="39" spans="1:16" ht="262.5" x14ac:dyDescent="0.25">
      <c r="A39" t="s">
        <v>57</v>
      </c>
      <c r="E39" s="41" t="s">
        <v>527</v>
      </c>
    </row>
    <row r="40" spans="1:16" ht="12.5" x14ac:dyDescent="0.25">
      <c r="A40" t="s">
        <v>49</v>
      </c>
      <c r="B40" s="36" t="s">
        <v>85</v>
      </c>
      <c r="C40" s="36" t="s">
        <v>528</v>
      </c>
      <c r="D40" s="37" t="s">
        <v>51</v>
      </c>
      <c r="E40" s="13" t="s">
        <v>529</v>
      </c>
      <c r="F40" s="38" t="s">
        <v>263</v>
      </c>
      <c r="G40" s="39">
        <v>0.3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54</v>
      </c>
      <c r="O40">
        <f>(M40*21)/100</f>
        <v>0</v>
      </c>
      <c r="P40" t="s">
        <v>27</v>
      </c>
    </row>
    <row r="41" spans="1:16" ht="12.5" x14ac:dyDescent="0.25">
      <c r="A41" s="37" t="s">
        <v>55</v>
      </c>
      <c r="E41" s="41" t="s">
        <v>51</v>
      </c>
    </row>
    <row r="42" spans="1:16" ht="13" x14ac:dyDescent="0.25">
      <c r="A42" s="37" t="s">
        <v>56</v>
      </c>
      <c r="E42" s="42" t="s">
        <v>51</v>
      </c>
    </row>
    <row r="43" spans="1:16" ht="262.5" x14ac:dyDescent="0.25">
      <c r="A43" t="s">
        <v>57</v>
      </c>
      <c r="E43" s="41" t="s">
        <v>527</v>
      </c>
    </row>
    <row r="44" spans="1:16" ht="13" x14ac:dyDescent="0.3">
      <c r="A44" t="s">
        <v>46</v>
      </c>
      <c r="C44" s="33" t="s">
        <v>66</v>
      </c>
      <c r="E44" s="35" t="s">
        <v>294</v>
      </c>
      <c r="J44" s="34">
        <f>0</f>
        <v>0</v>
      </c>
      <c r="K44" s="34">
        <f>0</f>
        <v>0</v>
      </c>
      <c r="L44" s="34">
        <f>0+L45+L49+L53+L57</f>
        <v>0</v>
      </c>
      <c r="M44" s="34">
        <f>0+M45+M49+M53+M57</f>
        <v>0</v>
      </c>
    </row>
    <row r="45" spans="1:16" ht="12.5" x14ac:dyDescent="0.25">
      <c r="A45" t="s">
        <v>49</v>
      </c>
      <c r="B45" s="36" t="s">
        <v>89</v>
      </c>
      <c r="C45" s="36" t="s">
        <v>299</v>
      </c>
      <c r="D45" s="37" t="s">
        <v>51</v>
      </c>
      <c r="E45" s="13" t="s">
        <v>300</v>
      </c>
      <c r="F45" s="38" t="s">
        <v>61</v>
      </c>
      <c r="G45" s="39">
        <v>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54</v>
      </c>
      <c r="O45">
        <f>(M45*21)/100</f>
        <v>0</v>
      </c>
      <c r="P45" t="s">
        <v>27</v>
      </c>
    </row>
    <row r="46" spans="1:16" ht="12.5" x14ac:dyDescent="0.25">
      <c r="A46" s="37" t="s">
        <v>55</v>
      </c>
      <c r="E46" s="41" t="s">
        <v>51</v>
      </c>
    </row>
    <row r="47" spans="1:16" ht="13" x14ac:dyDescent="0.25">
      <c r="A47" s="37" t="s">
        <v>56</v>
      </c>
      <c r="E47" s="42" t="s">
        <v>530</v>
      </c>
    </row>
    <row r="48" spans="1:16" ht="375" x14ac:dyDescent="0.25">
      <c r="A48" t="s">
        <v>57</v>
      </c>
      <c r="E48" s="41" t="s">
        <v>531</v>
      </c>
    </row>
    <row r="49" spans="1:16" ht="12.5" x14ac:dyDescent="0.25">
      <c r="A49" t="s">
        <v>49</v>
      </c>
      <c r="B49" s="36" t="s">
        <v>93</v>
      </c>
      <c r="C49" s="36" t="s">
        <v>532</v>
      </c>
      <c r="D49" s="37" t="s">
        <v>51</v>
      </c>
      <c r="E49" s="13" t="s">
        <v>533</v>
      </c>
      <c r="F49" s="38" t="s">
        <v>61</v>
      </c>
      <c r="G49" s="39">
        <v>0.89500000000000002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54</v>
      </c>
      <c r="O49">
        <f>(M49*21)/100</f>
        <v>0</v>
      </c>
      <c r="P49" t="s">
        <v>27</v>
      </c>
    </row>
    <row r="50" spans="1:16" ht="12.5" x14ac:dyDescent="0.25">
      <c r="A50" s="37" t="s">
        <v>55</v>
      </c>
      <c r="E50" s="41" t="s">
        <v>534</v>
      </c>
    </row>
    <row r="51" spans="1:16" ht="13" x14ac:dyDescent="0.25">
      <c r="A51" s="37" t="s">
        <v>56</v>
      </c>
      <c r="E51" s="42" t="s">
        <v>535</v>
      </c>
    </row>
    <row r="52" spans="1:16" ht="375" x14ac:dyDescent="0.25">
      <c r="A52" t="s">
        <v>57</v>
      </c>
      <c r="E52" s="41" t="s">
        <v>531</v>
      </c>
    </row>
    <row r="53" spans="1:16" ht="12.5" x14ac:dyDescent="0.25">
      <c r="A53" t="s">
        <v>49</v>
      </c>
      <c r="B53" s="36" t="s">
        <v>97</v>
      </c>
      <c r="C53" s="36" t="s">
        <v>536</v>
      </c>
      <c r="D53" s="37" t="s">
        <v>51</v>
      </c>
      <c r="E53" s="13" t="s">
        <v>537</v>
      </c>
      <c r="F53" s="38" t="s">
        <v>61</v>
      </c>
      <c r="G53" s="39">
        <v>1.343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54</v>
      </c>
      <c r="O53">
        <f>(M53*21)/100</f>
        <v>0</v>
      </c>
      <c r="P53" t="s">
        <v>27</v>
      </c>
    </row>
    <row r="54" spans="1:16" ht="12.5" x14ac:dyDescent="0.25">
      <c r="A54" s="37" t="s">
        <v>55</v>
      </c>
      <c r="E54" s="41" t="s">
        <v>51</v>
      </c>
    </row>
    <row r="55" spans="1:16" ht="13" x14ac:dyDescent="0.25">
      <c r="A55" s="37" t="s">
        <v>56</v>
      </c>
      <c r="E55" s="42" t="s">
        <v>538</v>
      </c>
    </row>
    <row r="56" spans="1:16" ht="100" x14ac:dyDescent="0.25">
      <c r="A56" t="s">
        <v>57</v>
      </c>
      <c r="E56" s="41" t="s">
        <v>539</v>
      </c>
    </row>
    <row r="57" spans="1:16" ht="12.5" x14ac:dyDescent="0.25">
      <c r="A57" t="s">
        <v>49</v>
      </c>
      <c r="B57" s="36" t="s">
        <v>101</v>
      </c>
      <c r="C57" s="36" t="s">
        <v>540</v>
      </c>
      <c r="D57" s="37" t="s">
        <v>51</v>
      </c>
      <c r="E57" s="13" t="s">
        <v>541</v>
      </c>
      <c r="F57" s="38" t="s">
        <v>61</v>
      </c>
      <c r="G57" s="39">
        <v>0.68400000000000005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54</v>
      </c>
      <c r="O57">
        <f>(M57*21)/100</f>
        <v>0</v>
      </c>
      <c r="P57" t="s">
        <v>27</v>
      </c>
    </row>
    <row r="58" spans="1:16" ht="12.5" x14ac:dyDescent="0.25">
      <c r="A58" s="37" t="s">
        <v>55</v>
      </c>
      <c r="E58" s="41" t="s">
        <v>51</v>
      </c>
    </row>
    <row r="59" spans="1:16" ht="13" x14ac:dyDescent="0.25">
      <c r="A59" s="37" t="s">
        <v>56</v>
      </c>
      <c r="E59" s="42" t="s">
        <v>542</v>
      </c>
    </row>
    <row r="60" spans="1:16" ht="362.5" x14ac:dyDescent="0.25">
      <c r="A60" t="s">
        <v>57</v>
      </c>
      <c r="E60" s="41" t="s">
        <v>543</v>
      </c>
    </row>
    <row r="61" spans="1:16" ht="13" x14ac:dyDescent="0.3">
      <c r="A61" t="s">
        <v>46</v>
      </c>
      <c r="C61" s="33" t="s">
        <v>79</v>
      </c>
      <c r="E61" s="35" t="s">
        <v>544</v>
      </c>
      <c r="J61" s="34">
        <f>0</f>
        <v>0</v>
      </c>
      <c r="K61" s="34">
        <f>0</f>
        <v>0</v>
      </c>
      <c r="L61" s="34">
        <f>0+L62</f>
        <v>0</v>
      </c>
      <c r="M61" s="34">
        <f>0+M62</f>
        <v>0</v>
      </c>
    </row>
    <row r="62" spans="1:16" ht="25" x14ac:dyDescent="0.25">
      <c r="A62" t="s">
        <v>49</v>
      </c>
      <c r="B62" s="36" t="s">
        <v>105</v>
      </c>
      <c r="C62" s="36" t="s">
        <v>545</v>
      </c>
      <c r="D62" s="37" t="s">
        <v>51</v>
      </c>
      <c r="E62" s="13" t="s">
        <v>546</v>
      </c>
      <c r="F62" s="38" t="s">
        <v>53</v>
      </c>
      <c r="G62" s="39">
        <v>21.4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ht="12.5" x14ac:dyDescent="0.25">
      <c r="A63" s="37" t="s">
        <v>55</v>
      </c>
      <c r="E63" s="41" t="s">
        <v>51</v>
      </c>
    </row>
    <row r="64" spans="1:16" ht="13" x14ac:dyDescent="0.25">
      <c r="A64" s="37" t="s">
        <v>56</v>
      </c>
      <c r="E64" s="42" t="s">
        <v>547</v>
      </c>
    </row>
    <row r="65" spans="1:16" ht="200" x14ac:dyDescent="0.25">
      <c r="A65" t="s">
        <v>57</v>
      </c>
      <c r="E65" s="41" t="s">
        <v>548</v>
      </c>
    </row>
    <row r="66" spans="1:16" ht="13" x14ac:dyDescent="0.3">
      <c r="A66" t="s">
        <v>46</v>
      </c>
      <c r="C66" s="33" t="s">
        <v>89</v>
      </c>
      <c r="E66" s="35" t="s">
        <v>354</v>
      </c>
      <c r="J66" s="34">
        <f>0</f>
        <v>0</v>
      </c>
      <c r="K66" s="34">
        <f>0</f>
        <v>0</v>
      </c>
      <c r="L66" s="34">
        <f>0+L67+L71</f>
        <v>0</v>
      </c>
      <c r="M66" s="34">
        <f>0+M67+M71</f>
        <v>0</v>
      </c>
    </row>
    <row r="67" spans="1:16" ht="12.5" x14ac:dyDescent="0.25">
      <c r="A67" t="s">
        <v>49</v>
      </c>
      <c r="B67" s="36" t="s">
        <v>109</v>
      </c>
      <c r="C67" s="36" t="s">
        <v>549</v>
      </c>
      <c r="D67" s="37" t="s">
        <v>51</v>
      </c>
      <c r="E67" s="13" t="s">
        <v>550</v>
      </c>
      <c r="F67" s="38" t="s">
        <v>77</v>
      </c>
      <c r="G67" s="39">
        <v>10.7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ht="12.5" x14ac:dyDescent="0.25">
      <c r="A68" s="37" t="s">
        <v>55</v>
      </c>
      <c r="E68" s="41" t="s">
        <v>51</v>
      </c>
    </row>
    <row r="69" spans="1:16" ht="13" x14ac:dyDescent="0.25">
      <c r="A69" s="37" t="s">
        <v>56</v>
      </c>
      <c r="E69" s="42" t="s">
        <v>551</v>
      </c>
    </row>
    <row r="70" spans="1:16" ht="62.5" x14ac:dyDescent="0.25">
      <c r="A70" t="s">
        <v>57</v>
      </c>
      <c r="E70" s="41" t="s">
        <v>552</v>
      </c>
    </row>
    <row r="71" spans="1:16" ht="12.5" x14ac:dyDescent="0.25">
      <c r="A71" t="s">
        <v>49</v>
      </c>
      <c r="B71" s="36" t="s">
        <v>112</v>
      </c>
      <c r="C71" s="36" t="s">
        <v>553</v>
      </c>
      <c r="D71" s="37" t="s">
        <v>51</v>
      </c>
      <c r="E71" s="13" t="s">
        <v>554</v>
      </c>
      <c r="F71" s="38" t="s">
        <v>61</v>
      </c>
      <c r="G71" s="39">
        <v>3.3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ht="12.5" x14ac:dyDescent="0.25">
      <c r="A72" s="37" t="s">
        <v>55</v>
      </c>
      <c r="E72" s="41" t="s">
        <v>51</v>
      </c>
    </row>
    <row r="73" spans="1:16" ht="13" x14ac:dyDescent="0.25">
      <c r="A73" s="37" t="s">
        <v>56</v>
      </c>
      <c r="E73" s="42" t="s">
        <v>555</v>
      </c>
    </row>
    <row r="74" spans="1:16" ht="100" x14ac:dyDescent="0.25">
      <c r="A74" t="s">
        <v>57</v>
      </c>
      <c r="E74" s="41" t="s">
        <v>556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7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498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498</v>
      </c>
      <c r="D4" s="9"/>
      <c r="E4" s="3" t="s">
        <v>499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COUNTIFS(L8:L71,"=0",A8:A71,"P")+COUNTIFS(L8:L71,"",A8:A71,"P")+SUM(Q8:Q71)</f>
        <v>15</v>
      </c>
    </row>
    <row r="8" spans="1:20" ht="13" x14ac:dyDescent="0.3">
      <c r="A8" t="s">
        <v>44</v>
      </c>
      <c r="C8" s="30" t="s">
        <v>558</v>
      </c>
      <c r="E8" s="32" t="s">
        <v>501</v>
      </c>
      <c r="J8" s="31">
        <f>0+J9+J18+J31+J44+J61+J66</f>
        <v>0</v>
      </c>
      <c r="K8" s="31">
        <f>0+K9+K18+K31+K44+K61+K66</f>
        <v>0</v>
      </c>
      <c r="L8" s="31">
        <f>0+L9+L18+L31+L44+L61+L66</f>
        <v>0</v>
      </c>
      <c r="M8" s="31">
        <f>0+M9+M18+M31+M44+M61+M66</f>
        <v>0</v>
      </c>
    </row>
    <row r="9" spans="1:20" ht="13" x14ac:dyDescent="0.3">
      <c r="A9" t="s">
        <v>46</v>
      </c>
      <c r="C9" s="33" t="s">
        <v>259</v>
      </c>
      <c r="E9" s="35" t="s">
        <v>260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385</v>
      </c>
      <c r="D10" s="37" t="s">
        <v>51</v>
      </c>
      <c r="E10" s="13" t="s">
        <v>503</v>
      </c>
      <c r="F10" s="38" t="s">
        <v>263</v>
      </c>
      <c r="G10" s="39">
        <v>71.06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559</v>
      </c>
    </row>
    <row r="13" spans="1:20" ht="137.5" x14ac:dyDescent="0.25">
      <c r="A13" t="s">
        <v>57</v>
      </c>
      <c r="E13" s="41" t="s">
        <v>505</v>
      </c>
    </row>
    <row r="14" spans="1:20" ht="25" x14ac:dyDescent="0.25">
      <c r="A14" t="s">
        <v>49</v>
      </c>
      <c r="B14" s="36" t="s">
        <v>27</v>
      </c>
      <c r="C14" s="36" t="s">
        <v>506</v>
      </c>
      <c r="D14" s="37" t="s">
        <v>51</v>
      </c>
      <c r="E14" s="13" t="s">
        <v>507</v>
      </c>
      <c r="F14" s="38" t="s">
        <v>263</v>
      </c>
      <c r="G14" s="39">
        <v>8.25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51</v>
      </c>
    </row>
    <row r="16" spans="1:20" ht="13" x14ac:dyDescent="0.25">
      <c r="A16" s="37" t="s">
        <v>56</v>
      </c>
      <c r="E16" s="42" t="s">
        <v>508</v>
      </c>
    </row>
    <row r="17" spans="1:16" ht="137.5" x14ac:dyDescent="0.25">
      <c r="A17" t="s">
        <v>57</v>
      </c>
      <c r="E17" s="41" t="s">
        <v>505</v>
      </c>
    </row>
    <row r="18" spans="1:16" ht="13" x14ac:dyDescent="0.3">
      <c r="A18" t="s">
        <v>46</v>
      </c>
      <c r="C18" s="33" t="s">
        <v>47</v>
      </c>
      <c r="E18" s="35" t="s">
        <v>48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ht="12.5" x14ac:dyDescent="0.25">
      <c r="A19" t="s">
        <v>49</v>
      </c>
      <c r="B19" s="36" t="s">
        <v>26</v>
      </c>
      <c r="C19" s="36" t="s">
        <v>509</v>
      </c>
      <c r="D19" s="37" t="s">
        <v>51</v>
      </c>
      <c r="E19" s="13" t="s">
        <v>510</v>
      </c>
      <c r="F19" s="38" t="s">
        <v>61</v>
      </c>
      <c r="G19" s="39">
        <v>37.4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ht="12.5" x14ac:dyDescent="0.25">
      <c r="A20" s="37" t="s">
        <v>55</v>
      </c>
      <c r="E20" s="41" t="s">
        <v>51</v>
      </c>
    </row>
    <row r="21" spans="1:16" ht="13" x14ac:dyDescent="0.25">
      <c r="A21" s="37" t="s">
        <v>56</v>
      </c>
      <c r="E21" s="42" t="s">
        <v>560</v>
      </c>
    </row>
    <row r="22" spans="1:16" ht="337.5" x14ac:dyDescent="0.25">
      <c r="A22" t="s">
        <v>57</v>
      </c>
      <c r="E22" s="41" t="s">
        <v>512</v>
      </c>
    </row>
    <row r="23" spans="1:16" ht="12.5" x14ac:dyDescent="0.25">
      <c r="A23" t="s">
        <v>49</v>
      </c>
      <c r="B23" s="36" t="s">
        <v>66</v>
      </c>
      <c r="C23" s="36" t="s">
        <v>513</v>
      </c>
      <c r="D23" s="37" t="s">
        <v>51</v>
      </c>
      <c r="E23" s="13" t="s">
        <v>514</v>
      </c>
      <c r="F23" s="38" t="s">
        <v>61</v>
      </c>
      <c r="G23" s="39">
        <v>37.4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ht="12.5" x14ac:dyDescent="0.25">
      <c r="A24" s="37" t="s">
        <v>55</v>
      </c>
      <c r="E24" s="41" t="s">
        <v>51</v>
      </c>
    </row>
    <row r="25" spans="1:16" ht="13" x14ac:dyDescent="0.25">
      <c r="A25" s="37" t="s">
        <v>56</v>
      </c>
      <c r="E25" s="42" t="s">
        <v>561</v>
      </c>
    </row>
    <row r="26" spans="1:16" ht="187.5" x14ac:dyDescent="0.25">
      <c r="A26" t="s">
        <v>57</v>
      </c>
      <c r="E26" s="41" t="s">
        <v>516</v>
      </c>
    </row>
    <row r="27" spans="1:16" ht="12.5" x14ac:dyDescent="0.25">
      <c r="A27" t="s">
        <v>49</v>
      </c>
      <c r="B27" s="36" t="s">
        <v>70</v>
      </c>
      <c r="C27" s="36" t="s">
        <v>517</v>
      </c>
      <c r="D27" s="37" t="s">
        <v>51</v>
      </c>
      <c r="E27" s="13" t="s">
        <v>518</v>
      </c>
      <c r="F27" s="38" t="s">
        <v>61</v>
      </c>
      <c r="G27" s="39">
        <v>38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ht="12.5" x14ac:dyDescent="0.25">
      <c r="A28" s="37" t="s">
        <v>55</v>
      </c>
      <c r="E28" s="41" t="s">
        <v>51</v>
      </c>
    </row>
    <row r="29" spans="1:16" ht="13" x14ac:dyDescent="0.25">
      <c r="A29" s="37" t="s">
        <v>56</v>
      </c>
      <c r="E29" s="42" t="s">
        <v>562</v>
      </c>
    </row>
    <row r="30" spans="1:16" ht="300" x14ac:dyDescent="0.25">
      <c r="A30" t="s">
        <v>57</v>
      </c>
      <c r="E30" s="41" t="s">
        <v>520</v>
      </c>
    </row>
    <row r="31" spans="1:16" ht="13" x14ac:dyDescent="0.3">
      <c r="A31" t="s">
        <v>46</v>
      </c>
      <c r="C31" s="33" t="s">
        <v>27</v>
      </c>
      <c r="E31" s="35" t="s">
        <v>283</v>
      </c>
      <c r="J31" s="34">
        <f>0</f>
        <v>0</v>
      </c>
      <c r="K31" s="34">
        <f>0</f>
        <v>0</v>
      </c>
      <c r="L31" s="34">
        <f>0+L32+L36+L40</f>
        <v>0</v>
      </c>
      <c r="M31" s="34">
        <f>0+M32+M36+M40</f>
        <v>0</v>
      </c>
    </row>
    <row r="32" spans="1:16" ht="12.5" x14ac:dyDescent="0.25">
      <c r="A32" t="s">
        <v>49</v>
      </c>
      <c r="B32" s="36" t="s">
        <v>74</v>
      </c>
      <c r="C32" s="36" t="s">
        <v>521</v>
      </c>
      <c r="D32" s="37" t="s">
        <v>51</v>
      </c>
      <c r="E32" s="13" t="s">
        <v>522</v>
      </c>
      <c r="F32" s="38" t="s">
        <v>61</v>
      </c>
      <c r="G32" s="39">
        <v>2.8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54</v>
      </c>
      <c r="O32">
        <f>(M32*21)/100</f>
        <v>0</v>
      </c>
      <c r="P32" t="s">
        <v>27</v>
      </c>
    </row>
    <row r="33" spans="1:16" ht="12.5" x14ac:dyDescent="0.25">
      <c r="A33" s="37" t="s">
        <v>55</v>
      </c>
      <c r="E33" s="41" t="s">
        <v>51</v>
      </c>
    </row>
    <row r="34" spans="1:16" ht="13" x14ac:dyDescent="0.25">
      <c r="A34" s="37" t="s">
        <v>56</v>
      </c>
      <c r="E34" s="42" t="s">
        <v>563</v>
      </c>
    </row>
    <row r="35" spans="1:16" ht="375" x14ac:dyDescent="0.25">
      <c r="A35" t="s">
        <v>57</v>
      </c>
      <c r="E35" s="41" t="s">
        <v>524</v>
      </c>
    </row>
    <row r="36" spans="1:16" ht="12.5" x14ac:dyDescent="0.25">
      <c r="A36" t="s">
        <v>49</v>
      </c>
      <c r="B36" s="36" t="s">
        <v>79</v>
      </c>
      <c r="C36" s="36" t="s">
        <v>525</v>
      </c>
      <c r="D36" s="37" t="s">
        <v>51</v>
      </c>
      <c r="E36" s="13" t="s">
        <v>526</v>
      </c>
      <c r="F36" s="38" t="s">
        <v>263</v>
      </c>
      <c r="G36" s="39">
        <v>0.1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54</v>
      </c>
      <c r="O36">
        <f>(M36*21)/100</f>
        <v>0</v>
      </c>
      <c r="P36" t="s">
        <v>27</v>
      </c>
    </row>
    <row r="37" spans="1:16" ht="12.5" x14ac:dyDescent="0.25">
      <c r="A37" s="37" t="s">
        <v>55</v>
      </c>
      <c r="E37" s="41" t="s">
        <v>51</v>
      </c>
    </row>
    <row r="38" spans="1:16" ht="13" x14ac:dyDescent="0.25">
      <c r="A38" s="37" t="s">
        <v>56</v>
      </c>
      <c r="E38" s="42" t="s">
        <v>51</v>
      </c>
    </row>
    <row r="39" spans="1:16" ht="262.5" x14ac:dyDescent="0.25">
      <c r="A39" t="s">
        <v>57</v>
      </c>
      <c r="E39" s="41" t="s">
        <v>527</v>
      </c>
    </row>
    <row r="40" spans="1:16" ht="12.5" x14ac:dyDescent="0.25">
      <c r="A40" t="s">
        <v>49</v>
      </c>
      <c r="B40" s="36" t="s">
        <v>85</v>
      </c>
      <c r="C40" s="36" t="s">
        <v>528</v>
      </c>
      <c r="D40" s="37" t="s">
        <v>51</v>
      </c>
      <c r="E40" s="13" t="s">
        <v>529</v>
      </c>
      <c r="F40" s="38" t="s">
        <v>263</v>
      </c>
      <c r="G40" s="39">
        <v>0.3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54</v>
      </c>
      <c r="O40">
        <f>(M40*21)/100</f>
        <v>0</v>
      </c>
      <c r="P40" t="s">
        <v>27</v>
      </c>
    </row>
    <row r="41" spans="1:16" ht="12.5" x14ac:dyDescent="0.25">
      <c r="A41" s="37" t="s">
        <v>55</v>
      </c>
      <c r="E41" s="41" t="s">
        <v>51</v>
      </c>
    </row>
    <row r="42" spans="1:16" ht="13" x14ac:dyDescent="0.25">
      <c r="A42" s="37" t="s">
        <v>56</v>
      </c>
      <c r="E42" s="42" t="s">
        <v>51</v>
      </c>
    </row>
    <row r="43" spans="1:16" ht="262.5" x14ac:dyDescent="0.25">
      <c r="A43" t="s">
        <v>57</v>
      </c>
      <c r="E43" s="41" t="s">
        <v>527</v>
      </c>
    </row>
    <row r="44" spans="1:16" ht="13" x14ac:dyDescent="0.3">
      <c r="A44" t="s">
        <v>46</v>
      </c>
      <c r="C44" s="33" t="s">
        <v>66</v>
      </c>
      <c r="E44" s="35" t="s">
        <v>294</v>
      </c>
      <c r="J44" s="34">
        <f>0</f>
        <v>0</v>
      </c>
      <c r="K44" s="34">
        <f>0</f>
        <v>0</v>
      </c>
      <c r="L44" s="34">
        <f>0+L45+L49+L53+L57</f>
        <v>0</v>
      </c>
      <c r="M44" s="34">
        <f>0+M45+M49+M53+M57</f>
        <v>0</v>
      </c>
    </row>
    <row r="45" spans="1:16" ht="12.5" x14ac:dyDescent="0.25">
      <c r="A45" t="s">
        <v>49</v>
      </c>
      <c r="B45" s="36" t="s">
        <v>89</v>
      </c>
      <c r="C45" s="36" t="s">
        <v>299</v>
      </c>
      <c r="D45" s="37" t="s">
        <v>51</v>
      </c>
      <c r="E45" s="13" t="s">
        <v>300</v>
      </c>
      <c r="F45" s="38" t="s">
        <v>61</v>
      </c>
      <c r="G45" s="39">
        <v>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54</v>
      </c>
      <c r="O45">
        <f>(M45*21)/100</f>
        <v>0</v>
      </c>
      <c r="P45" t="s">
        <v>27</v>
      </c>
    </row>
    <row r="46" spans="1:16" ht="12.5" x14ac:dyDescent="0.25">
      <c r="A46" s="37" t="s">
        <v>55</v>
      </c>
      <c r="E46" s="41" t="s">
        <v>51</v>
      </c>
    </row>
    <row r="47" spans="1:16" ht="13" x14ac:dyDescent="0.25">
      <c r="A47" s="37" t="s">
        <v>56</v>
      </c>
      <c r="E47" s="42" t="s">
        <v>530</v>
      </c>
    </row>
    <row r="48" spans="1:16" ht="375" x14ac:dyDescent="0.25">
      <c r="A48" t="s">
        <v>57</v>
      </c>
      <c r="E48" s="41" t="s">
        <v>531</v>
      </c>
    </row>
    <row r="49" spans="1:16" ht="12.5" x14ac:dyDescent="0.25">
      <c r="A49" t="s">
        <v>49</v>
      </c>
      <c r="B49" s="36" t="s">
        <v>93</v>
      </c>
      <c r="C49" s="36" t="s">
        <v>532</v>
      </c>
      <c r="D49" s="37" t="s">
        <v>51</v>
      </c>
      <c r="E49" s="13" t="s">
        <v>533</v>
      </c>
      <c r="F49" s="38" t="s">
        <v>61</v>
      </c>
      <c r="G49" s="39">
        <v>0.89500000000000002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54</v>
      </c>
      <c r="O49">
        <f>(M49*21)/100</f>
        <v>0</v>
      </c>
      <c r="P49" t="s">
        <v>27</v>
      </c>
    </row>
    <row r="50" spans="1:16" ht="12.5" x14ac:dyDescent="0.25">
      <c r="A50" s="37" t="s">
        <v>55</v>
      </c>
      <c r="E50" s="41" t="s">
        <v>534</v>
      </c>
    </row>
    <row r="51" spans="1:16" ht="13" x14ac:dyDescent="0.25">
      <c r="A51" s="37" t="s">
        <v>56</v>
      </c>
      <c r="E51" s="42" t="s">
        <v>535</v>
      </c>
    </row>
    <row r="52" spans="1:16" ht="375" x14ac:dyDescent="0.25">
      <c r="A52" t="s">
        <v>57</v>
      </c>
      <c r="E52" s="41" t="s">
        <v>531</v>
      </c>
    </row>
    <row r="53" spans="1:16" ht="12.5" x14ac:dyDescent="0.25">
      <c r="A53" t="s">
        <v>49</v>
      </c>
      <c r="B53" s="36" t="s">
        <v>97</v>
      </c>
      <c r="C53" s="36" t="s">
        <v>536</v>
      </c>
      <c r="D53" s="37" t="s">
        <v>51</v>
      </c>
      <c r="E53" s="13" t="s">
        <v>537</v>
      </c>
      <c r="F53" s="38" t="s">
        <v>61</v>
      </c>
      <c r="G53" s="39">
        <v>1.343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54</v>
      </c>
      <c r="O53">
        <f>(M53*21)/100</f>
        <v>0</v>
      </c>
      <c r="P53" t="s">
        <v>27</v>
      </c>
    </row>
    <row r="54" spans="1:16" ht="12.5" x14ac:dyDescent="0.25">
      <c r="A54" s="37" t="s">
        <v>55</v>
      </c>
      <c r="E54" s="41" t="s">
        <v>51</v>
      </c>
    </row>
    <row r="55" spans="1:16" ht="13" x14ac:dyDescent="0.25">
      <c r="A55" s="37" t="s">
        <v>56</v>
      </c>
      <c r="E55" s="42" t="s">
        <v>538</v>
      </c>
    </row>
    <row r="56" spans="1:16" ht="100" x14ac:dyDescent="0.25">
      <c r="A56" t="s">
        <v>57</v>
      </c>
      <c r="E56" s="41" t="s">
        <v>539</v>
      </c>
    </row>
    <row r="57" spans="1:16" ht="12.5" x14ac:dyDescent="0.25">
      <c r="A57" t="s">
        <v>49</v>
      </c>
      <c r="B57" s="36" t="s">
        <v>101</v>
      </c>
      <c r="C57" s="36" t="s">
        <v>540</v>
      </c>
      <c r="D57" s="37" t="s">
        <v>51</v>
      </c>
      <c r="E57" s="13" t="s">
        <v>541</v>
      </c>
      <c r="F57" s="38" t="s">
        <v>61</v>
      </c>
      <c r="G57" s="39">
        <v>0.68400000000000005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54</v>
      </c>
      <c r="O57">
        <f>(M57*21)/100</f>
        <v>0</v>
      </c>
      <c r="P57" t="s">
        <v>27</v>
      </c>
    </row>
    <row r="58" spans="1:16" ht="12.5" x14ac:dyDescent="0.25">
      <c r="A58" s="37" t="s">
        <v>55</v>
      </c>
      <c r="E58" s="41" t="s">
        <v>51</v>
      </c>
    </row>
    <row r="59" spans="1:16" ht="13" x14ac:dyDescent="0.25">
      <c r="A59" s="37" t="s">
        <v>56</v>
      </c>
      <c r="E59" s="42" t="s">
        <v>542</v>
      </c>
    </row>
    <row r="60" spans="1:16" ht="362.5" x14ac:dyDescent="0.25">
      <c r="A60" t="s">
        <v>57</v>
      </c>
      <c r="E60" s="41" t="s">
        <v>543</v>
      </c>
    </row>
    <row r="61" spans="1:16" ht="13" x14ac:dyDescent="0.3">
      <c r="A61" t="s">
        <v>46</v>
      </c>
      <c r="C61" s="33" t="s">
        <v>79</v>
      </c>
      <c r="E61" s="35" t="s">
        <v>544</v>
      </c>
      <c r="J61" s="34">
        <f>0</f>
        <v>0</v>
      </c>
      <c r="K61" s="34">
        <f>0</f>
        <v>0</v>
      </c>
      <c r="L61" s="34">
        <f>0+L62</f>
        <v>0</v>
      </c>
      <c r="M61" s="34">
        <f>0+M62</f>
        <v>0</v>
      </c>
    </row>
    <row r="62" spans="1:16" ht="25" x14ac:dyDescent="0.25">
      <c r="A62" t="s">
        <v>49</v>
      </c>
      <c r="B62" s="36" t="s">
        <v>105</v>
      </c>
      <c r="C62" s="36" t="s">
        <v>545</v>
      </c>
      <c r="D62" s="37" t="s">
        <v>51</v>
      </c>
      <c r="E62" s="13" t="s">
        <v>546</v>
      </c>
      <c r="F62" s="38" t="s">
        <v>53</v>
      </c>
      <c r="G62" s="39">
        <v>19.8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ht="12.5" x14ac:dyDescent="0.25">
      <c r="A63" s="37" t="s">
        <v>55</v>
      </c>
      <c r="E63" s="41" t="s">
        <v>51</v>
      </c>
    </row>
    <row r="64" spans="1:16" ht="13" x14ac:dyDescent="0.25">
      <c r="A64" s="37" t="s">
        <v>56</v>
      </c>
      <c r="E64" s="42" t="s">
        <v>564</v>
      </c>
    </row>
    <row r="65" spans="1:16" ht="200" x14ac:dyDescent="0.25">
      <c r="A65" t="s">
        <v>57</v>
      </c>
      <c r="E65" s="41" t="s">
        <v>548</v>
      </c>
    </row>
    <row r="66" spans="1:16" ht="13" x14ac:dyDescent="0.3">
      <c r="A66" t="s">
        <v>46</v>
      </c>
      <c r="C66" s="33" t="s">
        <v>89</v>
      </c>
      <c r="E66" s="35" t="s">
        <v>354</v>
      </c>
      <c r="J66" s="34">
        <f>0</f>
        <v>0</v>
      </c>
      <c r="K66" s="34">
        <f>0</f>
        <v>0</v>
      </c>
      <c r="L66" s="34">
        <f>0+L67+L71</f>
        <v>0</v>
      </c>
      <c r="M66" s="34">
        <f>0+M67+M71</f>
        <v>0</v>
      </c>
    </row>
    <row r="67" spans="1:16" ht="12.5" x14ac:dyDescent="0.25">
      <c r="A67" t="s">
        <v>49</v>
      </c>
      <c r="B67" s="36" t="s">
        <v>109</v>
      </c>
      <c r="C67" s="36" t="s">
        <v>549</v>
      </c>
      <c r="D67" s="37" t="s">
        <v>51</v>
      </c>
      <c r="E67" s="13" t="s">
        <v>550</v>
      </c>
      <c r="F67" s="38" t="s">
        <v>77</v>
      </c>
      <c r="G67" s="39">
        <v>9.9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ht="12.5" x14ac:dyDescent="0.25">
      <c r="A68" s="37" t="s">
        <v>55</v>
      </c>
      <c r="E68" s="41" t="s">
        <v>51</v>
      </c>
    </row>
    <row r="69" spans="1:16" ht="13" x14ac:dyDescent="0.25">
      <c r="A69" s="37" t="s">
        <v>56</v>
      </c>
      <c r="E69" s="42" t="s">
        <v>565</v>
      </c>
    </row>
    <row r="70" spans="1:16" ht="62.5" x14ac:dyDescent="0.25">
      <c r="A70" t="s">
        <v>57</v>
      </c>
      <c r="E70" s="41" t="s">
        <v>552</v>
      </c>
    </row>
    <row r="71" spans="1:16" ht="12.5" x14ac:dyDescent="0.25">
      <c r="A71" t="s">
        <v>49</v>
      </c>
      <c r="B71" s="36" t="s">
        <v>112</v>
      </c>
      <c r="C71" s="36" t="s">
        <v>553</v>
      </c>
      <c r="D71" s="37" t="s">
        <v>51</v>
      </c>
      <c r="E71" s="13" t="s">
        <v>554</v>
      </c>
      <c r="F71" s="38" t="s">
        <v>61</v>
      </c>
      <c r="G71" s="39">
        <v>3.3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ht="12.5" x14ac:dyDescent="0.25">
      <c r="A72" s="37" t="s">
        <v>55</v>
      </c>
      <c r="E72" s="41" t="s">
        <v>51</v>
      </c>
    </row>
    <row r="73" spans="1:16" ht="13" x14ac:dyDescent="0.25">
      <c r="A73" s="37" t="s">
        <v>56</v>
      </c>
      <c r="E73" s="42" t="s">
        <v>555</v>
      </c>
    </row>
    <row r="74" spans="1:16" ht="100" x14ac:dyDescent="0.25">
      <c r="A74" t="s">
        <v>57</v>
      </c>
      <c r="E74" s="41" t="s">
        <v>556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1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566</v>
      </c>
      <c r="M3" s="43">
        <f>Rekapitulace!C19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566</v>
      </c>
      <c r="D4" s="9"/>
      <c r="E4" s="3" t="s">
        <v>567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COUNTIFS(L8:L111,"=0",A8:A111,"P")+COUNTIFS(L8:L111,"",A8:A111,"P")+SUM(Q8:Q111)</f>
        <v>26</v>
      </c>
    </row>
    <row r="8" spans="1:20" ht="13" x14ac:dyDescent="0.3">
      <c r="A8" t="s">
        <v>44</v>
      </c>
      <c r="C8" s="30" t="s">
        <v>570</v>
      </c>
      <c r="E8" s="32" t="s">
        <v>569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2.5" x14ac:dyDescent="0.25">
      <c r="A10" t="s">
        <v>49</v>
      </c>
      <c r="B10" s="36" t="s">
        <v>47</v>
      </c>
      <c r="C10" s="36" t="s">
        <v>75</v>
      </c>
      <c r="D10" s="37" t="s">
        <v>51</v>
      </c>
      <c r="E10" s="13" t="s">
        <v>76</v>
      </c>
      <c r="F10" s="38" t="s">
        <v>77</v>
      </c>
      <c r="G10" s="39">
        <v>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51</v>
      </c>
    </row>
    <row r="13" spans="1:20" ht="25" x14ac:dyDescent="0.25">
      <c r="A13" t="s">
        <v>57</v>
      </c>
      <c r="E13" s="41" t="s">
        <v>78</v>
      </c>
    </row>
    <row r="14" spans="1:20" ht="12.5" x14ac:dyDescent="0.25">
      <c r="A14" t="s">
        <v>49</v>
      </c>
      <c r="B14" s="36" t="s">
        <v>27</v>
      </c>
      <c r="C14" s="36" t="s">
        <v>571</v>
      </c>
      <c r="D14" s="37" t="s">
        <v>51</v>
      </c>
      <c r="E14" s="13" t="s">
        <v>572</v>
      </c>
      <c r="F14" s="38" t="s">
        <v>61</v>
      </c>
      <c r="G14" s="39">
        <v>1.5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51</v>
      </c>
    </row>
    <row r="16" spans="1:20" ht="13" x14ac:dyDescent="0.25">
      <c r="A16" s="37" t="s">
        <v>56</v>
      </c>
      <c r="E16" s="42" t="s">
        <v>51</v>
      </c>
    </row>
    <row r="17" spans="1:16" ht="337.5" x14ac:dyDescent="0.25">
      <c r="A17" t="s">
        <v>57</v>
      </c>
      <c r="E17" s="41" t="s">
        <v>573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51</v>
      </c>
      <c r="E18" s="13" t="s">
        <v>64</v>
      </c>
      <c r="F18" s="38" t="s">
        <v>61</v>
      </c>
      <c r="G18" s="39">
        <v>1.5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51</v>
      </c>
    </row>
    <row r="20" spans="1:16" ht="13" x14ac:dyDescent="0.25">
      <c r="A20" s="37" t="s">
        <v>56</v>
      </c>
      <c r="E20" s="42" t="s">
        <v>51</v>
      </c>
    </row>
    <row r="21" spans="1:16" ht="225" x14ac:dyDescent="0.25">
      <c r="A21" t="s">
        <v>57</v>
      </c>
      <c r="E21" s="41" t="s">
        <v>574</v>
      </c>
    </row>
    <row r="22" spans="1:16" ht="13" x14ac:dyDescent="0.3">
      <c r="A22" t="s">
        <v>46</v>
      </c>
      <c r="C22" s="33" t="s">
        <v>79</v>
      </c>
      <c r="E22" s="35" t="s">
        <v>544</v>
      </c>
      <c r="J22" s="34">
        <f>0</f>
        <v>0</v>
      </c>
      <c r="K22" s="34">
        <f>0</f>
        <v>0</v>
      </c>
      <c r="L22" s="34">
        <f>0+L23+L27+L31+L35+L39+L43+L47+L51+L55+L59+L63+L67+L71+L75+L79+L83+L87+L91+L95+L99+L103+L107+L111</f>
        <v>0</v>
      </c>
      <c r="M22" s="34">
        <f>0+M23+M27+M31+M35+M39+M43+M47+M51+M55+M59+M63+M67+M71+M75+M79+M83+M87+M91+M95+M99+M103+M107+M111</f>
        <v>0</v>
      </c>
    </row>
    <row r="23" spans="1:16" ht="12.5" x14ac:dyDescent="0.25">
      <c r="A23" t="s">
        <v>49</v>
      </c>
      <c r="B23" s="36" t="s">
        <v>66</v>
      </c>
      <c r="C23" s="36" t="s">
        <v>575</v>
      </c>
      <c r="D23" s="37" t="s">
        <v>51</v>
      </c>
      <c r="E23" s="13" t="s">
        <v>576</v>
      </c>
      <c r="F23" s="38" t="s">
        <v>83</v>
      </c>
      <c r="G23" s="39">
        <v>2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ht="12.5" x14ac:dyDescent="0.25">
      <c r="A24" s="37" t="s">
        <v>55</v>
      </c>
      <c r="E24" s="41" t="s">
        <v>51</v>
      </c>
    </row>
    <row r="25" spans="1:16" ht="13" x14ac:dyDescent="0.25">
      <c r="A25" s="37" t="s">
        <v>56</v>
      </c>
      <c r="E25" s="42" t="s">
        <v>51</v>
      </c>
    </row>
    <row r="26" spans="1:16" ht="87.5" x14ac:dyDescent="0.25">
      <c r="A26" t="s">
        <v>57</v>
      </c>
      <c r="E26" s="41" t="s">
        <v>577</v>
      </c>
    </row>
    <row r="27" spans="1:16" ht="12.5" x14ac:dyDescent="0.25">
      <c r="A27" t="s">
        <v>49</v>
      </c>
      <c r="B27" s="36" t="s">
        <v>70</v>
      </c>
      <c r="C27" s="36" t="s">
        <v>578</v>
      </c>
      <c r="D27" s="37" t="s">
        <v>51</v>
      </c>
      <c r="E27" s="13" t="s">
        <v>579</v>
      </c>
      <c r="F27" s="38" t="s">
        <v>77</v>
      </c>
      <c r="G27" s="39">
        <v>4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ht="12.5" x14ac:dyDescent="0.25">
      <c r="A28" s="37" t="s">
        <v>55</v>
      </c>
      <c r="E28" s="41" t="s">
        <v>51</v>
      </c>
    </row>
    <row r="29" spans="1:16" ht="13" x14ac:dyDescent="0.25">
      <c r="A29" s="37" t="s">
        <v>56</v>
      </c>
      <c r="E29" s="42" t="s">
        <v>51</v>
      </c>
    </row>
    <row r="30" spans="1:16" ht="75" x14ac:dyDescent="0.25">
      <c r="A30" t="s">
        <v>57</v>
      </c>
      <c r="E30" s="41" t="s">
        <v>580</v>
      </c>
    </row>
    <row r="31" spans="1:16" ht="25" x14ac:dyDescent="0.25">
      <c r="A31" t="s">
        <v>49</v>
      </c>
      <c r="B31" s="36" t="s">
        <v>74</v>
      </c>
      <c r="C31" s="36" t="s">
        <v>581</v>
      </c>
      <c r="D31" s="37" t="s">
        <v>51</v>
      </c>
      <c r="E31" s="13" t="s">
        <v>582</v>
      </c>
      <c r="F31" s="38" t="s">
        <v>77</v>
      </c>
      <c r="G31" s="39">
        <v>330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ht="12.5" x14ac:dyDescent="0.25">
      <c r="A32" s="37" t="s">
        <v>55</v>
      </c>
      <c r="E32" s="41" t="s">
        <v>51</v>
      </c>
    </row>
    <row r="33" spans="1:16" ht="13" x14ac:dyDescent="0.25">
      <c r="A33" s="37" t="s">
        <v>56</v>
      </c>
      <c r="E33" s="42" t="s">
        <v>51</v>
      </c>
    </row>
    <row r="34" spans="1:16" ht="75" x14ac:dyDescent="0.25">
      <c r="A34" t="s">
        <v>57</v>
      </c>
      <c r="E34" s="41" t="s">
        <v>580</v>
      </c>
    </row>
    <row r="35" spans="1:16" ht="12.5" x14ac:dyDescent="0.25">
      <c r="A35" t="s">
        <v>49</v>
      </c>
      <c r="B35" s="36" t="s">
        <v>79</v>
      </c>
      <c r="C35" s="36" t="s">
        <v>583</v>
      </c>
      <c r="D35" s="37" t="s">
        <v>51</v>
      </c>
      <c r="E35" s="13" t="s">
        <v>584</v>
      </c>
      <c r="F35" s="38" t="s">
        <v>77</v>
      </c>
      <c r="G35" s="39">
        <v>330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ht="12.5" x14ac:dyDescent="0.25">
      <c r="A36" s="37" t="s">
        <v>55</v>
      </c>
      <c r="E36" s="41" t="s">
        <v>51</v>
      </c>
    </row>
    <row r="37" spans="1:16" ht="13" x14ac:dyDescent="0.25">
      <c r="A37" s="37" t="s">
        <v>56</v>
      </c>
      <c r="E37" s="42" t="s">
        <v>51</v>
      </c>
    </row>
    <row r="38" spans="1:16" ht="100" x14ac:dyDescent="0.25">
      <c r="A38" t="s">
        <v>57</v>
      </c>
      <c r="E38" s="41" t="s">
        <v>585</v>
      </c>
    </row>
    <row r="39" spans="1:16" ht="12.5" x14ac:dyDescent="0.25">
      <c r="A39" t="s">
        <v>49</v>
      </c>
      <c r="B39" s="36" t="s">
        <v>85</v>
      </c>
      <c r="C39" s="36" t="s">
        <v>586</v>
      </c>
      <c r="D39" s="37" t="s">
        <v>51</v>
      </c>
      <c r="E39" s="13" t="s">
        <v>587</v>
      </c>
      <c r="F39" s="38" t="s">
        <v>77</v>
      </c>
      <c r="G39" s="39">
        <v>330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ht="12.5" x14ac:dyDescent="0.25">
      <c r="A40" s="37" t="s">
        <v>55</v>
      </c>
      <c r="E40" s="41" t="s">
        <v>51</v>
      </c>
    </row>
    <row r="41" spans="1:16" ht="13" x14ac:dyDescent="0.25">
      <c r="A41" s="37" t="s">
        <v>56</v>
      </c>
      <c r="E41" s="42" t="s">
        <v>51</v>
      </c>
    </row>
    <row r="42" spans="1:16" ht="150" x14ac:dyDescent="0.25">
      <c r="A42" t="s">
        <v>57</v>
      </c>
      <c r="E42" s="41" t="s">
        <v>588</v>
      </c>
    </row>
    <row r="43" spans="1:16" ht="25" x14ac:dyDescent="0.25">
      <c r="A43" t="s">
        <v>49</v>
      </c>
      <c r="B43" s="36" t="s">
        <v>89</v>
      </c>
      <c r="C43" s="36" t="s">
        <v>589</v>
      </c>
      <c r="D43" s="37" t="s">
        <v>51</v>
      </c>
      <c r="E43" s="13" t="s">
        <v>590</v>
      </c>
      <c r="F43" s="38" t="s">
        <v>83</v>
      </c>
      <c r="G43" s="39">
        <v>4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ht="12.5" x14ac:dyDescent="0.25">
      <c r="A44" s="37" t="s">
        <v>55</v>
      </c>
      <c r="E44" s="41" t="s">
        <v>51</v>
      </c>
    </row>
    <row r="45" spans="1:16" ht="13" x14ac:dyDescent="0.25">
      <c r="A45" s="37" t="s">
        <v>56</v>
      </c>
      <c r="E45" s="42" t="s">
        <v>51</v>
      </c>
    </row>
    <row r="46" spans="1:16" ht="75" x14ac:dyDescent="0.25">
      <c r="A46" t="s">
        <v>57</v>
      </c>
      <c r="E46" s="41" t="s">
        <v>591</v>
      </c>
    </row>
    <row r="47" spans="1:16" ht="25" x14ac:dyDescent="0.25">
      <c r="A47" t="s">
        <v>49</v>
      </c>
      <c r="B47" s="36" t="s">
        <v>93</v>
      </c>
      <c r="C47" s="36" t="s">
        <v>592</v>
      </c>
      <c r="D47" s="37" t="s">
        <v>51</v>
      </c>
      <c r="E47" s="13" t="s">
        <v>593</v>
      </c>
      <c r="F47" s="38" t="s">
        <v>83</v>
      </c>
      <c r="G47" s="39">
        <v>1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ht="12.5" x14ac:dyDescent="0.25">
      <c r="A48" s="37" t="s">
        <v>55</v>
      </c>
      <c r="E48" s="41" t="s">
        <v>51</v>
      </c>
    </row>
    <row r="49" spans="1:16" ht="13" x14ac:dyDescent="0.25">
      <c r="A49" s="37" t="s">
        <v>56</v>
      </c>
      <c r="E49" s="42" t="s">
        <v>51</v>
      </c>
    </row>
    <row r="50" spans="1:16" ht="137.5" x14ac:dyDescent="0.25">
      <c r="A50" t="s">
        <v>57</v>
      </c>
      <c r="E50" s="41" t="s">
        <v>594</v>
      </c>
    </row>
    <row r="51" spans="1:16" ht="12.5" x14ac:dyDescent="0.25">
      <c r="A51" t="s">
        <v>49</v>
      </c>
      <c r="B51" s="36" t="s">
        <v>97</v>
      </c>
      <c r="C51" s="36" t="s">
        <v>595</v>
      </c>
      <c r="D51" s="37" t="s">
        <v>51</v>
      </c>
      <c r="E51" s="13" t="s">
        <v>596</v>
      </c>
      <c r="F51" s="38" t="s">
        <v>77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ht="12.5" x14ac:dyDescent="0.25">
      <c r="A52" s="37" t="s">
        <v>55</v>
      </c>
      <c r="E52" s="41" t="s">
        <v>51</v>
      </c>
    </row>
    <row r="53" spans="1:16" ht="13" x14ac:dyDescent="0.25">
      <c r="A53" s="37" t="s">
        <v>56</v>
      </c>
      <c r="E53" s="42" t="s">
        <v>51</v>
      </c>
    </row>
    <row r="54" spans="1:16" ht="87.5" x14ac:dyDescent="0.25">
      <c r="A54" t="s">
        <v>57</v>
      </c>
      <c r="E54" s="41" t="s">
        <v>597</v>
      </c>
    </row>
    <row r="55" spans="1:16" ht="12.5" x14ac:dyDescent="0.25">
      <c r="A55" t="s">
        <v>49</v>
      </c>
      <c r="B55" s="36" t="s">
        <v>101</v>
      </c>
      <c r="C55" s="36" t="s">
        <v>598</v>
      </c>
      <c r="D55" s="37" t="s">
        <v>51</v>
      </c>
      <c r="E55" s="13" t="s">
        <v>599</v>
      </c>
      <c r="F55" s="38" t="s">
        <v>77</v>
      </c>
      <c r="G55" s="39">
        <v>330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ht="12.5" x14ac:dyDescent="0.25">
      <c r="A56" s="37" t="s">
        <v>55</v>
      </c>
      <c r="E56" s="41" t="s">
        <v>51</v>
      </c>
    </row>
    <row r="57" spans="1:16" ht="13" x14ac:dyDescent="0.25">
      <c r="A57" s="37" t="s">
        <v>56</v>
      </c>
      <c r="E57" s="42" t="s">
        <v>51</v>
      </c>
    </row>
    <row r="58" spans="1:16" ht="100" x14ac:dyDescent="0.25">
      <c r="A58" t="s">
        <v>57</v>
      </c>
      <c r="E58" s="41" t="s">
        <v>600</v>
      </c>
    </row>
    <row r="59" spans="1:16" ht="12.5" x14ac:dyDescent="0.25">
      <c r="A59" t="s">
        <v>49</v>
      </c>
      <c r="B59" s="36" t="s">
        <v>105</v>
      </c>
      <c r="C59" s="36" t="s">
        <v>601</v>
      </c>
      <c r="D59" s="37" t="s">
        <v>51</v>
      </c>
      <c r="E59" s="13" t="s">
        <v>602</v>
      </c>
      <c r="F59" s="38" t="s">
        <v>77</v>
      </c>
      <c r="G59" s="39">
        <v>334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ht="12.5" x14ac:dyDescent="0.25">
      <c r="A60" s="37" t="s">
        <v>55</v>
      </c>
      <c r="E60" s="41" t="s">
        <v>51</v>
      </c>
    </row>
    <row r="61" spans="1:16" ht="13" x14ac:dyDescent="0.25">
      <c r="A61" s="37" t="s">
        <v>56</v>
      </c>
      <c r="E61" s="42" t="s">
        <v>51</v>
      </c>
    </row>
    <row r="62" spans="1:16" ht="75" x14ac:dyDescent="0.25">
      <c r="A62" t="s">
        <v>57</v>
      </c>
      <c r="E62" s="41" t="s">
        <v>603</v>
      </c>
    </row>
    <row r="63" spans="1:16" ht="12.5" x14ac:dyDescent="0.25">
      <c r="A63" t="s">
        <v>49</v>
      </c>
      <c r="B63" s="36" t="s">
        <v>109</v>
      </c>
      <c r="C63" s="36" t="s">
        <v>604</v>
      </c>
      <c r="D63" s="37" t="s">
        <v>51</v>
      </c>
      <c r="E63" s="13" t="s">
        <v>605</v>
      </c>
      <c r="F63" s="38" t="s">
        <v>83</v>
      </c>
      <c r="G63" s="39">
        <v>6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ht="12.5" x14ac:dyDescent="0.25">
      <c r="A64" s="37" t="s">
        <v>55</v>
      </c>
      <c r="E64" s="41" t="s">
        <v>51</v>
      </c>
    </row>
    <row r="65" spans="1:16" ht="13" x14ac:dyDescent="0.25">
      <c r="A65" s="37" t="s">
        <v>56</v>
      </c>
      <c r="E65" s="42" t="s">
        <v>51</v>
      </c>
    </row>
    <row r="66" spans="1:16" ht="100" x14ac:dyDescent="0.25">
      <c r="A66" t="s">
        <v>57</v>
      </c>
      <c r="E66" s="41" t="s">
        <v>606</v>
      </c>
    </row>
    <row r="67" spans="1:16" ht="12.5" x14ac:dyDescent="0.25">
      <c r="A67" t="s">
        <v>49</v>
      </c>
      <c r="B67" s="36" t="s">
        <v>112</v>
      </c>
      <c r="C67" s="36" t="s">
        <v>607</v>
      </c>
      <c r="D67" s="37" t="s">
        <v>51</v>
      </c>
      <c r="E67" s="13" t="s">
        <v>608</v>
      </c>
      <c r="F67" s="38" t="s">
        <v>77</v>
      </c>
      <c r="G67" s="39">
        <v>40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ht="12.5" x14ac:dyDescent="0.25">
      <c r="A68" s="37" t="s">
        <v>55</v>
      </c>
      <c r="E68" s="41" t="s">
        <v>51</v>
      </c>
    </row>
    <row r="69" spans="1:16" ht="13" x14ac:dyDescent="0.25">
      <c r="A69" s="37" t="s">
        <v>56</v>
      </c>
      <c r="E69" s="42" t="s">
        <v>51</v>
      </c>
    </row>
    <row r="70" spans="1:16" ht="112.5" x14ac:dyDescent="0.25">
      <c r="A70" t="s">
        <v>57</v>
      </c>
      <c r="E70" s="41" t="s">
        <v>609</v>
      </c>
    </row>
    <row r="71" spans="1:16" ht="12.5" x14ac:dyDescent="0.25">
      <c r="A71" t="s">
        <v>49</v>
      </c>
      <c r="B71" s="36" t="s">
        <v>117</v>
      </c>
      <c r="C71" s="36" t="s">
        <v>610</v>
      </c>
      <c r="D71" s="37" t="s">
        <v>51</v>
      </c>
      <c r="E71" s="13" t="s">
        <v>611</v>
      </c>
      <c r="F71" s="38" t="s">
        <v>77</v>
      </c>
      <c r="G71" s="39">
        <v>16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ht="12.5" x14ac:dyDescent="0.25">
      <c r="A72" s="37" t="s">
        <v>55</v>
      </c>
      <c r="E72" s="41" t="s">
        <v>51</v>
      </c>
    </row>
    <row r="73" spans="1:16" ht="13" x14ac:dyDescent="0.25">
      <c r="A73" s="37" t="s">
        <v>56</v>
      </c>
      <c r="E73" s="42" t="s">
        <v>51</v>
      </c>
    </row>
    <row r="74" spans="1:16" ht="87.5" x14ac:dyDescent="0.25">
      <c r="A74" t="s">
        <v>57</v>
      </c>
      <c r="E74" s="41" t="s">
        <v>612</v>
      </c>
    </row>
    <row r="75" spans="1:16" ht="12.5" x14ac:dyDescent="0.25">
      <c r="A75" t="s">
        <v>49</v>
      </c>
      <c r="B75" s="36" t="s">
        <v>121</v>
      </c>
      <c r="C75" s="36" t="s">
        <v>613</v>
      </c>
      <c r="D75" s="37" t="s">
        <v>51</v>
      </c>
      <c r="E75" s="13" t="s">
        <v>614</v>
      </c>
      <c r="F75" s="38" t="s">
        <v>83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ht="12.5" x14ac:dyDescent="0.25">
      <c r="A76" s="37" t="s">
        <v>55</v>
      </c>
      <c r="E76" s="41" t="s">
        <v>51</v>
      </c>
    </row>
    <row r="77" spans="1:16" ht="13" x14ac:dyDescent="0.25">
      <c r="A77" s="37" t="s">
        <v>56</v>
      </c>
      <c r="E77" s="42" t="s">
        <v>51</v>
      </c>
    </row>
    <row r="78" spans="1:16" ht="75" x14ac:dyDescent="0.25">
      <c r="A78" t="s">
        <v>57</v>
      </c>
      <c r="E78" s="41" t="s">
        <v>615</v>
      </c>
    </row>
    <row r="79" spans="1:16" ht="12.5" x14ac:dyDescent="0.25">
      <c r="A79" t="s">
        <v>49</v>
      </c>
      <c r="B79" s="36" t="s">
        <v>125</v>
      </c>
      <c r="C79" s="36" t="s">
        <v>616</v>
      </c>
      <c r="D79" s="37" t="s">
        <v>51</v>
      </c>
      <c r="E79" s="13" t="s">
        <v>617</v>
      </c>
      <c r="F79" s="38" t="s">
        <v>83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ht="12.5" x14ac:dyDescent="0.25">
      <c r="A80" s="37" t="s">
        <v>55</v>
      </c>
      <c r="E80" s="41" t="s">
        <v>51</v>
      </c>
    </row>
    <row r="81" spans="1:16" ht="13" x14ac:dyDescent="0.25">
      <c r="A81" s="37" t="s">
        <v>56</v>
      </c>
      <c r="E81" s="42" t="s">
        <v>51</v>
      </c>
    </row>
    <row r="82" spans="1:16" ht="75" x14ac:dyDescent="0.25">
      <c r="A82" t="s">
        <v>57</v>
      </c>
      <c r="E82" s="41" t="s">
        <v>615</v>
      </c>
    </row>
    <row r="83" spans="1:16" ht="12.5" x14ac:dyDescent="0.25">
      <c r="A83" t="s">
        <v>49</v>
      </c>
      <c r="B83" s="36" t="s">
        <v>129</v>
      </c>
      <c r="C83" s="36" t="s">
        <v>618</v>
      </c>
      <c r="D83" s="37" t="s">
        <v>51</v>
      </c>
      <c r="E83" s="13" t="s">
        <v>619</v>
      </c>
      <c r="F83" s="38" t="s">
        <v>220</v>
      </c>
      <c r="G83" s="39">
        <v>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ht="12.5" x14ac:dyDescent="0.25">
      <c r="A84" s="37" t="s">
        <v>55</v>
      </c>
      <c r="E84" s="41" t="s">
        <v>51</v>
      </c>
    </row>
    <row r="85" spans="1:16" ht="13" x14ac:dyDescent="0.25">
      <c r="A85" s="37" t="s">
        <v>56</v>
      </c>
      <c r="E85" s="42" t="s">
        <v>51</v>
      </c>
    </row>
    <row r="86" spans="1:16" ht="100" x14ac:dyDescent="0.25">
      <c r="A86" t="s">
        <v>57</v>
      </c>
      <c r="E86" s="41" t="s">
        <v>620</v>
      </c>
    </row>
    <row r="87" spans="1:16" ht="25" x14ac:dyDescent="0.25">
      <c r="A87" t="s">
        <v>49</v>
      </c>
      <c r="B87" s="36" t="s">
        <v>133</v>
      </c>
      <c r="C87" s="36" t="s">
        <v>621</v>
      </c>
      <c r="D87" s="37" t="s">
        <v>51</v>
      </c>
      <c r="E87" s="13" t="s">
        <v>622</v>
      </c>
      <c r="F87" s="38" t="s">
        <v>83</v>
      </c>
      <c r="G87" s="39">
        <v>4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ht="12.5" x14ac:dyDescent="0.25">
      <c r="A88" s="37" t="s">
        <v>55</v>
      </c>
      <c r="E88" s="41" t="s">
        <v>51</v>
      </c>
    </row>
    <row r="89" spans="1:16" ht="13" x14ac:dyDescent="0.25">
      <c r="A89" s="37" t="s">
        <v>56</v>
      </c>
      <c r="E89" s="42" t="s">
        <v>51</v>
      </c>
    </row>
    <row r="90" spans="1:16" ht="75" x14ac:dyDescent="0.25">
      <c r="A90" t="s">
        <v>57</v>
      </c>
      <c r="E90" s="41" t="s">
        <v>623</v>
      </c>
    </row>
    <row r="91" spans="1:16" ht="25" x14ac:dyDescent="0.25">
      <c r="A91" t="s">
        <v>49</v>
      </c>
      <c r="B91" s="36" t="s">
        <v>137</v>
      </c>
      <c r="C91" s="36" t="s">
        <v>624</v>
      </c>
      <c r="D91" s="37" t="s">
        <v>51</v>
      </c>
      <c r="E91" s="13" t="s">
        <v>625</v>
      </c>
      <c r="F91" s="38" t="s">
        <v>83</v>
      </c>
      <c r="G91" s="39">
        <v>1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ht="12.5" x14ac:dyDescent="0.25">
      <c r="A92" s="37" t="s">
        <v>55</v>
      </c>
      <c r="E92" s="41" t="s">
        <v>51</v>
      </c>
    </row>
    <row r="93" spans="1:16" ht="13" x14ac:dyDescent="0.25">
      <c r="A93" s="37" t="s">
        <v>56</v>
      </c>
      <c r="E93" s="42" t="s">
        <v>51</v>
      </c>
    </row>
    <row r="94" spans="1:16" ht="125" x14ac:dyDescent="0.25">
      <c r="A94" t="s">
        <v>57</v>
      </c>
      <c r="E94" s="41" t="s">
        <v>626</v>
      </c>
    </row>
    <row r="95" spans="1:16" ht="12.5" x14ac:dyDescent="0.25">
      <c r="A95" t="s">
        <v>49</v>
      </c>
      <c r="B95" s="36" t="s">
        <v>141</v>
      </c>
      <c r="C95" s="36" t="s">
        <v>627</v>
      </c>
      <c r="D95" s="37" t="s">
        <v>51</v>
      </c>
      <c r="E95" s="13" t="s">
        <v>628</v>
      </c>
      <c r="F95" s="38" t="s">
        <v>83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ht="12.5" x14ac:dyDescent="0.25">
      <c r="A96" s="37" t="s">
        <v>55</v>
      </c>
      <c r="E96" s="41" t="s">
        <v>51</v>
      </c>
    </row>
    <row r="97" spans="1:16" ht="13" x14ac:dyDescent="0.25">
      <c r="A97" s="37" t="s">
        <v>56</v>
      </c>
      <c r="E97" s="42" t="s">
        <v>51</v>
      </c>
    </row>
    <row r="98" spans="1:16" ht="87.5" x14ac:dyDescent="0.25">
      <c r="A98" t="s">
        <v>57</v>
      </c>
      <c r="E98" s="41" t="s">
        <v>577</v>
      </c>
    </row>
    <row r="99" spans="1:16" ht="12.5" x14ac:dyDescent="0.25">
      <c r="A99" t="s">
        <v>49</v>
      </c>
      <c r="B99" s="36" t="s">
        <v>145</v>
      </c>
      <c r="C99" s="36" t="s">
        <v>629</v>
      </c>
      <c r="D99" s="37" t="s">
        <v>51</v>
      </c>
      <c r="E99" s="13" t="s">
        <v>630</v>
      </c>
      <c r="F99" s="38" t="s">
        <v>83</v>
      </c>
      <c r="G99" s="39">
        <v>2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ht="12.5" x14ac:dyDescent="0.25">
      <c r="A100" s="37" t="s">
        <v>55</v>
      </c>
      <c r="E100" s="41" t="s">
        <v>51</v>
      </c>
    </row>
    <row r="101" spans="1:16" ht="13" x14ac:dyDescent="0.25">
      <c r="A101" s="37" t="s">
        <v>56</v>
      </c>
      <c r="E101" s="42" t="s">
        <v>51</v>
      </c>
    </row>
    <row r="102" spans="1:16" ht="87.5" x14ac:dyDescent="0.25">
      <c r="A102" t="s">
        <v>57</v>
      </c>
      <c r="E102" s="41" t="s">
        <v>577</v>
      </c>
    </row>
    <row r="103" spans="1:16" ht="25" x14ac:dyDescent="0.25">
      <c r="A103" t="s">
        <v>49</v>
      </c>
      <c r="B103" s="36" t="s">
        <v>149</v>
      </c>
      <c r="C103" s="36" t="s">
        <v>631</v>
      </c>
      <c r="D103" s="37" t="s">
        <v>51</v>
      </c>
      <c r="E103" s="13" t="s">
        <v>632</v>
      </c>
      <c r="F103" s="38" t="s">
        <v>83</v>
      </c>
      <c r="G103" s="39">
        <v>1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ht="12.5" x14ac:dyDescent="0.25">
      <c r="A104" s="37" t="s">
        <v>55</v>
      </c>
      <c r="E104" s="41" t="s">
        <v>51</v>
      </c>
    </row>
    <row r="105" spans="1:16" ht="13" x14ac:dyDescent="0.25">
      <c r="A105" s="37" t="s">
        <v>56</v>
      </c>
      <c r="E105" s="42" t="s">
        <v>51</v>
      </c>
    </row>
    <row r="106" spans="1:16" ht="100" x14ac:dyDescent="0.25">
      <c r="A106" t="s">
        <v>57</v>
      </c>
      <c r="E106" s="41" t="s">
        <v>633</v>
      </c>
    </row>
    <row r="107" spans="1:16" ht="37.5" x14ac:dyDescent="0.25">
      <c r="A107" t="s">
        <v>49</v>
      </c>
      <c r="B107" s="36" t="s">
        <v>153</v>
      </c>
      <c r="C107" s="36" t="s">
        <v>110</v>
      </c>
      <c r="D107" s="37" t="s">
        <v>51</v>
      </c>
      <c r="E107" s="13" t="s">
        <v>634</v>
      </c>
      <c r="F107" s="38" t="s">
        <v>83</v>
      </c>
      <c r="G107" s="39">
        <v>1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ht="12.5" x14ac:dyDescent="0.25">
      <c r="A108" s="37" t="s">
        <v>55</v>
      </c>
      <c r="E108" s="41" t="s">
        <v>51</v>
      </c>
    </row>
    <row r="109" spans="1:16" ht="13" x14ac:dyDescent="0.25">
      <c r="A109" s="37" t="s">
        <v>56</v>
      </c>
      <c r="E109" s="42" t="s">
        <v>51</v>
      </c>
    </row>
    <row r="110" spans="1:16" ht="100" x14ac:dyDescent="0.25">
      <c r="A110" t="s">
        <v>57</v>
      </c>
      <c r="E110" s="41" t="s">
        <v>633</v>
      </c>
    </row>
    <row r="111" spans="1:16" ht="25" x14ac:dyDescent="0.25">
      <c r="A111" t="s">
        <v>49</v>
      </c>
      <c r="B111" s="36" t="s">
        <v>157</v>
      </c>
      <c r="C111" s="36" t="s">
        <v>635</v>
      </c>
      <c r="D111" s="37" t="s">
        <v>51</v>
      </c>
      <c r="E111" s="13" t="s">
        <v>636</v>
      </c>
      <c r="F111" s="38" t="s">
        <v>83</v>
      </c>
      <c r="G111" s="39">
        <v>1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ht="12.5" x14ac:dyDescent="0.25">
      <c r="A112" s="37" t="s">
        <v>55</v>
      </c>
      <c r="E112" s="41" t="s">
        <v>51</v>
      </c>
    </row>
    <row r="113" spans="1:5" ht="13" x14ac:dyDescent="0.25">
      <c r="A113" s="37" t="s">
        <v>56</v>
      </c>
      <c r="E113" s="42" t="s">
        <v>51</v>
      </c>
    </row>
    <row r="114" spans="1:5" ht="87.5" x14ac:dyDescent="0.25">
      <c r="A114" t="s">
        <v>57</v>
      </c>
      <c r="E114" s="41" t="s">
        <v>637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638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638</v>
      </c>
      <c r="D4" s="9"/>
      <c r="E4" s="3" t="s">
        <v>639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COUNTIFS(L8:L35,"=0",A8:A35,"P")+COUNTIFS(L8:L35,"",A8:A35,"P")+SUM(Q8:Q35)</f>
        <v>7</v>
      </c>
    </row>
    <row r="8" spans="1:20" ht="13" x14ac:dyDescent="0.3">
      <c r="A8" t="s">
        <v>44</v>
      </c>
      <c r="C8" s="30" t="s">
        <v>641</v>
      </c>
      <c r="E8" s="32" t="s">
        <v>639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ht="13" x14ac:dyDescent="0.3">
      <c r="A9" t="s">
        <v>46</v>
      </c>
      <c r="C9" s="33" t="s">
        <v>47</v>
      </c>
      <c r="E9" s="35" t="s">
        <v>642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2.5" x14ac:dyDescent="0.25">
      <c r="A10" t="s">
        <v>49</v>
      </c>
      <c r="B10" s="36" t="s">
        <v>47</v>
      </c>
      <c r="C10" s="36" t="s">
        <v>643</v>
      </c>
      <c r="D10" s="37" t="s">
        <v>51</v>
      </c>
      <c r="E10" s="13" t="s">
        <v>644</v>
      </c>
      <c r="F10" s="38" t="s">
        <v>252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645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646</v>
      </c>
    </row>
    <row r="12" spans="1:20" ht="13" x14ac:dyDescent="0.25">
      <c r="A12" s="37" t="s">
        <v>56</v>
      </c>
      <c r="E12" s="42" t="s">
        <v>647</v>
      </c>
    </row>
    <row r="13" spans="1:20" ht="87.5" x14ac:dyDescent="0.25">
      <c r="A13" t="s">
        <v>57</v>
      </c>
      <c r="E13" s="41" t="s">
        <v>648</v>
      </c>
    </row>
    <row r="14" spans="1:20" ht="12.5" x14ac:dyDescent="0.25">
      <c r="A14" t="s">
        <v>49</v>
      </c>
      <c r="B14" s="36" t="s">
        <v>27</v>
      </c>
      <c r="C14" s="36" t="s">
        <v>649</v>
      </c>
      <c r="D14" s="37" t="s">
        <v>51</v>
      </c>
      <c r="E14" s="13" t="s">
        <v>650</v>
      </c>
      <c r="F14" s="38" t="s">
        <v>252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645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651</v>
      </c>
    </row>
    <row r="16" spans="1:20" ht="13" x14ac:dyDescent="0.25">
      <c r="A16" s="37" t="s">
        <v>56</v>
      </c>
      <c r="E16" s="42" t="s">
        <v>647</v>
      </c>
    </row>
    <row r="17" spans="1:16" ht="100" x14ac:dyDescent="0.25">
      <c r="A17" t="s">
        <v>57</v>
      </c>
      <c r="E17" s="41" t="s">
        <v>652</v>
      </c>
    </row>
    <row r="18" spans="1:16" ht="12.5" x14ac:dyDescent="0.25">
      <c r="A18" t="s">
        <v>49</v>
      </c>
      <c r="B18" s="36" t="s">
        <v>26</v>
      </c>
      <c r="C18" s="36" t="s">
        <v>653</v>
      </c>
      <c r="D18" s="37" t="s">
        <v>51</v>
      </c>
      <c r="E18" s="13" t="s">
        <v>654</v>
      </c>
      <c r="F18" s="38" t="s">
        <v>252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645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655</v>
      </c>
    </row>
    <row r="20" spans="1:16" ht="13" x14ac:dyDescent="0.25">
      <c r="A20" s="37" t="s">
        <v>56</v>
      </c>
      <c r="E20" s="42" t="s">
        <v>647</v>
      </c>
    </row>
    <row r="21" spans="1:16" ht="37.5" x14ac:dyDescent="0.25">
      <c r="A21" t="s">
        <v>57</v>
      </c>
      <c r="E21" s="41" t="s">
        <v>656</v>
      </c>
    </row>
    <row r="22" spans="1:16" ht="13" x14ac:dyDescent="0.3">
      <c r="A22" t="s">
        <v>46</v>
      </c>
      <c r="C22" s="33" t="s">
        <v>27</v>
      </c>
      <c r="E22" s="35" t="s">
        <v>657</v>
      </c>
      <c r="J22" s="34">
        <f>0</f>
        <v>0</v>
      </c>
      <c r="K22" s="34">
        <f>0</f>
        <v>0</v>
      </c>
      <c r="L22" s="34">
        <f>0+L23+L27+L31+L35</f>
        <v>0</v>
      </c>
      <c r="M22" s="34">
        <f>0+M23+M27+M31+M35</f>
        <v>0</v>
      </c>
    </row>
    <row r="23" spans="1:16" ht="12.5" x14ac:dyDescent="0.25">
      <c r="A23" t="s">
        <v>49</v>
      </c>
      <c r="B23" s="36" t="s">
        <v>66</v>
      </c>
      <c r="C23" s="36" t="s">
        <v>658</v>
      </c>
      <c r="D23" s="37" t="s">
        <v>51</v>
      </c>
      <c r="E23" s="13" t="s">
        <v>659</v>
      </c>
      <c r="F23" s="38" t="s">
        <v>252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645</v>
      </c>
      <c r="O23">
        <f>(M23*21)/100</f>
        <v>0</v>
      </c>
      <c r="P23" t="s">
        <v>27</v>
      </c>
    </row>
    <row r="24" spans="1:16" ht="12.5" x14ac:dyDescent="0.25">
      <c r="A24" s="37" t="s">
        <v>55</v>
      </c>
      <c r="E24" s="41" t="s">
        <v>660</v>
      </c>
    </row>
    <row r="25" spans="1:16" ht="13" x14ac:dyDescent="0.25">
      <c r="A25" s="37" t="s">
        <v>56</v>
      </c>
      <c r="E25" s="42" t="s">
        <v>647</v>
      </c>
    </row>
    <row r="26" spans="1:16" ht="87.5" x14ac:dyDescent="0.25">
      <c r="A26" t="s">
        <v>57</v>
      </c>
      <c r="E26" s="41" t="s">
        <v>661</v>
      </c>
    </row>
    <row r="27" spans="1:16" ht="12.5" x14ac:dyDescent="0.25">
      <c r="A27" t="s">
        <v>49</v>
      </c>
      <c r="B27" s="36" t="s">
        <v>70</v>
      </c>
      <c r="C27" s="36" t="s">
        <v>662</v>
      </c>
      <c r="D27" s="37" t="s">
        <v>51</v>
      </c>
      <c r="E27" s="13" t="s">
        <v>663</v>
      </c>
      <c r="F27" s="38" t="s">
        <v>252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645</v>
      </c>
      <c r="O27">
        <f>(M27*21)/100</f>
        <v>0</v>
      </c>
      <c r="P27" t="s">
        <v>27</v>
      </c>
    </row>
    <row r="28" spans="1:16" ht="12.5" x14ac:dyDescent="0.25">
      <c r="A28" s="37" t="s">
        <v>55</v>
      </c>
      <c r="E28" s="41" t="s">
        <v>664</v>
      </c>
    </row>
    <row r="29" spans="1:16" ht="13" x14ac:dyDescent="0.25">
      <c r="A29" s="37" t="s">
        <v>56</v>
      </c>
      <c r="E29" s="42" t="s">
        <v>647</v>
      </c>
    </row>
    <row r="30" spans="1:16" ht="75" x14ac:dyDescent="0.25">
      <c r="A30" t="s">
        <v>57</v>
      </c>
      <c r="E30" s="41" t="s">
        <v>665</v>
      </c>
    </row>
    <row r="31" spans="1:16" ht="12.5" x14ac:dyDescent="0.25">
      <c r="A31" t="s">
        <v>49</v>
      </c>
      <c r="B31" s="36" t="s">
        <v>74</v>
      </c>
      <c r="C31" s="36" t="s">
        <v>666</v>
      </c>
      <c r="D31" s="37" t="s">
        <v>51</v>
      </c>
      <c r="E31" s="13" t="s">
        <v>667</v>
      </c>
      <c r="F31" s="38" t="s">
        <v>252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645</v>
      </c>
      <c r="O31">
        <f>(M31*21)/100</f>
        <v>0</v>
      </c>
      <c r="P31" t="s">
        <v>27</v>
      </c>
    </row>
    <row r="32" spans="1:16" ht="12.5" x14ac:dyDescent="0.25">
      <c r="A32" s="37" t="s">
        <v>55</v>
      </c>
      <c r="E32" s="41" t="s">
        <v>668</v>
      </c>
    </row>
    <row r="33" spans="1:16" ht="13" x14ac:dyDescent="0.25">
      <c r="A33" s="37" t="s">
        <v>56</v>
      </c>
      <c r="E33" s="42" t="s">
        <v>669</v>
      </c>
    </row>
    <row r="34" spans="1:16" ht="25" x14ac:dyDescent="0.25">
      <c r="A34" t="s">
        <v>57</v>
      </c>
      <c r="E34" s="41" t="s">
        <v>670</v>
      </c>
    </row>
    <row r="35" spans="1:16" ht="12.5" x14ac:dyDescent="0.25">
      <c r="A35" t="s">
        <v>49</v>
      </c>
      <c r="B35" s="36" t="s">
        <v>79</v>
      </c>
      <c r="C35" s="36" t="s">
        <v>671</v>
      </c>
      <c r="D35" s="37" t="s">
        <v>51</v>
      </c>
      <c r="E35" s="13" t="s">
        <v>672</v>
      </c>
      <c r="F35" s="38" t="s">
        <v>252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645</v>
      </c>
      <c r="O35">
        <f>(M35*21)/100</f>
        <v>0</v>
      </c>
      <c r="P35" t="s">
        <v>27</v>
      </c>
    </row>
    <row r="36" spans="1:16" ht="12.5" x14ac:dyDescent="0.25">
      <c r="A36" s="37" t="s">
        <v>55</v>
      </c>
      <c r="E36" s="41" t="s">
        <v>673</v>
      </c>
    </row>
    <row r="37" spans="1:16" ht="13" x14ac:dyDescent="0.25">
      <c r="A37" s="37" t="s">
        <v>56</v>
      </c>
      <c r="E37" s="42" t="s">
        <v>647</v>
      </c>
    </row>
    <row r="38" spans="1:16" ht="25" x14ac:dyDescent="0.25">
      <c r="A38" t="s">
        <v>57</v>
      </c>
      <c r="E38" s="41" t="s">
        <v>674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PS 12-01-31</vt:lpstr>
      <vt:lpstr>SO 12-10-01</vt:lpstr>
      <vt:lpstr>SO 12-13-01</vt:lpstr>
      <vt:lpstr>SO 12-22-01</vt:lpstr>
      <vt:lpstr>SO 12-22-02</vt:lpstr>
      <vt:lpstr>SO 12-86-01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Bolo Ivana, Ing.</dc:creator>
  <cp:keywords/>
  <dc:description/>
  <cp:lastModifiedBy>Bolo Ivana, Ing.</cp:lastModifiedBy>
  <dcterms:created xsi:type="dcterms:W3CDTF">2023-02-22T12:17:41Z</dcterms:created>
  <dcterms:modified xsi:type="dcterms:W3CDTF">2023-02-22T12:17:41Z</dcterms:modified>
  <cp:category/>
  <cp:contentStatus/>
</cp:coreProperties>
</file>