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E:\16-065-30-113 Tišnovka\silnoproud\DSP\BYSTŘICE\SO 06-06-03 Bystřice nad Pernštějnem, úprava rozvodů NN\"/>
    </mc:Choice>
  </mc:AlternateContent>
  <xr:revisionPtr revIDLastSave="0" documentId="13_ncr:1_{1C808432-2911-4C09-A6F2-6C58DE23D3D6}" xr6:coauthVersionLast="45" xr6:coauthVersionMax="45" xr10:uidLastSave="{00000000-0000-0000-0000-000000000000}"/>
  <bookViews>
    <workbookView xWindow="-120" yWindow="-120" windowWidth="30960" windowHeight="16920" xr2:uid="{00000000-000D-0000-FFFF-FFFF00000000}"/>
  </bookViews>
  <sheets>
    <sheet name="Rekapitulace stavby" sheetId="1" r:id="rId1"/>
    <sheet name="01 - Sborník" sheetId="2" r:id="rId2"/>
    <sheet name="02 - URS" sheetId="3" r:id="rId3"/>
  </sheets>
  <definedNames>
    <definedName name="_xlnm._FilterDatabase" localSheetId="1" hidden="1">'01 - Sborník'!$C$120:$L$368</definedName>
    <definedName name="_xlnm._FilterDatabase" localSheetId="2" hidden="1">'02 - URS'!$C$123:$L$168</definedName>
    <definedName name="_xlnm.Print_Titles" localSheetId="1">'01 - Sborník'!$120:$120</definedName>
    <definedName name="_xlnm.Print_Titles" localSheetId="2">'02 - URS'!$123:$123</definedName>
    <definedName name="_xlnm.Print_Titles" localSheetId="0">'Rekapitulace stavby'!$92:$92</definedName>
    <definedName name="_xlnm.Print_Area" localSheetId="1">'01 - Sborník'!$C$4:$K$76,'01 - Sborník'!$C$82:$K$100,'01 - Sborník'!$C$106:$L$368</definedName>
    <definedName name="_xlnm.Print_Area" localSheetId="2">'02 - URS'!$C$4:$K$76,'02 - URS'!$C$82:$K$103,'02 - URS'!$C$109:$L$168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1" i="3" l="1"/>
  <c r="K40" i="3"/>
  <c r="BA97" i="1" s="1"/>
  <c r="K39" i="3"/>
  <c r="AZ97" i="1"/>
  <c r="BI167" i="3"/>
  <c r="BH167" i="3"/>
  <c r="BG167" i="3"/>
  <c r="BF167" i="3"/>
  <c r="X167" i="3"/>
  <c r="V167" i="3"/>
  <c r="T167" i="3"/>
  <c r="P167" i="3"/>
  <c r="BI165" i="3"/>
  <c r="BH165" i="3"/>
  <c r="BG165" i="3"/>
  <c r="BF165" i="3"/>
  <c r="X165" i="3"/>
  <c r="V165" i="3"/>
  <c r="T165" i="3"/>
  <c r="P165" i="3"/>
  <c r="BI163" i="3"/>
  <c r="BH163" i="3"/>
  <c r="BG163" i="3"/>
  <c r="BF163" i="3"/>
  <c r="X163" i="3"/>
  <c r="V163" i="3"/>
  <c r="T163" i="3"/>
  <c r="P163" i="3"/>
  <c r="K163" i="3" s="1"/>
  <c r="BE163" i="3" s="1"/>
  <c r="BI161" i="3"/>
  <c r="BH161" i="3"/>
  <c r="BG161" i="3"/>
  <c r="BF161" i="3"/>
  <c r="X161" i="3"/>
  <c r="V161" i="3"/>
  <c r="T161" i="3"/>
  <c r="P161" i="3"/>
  <c r="BI159" i="3"/>
  <c r="BH159" i="3"/>
  <c r="BG159" i="3"/>
  <c r="BF159" i="3"/>
  <c r="X159" i="3"/>
  <c r="V159" i="3"/>
  <c r="T159" i="3"/>
  <c r="P159" i="3"/>
  <c r="BI157" i="3"/>
  <c r="BH157" i="3"/>
  <c r="BG157" i="3"/>
  <c r="BF157" i="3"/>
  <c r="X157" i="3"/>
  <c r="V157" i="3"/>
  <c r="T157" i="3"/>
  <c r="P157" i="3"/>
  <c r="BK157" i="3" s="1"/>
  <c r="BI155" i="3"/>
  <c r="BH155" i="3"/>
  <c r="BG155" i="3"/>
  <c r="BF155" i="3"/>
  <c r="X155" i="3"/>
  <c r="V155" i="3"/>
  <c r="T155" i="3"/>
  <c r="P155" i="3"/>
  <c r="BI153" i="3"/>
  <c r="BH153" i="3"/>
  <c r="BG153" i="3"/>
  <c r="BF153" i="3"/>
  <c r="X153" i="3"/>
  <c r="V153" i="3"/>
  <c r="T153" i="3"/>
  <c r="P153" i="3"/>
  <c r="BI151" i="3"/>
  <c r="BH151" i="3"/>
  <c r="BG151" i="3"/>
  <c r="BF151" i="3"/>
  <c r="X151" i="3"/>
  <c r="V151" i="3"/>
  <c r="T151" i="3"/>
  <c r="P151" i="3"/>
  <c r="K151" i="3" s="1"/>
  <c r="BE151" i="3" s="1"/>
  <c r="BI149" i="3"/>
  <c r="BH149" i="3"/>
  <c r="BG149" i="3"/>
  <c r="BF149" i="3"/>
  <c r="X149" i="3"/>
  <c r="V149" i="3"/>
  <c r="T149" i="3"/>
  <c r="P149" i="3"/>
  <c r="BI147" i="3"/>
  <c r="BH147" i="3"/>
  <c r="BG147" i="3"/>
  <c r="BF147" i="3"/>
  <c r="X147" i="3"/>
  <c r="V147" i="3"/>
  <c r="T147" i="3"/>
  <c r="P147" i="3"/>
  <c r="BI145" i="3"/>
  <c r="BH145" i="3"/>
  <c r="BG145" i="3"/>
  <c r="BF145" i="3"/>
  <c r="X145" i="3"/>
  <c r="V145" i="3"/>
  <c r="T145" i="3"/>
  <c r="P145" i="3"/>
  <c r="K145" i="3" s="1"/>
  <c r="BE145" i="3" s="1"/>
  <c r="BI143" i="3"/>
  <c r="BH143" i="3"/>
  <c r="BG143" i="3"/>
  <c r="BF143" i="3"/>
  <c r="X143" i="3"/>
  <c r="V143" i="3"/>
  <c r="T143" i="3"/>
  <c r="P143" i="3"/>
  <c r="BI141" i="3"/>
  <c r="BH141" i="3"/>
  <c r="BG141" i="3"/>
  <c r="BF141" i="3"/>
  <c r="X141" i="3"/>
  <c r="V141" i="3"/>
  <c r="T141" i="3"/>
  <c r="P141" i="3"/>
  <c r="BI139" i="3"/>
  <c r="BH139" i="3"/>
  <c r="BG139" i="3"/>
  <c r="BF139" i="3"/>
  <c r="X139" i="3"/>
  <c r="V139" i="3"/>
  <c r="T139" i="3"/>
  <c r="P139" i="3"/>
  <c r="K139" i="3" s="1"/>
  <c r="BE139" i="3" s="1"/>
  <c r="BI137" i="3"/>
  <c r="BH137" i="3"/>
  <c r="BG137" i="3"/>
  <c r="BF137" i="3"/>
  <c r="X137" i="3"/>
  <c r="V137" i="3"/>
  <c r="T137" i="3"/>
  <c r="P137" i="3"/>
  <c r="BI135" i="3"/>
  <c r="BH135" i="3"/>
  <c r="BG135" i="3"/>
  <c r="BF135" i="3"/>
  <c r="X135" i="3"/>
  <c r="V135" i="3"/>
  <c r="T135" i="3"/>
  <c r="P135" i="3"/>
  <c r="BI133" i="3"/>
  <c r="BH133" i="3"/>
  <c r="BG133" i="3"/>
  <c r="BF133" i="3"/>
  <c r="X133" i="3"/>
  <c r="V133" i="3"/>
  <c r="T133" i="3"/>
  <c r="P133" i="3"/>
  <c r="BK133" i="3" s="1"/>
  <c r="BI131" i="3"/>
  <c r="BH131" i="3"/>
  <c r="BG131" i="3"/>
  <c r="BF131" i="3"/>
  <c r="X131" i="3"/>
  <c r="V131" i="3"/>
  <c r="T131" i="3"/>
  <c r="P131" i="3"/>
  <c r="BI127" i="3"/>
  <c r="BH127" i="3"/>
  <c r="BG127" i="3"/>
  <c r="BF127" i="3"/>
  <c r="X127" i="3"/>
  <c r="X126" i="3" s="1"/>
  <c r="X125" i="3" s="1"/>
  <c r="V127" i="3"/>
  <c r="V126" i="3"/>
  <c r="V125" i="3" s="1"/>
  <c r="T127" i="3"/>
  <c r="T126" i="3"/>
  <c r="T125" i="3"/>
  <c r="P127" i="3"/>
  <c r="BK127" i="3" s="1"/>
  <c r="BK126" i="3" s="1"/>
  <c r="K126" i="3" s="1"/>
  <c r="K100" i="3" s="1"/>
  <c r="F118" i="3"/>
  <c r="E116" i="3"/>
  <c r="F91" i="3"/>
  <c r="E89" i="3"/>
  <c r="J26" i="3"/>
  <c r="E26" i="3"/>
  <c r="J94" i="3" s="1"/>
  <c r="J25" i="3"/>
  <c r="J23" i="3"/>
  <c r="E23" i="3"/>
  <c r="J120" i="3" s="1"/>
  <c r="J22" i="3"/>
  <c r="J20" i="3"/>
  <c r="E20" i="3"/>
  <c r="F121" i="3"/>
  <c r="J19" i="3"/>
  <c r="J17" i="3"/>
  <c r="E17" i="3"/>
  <c r="F120" i="3" s="1"/>
  <c r="J16" i="3"/>
  <c r="J14" i="3"/>
  <c r="J91" i="3"/>
  <c r="E7" i="3"/>
  <c r="E85" i="3" s="1"/>
  <c r="K41" i="2"/>
  <c r="K40" i="2"/>
  <c r="BA96" i="1"/>
  <c r="K39" i="2"/>
  <c r="AZ96" i="1" s="1"/>
  <c r="BI367" i="2"/>
  <c r="BH367" i="2"/>
  <c r="BG367" i="2"/>
  <c r="BF367" i="2"/>
  <c r="X367" i="2"/>
  <c r="V367" i="2"/>
  <c r="T367" i="2"/>
  <c r="P367" i="2"/>
  <c r="BI365" i="2"/>
  <c r="BH365" i="2"/>
  <c r="BG365" i="2"/>
  <c r="BF365" i="2"/>
  <c r="X365" i="2"/>
  <c r="V365" i="2"/>
  <c r="T365" i="2"/>
  <c r="P365" i="2"/>
  <c r="BI363" i="2"/>
  <c r="BH363" i="2"/>
  <c r="BG363" i="2"/>
  <c r="BF363" i="2"/>
  <c r="X363" i="2"/>
  <c r="V363" i="2"/>
  <c r="T363" i="2"/>
  <c r="P363" i="2"/>
  <c r="K363" i="2" s="1"/>
  <c r="BE363" i="2" s="1"/>
  <c r="BI361" i="2"/>
  <c r="BH361" i="2"/>
  <c r="BG361" i="2"/>
  <c r="BF361" i="2"/>
  <c r="X361" i="2"/>
  <c r="V361" i="2"/>
  <c r="T361" i="2"/>
  <c r="P361" i="2"/>
  <c r="BI359" i="2"/>
  <c r="BH359" i="2"/>
  <c r="BG359" i="2"/>
  <c r="BF359" i="2"/>
  <c r="X359" i="2"/>
  <c r="V359" i="2"/>
  <c r="T359" i="2"/>
  <c r="P359" i="2"/>
  <c r="BI357" i="2"/>
  <c r="BH357" i="2"/>
  <c r="BG357" i="2"/>
  <c r="BF357" i="2"/>
  <c r="X357" i="2"/>
  <c r="V357" i="2"/>
  <c r="T357" i="2"/>
  <c r="P357" i="2"/>
  <c r="K357" i="2" s="1"/>
  <c r="BE357" i="2" s="1"/>
  <c r="BI355" i="2"/>
  <c r="BH355" i="2"/>
  <c r="BG355" i="2"/>
  <c r="BF355" i="2"/>
  <c r="X355" i="2"/>
  <c r="V355" i="2"/>
  <c r="T355" i="2"/>
  <c r="P355" i="2"/>
  <c r="BI353" i="2"/>
  <c r="BH353" i="2"/>
  <c r="BG353" i="2"/>
  <c r="BF353" i="2"/>
  <c r="X353" i="2"/>
  <c r="V353" i="2"/>
  <c r="T353" i="2"/>
  <c r="P353" i="2"/>
  <c r="BI351" i="2"/>
  <c r="BH351" i="2"/>
  <c r="BG351" i="2"/>
  <c r="BF351" i="2"/>
  <c r="X351" i="2"/>
  <c r="V351" i="2"/>
  <c r="T351" i="2"/>
  <c r="P351" i="2"/>
  <c r="BK351" i="2" s="1"/>
  <c r="BI349" i="2"/>
  <c r="BH349" i="2"/>
  <c r="BG349" i="2"/>
  <c r="BF349" i="2"/>
  <c r="X349" i="2"/>
  <c r="V349" i="2"/>
  <c r="T349" i="2"/>
  <c r="P349" i="2"/>
  <c r="BI347" i="2"/>
  <c r="BH347" i="2"/>
  <c r="BG347" i="2"/>
  <c r="BF347" i="2"/>
  <c r="X347" i="2"/>
  <c r="V347" i="2"/>
  <c r="T347" i="2"/>
  <c r="P347" i="2"/>
  <c r="BI345" i="2"/>
  <c r="BH345" i="2"/>
  <c r="BG345" i="2"/>
  <c r="BF345" i="2"/>
  <c r="X345" i="2"/>
  <c r="V345" i="2"/>
  <c r="T345" i="2"/>
  <c r="P345" i="2"/>
  <c r="BK345" i="2" s="1"/>
  <c r="BI343" i="2"/>
  <c r="BH343" i="2"/>
  <c r="BG343" i="2"/>
  <c r="BF343" i="2"/>
  <c r="X343" i="2"/>
  <c r="V343" i="2"/>
  <c r="T343" i="2"/>
  <c r="P343" i="2"/>
  <c r="BI341" i="2"/>
  <c r="BH341" i="2"/>
  <c r="BG341" i="2"/>
  <c r="BF341" i="2"/>
  <c r="X341" i="2"/>
  <c r="V341" i="2"/>
  <c r="T341" i="2"/>
  <c r="P341" i="2"/>
  <c r="BI339" i="2"/>
  <c r="BH339" i="2"/>
  <c r="BG339" i="2"/>
  <c r="BF339" i="2"/>
  <c r="X339" i="2"/>
  <c r="V339" i="2"/>
  <c r="T339" i="2"/>
  <c r="P339" i="2"/>
  <c r="K339" i="2" s="1"/>
  <c r="BE339" i="2" s="1"/>
  <c r="BI337" i="2"/>
  <c r="BH337" i="2"/>
  <c r="BG337" i="2"/>
  <c r="BF337" i="2"/>
  <c r="X337" i="2"/>
  <c r="V337" i="2"/>
  <c r="T337" i="2"/>
  <c r="P337" i="2"/>
  <c r="BI335" i="2"/>
  <c r="BH335" i="2"/>
  <c r="BG335" i="2"/>
  <c r="BF335" i="2"/>
  <c r="X335" i="2"/>
  <c r="V335" i="2"/>
  <c r="T335" i="2"/>
  <c r="P335" i="2"/>
  <c r="BI333" i="2"/>
  <c r="BH333" i="2"/>
  <c r="BG333" i="2"/>
  <c r="BF333" i="2"/>
  <c r="X333" i="2"/>
  <c r="V333" i="2"/>
  <c r="T333" i="2"/>
  <c r="P333" i="2"/>
  <c r="BK333" i="2" s="1"/>
  <c r="BI331" i="2"/>
  <c r="BH331" i="2"/>
  <c r="BG331" i="2"/>
  <c r="BF331" i="2"/>
  <c r="X331" i="2"/>
  <c r="V331" i="2"/>
  <c r="T331" i="2"/>
  <c r="P331" i="2"/>
  <c r="BI329" i="2"/>
  <c r="BH329" i="2"/>
  <c r="BG329" i="2"/>
  <c r="BF329" i="2"/>
  <c r="X329" i="2"/>
  <c r="V329" i="2"/>
  <c r="T329" i="2"/>
  <c r="P329" i="2"/>
  <c r="BI327" i="2"/>
  <c r="BH327" i="2"/>
  <c r="BG327" i="2"/>
  <c r="BF327" i="2"/>
  <c r="X327" i="2"/>
  <c r="V327" i="2"/>
  <c r="T327" i="2"/>
  <c r="P327" i="2"/>
  <c r="K327" i="2" s="1"/>
  <c r="BE327" i="2" s="1"/>
  <c r="BI325" i="2"/>
  <c r="BH325" i="2"/>
  <c r="BG325" i="2"/>
  <c r="BF325" i="2"/>
  <c r="X325" i="2"/>
  <c r="V325" i="2"/>
  <c r="T325" i="2"/>
  <c r="P325" i="2"/>
  <c r="BI323" i="2"/>
  <c r="BH323" i="2"/>
  <c r="BG323" i="2"/>
  <c r="BF323" i="2"/>
  <c r="X323" i="2"/>
  <c r="V323" i="2"/>
  <c r="T323" i="2"/>
  <c r="P323" i="2"/>
  <c r="BI321" i="2"/>
  <c r="BH321" i="2"/>
  <c r="BG321" i="2"/>
  <c r="BF321" i="2"/>
  <c r="X321" i="2"/>
  <c r="V321" i="2"/>
  <c r="T321" i="2"/>
  <c r="P321" i="2"/>
  <c r="K321" i="2" s="1"/>
  <c r="BE321" i="2" s="1"/>
  <c r="BI319" i="2"/>
  <c r="BH319" i="2"/>
  <c r="BG319" i="2"/>
  <c r="BF319" i="2"/>
  <c r="X319" i="2"/>
  <c r="V319" i="2"/>
  <c r="T319" i="2"/>
  <c r="P319" i="2"/>
  <c r="BI317" i="2"/>
  <c r="BH317" i="2"/>
  <c r="BG317" i="2"/>
  <c r="BF317" i="2"/>
  <c r="X317" i="2"/>
  <c r="V317" i="2"/>
  <c r="T317" i="2"/>
  <c r="P317" i="2"/>
  <c r="BI315" i="2"/>
  <c r="BH315" i="2"/>
  <c r="BG315" i="2"/>
  <c r="BF315" i="2"/>
  <c r="X315" i="2"/>
  <c r="V315" i="2"/>
  <c r="T315" i="2"/>
  <c r="P315" i="2"/>
  <c r="K315" i="2" s="1"/>
  <c r="BE315" i="2" s="1"/>
  <c r="BI313" i="2"/>
  <c r="BH313" i="2"/>
  <c r="BG313" i="2"/>
  <c r="BF313" i="2"/>
  <c r="X313" i="2"/>
  <c r="V313" i="2"/>
  <c r="T313" i="2"/>
  <c r="P313" i="2"/>
  <c r="BI311" i="2"/>
  <c r="BH311" i="2"/>
  <c r="BG311" i="2"/>
  <c r="BF311" i="2"/>
  <c r="X311" i="2"/>
  <c r="V311" i="2"/>
  <c r="T311" i="2"/>
  <c r="P311" i="2"/>
  <c r="BI309" i="2"/>
  <c r="BH309" i="2"/>
  <c r="BG309" i="2"/>
  <c r="BF309" i="2"/>
  <c r="X309" i="2"/>
  <c r="V309" i="2"/>
  <c r="T309" i="2"/>
  <c r="P309" i="2"/>
  <c r="BK309" i="2" s="1"/>
  <c r="BI307" i="2"/>
  <c r="BH307" i="2"/>
  <c r="BG307" i="2"/>
  <c r="BF307" i="2"/>
  <c r="X307" i="2"/>
  <c r="V307" i="2"/>
  <c r="T307" i="2"/>
  <c r="P307" i="2"/>
  <c r="BI305" i="2"/>
  <c r="BH305" i="2"/>
  <c r="BG305" i="2"/>
  <c r="BF305" i="2"/>
  <c r="X305" i="2"/>
  <c r="V305" i="2"/>
  <c r="T305" i="2"/>
  <c r="P305" i="2"/>
  <c r="BI303" i="2"/>
  <c r="BH303" i="2"/>
  <c r="BG303" i="2"/>
  <c r="BF303" i="2"/>
  <c r="X303" i="2"/>
  <c r="V303" i="2"/>
  <c r="T303" i="2"/>
  <c r="P303" i="2"/>
  <c r="K303" i="2" s="1"/>
  <c r="BE303" i="2" s="1"/>
  <c r="BI301" i="2"/>
  <c r="BH301" i="2"/>
  <c r="BG301" i="2"/>
  <c r="BF301" i="2"/>
  <c r="X301" i="2"/>
  <c r="V301" i="2"/>
  <c r="T301" i="2"/>
  <c r="P301" i="2"/>
  <c r="BI299" i="2"/>
  <c r="BH299" i="2"/>
  <c r="BG299" i="2"/>
  <c r="BF299" i="2"/>
  <c r="X299" i="2"/>
  <c r="V299" i="2"/>
  <c r="T299" i="2"/>
  <c r="P299" i="2"/>
  <c r="BI297" i="2"/>
  <c r="BH297" i="2"/>
  <c r="BG297" i="2"/>
  <c r="BF297" i="2"/>
  <c r="X297" i="2"/>
  <c r="V297" i="2"/>
  <c r="T297" i="2"/>
  <c r="P297" i="2"/>
  <c r="BK297" i="2" s="1"/>
  <c r="BI295" i="2"/>
  <c r="BH295" i="2"/>
  <c r="BG295" i="2"/>
  <c r="BF295" i="2"/>
  <c r="X295" i="2"/>
  <c r="V295" i="2"/>
  <c r="T295" i="2"/>
  <c r="P295" i="2"/>
  <c r="BI293" i="2"/>
  <c r="BH293" i="2"/>
  <c r="BG293" i="2"/>
  <c r="BF293" i="2"/>
  <c r="X293" i="2"/>
  <c r="V293" i="2"/>
  <c r="T293" i="2"/>
  <c r="P293" i="2"/>
  <c r="BI291" i="2"/>
  <c r="BH291" i="2"/>
  <c r="BG291" i="2"/>
  <c r="BF291" i="2"/>
  <c r="X291" i="2"/>
  <c r="V291" i="2"/>
  <c r="T291" i="2"/>
  <c r="P291" i="2"/>
  <c r="K291" i="2" s="1"/>
  <c r="BE291" i="2" s="1"/>
  <c r="BI289" i="2"/>
  <c r="BH289" i="2"/>
  <c r="BG289" i="2"/>
  <c r="BF289" i="2"/>
  <c r="X289" i="2"/>
  <c r="V289" i="2"/>
  <c r="T289" i="2"/>
  <c r="P289" i="2"/>
  <c r="BI287" i="2"/>
  <c r="BH287" i="2"/>
  <c r="BG287" i="2"/>
  <c r="BF287" i="2"/>
  <c r="X287" i="2"/>
  <c r="V287" i="2"/>
  <c r="T287" i="2"/>
  <c r="P287" i="2"/>
  <c r="BI285" i="2"/>
  <c r="BH285" i="2"/>
  <c r="BG285" i="2"/>
  <c r="BF285" i="2"/>
  <c r="X285" i="2"/>
  <c r="V285" i="2"/>
  <c r="T285" i="2"/>
  <c r="P285" i="2"/>
  <c r="BK285" i="2" s="1"/>
  <c r="BI283" i="2"/>
  <c r="BH283" i="2"/>
  <c r="BG283" i="2"/>
  <c r="BF283" i="2"/>
  <c r="X283" i="2"/>
  <c r="V283" i="2"/>
  <c r="T283" i="2"/>
  <c r="P283" i="2"/>
  <c r="BI281" i="2"/>
  <c r="BH281" i="2"/>
  <c r="BG281" i="2"/>
  <c r="BF281" i="2"/>
  <c r="X281" i="2"/>
  <c r="V281" i="2"/>
  <c r="T281" i="2"/>
  <c r="P281" i="2"/>
  <c r="BI279" i="2"/>
  <c r="BH279" i="2"/>
  <c r="BG279" i="2"/>
  <c r="BF279" i="2"/>
  <c r="X279" i="2"/>
  <c r="V279" i="2"/>
  <c r="T279" i="2"/>
  <c r="P279" i="2"/>
  <c r="K279" i="2" s="1"/>
  <c r="BE279" i="2" s="1"/>
  <c r="BI277" i="2"/>
  <c r="BH277" i="2"/>
  <c r="BG277" i="2"/>
  <c r="BF277" i="2"/>
  <c r="X277" i="2"/>
  <c r="V277" i="2"/>
  <c r="T277" i="2"/>
  <c r="P277" i="2"/>
  <c r="BI275" i="2"/>
  <c r="BH275" i="2"/>
  <c r="BG275" i="2"/>
  <c r="BF275" i="2"/>
  <c r="X275" i="2"/>
  <c r="V275" i="2"/>
  <c r="T275" i="2"/>
  <c r="P275" i="2"/>
  <c r="BI273" i="2"/>
  <c r="BH273" i="2"/>
  <c r="BG273" i="2"/>
  <c r="BF273" i="2"/>
  <c r="X273" i="2"/>
  <c r="V273" i="2"/>
  <c r="T273" i="2"/>
  <c r="P273" i="2"/>
  <c r="BK273" i="2" s="1"/>
  <c r="BI271" i="2"/>
  <c r="BH271" i="2"/>
  <c r="BG271" i="2"/>
  <c r="BF271" i="2"/>
  <c r="X271" i="2"/>
  <c r="V271" i="2"/>
  <c r="T271" i="2"/>
  <c r="P271" i="2"/>
  <c r="BI269" i="2"/>
  <c r="BH269" i="2"/>
  <c r="BG269" i="2"/>
  <c r="BF269" i="2"/>
  <c r="X269" i="2"/>
  <c r="V269" i="2"/>
  <c r="T269" i="2"/>
  <c r="P269" i="2"/>
  <c r="BI267" i="2"/>
  <c r="BH267" i="2"/>
  <c r="BG267" i="2"/>
  <c r="BF267" i="2"/>
  <c r="X267" i="2"/>
  <c r="V267" i="2"/>
  <c r="T267" i="2"/>
  <c r="P267" i="2"/>
  <c r="BK267" i="2" s="1"/>
  <c r="BI265" i="2"/>
  <c r="BH265" i="2"/>
  <c r="BG265" i="2"/>
  <c r="BF265" i="2"/>
  <c r="X265" i="2"/>
  <c r="V265" i="2"/>
  <c r="T265" i="2"/>
  <c r="P265" i="2"/>
  <c r="BI263" i="2"/>
  <c r="BH263" i="2"/>
  <c r="BG263" i="2"/>
  <c r="BF263" i="2"/>
  <c r="X263" i="2"/>
  <c r="V263" i="2"/>
  <c r="T263" i="2"/>
  <c r="P263" i="2"/>
  <c r="BI261" i="2"/>
  <c r="BH261" i="2"/>
  <c r="BG261" i="2"/>
  <c r="BF261" i="2"/>
  <c r="X261" i="2"/>
  <c r="V261" i="2"/>
  <c r="T261" i="2"/>
  <c r="P261" i="2"/>
  <c r="BK261" i="2" s="1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K255" i="2" s="1"/>
  <c r="BI253" i="2"/>
  <c r="BH253" i="2"/>
  <c r="BG253" i="2"/>
  <c r="BF253" i="2"/>
  <c r="X253" i="2"/>
  <c r="V253" i="2"/>
  <c r="T253" i="2"/>
  <c r="P253" i="2"/>
  <c r="BI251" i="2"/>
  <c r="BH251" i="2"/>
  <c r="BG251" i="2"/>
  <c r="BF251" i="2"/>
  <c r="X251" i="2"/>
  <c r="V251" i="2"/>
  <c r="T251" i="2"/>
  <c r="P251" i="2"/>
  <c r="BI249" i="2"/>
  <c r="BH249" i="2"/>
  <c r="BG249" i="2"/>
  <c r="BF249" i="2"/>
  <c r="X249" i="2"/>
  <c r="V249" i="2"/>
  <c r="T249" i="2"/>
  <c r="P249" i="2"/>
  <c r="K249" i="2" s="1"/>
  <c r="BE249" i="2" s="1"/>
  <c r="BI247" i="2"/>
  <c r="BH247" i="2"/>
  <c r="BG247" i="2"/>
  <c r="BF247" i="2"/>
  <c r="X247" i="2"/>
  <c r="V247" i="2"/>
  <c r="T247" i="2"/>
  <c r="P247" i="2"/>
  <c r="BI245" i="2"/>
  <c r="BH245" i="2"/>
  <c r="BG245" i="2"/>
  <c r="BF245" i="2"/>
  <c r="X245" i="2"/>
  <c r="V245" i="2"/>
  <c r="T245" i="2"/>
  <c r="P245" i="2"/>
  <c r="BI243" i="2"/>
  <c r="BH243" i="2"/>
  <c r="BG243" i="2"/>
  <c r="BF243" i="2"/>
  <c r="X243" i="2"/>
  <c r="V243" i="2"/>
  <c r="T243" i="2"/>
  <c r="P243" i="2"/>
  <c r="K243" i="2" s="1"/>
  <c r="BE243" i="2" s="1"/>
  <c r="BI241" i="2"/>
  <c r="BH241" i="2"/>
  <c r="BG241" i="2"/>
  <c r="BF241" i="2"/>
  <c r="X241" i="2"/>
  <c r="V241" i="2"/>
  <c r="T241" i="2"/>
  <c r="P241" i="2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BK237" i="2" s="1"/>
  <c r="BI235" i="2"/>
  <c r="BH235" i="2"/>
  <c r="BG235" i="2"/>
  <c r="BF235" i="2"/>
  <c r="X235" i="2"/>
  <c r="V235" i="2"/>
  <c r="T235" i="2"/>
  <c r="P235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K231" i="2" s="1"/>
  <c r="BI229" i="2"/>
  <c r="BH229" i="2"/>
  <c r="BG229" i="2"/>
  <c r="BF229" i="2"/>
  <c r="X229" i="2"/>
  <c r="V229" i="2"/>
  <c r="T229" i="2"/>
  <c r="P229" i="2"/>
  <c r="BI227" i="2"/>
  <c r="BH227" i="2"/>
  <c r="BG227" i="2"/>
  <c r="BF227" i="2"/>
  <c r="X227" i="2"/>
  <c r="V227" i="2"/>
  <c r="T227" i="2"/>
  <c r="P227" i="2"/>
  <c r="BI225" i="2"/>
  <c r="BH225" i="2"/>
  <c r="BG225" i="2"/>
  <c r="BF225" i="2"/>
  <c r="X225" i="2"/>
  <c r="V225" i="2"/>
  <c r="T225" i="2"/>
  <c r="P225" i="2"/>
  <c r="BK225" i="2" s="1"/>
  <c r="BI223" i="2"/>
  <c r="BH223" i="2"/>
  <c r="BG223" i="2"/>
  <c r="BF223" i="2"/>
  <c r="X223" i="2"/>
  <c r="V223" i="2"/>
  <c r="T223" i="2"/>
  <c r="P223" i="2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K219" i="2" s="1"/>
  <c r="BI217" i="2"/>
  <c r="BH217" i="2"/>
  <c r="BG217" i="2"/>
  <c r="BF217" i="2"/>
  <c r="X217" i="2"/>
  <c r="V217" i="2"/>
  <c r="T217" i="2"/>
  <c r="P217" i="2"/>
  <c r="BI215" i="2"/>
  <c r="BH215" i="2"/>
  <c r="BG215" i="2"/>
  <c r="BF215" i="2"/>
  <c r="X215" i="2"/>
  <c r="V215" i="2"/>
  <c r="T215" i="2"/>
  <c r="P215" i="2"/>
  <c r="BI213" i="2"/>
  <c r="BH213" i="2"/>
  <c r="BG213" i="2"/>
  <c r="BF213" i="2"/>
  <c r="X213" i="2"/>
  <c r="V213" i="2"/>
  <c r="T213" i="2"/>
  <c r="P213" i="2"/>
  <c r="BK213" i="2" s="1"/>
  <c r="BI211" i="2"/>
  <c r="BH211" i="2"/>
  <c r="BG211" i="2"/>
  <c r="BF211" i="2"/>
  <c r="X211" i="2"/>
  <c r="V211" i="2"/>
  <c r="T211" i="2"/>
  <c r="P211" i="2"/>
  <c r="BI209" i="2"/>
  <c r="BH209" i="2"/>
  <c r="BG209" i="2"/>
  <c r="BF209" i="2"/>
  <c r="X209" i="2"/>
  <c r="V209" i="2"/>
  <c r="T209" i="2"/>
  <c r="P209" i="2"/>
  <c r="BI207" i="2"/>
  <c r="BH207" i="2"/>
  <c r="BG207" i="2"/>
  <c r="BF207" i="2"/>
  <c r="X207" i="2"/>
  <c r="V207" i="2"/>
  <c r="T207" i="2"/>
  <c r="P207" i="2"/>
  <c r="BK207" i="2" s="1"/>
  <c r="BI205" i="2"/>
  <c r="BH205" i="2"/>
  <c r="BG205" i="2"/>
  <c r="BF205" i="2"/>
  <c r="X205" i="2"/>
  <c r="V205" i="2"/>
  <c r="T205" i="2"/>
  <c r="P205" i="2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K201" i="2" s="1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K195" i="2" s="1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K183" i="2" s="1"/>
  <c r="BE183" i="2" s="1"/>
  <c r="BI181" i="2"/>
  <c r="BH181" i="2"/>
  <c r="BG181" i="2"/>
  <c r="BF181" i="2"/>
  <c r="X181" i="2"/>
  <c r="V181" i="2"/>
  <c r="T181" i="2"/>
  <c r="P181" i="2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BK177" i="2" s="1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K171" i="2" s="1"/>
  <c r="BE171" i="2" s="1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K165" i="2" s="1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K159" i="2" s="1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K153" i="2" s="1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K147" i="2" s="1"/>
  <c r="BE147" i="2" s="1"/>
  <c r="BI145" i="2"/>
  <c r="BH145" i="2"/>
  <c r="BG145" i="2"/>
  <c r="BF145" i="2"/>
  <c r="X145" i="2"/>
  <c r="V145" i="2"/>
  <c r="T145" i="2"/>
  <c r="P145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K141" i="2" s="1"/>
  <c r="BE141" i="2" s="1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K135" i="2" s="1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K129" i="2" s="1"/>
  <c r="BE129" i="2" s="1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K123" i="2" s="1"/>
  <c r="BE123" i="2" s="1"/>
  <c r="F115" i="2"/>
  <c r="E113" i="2"/>
  <c r="F91" i="2"/>
  <c r="E89" i="2"/>
  <c r="J26" i="2"/>
  <c r="E26" i="2"/>
  <c r="J94" i="2" s="1"/>
  <c r="J25" i="2"/>
  <c r="J23" i="2"/>
  <c r="E23" i="2"/>
  <c r="J117" i="2" s="1"/>
  <c r="J22" i="2"/>
  <c r="J20" i="2"/>
  <c r="E20" i="2"/>
  <c r="F118" i="2" s="1"/>
  <c r="J19" i="2"/>
  <c r="J17" i="2"/>
  <c r="E17" i="2"/>
  <c r="F93" i="2" s="1"/>
  <c r="J16" i="2"/>
  <c r="J14" i="2"/>
  <c r="J115" i="2"/>
  <c r="E7" i="2"/>
  <c r="E109" i="2" s="1"/>
  <c r="L90" i="1"/>
  <c r="AM90" i="1"/>
  <c r="AM89" i="1"/>
  <c r="L89" i="1"/>
  <c r="AM87" i="1"/>
  <c r="L87" i="1"/>
  <c r="L85" i="1"/>
  <c r="L84" i="1"/>
  <c r="Q161" i="3"/>
  <c r="Q159" i="3"/>
  <c r="Q151" i="3"/>
  <c r="R143" i="3"/>
  <c r="R139" i="3"/>
  <c r="Q137" i="3"/>
  <c r="R131" i="3"/>
  <c r="R357" i="2"/>
  <c r="R353" i="2"/>
  <c r="Q349" i="2"/>
  <c r="Q345" i="2"/>
  <c r="R319" i="2"/>
  <c r="R317" i="2"/>
  <c r="Q315" i="2"/>
  <c r="R271" i="2"/>
  <c r="R269" i="2"/>
  <c r="R259" i="2"/>
  <c r="Q249" i="2"/>
  <c r="Q243" i="2"/>
  <c r="R241" i="2"/>
  <c r="Q239" i="2"/>
  <c r="R229" i="2"/>
  <c r="R227" i="2"/>
  <c r="R219" i="2"/>
  <c r="R211" i="2"/>
  <c r="Q193" i="2"/>
  <c r="Q191" i="2"/>
  <c r="Q189" i="2"/>
  <c r="Q187" i="2"/>
  <c r="R181" i="2"/>
  <c r="Q179" i="2"/>
  <c r="Q173" i="2"/>
  <c r="R161" i="2"/>
  <c r="Q159" i="2"/>
  <c r="R153" i="2"/>
  <c r="Q151" i="2"/>
  <c r="R147" i="2"/>
  <c r="R141" i="2"/>
  <c r="Q129" i="2"/>
  <c r="Q125" i="2"/>
  <c r="R167" i="3"/>
  <c r="R127" i="3"/>
  <c r="R359" i="2"/>
  <c r="R347" i="2"/>
  <c r="R343" i="2"/>
  <c r="Q341" i="2"/>
  <c r="R337" i="2"/>
  <c r="Q325" i="2"/>
  <c r="Q321" i="2"/>
  <c r="R315" i="2"/>
  <c r="R313" i="2"/>
  <c r="Q297" i="2"/>
  <c r="R295" i="2"/>
  <c r="R289" i="2"/>
  <c r="R281" i="2"/>
  <c r="R279" i="2"/>
  <c r="Q277" i="2"/>
  <c r="Q273" i="2"/>
  <c r="Q269" i="2"/>
  <c r="Q261" i="2"/>
  <c r="R255" i="2"/>
  <c r="Q251" i="2"/>
  <c r="Q247" i="2"/>
  <c r="R245" i="2"/>
  <c r="R237" i="2"/>
  <c r="Q235" i="2"/>
  <c r="R215" i="2"/>
  <c r="Q203" i="2"/>
  <c r="R201" i="2"/>
  <c r="Q199" i="2"/>
  <c r="R185" i="2"/>
  <c r="Q183" i="2"/>
  <c r="R177" i="2"/>
  <c r="Q175" i="2"/>
  <c r="Q169" i="2"/>
  <c r="Q165" i="2"/>
  <c r="Q157" i="2"/>
  <c r="R149" i="2"/>
  <c r="Q145" i="2"/>
  <c r="Q135" i="2"/>
  <c r="Q131" i="2"/>
  <c r="R129" i="2"/>
  <c r="R127" i="2"/>
  <c r="Q141" i="3"/>
  <c r="Q139" i="3"/>
  <c r="R137" i="3"/>
  <c r="R367" i="2"/>
  <c r="R341" i="2"/>
  <c r="Q329" i="2"/>
  <c r="Q327" i="2"/>
  <c r="R309" i="2"/>
  <c r="Q295" i="2"/>
  <c r="Q293" i="2"/>
  <c r="R291" i="2"/>
  <c r="Q289" i="2"/>
  <c r="R285" i="2"/>
  <c r="Q283" i="2"/>
  <c r="R267" i="2"/>
  <c r="R251" i="2"/>
  <c r="R243" i="2"/>
  <c r="R233" i="2"/>
  <c r="R231" i="2"/>
  <c r="Q229" i="2"/>
  <c r="R223" i="2"/>
  <c r="R209" i="2"/>
  <c r="R183" i="2"/>
  <c r="R169" i="2"/>
  <c r="Q163" i="2"/>
  <c r="R145" i="2"/>
  <c r="R137" i="2"/>
  <c r="R123" i="2"/>
  <c r="R163" i="3"/>
  <c r="R159" i="3"/>
  <c r="R149" i="3"/>
  <c r="R145" i="3"/>
  <c r="R141" i="3"/>
  <c r="R135" i="3"/>
  <c r="Q365" i="2"/>
  <c r="R363" i="2"/>
  <c r="Q359" i="2"/>
  <c r="Q355" i="2"/>
  <c r="Q353" i="2"/>
  <c r="Q351" i="2"/>
  <c r="R339" i="2"/>
  <c r="Q337" i="2"/>
  <c r="R329" i="2"/>
  <c r="R327" i="2"/>
  <c r="Q323" i="2"/>
  <c r="Q319" i="2"/>
  <c r="Q313" i="2"/>
  <c r="R311" i="2"/>
  <c r="Q303" i="2"/>
  <c r="R301" i="2"/>
  <c r="Q299" i="2"/>
  <c r="R297" i="2"/>
  <c r="R293" i="2"/>
  <c r="Q281" i="2"/>
  <c r="R277" i="2"/>
  <c r="R273" i="2"/>
  <c r="Q265" i="2"/>
  <c r="Q263" i="2"/>
  <c r="R261" i="2"/>
  <c r="Q259" i="2"/>
  <c r="R257" i="2"/>
  <c r="R253" i="2"/>
  <c r="Q245" i="2"/>
  <c r="Q237" i="2"/>
  <c r="Q223" i="2"/>
  <c r="Q211" i="2"/>
  <c r="R203" i="2"/>
  <c r="R197" i="2"/>
  <c r="R193" i="2"/>
  <c r="Q185" i="2"/>
  <c r="R163" i="2"/>
  <c r="Q139" i="2"/>
  <c r="Q137" i="2"/>
  <c r="Q127" i="2"/>
  <c r="Q123" i="2"/>
  <c r="R165" i="3"/>
  <c r="R157" i="3"/>
  <c r="Q155" i="3"/>
  <c r="R153" i="3"/>
  <c r="R151" i="3"/>
  <c r="Q149" i="3"/>
  <c r="Q147" i="3"/>
  <c r="Q145" i="3"/>
  <c r="Q143" i="3"/>
  <c r="Q127" i="3"/>
  <c r="R351" i="2"/>
  <c r="Q347" i="2"/>
  <c r="R345" i="2"/>
  <c r="Q339" i="2"/>
  <c r="R333" i="2"/>
  <c r="R331" i="2"/>
  <c r="R325" i="2"/>
  <c r="R323" i="2"/>
  <c r="R321" i="2"/>
  <c r="Q317" i="2"/>
  <c r="Q311" i="2"/>
  <c r="Q309" i="2"/>
  <c r="Q287" i="2"/>
  <c r="Q285" i="2"/>
  <c r="R275" i="2"/>
  <c r="Q271" i="2"/>
  <c r="Q267" i="2"/>
  <c r="R263" i="2"/>
  <c r="Q257" i="2"/>
  <c r="R239" i="2"/>
  <c r="R225" i="2"/>
  <c r="R221" i="2"/>
  <c r="Q217" i="2"/>
  <c r="Q213" i="2"/>
  <c r="Q201" i="2"/>
  <c r="R199" i="2"/>
  <c r="R171" i="2"/>
  <c r="Q167" i="2"/>
  <c r="R155" i="2"/>
  <c r="R151" i="2"/>
  <c r="Q147" i="2"/>
  <c r="R143" i="2"/>
  <c r="Q141" i="2"/>
  <c r="Q167" i="3"/>
  <c r="Q165" i="3"/>
  <c r="Q163" i="3"/>
  <c r="R161" i="3"/>
  <c r="Q157" i="3"/>
  <c r="R155" i="3"/>
  <c r="Q153" i="3"/>
  <c r="R147" i="3"/>
  <c r="Q135" i="3"/>
  <c r="Q131" i="3"/>
  <c r="R365" i="2"/>
  <c r="R361" i="2"/>
  <c r="Q357" i="2"/>
  <c r="R355" i="2"/>
  <c r="R335" i="2"/>
  <c r="Q333" i="2"/>
  <c r="Q301" i="2"/>
  <c r="R299" i="2"/>
  <c r="R287" i="2"/>
  <c r="R283" i="2"/>
  <c r="Q279" i="2"/>
  <c r="R247" i="2"/>
  <c r="R235" i="2"/>
  <c r="Q231" i="2"/>
  <c r="Q227" i="2"/>
  <c r="Q225" i="2"/>
  <c r="Q209" i="2"/>
  <c r="Q197" i="2"/>
  <c r="R189" i="2"/>
  <c r="Q181" i="2"/>
  <c r="Q171" i="2"/>
  <c r="Q161" i="2"/>
  <c r="Q143" i="2"/>
  <c r="R133" i="2"/>
  <c r="AU95" i="1"/>
  <c r="R133" i="3"/>
  <c r="Q367" i="2"/>
  <c r="Q363" i="2"/>
  <c r="Q361" i="2"/>
  <c r="Q335" i="2"/>
  <c r="Q307" i="2"/>
  <c r="Q305" i="2"/>
  <c r="R303" i="2"/>
  <c r="Q291" i="2"/>
  <c r="Q275" i="2"/>
  <c r="R265" i="2"/>
  <c r="Q255" i="2"/>
  <c r="Q253" i="2"/>
  <c r="Q241" i="2"/>
  <c r="Q221" i="2"/>
  <c r="Q219" i="2"/>
  <c r="R217" i="2"/>
  <c r="R207" i="2"/>
  <c r="Q205" i="2"/>
  <c r="Q195" i="2"/>
  <c r="R187" i="2"/>
  <c r="R159" i="2"/>
  <c r="Q155" i="2"/>
  <c r="Q153" i="2"/>
  <c r="R139" i="2"/>
  <c r="R131" i="2"/>
  <c r="Q133" i="3"/>
  <c r="R349" i="2"/>
  <c r="Q343" i="2"/>
  <c r="Q331" i="2"/>
  <c r="R307" i="2"/>
  <c r="R305" i="2"/>
  <c r="R249" i="2"/>
  <c r="Q233" i="2"/>
  <c r="Q215" i="2"/>
  <c r="R213" i="2"/>
  <c r="Q207" i="2"/>
  <c r="R205" i="2"/>
  <c r="R195" i="2"/>
  <c r="R191" i="2"/>
  <c r="R179" i="2"/>
  <c r="Q177" i="2"/>
  <c r="R175" i="2"/>
  <c r="R173" i="2"/>
  <c r="R167" i="2"/>
  <c r="R165" i="2"/>
  <c r="R157" i="2"/>
  <c r="Q149" i="2"/>
  <c r="R135" i="2"/>
  <c r="Q133" i="2"/>
  <c r="R125" i="2"/>
  <c r="BK167" i="3"/>
  <c r="K159" i="3"/>
  <c r="BE159" i="3"/>
  <c r="BK141" i="3"/>
  <c r="BK365" i="2"/>
  <c r="K353" i="2"/>
  <c r="BE353" i="2" s="1"/>
  <c r="BK347" i="2"/>
  <c r="K335" i="2"/>
  <c r="BE335" i="2"/>
  <c r="BK319" i="2"/>
  <c r="K305" i="2"/>
  <c r="BE305" i="2" s="1"/>
  <c r="K299" i="2"/>
  <c r="BE299" i="2"/>
  <c r="K235" i="2"/>
  <c r="BE235" i="2" s="1"/>
  <c r="BK223" i="2"/>
  <c r="K217" i="2"/>
  <c r="BE217" i="2"/>
  <c r="K211" i="2"/>
  <c r="BE211" i="2" s="1"/>
  <c r="BK205" i="2"/>
  <c r="K163" i="2"/>
  <c r="BE163" i="2"/>
  <c r="BK149" i="2"/>
  <c r="BK165" i="3"/>
  <c r="BK161" i="3"/>
  <c r="BK155" i="3"/>
  <c r="BK149" i="3"/>
  <c r="K147" i="3"/>
  <c r="BE147" i="3" s="1"/>
  <c r="K143" i="3"/>
  <c r="BE143" i="3" s="1"/>
  <c r="BK287" i="2"/>
  <c r="K281" i="2"/>
  <c r="BE281" i="2" s="1"/>
  <c r="K199" i="2"/>
  <c r="BE199" i="2" s="1"/>
  <c r="BK187" i="2"/>
  <c r="BK181" i="2"/>
  <c r="K139" i="2"/>
  <c r="BE139" i="2" s="1"/>
  <c r="K153" i="3"/>
  <c r="BE153" i="3" s="1"/>
  <c r="BK135" i="3"/>
  <c r="K355" i="2"/>
  <c r="BE355" i="2"/>
  <c r="K341" i="2"/>
  <c r="BE341" i="2" s="1"/>
  <c r="K325" i="2"/>
  <c r="BE325" i="2" s="1"/>
  <c r="BK313" i="2"/>
  <c r="K277" i="2"/>
  <c r="BE277" i="2"/>
  <c r="K271" i="2"/>
  <c r="BE271" i="2" s="1"/>
  <c r="K245" i="2"/>
  <c r="BE245" i="2" s="1"/>
  <c r="BK239" i="2"/>
  <c r="K233" i="2"/>
  <c r="BE233" i="2" s="1"/>
  <c r="K209" i="2"/>
  <c r="BE209" i="2"/>
  <c r="K179" i="2"/>
  <c r="BE179" i="2" s="1"/>
  <c r="K155" i="2"/>
  <c r="BE155" i="2" s="1"/>
  <c r="K145" i="2"/>
  <c r="BE145" i="2" s="1"/>
  <c r="BK143" i="2"/>
  <c r="K133" i="2"/>
  <c r="BE133" i="2" s="1"/>
  <c r="BK349" i="2"/>
  <c r="K331" i="2"/>
  <c r="BE331" i="2" s="1"/>
  <c r="BK317" i="2"/>
  <c r="K311" i="2"/>
  <c r="BE311" i="2" s="1"/>
  <c r="K301" i="2"/>
  <c r="BE301" i="2"/>
  <c r="K263" i="2"/>
  <c r="BE263" i="2" s="1"/>
  <c r="BK253" i="2"/>
  <c r="BK221" i="2"/>
  <c r="BK193" i="2"/>
  <c r="BK175" i="2"/>
  <c r="BK169" i="2"/>
  <c r="BK127" i="2"/>
  <c r="BK137" i="3"/>
  <c r="K131" i="3"/>
  <c r="BE131" i="3" s="1"/>
  <c r="K157" i="2"/>
  <c r="BE157" i="2" s="1"/>
  <c r="K367" i="2"/>
  <c r="BE367" i="2" s="1"/>
  <c r="K361" i="2"/>
  <c r="BE361" i="2" s="1"/>
  <c r="K343" i="2"/>
  <c r="BE343" i="2" s="1"/>
  <c r="BK295" i="2"/>
  <c r="BK283" i="2"/>
  <c r="K275" i="2"/>
  <c r="BE275" i="2" s="1"/>
  <c r="BK269" i="2"/>
  <c r="BK265" i="2"/>
  <c r="K229" i="2"/>
  <c r="BE229" i="2" s="1"/>
  <c r="BK173" i="2"/>
  <c r="K167" i="2"/>
  <c r="BE167" i="2" s="1"/>
  <c r="BK161" i="2"/>
  <c r="K131" i="2"/>
  <c r="BE131" i="2" s="1"/>
  <c r="BK359" i="2"/>
  <c r="K337" i="2"/>
  <c r="BE337" i="2" s="1"/>
  <c r="BK329" i="2"/>
  <c r="BK323" i="2"/>
  <c r="K307" i="2"/>
  <c r="BE307" i="2" s="1"/>
  <c r="K289" i="2"/>
  <c r="BE289" i="2" s="1"/>
  <c r="BK257" i="2"/>
  <c r="K247" i="2"/>
  <c r="BE247" i="2" s="1"/>
  <c r="K241" i="2"/>
  <c r="BE241" i="2" s="1"/>
  <c r="K215" i="2"/>
  <c r="BE215" i="2" s="1"/>
  <c r="K203" i="2"/>
  <c r="BE203" i="2" s="1"/>
  <c r="K189" i="2"/>
  <c r="BE189" i="2" s="1"/>
  <c r="K185" i="2"/>
  <c r="BE185" i="2" s="1"/>
  <c r="K125" i="2"/>
  <c r="BE125" i="2" s="1"/>
  <c r="BK293" i="2"/>
  <c r="BK259" i="2"/>
  <c r="BK251" i="2"/>
  <c r="K227" i="2"/>
  <c r="BE227" i="2" s="1"/>
  <c r="K197" i="2"/>
  <c r="BE197" i="2" s="1"/>
  <c r="BK191" i="2"/>
  <c r="BK151" i="2"/>
  <c r="K137" i="2"/>
  <c r="BE137" i="2"/>
  <c r="X122" i="2" l="1"/>
  <c r="X121" i="2" s="1"/>
  <c r="R122" i="2"/>
  <c r="R121" i="2" s="1"/>
  <c r="J98" i="2" s="1"/>
  <c r="K33" i="2" s="1"/>
  <c r="AT96" i="1" s="1"/>
  <c r="V122" i="2"/>
  <c r="V121" i="2" s="1"/>
  <c r="Q122" i="2"/>
  <c r="Q121" i="2" s="1"/>
  <c r="I98" i="2" s="1"/>
  <c r="K32" i="2" s="1"/>
  <c r="AS96" i="1" s="1"/>
  <c r="V130" i="3"/>
  <c r="V129" i="3" s="1"/>
  <c r="V124" i="3" s="1"/>
  <c r="Q130" i="3"/>
  <c r="I102" i="3" s="1"/>
  <c r="T130" i="3"/>
  <c r="T129" i="3" s="1"/>
  <c r="T124" i="3" s="1"/>
  <c r="AW97" i="1" s="1"/>
  <c r="X130" i="3"/>
  <c r="X129" i="3" s="1"/>
  <c r="X124" i="3" s="1"/>
  <c r="T122" i="2"/>
  <c r="T121" i="2" s="1"/>
  <c r="AW96" i="1" s="1"/>
  <c r="R130" i="3"/>
  <c r="R129" i="3" s="1"/>
  <c r="J101" i="3" s="1"/>
  <c r="J118" i="2"/>
  <c r="F94" i="3"/>
  <c r="BK125" i="3"/>
  <c r="K125" i="3"/>
  <c r="K99" i="3" s="1"/>
  <c r="R126" i="3"/>
  <c r="R125" i="3"/>
  <c r="J93" i="2"/>
  <c r="F93" i="3"/>
  <c r="F117" i="2"/>
  <c r="E112" i="3"/>
  <c r="J121" i="3"/>
  <c r="J91" i="2"/>
  <c r="F94" i="2"/>
  <c r="E85" i="2"/>
  <c r="J93" i="3"/>
  <c r="J118" i="3"/>
  <c r="Q126" i="3"/>
  <c r="Q125" i="3" s="1"/>
  <c r="I99" i="3" s="1"/>
  <c r="K38" i="2"/>
  <c r="AY96" i="1" s="1"/>
  <c r="F40" i="2"/>
  <c r="BE96" i="1" s="1"/>
  <c r="K273" i="2"/>
  <c r="BE273" i="2" s="1"/>
  <c r="K295" i="2"/>
  <c r="BE295" i="2" s="1"/>
  <c r="K319" i="2"/>
  <c r="BE319" i="2" s="1"/>
  <c r="K351" i="2"/>
  <c r="BE351" i="2"/>
  <c r="BK163" i="2"/>
  <c r="BK303" i="2"/>
  <c r="K127" i="3"/>
  <c r="BE127" i="3"/>
  <c r="K161" i="3"/>
  <c r="BE161" i="3" s="1"/>
  <c r="K191" i="2"/>
  <c r="BE191" i="2" s="1"/>
  <c r="BK229" i="2"/>
  <c r="K329" i="2"/>
  <c r="BE329" i="2" s="1"/>
  <c r="K165" i="2"/>
  <c r="BE165" i="2" s="1"/>
  <c r="K313" i="2"/>
  <c r="BE313" i="2"/>
  <c r="BK243" i="2"/>
  <c r="BK343" i="2"/>
  <c r="K287" i="2"/>
  <c r="BE287" i="2"/>
  <c r="BK305" i="2"/>
  <c r="K345" i="2"/>
  <c r="BE345" i="2"/>
  <c r="K181" i="2"/>
  <c r="BE181" i="2"/>
  <c r="K221" i="2"/>
  <c r="BE221" i="2" s="1"/>
  <c r="K265" i="2"/>
  <c r="BE265" i="2"/>
  <c r="BK315" i="2"/>
  <c r="BK139" i="2"/>
  <c r="K251" i="2"/>
  <c r="BE251" i="2" s="1"/>
  <c r="K359" i="2"/>
  <c r="BE359" i="2" s="1"/>
  <c r="BK153" i="3"/>
  <c r="K173" i="2"/>
  <c r="BE173" i="2"/>
  <c r="BK211" i="2"/>
  <c r="BK291" i="2"/>
  <c r="K155" i="3"/>
  <c r="BE155" i="3" s="1"/>
  <c r="K187" i="2"/>
  <c r="BE187" i="2" s="1"/>
  <c r="BK341" i="2"/>
  <c r="BK171" i="2"/>
  <c r="K175" i="2"/>
  <c r="BE175" i="2" s="1"/>
  <c r="BK355" i="2"/>
  <c r="BK147" i="3"/>
  <c r="AU94" i="1"/>
  <c r="K205" i="2"/>
  <c r="BE205" i="2"/>
  <c r="BK277" i="2"/>
  <c r="BK235" i="2"/>
  <c r="K127" i="2"/>
  <c r="BE127" i="2" s="1"/>
  <c r="K167" i="3"/>
  <c r="BE167" i="3"/>
  <c r="K38" i="3"/>
  <c r="AY97" i="1"/>
  <c r="F41" i="2"/>
  <c r="BF96" i="1" s="1"/>
  <c r="K223" i="2"/>
  <c r="BE223" i="2"/>
  <c r="BK307" i="2"/>
  <c r="BK363" i="2"/>
  <c r="BK233" i="2"/>
  <c r="BK325" i="2"/>
  <c r="BK143" i="3"/>
  <c r="K143" i="2"/>
  <c r="BE143" i="2" s="1"/>
  <c r="K207" i="2"/>
  <c r="BE207" i="2" s="1"/>
  <c r="BK281" i="2"/>
  <c r="BK151" i="3"/>
  <c r="BK183" i="2"/>
  <c r="K135" i="3"/>
  <c r="BE135" i="3" s="1"/>
  <c r="K269" i="2"/>
  <c r="BE269" i="2" s="1"/>
  <c r="K231" i="2"/>
  <c r="BE231" i="2" s="1"/>
  <c r="F40" i="3"/>
  <c r="BE97" i="1"/>
  <c r="F38" i="3"/>
  <c r="BC97" i="1" s="1"/>
  <c r="F41" i="3"/>
  <c r="BF97" i="1" s="1"/>
  <c r="K135" i="2"/>
  <c r="BE135" i="2" s="1"/>
  <c r="K151" i="2"/>
  <c r="BE151" i="2" s="1"/>
  <c r="K169" i="2"/>
  <c r="BE169" i="2"/>
  <c r="BK185" i="2"/>
  <c r="BK247" i="2"/>
  <c r="K257" i="2"/>
  <c r="BE257" i="2" s="1"/>
  <c r="BK275" i="2"/>
  <c r="BK299" i="2"/>
  <c r="K333" i="2"/>
  <c r="BE333" i="2" s="1"/>
  <c r="K349" i="2"/>
  <c r="BE349" i="2" s="1"/>
  <c r="BK157" i="2"/>
  <c r="BK215" i="2"/>
  <c r="BK263" i="2"/>
  <c r="K159" i="2"/>
  <c r="BE159" i="2"/>
  <c r="K285" i="2"/>
  <c r="BE285" i="2"/>
  <c r="BK337" i="2"/>
  <c r="BK131" i="3"/>
  <c r="BK163" i="3"/>
  <c r="K195" i="2"/>
  <c r="BE195" i="2" s="1"/>
  <c r="K213" i="2"/>
  <c r="BE213" i="2" s="1"/>
  <c r="BK311" i="2"/>
  <c r="BK123" i="2"/>
  <c r="K193" i="2"/>
  <c r="BE193" i="2" s="1"/>
  <c r="K157" i="3"/>
  <c r="BE157" i="3" s="1"/>
  <c r="BK361" i="2"/>
  <c r="BK137" i="2"/>
  <c r="BK125" i="2"/>
  <c r="BK141" i="2"/>
  <c r="K153" i="2"/>
  <c r="BE153" i="2"/>
  <c r="K177" i="2"/>
  <c r="BE177" i="2" s="1"/>
  <c r="K225" i="2"/>
  <c r="BE225" i="2" s="1"/>
  <c r="K253" i="2"/>
  <c r="BE253" i="2"/>
  <c r="K261" i="2"/>
  <c r="BE261" i="2" s="1"/>
  <c r="BK279" i="2"/>
  <c r="K317" i="2"/>
  <c r="BE317" i="2" s="1"/>
  <c r="BK339" i="2"/>
  <c r="BK367" i="2"/>
  <c r="BK131" i="2"/>
  <c r="BK197" i="2"/>
  <c r="BK249" i="2"/>
  <c r="K267" i="2"/>
  <c r="BE267" i="2"/>
  <c r="BK321" i="2"/>
  <c r="BK147" i="2"/>
  <c r="K259" i="2"/>
  <c r="BE259" i="2" s="1"/>
  <c r="BK353" i="2"/>
  <c r="K137" i="3"/>
  <c r="BE137" i="3" s="1"/>
  <c r="BK241" i="2"/>
  <c r="BK145" i="3"/>
  <c r="BK209" i="2"/>
  <c r="BK159" i="3"/>
  <c r="F38" i="2"/>
  <c r="BC96" i="1" s="1"/>
  <c r="F39" i="3"/>
  <c r="BD97" i="1" s="1"/>
  <c r="BK129" i="2"/>
  <c r="K149" i="2"/>
  <c r="BE149" i="2"/>
  <c r="BK155" i="2"/>
  <c r="BK227" i="2"/>
  <c r="K255" i="2"/>
  <c r="BE255" i="2" s="1"/>
  <c r="BK271" i="2"/>
  <c r="K293" i="2"/>
  <c r="BE293" i="2" s="1"/>
  <c r="BK301" i="2"/>
  <c r="BK335" i="2"/>
  <c r="BK357" i="2"/>
  <c r="BK133" i="2"/>
  <c r="K201" i="2"/>
  <c r="BE201" i="2" s="1"/>
  <c r="K239" i="2"/>
  <c r="BE239" i="2"/>
  <c r="BK289" i="2"/>
  <c r="K347" i="2"/>
  <c r="BE347" i="2" s="1"/>
  <c r="K219" i="2"/>
  <c r="BE219" i="2" s="1"/>
  <c r="K323" i="2"/>
  <c r="BE323" i="2" s="1"/>
  <c r="K141" i="3"/>
  <c r="BE141" i="3"/>
  <c r="BK145" i="2"/>
  <c r="BK217" i="2"/>
  <c r="BK327" i="2"/>
  <c r="K161" i="2"/>
  <c r="BE161" i="2"/>
  <c r="K283" i="2"/>
  <c r="BE283" i="2" s="1"/>
  <c r="BK189" i="2"/>
  <c r="F39" i="2"/>
  <c r="BD96" i="1" s="1"/>
  <c r="K237" i="2"/>
  <c r="BE237" i="2"/>
  <c r="K309" i="2"/>
  <c r="BE309" i="2"/>
  <c r="BK199" i="2"/>
  <c r="K297" i="2"/>
  <c r="BE297" i="2" s="1"/>
  <c r="K365" i="2"/>
  <c r="BE365" i="2" s="1"/>
  <c r="BK139" i="3"/>
  <c r="K165" i="3"/>
  <c r="BE165" i="3" s="1"/>
  <c r="BK203" i="2"/>
  <c r="BK245" i="2"/>
  <c r="K149" i="3"/>
  <c r="BE149" i="3"/>
  <c r="BK179" i="2"/>
  <c r="BK331" i="2"/>
  <c r="BK167" i="2"/>
  <c r="K133" i="3"/>
  <c r="BE133" i="3" s="1"/>
  <c r="R124" i="3" l="1"/>
  <c r="J98" i="3" s="1"/>
  <c r="K33" i="3" s="1"/>
  <c r="AT97" i="1" s="1"/>
  <c r="AT95" i="1" s="1"/>
  <c r="AT94" i="1" s="1"/>
  <c r="J99" i="3"/>
  <c r="J102" i="3"/>
  <c r="Q129" i="3"/>
  <c r="Q124" i="3" s="1"/>
  <c r="I98" i="3" s="1"/>
  <c r="K32" i="3" s="1"/>
  <c r="AS97" i="1" s="1"/>
  <c r="AS95" i="1" s="1"/>
  <c r="AS94" i="1" s="1"/>
  <c r="I101" i="3"/>
  <c r="I100" i="3"/>
  <c r="J99" i="2"/>
  <c r="J100" i="3"/>
  <c r="I99" i="2"/>
  <c r="BK122" i="2"/>
  <c r="K122" i="2" s="1"/>
  <c r="K99" i="2" s="1"/>
  <c r="BK130" i="3"/>
  <c r="K130" i="3" s="1"/>
  <c r="K102" i="3" s="1"/>
  <c r="F37" i="3"/>
  <c r="BB97" i="1" s="1"/>
  <c r="F37" i="2"/>
  <c r="BB96" i="1" s="1"/>
  <c r="K37" i="3"/>
  <c r="AX97" i="1" s="1"/>
  <c r="AV97" i="1" s="1"/>
  <c r="K37" i="2"/>
  <c r="AX96" i="1" s="1"/>
  <c r="AV96" i="1" s="1"/>
  <c r="BF95" i="1"/>
  <c r="BF94" i="1" s="1"/>
  <c r="W33" i="1" s="1"/>
  <c r="AW95" i="1"/>
  <c r="AW94" i="1"/>
  <c r="BE95" i="1"/>
  <c r="BE94" i="1"/>
  <c r="W32" i="1" s="1"/>
  <c r="BD95" i="1"/>
  <c r="AZ95" i="1" s="1"/>
  <c r="BC95" i="1"/>
  <c r="BC94" i="1" s="1"/>
  <c r="AY94" i="1" s="1"/>
  <c r="AK30" i="1" s="1"/>
  <c r="BK129" i="3" l="1"/>
  <c r="K129" i="3"/>
  <c r="K101" i="3"/>
  <c r="BK121" i="2"/>
  <c r="K121" i="2"/>
  <c r="K98" i="2" s="1"/>
  <c r="BB95" i="1"/>
  <c r="AX95" i="1" s="1"/>
  <c r="BA95" i="1"/>
  <c r="BD94" i="1"/>
  <c r="AZ94" i="1" s="1"/>
  <c r="W30" i="1"/>
  <c r="BA94" i="1"/>
  <c r="AY95" i="1"/>
  <c r="BK124" i="3" l="1"/>
  <c r="K124" i="3"/>
  <c r="K98" i="3" s="1"/>
  <c r="BB94" i="1"/>
  <c r="AX94" i="1" s="1"/>
  <c r="AK29" i="1" s="1"/>
  <c r="K34" i="2"/>
  <c r="AG96" i="1" s="1"/>
  <c r="AN96" i="1" s="1"/>
  <c r="W31" i="1"/>
  <c r="AV95" i="1"/>
  <c r="K43" i="2" l="1"/>
  <c r="K34" i="3"/>
  <c r="AG97" i="1"/>
  <c r="AN97" i="1"/>
  <c r="W29" i="1"/>
  <c r="AV94" i="1"/>
  <c r="K43" i="3" l="1"/>
  <c r="AG95" i="1"/>
  <c r="AG94" i="1" s="1"/>
  <c r="AN94" i="1" s="1"/>
  <c r="AN95" i="1" l="1"/>
  <c r="AK26" i="1"/>
  <c r="AK35" i="1" s="1"/>
</calcChain>
</file>

<file path=xl/sharedStrings.xml><?xml version="1.0" encoding="utf-8"?>
<sst xmlns="http://schemas.openxmlformats.org/spreadsheetml/2006/main" count="2997" uniqueCount="749">
  <si>
    <t>Export Komplet</t>
  </si>
  <si>
    <t/>
  </si>
  <si>
    <t>2.0</t>
  </si>
  <si>
    <t>False</t>
  </si>
  <si>
    <t>True</t>
  </si>
  <si>
    <t>{c75cfcef-b789-41c1-8925-1a30b3af4f22}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</si>
  <si>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</si>
  <si>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</si>
  <si>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</si>
  <si>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</si>
  <si>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</si>
  <si>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</si>
  <si>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</si>
  <si>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</si>
  <si>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19-150-30-113</t>
  </si>
  <si>
    <t>Stavba:</t>
  </si>
  <si>
    <t>Oprava zabezpečovacího zařízení v ŽST Bystřice nad Pernštejnem</t>
  </si>
  <si>
    <t>KSO:</t>
  </si>
  <si>
    <t>CC-CZ:</t>
  </si>
  <si>
    <t>Místo:</t>
  </si>
  <si>
    <t xml:space="preserve"> </t>
  </si>
  <si>
    <t>Datum:</t>
  </si>
  <si>
    <t>7. 5. 2020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</si>
  <si>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</si>
  <si>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</si>
  <si>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</si>
  <si>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</si>
  <si>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</si>
  <si>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</si>
  <si>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</si>
  <si>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</si>
  <si>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</si>
  <si>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</si>
  <si>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</si>
  <si>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</si>
  <si>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</si>
  <si>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</si>
  <si>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</si>
  <si>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</si>
  <si>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</si>
  <si>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</si>
  <si>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</si>
  <si>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</si>
  <si>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</si>
  <si>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</si>
  <si>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</si>
  <si>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</si>
  <si>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</si>
  <si>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</si>
  <si>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</si>
  <si>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</si>
  <si>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</si>
  <si>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</si>
  <si>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</si>
  <si>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</si>
  <si>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</si>
  <si>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</si>
  <si>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</si>
  <si>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</si>
  <si>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</si>
  <si>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</si>
  <si>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</si>
  <si>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</si>
  <si>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</si>
  <si>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</si>
  <si>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</si>
  <si>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</si>
  <si>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</si>
  <si>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</si>
  <si>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</si>
  <si>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</si>
  <si>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</si>
  <si>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</si>
  <si>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</si>
  <si>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</si>
  <si>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</si>
  <si>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06-06-03</t>
  </si>
  <si>
    <t>Bystřice nad Pernštějnem, úprava rozvodů NN</t>
  </si>
  <si>
    <t>STA</t>
  </si>
  <si>
    <t>1</t>
  </si>
  <si>
    <t>{6f3953a9-1c9c-4975-a083-18e8c1057df2}</t>
  </si>
  <si>
    <t>2</t>
  </si>
  <si>
    <t>/</t>
  </si>
  <si>
    <t>01</t>
  </si>
  <si>
    <t>Sborník</t>
  </si>
  <si>
    <t>Soupis</t>
  </si>
  <si>
    <t>{046421ea-7898-4952-8955-f99db314a387}</t>
  </si>
  <si>
    <t>02</t>
  </si>
  <si>
    <t>URS</t>
  </si>
  <si>
    <t>{4f0121fd-edc1-408c-b3d5-541bdb2f12e9}</t>
  </si>
  <si>
    <t>KRYCÍ LIST SOUPISU PRACÍ</t>
  </si>
  <si>
    <t>Objekt:</t>
  </si>
  <si>
    <t>SO 06-06-03 - Bystřice nad Pernštějnem, úprava rozvodů NN</t>
  </si>
  <si>
    <t>Soupis:</t>
  </si>
  <si>
    <t>01 - Sborník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</si>
  <si>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</si>
  <si>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</si>
  <si>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</si>
  <si>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</si>
  <si>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</si>
  <si>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</si>
  <si>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</si>
  <si>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</si>
  <si>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</si>
  <si>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</si>
  <si>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</si>
  <si>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</si>
  <si>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</si>
  <si>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</si>
  <si>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</si>
  <si>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</si>
  <si>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</si>
  <si>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</si>
  <si>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</si>
  <si>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</si>
  <si>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</si>
  <si>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</si>
  <si>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</si>
  <si>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</si>
  <si>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</si>
  <si>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</si>
  <si>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</si>
  <si>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</si>
  <si>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</si>
  <si>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</si>
  <si>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</si>
  <si>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</si>
  <si>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7491251010</t>
  </si>
  <si>
    <t>Montáž lišt elektroinstalačních, kabelových žlabů z PVC-U jednokomorových zaklapávacích rozměru 40/40 mm</t>
  </si>
  <si>
    <t>m</t>
  </si>
  <si>
    <t>512</t>
  </si>
  <si>
    <t>1963970231</t>
  </si>
  <si>
    <t>PP</t>
  </si>
  <si>
    <t>Montáž lišt elektroinstalačních, kabelových žlabů z PVC-U jednokomorových zaklapávacích rozměru 40/40 mm - na konstrukci, omítku apod. včetně spojek, ohybů, rohů, bez krabic</t>
  </si>
  <si>
    <t>M</t>
  </si>
  <si>
    <t>7491200040</t>
  </si>
  <si>
    <t>Elektroinstalační materiál Elektroinstalační lišty a kabelové žlaby Lišta LV 40x15 vkládací bílá 3m</t>
  </si>
  <si>
    <t>kus</t>
  </si>
  <si>
    <t>128</t>
  </si>
  <si>
    <t>-1859591089</t>
  </si>
  <si>
    <t>3</t>
  </si>
  <si>
    <t>7491252010</t>
  </si>
  <si>
    <t>Montáž krabic elektroinstalačních, rozvodek - bez zapojení krabice přístrojové</t>
  </si>
  <si>
    <t>-1107937474</t>
  </si>
  <si>
    <t>Montáž krabic elektroinstalačních, rozvodek - bez zapojení krabice přístrojové - včetně zhotovení otvoru</t>
  </si>
  <si>
    <t>7491201130</t>
  </si>
  <si>
    <t>Elektroinstalační materiál Elektroinstalační krabice a rozvodky Bez zapojení Krabice KU 68-1901</t>
  </si>
  <si>
    <t>470612524</t>
  </si>
  <si>
    <t>5</t>
  </si>
  <si>
    <t>7491253010</t>
  </si>
  <si>
    <t>Montáž přístrojů spínacích instalačních kolébkových velkoplošných vypínačů jednopolových řaz.1, 250 V/10 A, IP20 vč.ovl.krytu a rámečku</t>
  </si>
  <si>
    <t>-1789824637</t>
  </si>
  <si>
    <t>Montáž přístrojů spínacích instalačních kolébkových velkoplošných vypínačů jednopolových řaz.1, 250 V/10 A, IP20 vč.ovl.krytu a rámečku - včetně zapojení a osazení</t>
  </si>
  <si>
    <t>6</t>
  </si>
  <si>
    <t>7491253020</t>
  </si>
  <si>
    <t>Montáž přístrojů spínacích instalačních kolébkových velkoplošných přepínačů sériových nebo střídavých přepínačů řaz.6, 7, 250 V/10A, IP20, vč.ovl.krytu a rámečku</t>
  </si>
  <si>
    <t>2098558482</t>
  </si>
  <si>
    <t>Montáž přístrojů spínacích instalačních kolébkových velkoplošných přepínačů sériových nebo střídavých přepínačů řaz.6, 7, 250 V/10A, IP20, vč.ovl.krytu a rámečku - včetně zapojení a osazení</t>
  </si>
  <si>
    <t>7</t>
  </si>
  <si>
    <t>7491253030</t>
  </si>
  <si>
    <t>Montáž přístrojů spínacích instalačních kolébkových velkoplošných přepínačů schodišťových řaz.7, 250 V/10A, IP20, vč.ovl.krytu a rámečku</t>
  </si>
  <si>
    <t>1315089318</t>
  </si>
  <si>
    <t>Montáž přístrojů spínacích instalačních kolébkových velkoplošných přepínačů schodišťových řaz.7, 250 V/10A, IP20, vč.ovl.krytu a rámečku - včetně zapojení a osazení</t>
  </si>
  <si>
    <t>8</t>
  </si>
  <si>
    <t>7491203010</t>
  </si>
  <si>
    <t>Elektroinstalační materiál Spínací přístroje instalační Spínač TANGO 3558A-86940 B</t>
  </si>
  <si>
    <t>-1162125105</t>
  </si>
  <si>
    <t>9</t>
  </si>
  <si>
    <t>7491202970</t>
  </si>
  <si>
    <t>Elektroinstalační materiál Spínací přístroje instalační Spínač TANGO 3558A-07940 B</t>
  </si>
  <si>
    <t>183433947</t>
  </si>
  <si>
    <t>10</t>
  </si>
  <si>
    <t>7491254010</t>
  </si>
  <si>
    <t>Montáž zásuvek instalačních domovních 10/16 A, 250 V, IP20 bez přepěťové ochrany nebo se zabudovanou přepěťovou ochranou jednoduchých nebo dvojitých</t>
  </si>
  <si>
    <t>776095499</t>
  </si>
  <si>
    <t>Montáž zásuvek instalačních domovních 10/16 A, 250 V, IP20 bez přepěťové ochrany nebo se zabudovanou přepěťovou ochranou jednoduchých nebo dvojitých - včetně zapojení a osazení</t>
  </si>
  <si>
    <t>11</t>
  </si>
  <si>
    <t>7491204990</t>
  </si>
  <si>
    <t>Elektroinstalační materiál Zásuvky instalační Zásuvka TANGO 5518A-2999 B</t>
  </si>
  <si>
    <t>1154955467</t>
  </si>
  <si>
    <t>12</t>
  </si>
  <si>
    <t>7491256010</t>
  </si>
  <si>
    <t>Montáž elektrických přímotopů konvektorů přímotopných s termostatem do 3000 W</t>
  </si>
  <si>
    <t>1980948804</t>
  </si>
  <si>
    <t>Montáž elektrických přímotopů konvektorů přímotopných s termostatem do 3000 W - včetně zapojení a osazení</t>
  </si>
  <si>
    <t>13</t>
  </si>
  <si>
    <t>7491256020</t>
  </si>
  <si>
    <t>Montáž elektrických přímotopů termostatů prostorových 0-40° C</t>
  </si>
  <si>
    <t>2025955901</t>
  </si>
  <si>
    <t>Montáž elektrických přímotopů termostatů prostorových 0-40° C - včetně zapojení a osazení</t>
  </si>
  <si>
    <t>14</t>
  </si>
  <si>
    <t>7493101720</t>
  </si>
  <si>
    <t>Venkovní osvětlení Svítidla pro montáž na strop nebo stěnu VIPET-II-PC-258, 2x58W</t>
  </si>
  <si>
    <t>439666470</t>
  </si>
  <si>
    <t>7493101760</t>
  </si>
  <si>
    <t>Venkovní osvětlení Svítidla pro montáž na strop nebo stěnu VIPET-II-PC-236-K, 2x36W</t>
  </si>
  <si>
    <t>-243814604</t>
  </si>
  <si>
    <t>16</t>
  </si>
  <si>
    <t>7491205690</t>
  </si>
  <si>
    <t>Elektroinstalační materiál Zásuvky instalační Zásuvka 1 fázová 230V/16A montáž na DIN lištu</t>
  </si>
  <si>
    <t>-361499816</t>
  </si>
  <si>
    <t>17</t>
  </si>
  <si>
    <t>7491205700</t>
  </si>
  <si>
    <t>Elektroinstalační materiál Zásuvky instalační Zásuvka3 fázová 400V/32A montáž do rozváděče, 5 pólová</t>
  </si>
  <si>
    <t>1987558141</t>
  </si>
  <si>
    <t>18</t>
  </si>
  <si>
    <t>7491205740</t>
  </si>
  <si>
    <t>Elektroinstalační materiál Svítidla instalační základní SB 18W</t>
  </si>
  <si>
    <t>-1359638265</t>
  </si>
  <si>
    <t>Elektroinstalační materiál Svítidla instalační základní PULI3, max 75W, E27</t>
  </si>
  <si>
    <t>19</t>
  </si>
  <si>
    <t>7491206680</t>
  </si>
  <si>
    <t>Elektroinstalační materiál Elektrické přímotopy Panel ECOFLEX 1500W ET 15</t>
  </si>
  <si>
    <t>-876188789</t>
  </si>
  <si>
    <t>20</t>
  </si>
  <si>
    <t>7491206830</t>
  </si>
  <si>
    <t xml:space="preserve">Elektroinstalační materiál Elektrické přímotopy Radiátor elektrický KDE 60x129 cm, bílá KDER6001290P_x000D_
</t>
  </si>
  <si>
    <t>-1878336334</t>
  </si>
  <si>
    <t>Elektroinstalační materiál Elektrické přímotopy Kamna akumulační 2 kW  M20 AK</t>
  </si>
  <si>
    <t>7491271010</t>
  </si>
  <si>
    <t>Demontáže elektroinstalace stávající elektroinstalace</t>
  </si>
  <si>
    <t>m2</t>
  </si>
  <si>
    <t>-1779702759</t>
  </si>
  <si>
    <t>Demontáže elektroinstalace stávající elektroinstalace - kabely, svítidla, vypínače, zásuvky, krabice apod.</t>
  </si>
  <si>
    <t>22</t>
  </si>
  <si>
    <t>7491552020</t>
  </si>
  <si>
    <t>Montáž protipožárních ucpávek a tmelů protipožární ucpávka kabelového prostupu, průměru do 110 mm, do EI 90 min.</t>
  </si>
  <si>
    <t>-1288604389</t>
  </si>
  <si>
    <t>Montáž protipožárních ucpávek a tmelů protipožární ucpávka kabelového prostupu, průměru do 110 mm, do EI 90 min. - protipožární ucpávky včetně příslušenství, vyhotovení a dodání atestu</t>
  </si>
  <si>
    <t>23</t>
  </si>
  <si>
    <t>7491510090</t>
  </si>
  <si>
    <t>Protipožární a kabelové ucpávky Protipožární ucpávky a tmely zpěvňující tmel CP 611A, tuba 310ml, do EI 90 min.</t>
  </si>
  <si>
    <t>-906998182</t>
  </si>
  <si>
    <t>24</t>
  </si>
  <si>
    <t>7491555025</t>
  </si>
  <si>
    <t>Montáž svítidel základních instalačních zářivkových s krytem se 2 zdroji 1x36 W nebo 1x58 W, IP20</t>
  </si>
  <si>
    <t>763884283</t>
  </si>
  <si>
    <t>Montáž svítidel základních instalačních zářivkových s krytem se 2 zdroji 1x36 W nebo 1x58 W, IP20 - včetně zapojení a osazení, s klasickým nebo elektronickým předřadníkem, včetně montáže zářivky</t>
  </si>
  <si>
    <t>25</t>
  </si>
  <si>
    <t>7491651010</t>
  </si>
  <si>
    <t>Montáž vnitřního uzemnění uzemňovacích vodičů pevně na povrchu z pozinkované oceli (FeZn) do 120 mm2</t>
  </si>
  <si>
    <t>-680953721</t>
  </si>
  <si>
    <t>Montáž vnitřního uzemnění uzemňovacích vodičů pevně na povrchu z pozinkované oceli (FeZn) do 120 mm2 - včetně upevnění, propojení a připojení pomocí svorek (chráničky, na rošty apod.)</t>
  </si>
  <si>
    <t>26</t>
  </si>
  <si>
    <t>7491651035</t>
  </si>
  <si>
    <t>Montáž vnitřního uzemnění ochranné pospojování pevně vodič Cu 4-16 mm2</t>
  </si>
  <si>
    <t>1210520381</t>
  </si>
  <si>
    <t>27</t>
  </si>
  <si>
    <t>7491651048</t>
  </si>
  <si>
    <t>Montáž vnitřního uzemnění ostatní ekvipotenciální svorkovnice do 6 x 16 mm2, krytá</t>
  </si>
  <si>
    <t>-1910663151</t>
  </si>
  <si>
    <t>28</t>
  </si>
  <si>
    <t>7491201300</t>
  </si>
  <si>
    <t>Elektroinstalační materiál Elektroinstalační krabice a rozvodky Bez zapojení Krabice KO 125 E</t>
  </si>
  <si>
    <t>1007860951</t>
  </si>
  <si>
    <t>29</t>
  </si>
  <si>
    <t>7491201240</t>
  </si>
  <si>
    <t>Elektroinstalační materiál Elektroinstalační krabice a rozvodky Bez zapojení Víčko z PH KO 125</t>
  </si>
  <si>
    <t>-1679439046</t>
  </si>
  <si>
    <t>30</t>
  </si>
  <si>
    <t>7491652010</t>
  </si>
  <si>
    <t>Montáž vnějšího uzemnění uzemňovacích vodičů v zemi z pozinkované oceli (FeZn) do 120 mm2</t>
  </si>
  <si>
    <t>-150880443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</si>
  <si>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</si>
  <si>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31</t>
  </si>
  <si>
    <t>7491600180</t>
  </si>
  <si>
    <t>Uzemnění Vnější Uzemňovací vedení v zemi, páskem FeZn do 120 mm2</t>
  </si>
  <si>
    <t>-920071732</t>
  </si>
  <si>
    <t>32</t>
  </si>
  <si>
    <t>7491206170</t>
  </si>
  <si>
    <t>MODUS ESO 6000</t>
  </si>
  <si>
    <t>-1498201775</t>
  </si>
  <si>
    <t>Elektroinstalační materiál Svítidla instalační základní FALCON-458-BAP-EP, 4x58W - el.předřadník</t>
  </si>
  <si>
    <t>33</t>
  </si>
  <si>
    <t>7491205900</t>
  </si>
  <si>
    <t>MODUS BRS 375</t>
  </si>
  <si>
    <t>-637090873</t>
  </si>
  <si>
    <t>Elektroinstalační materiál Svítidla instalační základní PULI4-118-EP, 1x18W</t>
  </si>
  <si>
    <t>34</t>
  </si>
  <si>
    <t>7491206750</t>
  </si>
  <si>
    <t>Elektroinstalační materiál Elektrické přímotopy Termostat, 5..50°C, 230V AC, elektronický</t>
  </si>
  <si>
    <t>-4249524</t>
  </si>
  <si>
    <t>35</t>
  </si>
  <si>
    <t>7493101700</t>
  </si>
  <si>
    <t>Venkovní osvětlení Svítidla pro montáž na strop nebo stěnu VIPET-II-PC-236, 2x36W</t>
  </si>
  <si>
    <t>1794724081</t>
  </si>
  <si>
    <t>36</t>
  </si>
  <si>
    <t>-1455039123</t>
  </si>
  <si>
    <t>37</t>
  </si>
  <si>
    <t>7491600020</t>
  </si>
  <si>
    <t>Uzemnění Vnitřní Uzemňovací vedení na povrchu, páskem FeZn do 120 mm2</t>
  </si>
  <si>
    <t>-838684240</t>
  </si>
  <si>
    <t>38</t>
  </si>
  <si>
    <t>7491600060</t>
  </si>
  <si>
    <t>Uzemnění Vnitřní H07V-U 6 zž (CY)</t>
  </si>
  <si>
    <t>-2109744681</t>
  </si>
  <si>
    <t>39</t>
  </si>
  <si>
    <t>7491600200</t>
  </si>
  <si>
    <t>Uzemnění Vnější Pásek pozink. FeZn 30x4</t>
  </si>
  <si>
    <t>kg</t>
  </si>
  <si>
    <t>154800416</t>
  </si>
  <si>
    <t>40</t>
  </si>
  <si>
    <t>7492553010</t>
  </si>
  <si>
    <t>Montáž kabelů 2- a 3-žílových Cu do 16 mm2</t>
  </si>
  <si>
    <t>1552088391</t>
  </si>
  <si>
    <t>Montáž kabelů 2- a 3-žílových Cu do 16 mm2 - uložení do země, chráničky, na rošty, pod omítku apod.</t>
  </si>
  <si>
    <t>41</t>
  </si>
  <si>
    <t>7492554010</t>
  </si>
  <si>
    <t>Montáž kabelů 4- a 5-žílových Cu do 16 mm2</t>
  </si>
  <si>
    <t>200973939</t>
  </si>
  <si>
    <t>Montáž kabelů 4- a 5-žílových Cu do 16 mm2 - uložení do země, chráničky, na rošty, pod omítku apod.</t>
  </si>
  <si>
    <t>42</t>
  </si>
  <si>
    <t>7492554014</t>
  </si>
  <si>
    <t>Montáž kabelů 4- a 5-žílových Cu do 50 mm2</t>
  </si>
  <si>
    <t>-1852074842</t>
  </si>
  <si>
    <t>Montáž kabelů 4- a 5-žílových Cu do 50 mm2 - uložení do země, chráničky, na rošty, pod omítku apod.</t>
  </si>
  <si>
    <t>43</t>
  </si>
  <si>
    <t>7492501720</t>
  </si>
  <si>
    <t>Kabely, vodiče, šňůry Cu - nn Kabel silový 2 a 3-žílový Cu, plastová izolace CYKY 3J4 (3Cx 4)</t>
  </si>
  <si>
    <t>-467035141</t>
  </si>
  <si>
    <t>44</t>
  </si>
  <si>
    <t>7492501770</t>
  </si>
  <si>
    <t>Kabely, vodiče, šňůry Cu - nn Kabel silový 2 a 3-žílový Cu, plastová izolace CYKY 3J2,5  (3Cx 2,5)</t>
  </si>
  <si>
    <t>241281110</t>
  </si>
  <si>
    <t>45</t>
  </si>
  <si>
    <t>7492501760</t>
  </si>
  <si>
    <t>Kabely, vodiče, šňůry Cu - nn Kabel silový 2 a 3-žílový Cu, plastová izolace CYKY 3J1,5  (3Cx 1,5)</t>
  </si>
  <si>
    <t>1547265124</t>
  </si>
  <si>
    <t>46</t>
  </si>
  <si>
    <t>7492501870</t>
  </si>
  <si>
    <t>Kabely, vodiče, šňůry Cu - nn Kabel silový 4 a 5-žílový Cu, plastová izolace CYKY 4J10 (4Bx10)</t>
  </si>
  <si>
    <t>576456689</t>
  </si>
  <si>
    <t>47</t>
  </si>
  <si>
    <t>7492501880</t>
  </si>
  <si>
    <t>Kabely, vodiče, šňůry Cu - nn Kabel silový 4 a 5-žílový Cu, plastová izolace CYKY 4J16 (4Bx16)</t>
  </si>
  <si>
    <t>-138364424</t>
  </si>
  <si>
    <t>48</t>
  </si>
  <si>
    <t>7492501940</t>
  </si>
  <si>
    <t>Kabely, vodiče, šňůry Cu - nn Kabel silový 4 a 5-žílový Cu, plastová izolace CYKY 4O2,5 (4Dx2,5)</t>
  </si>
  <si>
    <t>218104009</t>
  </si>
  <si>
    <t>49</t>
  </si>
  <si>
    <t>7494004192</t>
  </si>
  <si>
    <t>Modulární přístroje Spínací přístroje Instalační stykače AC Ith 20 A, Uc AC 230 V, 2x zapínací kontakt, AC-3: zap. 9A</t>
  </si>
  <si>
    <t>883065215</t>
  </si>
  <si>
    <t>50</t>
  </si>
  <si>
    <t>7494004204</t>
  </si>
  <si>
    <t>Modulární přístroje Spínací přístroje Instalační stykače AC Ith 25 A, Uc AC 230 V, 4x zapínací kontakt, AC-3: 8,5A</t>
  </si>
  <si>
    <t>2078081563</t>
  </si>
  <si>
    <t>51</t>
  </si>
  <si>
    <t>7492501970</t>
  </si>
  <si>
    <t>Kabely, vodiče, šňůry Cu - nn Kabel silový 4 a 5-žílový Cu, plastová izolace CYKY 5J50 (5Cx50)</t>
  </si>
  <si>
    <t>89109934</t>
  </si>
  <si>
    <t>52</t>
  </si>
  <si>
    <t>7492502020</t>
  </si>
  <si>
    <t>Kabely, vodiče, šňůry Cu - nn Kabel silový 4 a 5-žílový Cu, plastová izolace CYKY 5J4 (5Cx4)</t>
  </si>
  <si>
    <t>-1955027556</t>
  </si>
  <si>
    <t>53</t>
  </si>
  <si>
    <t>7492502050</t>
  </si>
  <si>
    <t>Kabely, vodiče, šňůry Cu - nn Kabel silový 4 a 5-žílový Cu, plastová izolace CYKY 5J1,5 (5Cx1,5)</t>
  </si>
  <si>
    <t>2010798345</t>
  </si>
  <si>
    <t>54</t>
  </si>
  <si>
    <t>7492502030</t>
  </si>
  <si>
    <t>Kabely, vodiče, šňůry Cu - nn Kabel silový 4 a 5-žílový Cu, plastová izolace CYKY 5J6 (5Cx6)</t>
  </si>
  <si>
    <t>-16751317</t>
  </si>
  <si>
    <t>55</t>
  </si>
  <si>
    <t>7492600190</t>
  </si>
  <si>
    <t>Kabely, vodiče, šňůry Al - nn Kabel silový 4 a 5-žílový, plastová izolace 1-AYKY 4x16</t>
  </si>
  <si>
    <t>1220359520</t>
  </si>
  <si>
    <t>56</t>
  </si>
  <si>
    <t>7492600210</t>
  </si>
  <si>
    <t>Kabely, vodiče, šňůry Al - nn Kabel silový 4 a 5-žílový, plastová izolace 1-AYKY 4x35</t>
  </si>
  <si>
    <t>1036252957</t>
  </si>
  <si>
    <t>57</t>
  </si>
  <si>
    <t>7492652010</t>
  </si>
  <si>
    <t>Montáž kabelů 4- a 5-žílových Al do 25 mm2</t>
  </si>
  <si>
    <t>1585914106</t>
  </si>
  <si>
    <t>Montáž kabelů 4- a 5-žílových Al do 25 mm2 - uložení do země, chráničky, na rošty, pod omítku apod.</t>
  </si>
  <si>
    <t>58</t>
  </si>
  <si>
    <t>7492652012</t>
  </si>
  <si>
    <t>Montáž kabelů 4- a 5-žílových Al do 50 mm2</t>
  </si>
  <si>
    <t>619360988</t>
  </si>
  <si>
    <t>Montáž kabelů 4- a 5-žílových Al do 50 mm2 - uložení do země, chráničky, na rošty, pod omítku apod.</t>
  </si>
  <si>
    <t>59</t>
  </si>
  <si>
    <t>7492751020</t>
  </si>
  <si>
    <t>Montáž ukončení kabelů nn v rozvaděči nebo na přístroji izolovaných s označením 2 - 5-ti žílových do 2,5 mm2</t>
  </si>
  <si>
    <t>2047645761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</si>
  <si>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</si>
  <si>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60</t>
  </si>
  <si>
    <t>7492751022</t>
  </si>
  <si>
    <t>Montáž ukončení kabelů nn v rozvaděči nebo na přístroji izolovaných s označením 2 - 5-ti žílových do 25 mm2</t>
  </si>
  <si>
    <t>-709140616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</si>
  <si>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</si>
  <si>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61</t>
  </si>
  <si>
    <t>7492751024</t>
  </si>
  <si>
    <t>Montáž ukončení kabelů nn v rozvaděči nebo na přístroji izolovaných s označením 2 - 5-ti žílových do 70 mm2</t>
  </si>
  <si>
    <t>-1688130375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</si>
  <si>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</si>
  <si>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62</t>
  </si>
  <si>
    <t>7492756040</t>
  </si>
  <si>
    <t>Pomocné práce pro montáž kabelů zatažení kabelů do chráničky do 4 kg/m</t>
  </si>
  <si>
    <t>-429498616</t>
  </si>
  <si>
    <t>63</t>
  </si>
  <si>
    <t>7493156012</t>
  </si>
  <si>
    <t>Montáž rozvaděče pro napájení osvětlení železničních prostranství přes 8 kusů 3-f vývodů</t>
  </si>
  <si>
    <t>1662275638</t>
  </si>
  <si>
    <t>Montáž rozvaděče pro napájení osvětlení železničních prostranství přes 8 kusů 3-f vývodů - do terénu nebo rozvodny včetně elektrovýzbroje</t>
  </si>
  <si>
    <t>64</t>
  </si>
  <si>
    <t>7493156020</t>
  </si>
  <si>
    <t>Montáž rozvaděče pro napájení osvětlení železničních prostranství řídící PLC jednotky</t>
  </si>
  <si>
    <t>-1977648719</t>
  </si>
  <si>
    <t>65</t>
  </si>
  <si>
    <t>7493156030</t>
  </si>
  <si>
    <t>Montáž rozvaděče pro napájení osvětlení železničních prostranství řídícího software do PLC řídící jednotky</t>
  </si>
  <si>
    <t>-882618403</t>
  </si>
  <si>
    <t>Montáž rozvaděče pro napájení osvětlení železničních prostranství řídícího software do PLC řídící jednotky - pro možnost chodu rozvaděče a jeho oživení</t>
  </si>
  <si>
    <t>66</t>
  </si>
  <si>
    <t>7493102220</t>
  </si>
  <si>
    <t>Venkovní osvětlení Rozvaděče pro napájení osvětlení železničních prostranství pro 9 - 12ks 3-f větví s PLC řídícím systémem</t>
  </si>
  <si>
    <t>-420937246</t>
  </si>
  <si>
    <t>67</t>
  </si>
  <si>
    <t>7494151010</t>
  </si>
  <si>
    <t>Montáž modulárních rozvodnic min. IP 30, počet modulů do 72</t>
  </si>
  <si>
    <t>-380497259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</si>
  <si>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</si>
  <si>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68</t>
  </si>
  <si>
    <t>7494151012</t>
  </si>
  <si>
    <t>Montáž modulárních rozvodnic min. IP 30, počet modulů přes 72 do 144</t>
  </si>
  <si>
    <t>1533381389</t>
  </si>
  <si>
    <t>Montáž modulárních rozvodnic min. IP 30, počet modulů přes 72 do 144 - do zdi, na zeď nebo konstrukci, včetně montáže nosné konstrukce, kotevní, spojovací prvků, provedení zkoušek, dodání atestů, revizní zprávy včetně kusové zkoušky. Neobsahuje elektrovýzbroj</t>
  </si>
  <si>
    <t>69</t>
  </si>
  <si>
    <t>7494000020</t>
  </si>
  <si>
    <t>Rozvodnicové a rozváděčové skříně Distri Rozvodnicové skříně DistriTon Plastové Nástěnné (IP40) pro nástěnnou montáž, průhledné dveře, počet řad 4, počet modulů v řadě 14, krytí IP40, PE+N, barva bílá, materiál: plast</t>
  </si>
  <si>
    <t>-901529093</t>
  </si>
  <si>
    <t>70</t>
  </si>
  <si>
    <t>7494000052</t>
  </si>
  <si>
    <t>Rozvodnicové a rozváděčové skříně Distri Rozvodnicové skříně DistriTon Plastové Zapuštěné (IP40) pro zapuštěnou montáž, průhledné dveře, počet řad 4, počet modulů v řadě 14, krytí IP40, PE+N, barva bílá, materiál: plast</t>
  </si>
  <si>
    <t>763796718</t>
  </si>
  <si>
    <t>71</t>
  </si>
  <si>
    <t>7494000038</t>
  </si>
  <si>
    <t>Rozvodnicové a rozváděčové skříně Distri Rozvodnicové skříně DistriTon Plastové Zapuštěné (IP40) pro zapuštěnou montáž, neprůhledné dveře, počet řad 2, počet modulů v řadě 14, krytí IP40, PE+N, barva bílá, materiál: plast</t>
  </si>
  <si>
    <t>-46655867</t>
  </si>
  <si>
    <t>72</t>
  </si>
  <si>
    <t>7494000316</t>
  </si>
  <si>
    <t>Rozvodnicové a rozváděčové skříně Distri Rozvodnicové skříně DistriTon Oceloplechové rozvodnicové skříně (IP30) Zapuštěné pro zapuštěnou montáž, neprůhledné dveře, počet řad 6, počet modulů v řadě 33, krytí IP30, PE+N, barva RAL9016, materiál: ocel-plech</t>
  </si>
  <si>
    <t>489496760</t>
  </si>
  <si>
    <t>73</t>
  </si>
  <si>
    <t>7494153015</t>
  </si>
  <si>
    <t>Montáž prázdných plastových kabelových skříní min. IP 44, výšky do 800 mm, hloubky do 320 mm kompaktní pilíř š 660-1 060 mm</t>
  </si>
  <si>
    <t>-315412071</t>
  </si>
  <si>
    <t>Montáž prázdných plastových kabelových skříní min. IP 44, výšky do 800 mm, hloubky do 320 mm kompaktní pilíř š 660-1 060 mm - včetně elektrovýzbroje</t>
  </si>
  <si>
    <t>74</t>
  </si>
  <si>
    <t>7493601180</t>
  </si>
  <si>
    <t>Kabelové a zásuvkové skříně, elektroměrové rozvaděče Prázdné skříně a pilíře Skříň plastová kompaktní pilíř včetně základu, IP44, šířka do 600 mm, výška do 1.000 mm, hloubka do 300 mm, PUR lak</t>
  </si>
  <si>
    <t>1658468972</t>
  </si>
  <si>
    <t>75</t>
  </si>
  <si>
    <t>7493601120</t>
  </si>
  <si>
    <t>Kabelové a zásuvkové skříně, elektroměrové rozvaděče Prázdné skříně a pilíře Skříň plastová kompaktní pilíř včetně základu, IP44, šířka do 600 mm, výška do 700 mm, hloubka do 300 mm, PUR lak</t>
  </si>
  <si>
    <t>1874432504</t>
  </si>
  <si>
    <t>76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</si>
  <si>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</si>
  <si>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</si>
  <si>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-419505405</t>
  </si>
  <si>
    <t>77</t>
  </si>
  <si>
    <t>7494271010</t>
  </si>
  <si>
    <t>Demontáž rozvaděčů rozvodnice nn</t>
  </si>
  <si>
    <t>-396569725</t>
  </si>
  <si>
    <t>Demontáž rozvaděčů rozvodnice nn - včetně demontáže přívodních, vývodových kabelů, rámu apod., včetně nakládky rozvaděče na určený prostředek</t>
  </si>
  <si>
    <t>78</t>
  </si>
  <si>
    <t>7494351010</t>
  </si>
  <si>
    <t>Montáž jističů (do 10 kA) jednopólových do 20 A</t>
  </si>
  <si>
    <t>806073243</t>
  </si>
  <si>
    <t>79</t>
  </si>
  <si>
    <t>7494351020</t>
  </si>
  <si>
    <t>Montáž jističů (do 10 kA) dvoupólových nebo 1+N pólových do 20 A</t>
  </si>
  <si>
    <t>-723106423</t>
  </si>
  <si>
    <t>80</t>
  </si>
  <si>
    <t>7494351030</t>
  </si>
  <si>
    <t>Montáž jističů (do 10 kA) třípólových do 20 A</t>
  </si>
  <si>
    <t>154135805</t>
  </si>
  <si>
    <t>81</t>
  </si>
  <si>
    <t>7494351032</t>
  </si>
  <si>
    <t>Montáž jističů (do 10 kA) třípólových přes 20 do 63 A</t>
  </si>
  <si>
    <t>723058765</t>
  </si>
  <si>
    <t>82</t>
  </si>
  <si>
    <t>7494351034</t>
  </si>
  <si>
    <t>Montáž jističů (do 10 kA) třípólových přes 63 do 125 A</t>
  </si>
  <si>
    <t>1271911052</t>
  </si>
  <si>
    <t>83</t>
  </si>
  <si>
    <t>7494351080</t>
  </si>
  <si>
    <t>Montáž jističů (do 10 kA) přídavných zařízení k instalačním jističům do 125 A pomocného spínače (1x zap., 1x vyp. kontakt)</t>
  </si>
  <si>
    <t>884954104</t>
  </si>
  <si>
    <t>84</t>
  </si>
  <si>
    <t>7494351085</t>
  </si>
  <si>
    <t>Montáž jističů (do 10 kA) přídavných zařízení k instalačním jističům do 125 A napěťové spouště</t>
  </si>
  <si>
    <t>-882514470</t>
  </si>
  <si>
    <t>85</t>
  </si>
  <si>
    <t>7494003118</t>
  </si>
  <si>
    <t>Modulární přístroje Jističe do 80 A; 10 kA 1-pólové In 2 A, Ue AC 230 V / DC 72 V, charakteristika B, 1pól, Icn 10 kA</t>
  </si>
  <si>
    <t>-1335927167</t>
  </si>
  <si>
    <t>86</t>
  </si>
  <si>
    <t>7494003120</t>
  </si>
  <si>
    <t>Modulární přístroje Jističe do 80 A; 10 kA 1-pólové In 4 A, Ue AC 230 V / DC 72 V, charakteristika B, 1pól, Icn 10 kA</t>
  </si>
  <si>
    <t>-2110400364</t>
  </si>
  <si>
    <t>87</t>
  </si>
  <si>
    <t>7494003122</t>
  </si>
  <si>
    <t>Modulární přístroje Jističe do 80 A; 10 kA 1-pólové In 6 A, Ue AC 230 V / DC 72 V, charakteristika B, 1pól, Icn 10 kA</t>
  </si>
  <si>
    <t>2072234728</t>
  </si>
  <si>
    <t>88</t>
  </si>
  <si>
    <t>7494003124</t>
  </si>
  <si>
    <t>Modulární přístroje Jističe do 80 A; 10 kA 1-pólové In 10 A, Ue AC 230 V / DC 72 V, charakteristika B, 1pól, Icn 10 kA</t>
  </si>
  <si>
    <t>-1866283941</t>
  </si>
  <si>
    <t>89</t>
  </si>
  <si>
    <t>7494003128</t>
  </si>
  <si>
    <t>Modulární přístroje Jističe do 80 A; 10 kA 1-pólové In 16 A, Ue AC 230 V / DC 72 V, charakteristika B, 1pól, Icn 10 kA</t>
  </si>
  <si>
    <t>-1038084311</t>
  </si>
  <si>
    <t>90</t>
  </si>
  <si>
    <t>7494003314</t>
  </si>
  <si>
    <t>Modulární přístroje Jističe do 80 A; 10 kA 2-pólové In 1 A, Ue AC 230/400 V / DC 144 V, charakteristika C, 2pól, Icn 10 kA</t>
  </si>
  <si>
    <t>1381953419</t>
  </si>
  <si>
    <t>91</t>
  </si>
  <si>
    <t>7494003318</t>
  </si>
  <si>
    <t>Modulární přístroje Jističe do 80 A; 10 kA 2-pólové In 2 A, Ue AC 230/400 V / DC 144 V, charakteristika C, 2pól, Icn 10 kA</t>
  </si>
  <si>
    <t>-1346735237</t>
  </si>
  <si>
    <t>92</t>
  </si>
  <si>
    <t>7494003320</t>
  </si>
  <si>
    <t>Modulární přístroje Jističe do 80 A; 10 kA 2-pólové In 4 A, Ue AC 230/400 V / DC 144 V, charakteristika C, 2pól, Icn 10 kA</t>
  </si>
  <si>
    <t>-2129530413</t>
  </si>
  <si>
    <t>93</t>
  </si>
  <si>
    <t>7494003326</t>
  </si>
  <si>
    <t>Modulární přístroje Jističe do 80 A; 10 kA 2-pólové In 10 A, Ue AC 230/400 V / DC 144 V, charakteristika C, 2pól, Icn 10 kA</t>
  </si>
  <si>
    <t>-1378701281</t>
  </si>
  <si>
    <t>94</t>
  </si>
  <si>
    <t>7494003386</t>
  </si>
  <si>
    <t>Modulární přístroje Jističe do 80 A; 10 kA 3-pólové In 16 A, Ue AC 230/400 V / DC 216 V, charakteristika B, 3pól, Icn 10 kA</t>
  </si>
  <si>
    <t>-2037759247</t>
  </si>
  <si>
    <t>95</t>
  </si>
  <si>
    <t>7494003388</t>
  </si>
  <si>
    <t>Modulární přístroje Jističe do 80 A; 10 kA 3-pólové In 20 A, Ue AC 230/400 V / DC 216 V, charakteristika B, 3pól, Icn 10 kA</t>
  </si>
  <si>
    <t>-743203733</t>
  </si>
  <si>
    <t>96</t>
  </si>
  <si>
    <t>7494003390</t>
  </si>
  <si>
    <t>Modulární přístroje Jističe do 80 A; 10 kA 3-pólové In 25 A, Ue AC 230/400 V / DC 216 V, charakteristika B, 3pól, Icn 10 kA</t>
  </si>
  <si>
    <t>1825164064</t>
  </si>
  <si>
    <t>97</t>
  </si>
  <si>
    <t>7494003392</t>
  </si>
  <si>
    <t>Modulární přístroje Jističe do 80 A; 10 kA 3-pólové In 32 A, Ue AC 230/400 V / DC 216 V, charakteristika B, 3pól, Icn 10 kA</t>
  </si>
  <si>
    <t>-1456344072</t>
  </si>
  <si>
    <t>98</t>
  </si>
  <si>
    <t>7494003394</t>
  </si>
  <si>
    <t>Modulární přístroje Jističe do 80 A; 10 kA 3-pólové In 40 A, Ue AC 230/400 V / DC 216 V, charakteristika B, 3pól, Icn 10 kA</t>
  </si>
  <si>
    <t>682967372</t>
  </si>
  <si>
    <t>99</t>
  </si>
  <si>
    <t>7494003396</t>
  </si>
  <si>
    <t>Modulární přístroje Jističe do 80 A; 10 kA 3-pólové In 50 A, Ue AC 230/400 V / DC 216 V, charakteristika B, 3pól, Icn 10 kA</t>
  </si>
  <si>
    <t>128615367</t>
  </si>
  <si>
    <t>100</t>
  </si>
  <si>
    <t>7494003400</t>
  </si>
  <si>
    <t>Modulární přístroje Jističe do 80 A; 10 kA 3-pólové In 80 A, Ue AC 230/400 V / DC 216 V, charakteristika B, 3pól, Icn 10 kA</t>
  </si>
  <si>
    <t>1243842922</t>
  </si>
  <si>
    <t>101</t>
  </si>
  <si>
    <t>7494003654</t>
  </si>
  <si>
    <t>Modulární přístroje Jističe Příslušenství 1x zapínací kontakt, 1x rozpínací kontakt, např. pro LTE, LTN, LVN, MSO</t>
  </si>
  <si>
    <t>-1080817340</t>
  </si>
  <si>
    <t>102</t>
  </si>
  <si>
    <t>7494003656</t>
  </si>
  <si>
    <t>Modulární přístroje Jističe Příslušenství 1x zapínací kontakt, 1x rozpínací kontakt, testovací tlačítko, např. pro LTE, LTN, LVN, MSO</t>
  </si>
  <si>
    <t>-333143585</t>
  </si>
  <si>
    <t>103</t>
  </si>
  <si>
    <t>7494003806</t>
  </si>
  <si>
    <t>Modulární přístroje Proudové chrániče 10 kA typ AC 2-pólové In 25 A, Ue AC 230/400 V, Idn 30 mA, 2pól, Inc 10 kA, typ AC</t>
  </si>
  <si>
    <t>1513247983</t>
  </si>
  <si>
    <t>104</t>
  </si>
  <si>
    <t>7494450510</t>
  </si>
  <si>
    <t>Montáž proudových chráničů dvoupólových do 40 A (10 kA)</t>
  </si>
  <si>
    <t>853718966</t>
  </si>
  <si>
    <t>Montáž proudových chráničů dvoupólových do 40 A (10 kA) - do skříně nebo rozvaděče</t>
  </si>
  <si>
    <t>105</t>
  </si>
  <si>
    <t>7494556012</t>
  </si>
  <si>
    <t>Montáž vzduchových stykačů přes 100 do 160 A</t>
  </si>
  <si>
    <t>-968511033</t>
  </si>
  <si>
    <t>Montáž vzduchových stykačů přes 100 do 160 A - včetně pomocných kontaktů</t>
  </si>
  <si>
    <t>106</t>
  </si>
  <si>
    <t>7494658012</t>
  </si>
  <si>
    <t>Montáž elektroměrů trojfázových - do rozvaděče nebo skříně</t>
  </si>
  <si>
    <t>282325386</t>
  </si>
  <si>
    <t>107</t>
  </si>
  <si>
    <t>7494010346</t>
  </si>
  <si>
    <t>Přístroje pro spínání a ovládání Měřící přístroje, elektroměry Elektroměry ED310.DR.14Z302-00, 3 x 230/400 V, 0,2-63 A</t>
  </si>
  <si>
    <t>-157910142</t>
  </si>
  <si>
    <t>108</t>
  </si>
  <si>
    <t>7494004520</t>
  </si>
  <si>
    <t>Modulární přístroje Ostatní přístroje -modulární přístroje Vypínače In 32 A, Ue AC 250/440 V, 3pól</t>
  </si>
  <si>
    <t>-1050822392</t>
  </si>
  <si>
    <t>109</t>
  </si>
  <si>
    <t>7494004524</t>
  </si>
  <si>
    <t>Modulární přístroje Ostatní přístroje -modulární přístroje Vypínače In 63 A, Ue AC 250/440 V, 3pól</t>
  </si>
  <si>
    <t>-1688376919</t>
  </si>
  <si>
    <t>110</t>
  </si>
  <si>
    <t>7494004530</t>
  </si>
  <si>
    <t>Modulární přístroje Ostatní přístroje -modulární přístroje Vypínače In 125 A, Ue AC 250/440 V, 3pól</t>
  </si>
  <si>
    <t>-1780209059</t>
  </si>
  <si>
    <t>111</t>
  </si>
  <si>
    <t>7494751010</t>
  </si>
  <si>
    <t>Montáž svodičů přepětí pro sítě nn - typ 1 (třída B) pro třífázové sítě - do rozvaděče nebo skříně</t>
  </si>
  <si>
    <t>-862416924</t>
  </si>
  <si>
    <t>112</t>
  </si>
  <si>
    <t>7494752010</t>
  </si>
  <si>
    <t>Montáž svodičů přepětí pro sítě nn - typ 1+2 (třída B+C) pro třífázové sítě - do rozvaděče nebo skříně</t>
  </si>
  <si>
    <t>-167031491</t>
  </si>
  <si>
    <t>113</t>
  </si>
  <si>
    <t>7494753010</t>
  </si>
  <si>
    <t>Montáž svodičů přepětí pro sítě nn - typ 2 (třída C) pro třífázové sítě</t>
  </si>
  <si>
    <t>-1408567469</t>
  </si>
  <si>
    <t>Montáž svodičů přepětí pro sítě nn - typ 2 (třída C) pro třífázové sítě - do rozvaděče nebo skříně</t>
  </si>
  <si>
    <t>114</t>
  </si>
  <si>
    <t>7494754010</t>
  </si>
  <si>
    <t>Montáž svodičů přepětí pro sítě nn - typ 3 (třída D) pro třífázové sítě - do rozvaděče nebo skříně</t>
  </si>
  <si>
    <t>-283552008</t>
  </si>
  <si>
    <t>115</t>
  </si>
  <si>
    <t>7494004084</t>
  </si>
  <si>
    <t>Modulární přístroje Přepěťové ochrany Svodiče bleskových proudů typ 1, Iimp 25 kA, Uc AC 350 V, výměnné moduly, se signalizací, jiskřiště, 3+N-pól</t>
  </si>
  <si>
    <t>-1234925968</t>
  </si>
  <si>
    <t>116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</si>
  <si>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</si>
  <si>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</si>
  <si>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425668393</t>
  </si>
  <si>
    <t>117</t>
  </si>
  <si>
    <t>7494004126</t>
  </si>
  <si>
    <t>Modulární přístroje Přepěťové ochrany Svodiče přepětí typ 2, Imax 40 kA, Uc AC 350 V, výměnné moduly, varistor, jiskřiště, 3+N-pól</t>
  </si>
  <si>
    <t>2022898610</t>
  </si>
  <si>
    <t>118</t>
  </si>
  <si>
    <t>7494004156</t>
  </si>
  <si>
    <t>Modulární přístroje Přepěťové ochrany Svodiče přepětí typ 3, Imax 4,5 kA, Uc AC 335 V, Uc AC 253 V, výměnné moduly, se signalizací, varistor, jiskřiště, 3+N-pól</t>
  </si>
  <si>
    <t>-1971183385</t>
  </si>
  <si>
    <t>119</t>
  </si>
  <si>
    <t>7494004164</t>
  </si>
  <si>
    <t>Modulární přístroje Přepěťové ochrany Svodiče přepětí oddělovací tlumivka mezi svodiče typu 2 a 3</t>
  </si>
  <si>
    <t>1884291563</t>
  </si>
  <si>
    <t>120</t>
  </si>
  <si>
    <t>7498150520</t>
  </si>
  <si>
    <t>Vyhotovení výchozí revizní zprávy pro opravné práce pro objem investičních nákladů přes 500 000 do 1 000 000 Kč</t>
  </si>
  <si>
    <t>-1466024702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</si>
  <si>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</si>
  <si>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121</t>
  </si>
  <si>
    <t>7498150525</t>
  </si>
  <si>
    <t>Vyhotovení výchozí revizní zprávy příplatek za každých dalších i započatých 500 000 Kč přes 1 000 000 Kč</t>
  </si>
  <si>
    <t>-1236465429</t>
  </si>
  <si>
    <t>122</t>
  </si>
  <si>
    <t>7498351010</t>
  </si>
  <si>
    <t>Vydání průkazu způsobilosti pro funkční celek, provizorní stav</t>
  </si>
  <si>
    <t>240461568</t>
  </si>
  <si>
    <t>Vydání průkazu způsobilosti pro funkční celek, provizorní stav - vyhotovení dokladu o silnoproudých zařízeních a vydání průkazu způsobilosti</t>
  </si>
  <si>
    <t>123</t>
  </si>
  <si>
    <t>7499151010</t>
  </si>
  <si>
    <t>Dokončovací práce na elektrickém zařízení</t>
  </si>
  <si>
    <t>hod</t>
  </si>
  <si>
    <t>1212060248</t>
  </si>
  <si>
    <t>Dokončovací práce na elektrickém zařízení - uvádění zařízení do provozu, drobné montážní práce v rozvaděčích, koordinaci se zhotoviteli souvisejících zařízení apod.</t>
  </si>
  <si>
    <t>02 - URS</t>
  </si>
  <si>
    <t>PSV - Práce a dodávky PSV</t>
  </si>
  <si>
    <t xml:space="preserve">    742 - Elektroinstalace - slaboproud</t>
  </si>
  <si>
    <t>M - Práce a dodávky M</t>
  </si>
  <si>
    <t xml:space="preserve">    46-M - Zemní práce při extr.mont.pracích</t>
  </si>
  <si>
    <t>PSV</t>
  </si>
  <si>
    <t>Práce a dodávky PSV</t>
  </si>
  <si>
    <t>742</t>
  </si>
  <si>
    <t>Elektroinstalace - slaboproud</t>
  </si>
  <si>
    <t>742230006</t>
  </si>
  <si>
    <t>Montáž ventilátoru, termostatu a vzduchového filtru pro kryty</t>
  </si>
  <si>
    <t>246661839</t>
  </si>
  <si>
    <t>Montáž kamerového systému ventilátoru, termostatu a vzduchového filtru pro kryty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</si>
  <si>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</si>
  <si>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</si>
  <si>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</si>
  <si>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</si>
  <si>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</si>
  <si>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</si>
  <si>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-2001290722</t>
  </si>
  <si>
    <t>Vytyčení trasy  vedení kabelového (podzemního) v obvodu železniční stanice</t>
  </si>
  <si>
    <t>460030031</t>
  </si>
  <si>
    <t>Rozebrání dlažeb ručně z kostek velkých do písku spáry nezalité</t>
  </si>
  <si>
    <t>-1327905855</t>
  </si>
  <si>
    <t>Přípravné terénní práce  vytrhání dlažby včetně ručního rozebrání, vytřídění, odhozu na hromady nebo naložení na dopravní prostředek a očistění kostek nebo dlaždic z pískového podkladu z kostek velkých, spáry nezalité</t>
  </si>
  <si>
    <t>460150164</t>
  </si>
  <si>
    <t>Hloubení kabelových zapažených i nezapažených rýh ručně š 35 cm, hl 80 cm, v hornině tř 4</t>
  </si>
  <si>
    <t>306942793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</si>
  <si>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</si>
  <si>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460270241</t>
  </si>
  <si>
    <t>Zazdívka otvorů cihlami pálenými plochy do 0,09 m2 a tloušťky do 15 cm</t>
  </si>
  <si>
    <t>272328316</t>
  </si>
  <si>
    <t>Pilíře a skříně pro rozvod nn  zazdívka otvorů ve zdivu cihlami pálenými plochy přes 0,0225 do 0,09 m2 a tloušťky do 15 cm</t>
  </si>
  <si>
    <t>460310103</t>
  </si>
  <si>
    <t>Řízený zemní protlak strojně v hornině tř 1 až 4 hloubky do 6 m vnějšího průměru do 110 mm</t>
  </si>
  <si>
    <t>2036615322</t>
  </si>
  <si>
    <t>Zemní protlaky strojně  neřízený zemní protlak ( krtek) řízené horizontální vrtání v hornině tř. 1 až 4 pro protlačení PE trub, v hloubce do 6 m vnějšího průměru vrtu přes 90 do 110 mm</t>
  </si>
  <si>
    <t>460421001</t>
  </si>
  <si>
    <t>Lože kabelů z písku nebo štěrkopísku tl 5 cm nad kabel, bez zakrytí, šířky lože do 65 cm</t>
  </si>
  <si>
    <t>570544869</t>
  </si>
  <si>
    <t>Kabelové lože včetně podsypu, zhutnění a urovnání povrchu  z písku nebo štěrkopísku tloušťky 5 cm nad kabel bez zakrytí, šířky do 65 cm</t>
  </si>
  <si>
    <t>460510201</t>
  </si>
  <si>
    <t>Kanály do rýhy neasfaltované z prefabrikovaných betonových žlabů rozměrů 17x14/10,5x10 cm</t>
  </si>
  <si>
    <t>-1500122885</t>
  </si>
  <si>
    <t>Kabelové prostupy, kanály a multikanály  kanály z prefabrikovaných betonových žlabů včetně utěsnění, vyspárování a zakrytí víkem do rýhy, bez výkopových prací neasfaltované 17x14/10,5x10 cm</t>
  </si>
  <si>
    <t>59213009</t>
  </si>
  <si>
    <t>žlab kabelový betonový k ochraně zemního drátovodného vedení 100x17x14cm</t>
  </si>
  <si>
    <t>1601086733</t>
  </si>
  <si>
    <t>460520164</t>
  </si>
  <si>
    <t>Montáž trubek ochranných plastových tuhých D do 110 mm uložených do rýhy</t>
  </si>
  <si>
    <t>-1588092191</t>
  </si>
  <si>
    <t>Montáž trubek ochranných uložených volně do rýhy plastových tuhých,vnitřního průměru přes 90 do 110 mm</t>
  </si>
  <si>
    <t>34571355</t>
  </si>
  <si>
    <t>trubka elektroinstalační ohebná dvouplášťová korugovaná (chránička) D 94/110mm, HDPE+LDPE</t>
  </si>
  <si>
    <t>-459730559</t>
  </si>
  <si>
    <t>460560164</t>
  </si>
  <si>
    <t>Zásyp rýh ručně šířky 35 cm, hloubky 80 cm, z horniny třídy 4</t>
  </si>
  <si>
    <t>-597644297</t>
  </si>
  <si>
    <t>Zásyp kabelových rýh ručně s uložením výkopku ve vrstvách včetně zhutnění a urovnání povrchu šířky 35 cm hloubky 80 cm, v hornině třídy 4</t>
  </si>
  <si>
    <t>460620007</t>
  </si>
  <si>
    <t>Zatravnění včetně zalití vodou na rovině</t>
  </si>
  <si>
    <t>1154577517</t>
  </si>
  <si>
    <t>Úprava terénu  zatravnění, včetně dodání osiva a zalití vodou na rovině</t>
  </si>
  <si>
    <t>460620014</t>
  </si>
  <si>
    <t>Provizorní úprava terénu se zhutněním, v hornině tř 4</t>
  </si>
  <si>
    <t>1083377217</t>
  </si>
  <si>
    <t>Úprava terénu  provizorní úprava terénu včetně odkopání drobných nerovností a zásypu prohlubní se zhutněním, v hornině třídy 4</t>
  </si>
  <si>
    <t>460650054</t>
  </si>
  <si>
    <t>Zřízení podkladní vrstvy vozovky a chodníku ze štěrkodrti se zhutněním tloušťky do 20 cm</t>
  </si>
  <si>
    <t>-1276604665</t>
  </si>
  <si>
    <t>Vozovky a chodníky  zřízení podkladní vrstvy včetně rozprostření a úpravy podkladu ze štěrkodrti, včetně zhutnění, tloušťky přes 15 do 20 cm</t>
  </si>
  <si>
    <t>42914103</t>
  </si>
  <si>
    <t>ventilátor axiální potrubní skříň z plastu průtok 200m3/h D 120-125mm 25W IP44</t>
  </si>
  <si>
    <t>256</t>
  </si>
  <si>
    <t>-1107384844</t>
  </si>
  <si>
    <t>58343959</t>
  </si>
  <si>
    <t>kamenivo drcené hrubé frakce 32/63</t>
  </si>
  <si>
    <t>t</t>
  </si>
  <si>
    <t>692790826</t>
  </si>
  <si>
    <t>460650162</t>
  </si>
  <si>
    <t>Kladení dlažby z dlaždic betonových tvarovaných a zámkových do lože z kameniva těženého</t>
  </si>
  <si>
    <t>1035034306</t>
  </si>
  <si>
    <t>Vozovky a chodníky  kladení dlažby včetně spárování, do lože z kameniva těženého z dlaždic betonových tvarovaných nebo zámkových</t>
  </si>
  <si>
    <t>460680525</t>
  </si>
  <si>
    <t>Vysekání rýh pro montáž trubek a kabelů ve zdivu betonovém hloubky do 7 cm a šířky do 15 cm</t>
  </si>
  <si>
    <t>-32946459</t>
  </si>
  <si>
    <t>Prorážení otvorů a ostatní bourací práce  vysekání rýh pro montáž trubek a kabelů v kamenných nebo betonových zdech hloubky přes 5 do 7 cm a šířky přes 10 do 15 cm</t>
  </si>
  <si>
    <t>460710055</t>
  </si>
  <si>
    <t>Vyplnění a omítnutí rýh ve stěnách hloubky do 7 cm a šířky do 15 cm</t>
  </si>
  <si>
    <t>-1278541693</t>
  </si>
  <si>
    <t>Vyplnění rýh a otvorů  vyplnění a omítnutí rýh ve stěnách hloubky přes 5 do 7 cm a šířky přes 10 do 15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</si>
</sst>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4" fontId="29" fillId="0" borderId="12" xfId="0" applyNumberFormat="1" applyFont="1" applyBorder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16" t="s">
        <v>6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7"/>
      <c r="D4" s="18" t="s">
        <v>10</v>
      </c>
      <c r="AR4" s="17"/>
      <c r="AS4" s="19" t="s">
        <v>11</v>
      </c>
      <c r="BS4" s="14" t="s">
        <v>12</v>
      </c>
    </row>
    <row r="5" spans="1:74" s="1" customFormat="1" ht="12" customHeight="1">
      <c r="B5" s="17"/>
      <c r="D5" s="20" t="s">
        <v>13</v>
      </c>
      <c r="K5" s="179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7"/>
      <c r="BS5" s="14" t="s">
        <v>7</v>
      </c>
    </row>
    <row r="6" spans="1:74" s="1" customFormat="1" ht="36.950000000000003" customHeight="1">
      <c r="B6" s="17"/>
      <c r="D6" s="22" t="s">
        <v>15</v>
      </c>
      <c r="K6" s="181" t="s">
        <v>16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7"/>
      <c r="BS6" s="14" t="s">
        <v>7</v>
      </c>
    </row>
    <row r="7" spans="1:74" s="1" customFormat="1" ht="12" customHeight="1">
      <c r="B7" s="17"/>
      <c r="D7" s="23" t="s">
        <v>17</v>
      </c>
      <c r="K7" s="21" t="s">
        <v>1</v>
      </c>
      <c r="AK7" s="23" t="s">
        <v>18</v>
      </c>
      <c r="AN7" s="21" t="s">
        <v>1</v>
      </c>
      <c r="AR7" s="17"/>
      <c r="BS7" s="14" t="s">
        <v>7</v>
      </c>
    </row>
    <row r="8" spans="1:74" s="1" customFormat="1" ht="12" customHeight="1">
      <c r="B8" s="17"/>
      <c r="D8" s="23" t="s">
        <v>19</v>
      </c>
      <c r="K8" s="21" t="s">
        <v>20</v>
      </c>
      <c r="AK8" s="23" t="s">
        <v>21</v>
      </c>
      <c r="AN8" s="21" t="s">
        <v>22</v>
      </c>
      <c r="AR8" s="17"/>
      <c r="BS8" s="14" t="s">
        <v>7</v>
      </c>
    </row>
    <row r="9" spans="1:74" s="1" customFormat="1" ht="14.45" customHeight="1">
      <c r="B9" s="17"/>
      <c r="AR9" s="17"/>
      <c r="BS9" s="14" t="s">
        <v>7</v>
      </c>
    </row>
    <row r="10" spans="1:74" s="1" customFormat="1" ht="12" customHeight="1">
      <c r="B10" s="17"/>
      <c r="D10" s="23" t="s">
        <v>23</v>
      </c>
      <c r="AK10" s="23" t="s">
        <v>24</v>
      </c>
      <c r="AN10" s="21" t="s">
        <v>1</v>
      </c>
      <c r="AR10" s="17"/>
      <c r="BS10" s="14" t="s">
        <v>7</v>
      </c>
    </row>
    <row r="11" spans="1:74" s="1" customFormat="1" ht="18.399999999999999" customHeight="1">
      <c r="B11" s="17"/>
      <c r="E11" s="21" t="s">
        <v>20</v>
      </c>
      <c r="AK11" s="23" t="s">
        <v>25</v>
      </c>
      <c r="AN11" s="21" t="s">
        <v>1</v>
      </c>
      <c r="AR11" s="17"/>
      <c r="BS11" s="14" t="s">
        <v>7</v>
      </c>
    </row>
    <row r="12" spans="1:74" s="1" customFormat="1" ht="6.95" customHeight="1">
      <c r="B12" s="17"/>
      <c r="AR12" s="17"/>
      <c r="BS12" s="14" t="s">
        <v>7</v>
      </c>
    </row>
    <row r="13" spans="1:74" s="1" customFormat="1" ht="12" customHeight="1">
      <c r="B13" s="17"/>
      <c r="D13" s="23" t="s">
        <v>26</v>
      </c>
      <c r="AK13" s="23" t="s">
        <v>24</v>
      </c>
      <c r="AN13" s="21" t="s">
        <v>1</v>
      </c>
      <c r="AR13" s="17"/>
      <c r="BS13" s="14" t="s">
        <v>7</v>
      </c>
    </row>
    <row r="14" spans="1:74" ht="12.75">
      <c r="B14" s="17"/>
      <c r="E14" s="21" t="s">
        <v>20</v>
      </c>
      <c r="AK14" s="23" t="s">
        <v>25</v>
      </c>
      <c r="AN14" s="21" t="s">
        <v>1</v>
      </c>
      <c r="AR14" s="17"/>
      <c r="BS14" s="14" t="s">
        <v>7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24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20</v>
      </c>
      <c r="AK17" s="23" t="s">
        <v>25</v>
      </c>
      <c r="AN17" s="21" t="s">
        <v>1</v>
      </c>
      <c r="AR17" s="17"/>
      <c r="BS17" s="14" t="s">
        <v>4</v>
      </c>
    </row>
    <row r="18" spans="1:71" s="1" customFormat="1" ht="6.95" customHeight="1">
      <c r="B18" s="17"/>
      <c r="AR18" s="17"/>
      <c r="BS18" s="14" t="s">
        <v>7</v>
      </c>
    </row>
    <row r="19" spans="1:71" s="1" customFormat="1" ht="12" customHeight="1">
      <c r="B19" s="17"/>
      <c r="D19" s="23" t="s">
        <v>28</v>
      </c>
      <c r="AK19" s="23" t="s">
        <v>24</v>
      </c>
      <c r="AN19" s="21" t="s">
        <v>1</v>
      </c>
      <c r="AR19" s="17"/>
      <c r="BS19" s="14" t="s">
        <v>7</v>
      </c>
    </row>
    <row r="20" spans="1:71" s="1" customFormat="1" ht="18.399999999999999" customHeight="1">
      <c r="B20" s="17"/>
      <c r="E20" s="21" t="s">
        <v>20</v>
      </c>
      <c r="AK20" s="23" t="s">
        <v>25</v>
      </c>
      <c r="AN20" s="21" t="s">
        <v>1</v>
      </c>
      <c r="AR20" s="17"/>
      <c r="BS20" s="14" t="s">
        <v>4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ROUND(AG94,2)</f>
        <v>0</v>
      </c>
      <c r="AL26" s="184"/>
      <c r="AM26" s="184"/>
      <c r="AN26" s="184"/>
      <c r="AO26" s="184"/>
      <c r="AP26" s="26"/>
      <c r="AQ26" s="26"/>
      <c r="AR26" s="27"/>
      <c r="BG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G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31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32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33</v>
      </c>
      <c r="AL28" s="185"/>
      <c r="AM28" s="185"/>
      <c r="AN28" s="185"/>
      <c r="AO28" s="185"/>
      <c r="AP28" s="26"/>
      <c r="AQ28" s="26"/>
      <c r="AR28" s="27"/>
      <c r="BG28" s="26"/>
    </row>
    <row r="29" spans="1:71" s="3" customFormat="1" ht="14.45" customHeight="1">
      <c r="B29" s="31"/>
      <c r="D29" s="23" t="s">
        <v>34</v>
      </c>
      <c r="F29" s="23" t="s">
        <v>35</v>
      </c>
      <c r="L29" s="188">
        <v>0.21</v>
      </c>
      <c r="M29" s="187"/>
      <c r="N29" s="187"/>
      <c r="O29" s="187"/>
      <c r="P29" s="187"/>
      <c r="W29" s="186">
        <f>ROUND(BB94,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ROUND(AX94, 2)</f>
        <v>0</v>
      </c>
      <c r="AL29" s="187"/>
      <c r="AM29" s="187"/>
      <c r="AN29" s="187"/>
      <c r="AO29" s="187"/>
      <c r="AR29" s="31"/>
    </row>
    <row r="30" spans="1:71" s="3" customFormat="1" ht="14.45" customHeight="1">
      <c r="B30" s="31"/>
      <c r="F30" s="23" t="s">
        <v>36</v>
      </c>
      <c r="L30" s="188">
        <v>0.15</v>
      </c>
      <c r="M30" s="187"/>
      <c r="N30" s="187"/>
      <c r="O30" s="187"/>
      <c r="P30" s="187"/>
      <c r="W30" s="186">
        <f>ROUND(BC94,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ROUND(AY94, 2)</f>
        <v>0</v>
      </c>
      <c r="AL30" s="187"/>
      <c r="AM30" s="187"/>
      <c r="AN30" s="187"/>
      <c r="AO30" s="187"/>
      <c r="AR30" s="31"/>
    </row>
    <row r="31" spans="1:71" s="3" customFormat="1" ht="14.45" hidden="1" customHeight="1">
      <c r="B31" s="31"/>
      <c r="F31" s="23" t="s">
        <v>37</v>
      </c>
      <c r="L31" s="188">
        <v>0.21</v>
      </c>
      <c r="M31" s="187"/>
      <c r="N31" s="187"/>
      <c r="O31" s="187"/>
      <c r="P31" s="187"/>
      <c r="W31" s="186">
        <f>ROUND(BD94,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1"/>
    </row>
    <row r="32" spans="1:71" s="3" customFormat="1" ht="14.45" hidden="1" customHeight="1">
      <c r="B32" s="31"/>
      <c r="F32" s="23" t="s">
        <v>38</v>
      </c>
      <c r="L32" s="188">
        <v>0.15</v>
      </c>
      <c r="M32" s="187"/>
      <c r="N32" s="187"/>
      <c r="O32" s="187"/>
      <c r="P32" s="187"/>
      <c r="W32" s="186">
        <f>ROUND(BE94,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1"/>
    </row>
    <row r="33" spans="1:59" s="3" customFormat="1" ht="14.45" hidden="1" customHeight="1">
      <c r="B33" s="31"/>
      <c r="F33" s="23" t="s">
        <v>39</v>
      </c>
      <c r="L33" s="188">
        <v>0</v>
      </c>
      <c r="M33" s="187"/>
      <c r="N33" s="187"/>
      <c r="O33" s="187"/>
      <c r="P33" s="187"/>
      <c r="W33" s="186">
        <f>ROUND(BF94,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1"/>
    </row>
    <row r="34" spans="1:59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G34" s="26"/>
    </row>
    <row r="35" spans="1:59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89" t="s">
        <v>42</v>
      </c>
      <c r="Y35" s="190"/>
      <c r="Z35" s="190"/>
      <c r="AA35" s="190"/>
      <c r="AB35" s="190"/>
      <c r="AC35" s="34"/>
      <c r="AD35" s="34"/>
      <c r="AE35" s="34"/>
      <c r="AF35" s="34"/>
      <c r="AG35" s="34"/>
      <c r="AH35" s="34"/>
      <c r="AI35" s="34"/>
      <c r="AJ35" s="34"/>
      <c r="AK35" s="191">
        <f>SUM(AK26:AK33)</f>
        <v>0</v>
      </c>
      <c r="AL35" s="190"/>
      <c r="AM35" s="190"/>
      <c r="AN35" s="190"/>
      <c r="AO35" s="192"/>
      <c r="AP35" s="32"/>
      <c r="AQ35" s="32"/>
      <c r="AR35" s="27"/>
      <c r="BG35" s="26"/>
    </row>
    <row r="36" spans="1:59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G36" s="26"/>
    </row>
    <row r="37" spans="1:59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G37" s="26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9" ht="11.25">
      <c r="B50" s="17"/>
      <c r="AR50" s="17"/>
    </row>
    <row r="51" spans="1:59" ht="11.25">
      <c r="B51" s="17"/>
      <c r="AR51" s="17"/>
    </row>
    <row r="52" spans="1:59" ht="11.25">
      <c r="B52" s="17"/>
      <c r="AR52" s="17"/>
    </row>
    <row r="53" spans="1:59" ht="11.25">
      <c r="B53" s="17"/>
      <c r="AR53" s="17"/>
    </row>
    <row r="54" spans="1:59" ht="11.25">
      <c r="B54" s="17"/>
      <c r="AR54" s="17"/>
    </row>
    <row r="55" spans="1:59" ht="11.25">
      <c r="B55" s="17"/>
      <c r="AR55" s="17"/>
    </row>
    <row r="56" spans="1:59" ht="11.25">
      <c r="B56" s="17"/>
      <c r="AR56" s="17"/>
    </row>
    <row r="57" spans="1:59" ht="11.25">
      <c r="B57" s="17"/>
      <c r="AR57" s="17"/>
    </row>
    <row r="58" spans="1:59" ht="11.25">
      <c r="B58" s="17"/>
      <c r="AR58" s="17"/>
    </row>
    <row r="59" spans="1:59" ht="11.25">
      <c r="B59" s="17"/>
      <c r="AR59" s="17"/>
    </row>
    <row r="60" spans="1:59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G60" s="26"/>
    </row>
    <row r="61" spans="1:59" ht="11.25">
      <c r="B61" s="17"/>
      <c r="AR61" s="17"/>
    </row>
    <row r="62" spans="1:59" ht="11.25">
      <c r="B62" s="17"/>
      <c r="AR62" s="17"/>
    </row>
    <row r="63" spans="1:59" ht="11.25">
      <c r="B63" s="17"/>
      <c r="AR63" s="17"/>
    </row>
    <row r="64" spans="1:59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G64" s="26"/>
    </row>
    <row r="65" spans="1:59" ht="11.25">
      <c r="B65" s="17"/>
      <c r="AR65" s="17"/>
    </row>
    <row r="66" spans="1:59" ht="11.25">
      <c r="B66" s="17"/>
      <c r="AR66" s="17"/>
    </row>
    <row r="67" spans="1:59" ht="11.25">
      <c r="B67" s="17"/>
      <c r="AR67" s="17"/>
    </row>
    <row r="68" spans="1:59" ht="11.25">
      <c r="B68" s="17"/>
      <c r="AR68" s="17"/>
    </row>
    <row r="69" spans="1:59" ht="11.25">
      <c r="B69" s="17"/>
      <c r="AR69" s="17"/>
    </row>
    <row r="70" spans="1:59" ht="11.25">
      <c r="B70" s="17"/>
      <c r="AR70" s="17"/>
    </row>
    <row r="71" spans="1:59" ht="11.25">
      <c r="B71" s="17"/>
      <c r="AR71" s="17"/>
    </row>
    <row r="72" spans="1:59" ht="11.25">
      <c r="B72" s="17"/>
      <c r="AR72" s="17"/>
    </row>
    <row r="73" spans="1:59" ht="11.25">
      <c r="B73" s="17"/>
      <c r="AR73" s="17"/>
    </row>
    <row r="74" spans="1:59" ht="11.25">
      <c r="B74" s="17"/>
      <c r="AR74" s="17"/>
    </row>
    <row r="75" spans="1:59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G75" s="26"/>
    </row>
    <row r="76" spans="1:59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G76" s="26"/>
    </row>
    <row r="77" spans="1:59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G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G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G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G83" s="26"/>
    </row>
    <row r="84" spans="1:91" s="4" customFormat="1" ht="12" customHeight="1">
      <c r="B84" s="45"/>
      <c r="C84" s="23" t="s">
        <v>13</v>
      </c>
      <c r="L84" s="4" t="str">
        <f>K5</f>
        <v>19-150-30-113</v>
      </c>
      <c r="AR84" s="45"/>
    </row>
    <row r="85" spans="1:91" s="5" customFormat="1" ht="36.950000000000003" customHeight="1">
      <c r="B85" s="46"/>
      <c r="C85" s="47" t="s">
        <v>15</v>
      </c>
      <c r="L85" s="193" t="str">
        <f>K6</f>
        <v>Oprava zabezpečovacího zařízení v ŽST Bystřice nad Pernštejnem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G86" s="26"/>
    </row>
    <row r="87" spans="1:91" s="2" customFormat="1" ht="12" customHeight="1">
      <c r="A87" s="26"/>
      <c r="B87" s="27"/>
      <c r="C87" s="23" t="s">
        <v>19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21</v>
      </c>
      <c r="AJ87" s="26"/>
      <c r="AK87" s="26"/>
      <c r="AL87" s="26"/>
      <c r="AM87" s="195" t="str">
        <f>IF(AN8= "","",AN8)</f>
        <v>7. 5. 2020</v>
      </c>
      <c r="AN87" s="195"/>
      <c r="AO87" s="26"/>
      <c r="AP87" s="26"/>
      <c r="AQ87" s="26"/>
      <c r="AR87" s="27"/>
      <c r="BG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G88" s="26"/>
    </row>
    <row r="89" spans="1:91" s="2" customFormat="1" ht="15.2" customHeight="1">
      <c r="A89" s="26"/>
      <c r="B89" s="27"/>
      <c r="C89" s="23" t="s">
        <v>23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96" t="str">
        <f>IF(E17="","",E17)</f>
        <v xml:space="preserve"> </v>
      </c>
      <c r="AN89" s="197"/>
      <c r="AO89" s="197"/>
      <c r="AP89" s="197"/>
      <c r="AQ89" s="26"/>
      <c r="AR89" s="27"/>
      <c r="AS89" s="198" t="s">
        <v>50</v>
      </c>
      <c r="AT89" s="199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1"/>
      <c r="BG89" s="26"/>
    </row>
    <row r="90" spans="1:91" s="2" customFormat="1" ht="15.2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96" t="str">
        <f>IF(E20="","",E20)</f>
        <v xml:space="preserve"> </v>
      </c>
      <c r="AN90" s="197"/>
      <c r="AO90" s="197"/>
      <c r="AP90" s="197"/>
      <c r="AQ90" s="26"/>
      <c r="AR90" s="27"/>
      <c r="AS90" s="200"/>
      <c r="AT90" s="201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3"/>
      <c r="BG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0"/>
      <c r="AT91" s="201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3"/>
      <c r="BG91" s="26"/>
    </row>
    <row r="92" spans="1:91" s="2" customFormat="1" ht="29.25" customHeight="1">
      <c r="A92" s="26"/>
      <c r="B92" s="27"/>
      <c r="C92" s="202" t="s">
        <v>51</v>
      </c>
      <c r="D92" s="203"/>
      <c r="E92" s="203"/>
      <c r="F92" s="203"/>
      <c r="G92" s="203"/>
      <c r="H92" s="54"/>
      <c r="I92" s="204" t="s">
        <v>52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53</v>
      </c>
      <c r="AH92" s="203"/>
      <c r="AI92" s="203"/>
      <c r="AJ92" s="203"/>
      <c r="AK92" s="203"/>
      <c r="AL92" s="203"/>
      <c r="AM92" s="203"/>
      <c r="AN92" s="204" t="s">
        <v>54</v>
      </c>
      <c r="AO92" s="203"/>
      <c r="AP92" s="206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7" t="s">
        <v>67</v>
      </c>
      <c r="BE92" s="57" t="s">
        <v>68</v>
      </c>
      <c r="BF92" s="58" t="s">
        <v>69</v>
      </c>
      <c r="BG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1"/>
      <c r="BG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SUM(AG94,AV94)</f>
        <v>0</v>
      </c>
      <c r="AO94" s="215"/>
      <c r="AP94" s="215"/>
      <c r="AQ94" s="66" t="s">
        <v>1</v>
      </c>
      <c r="AR94" s="62"/>
      <c r="AS94" s="67">
        <f>ROUND(AS95,2)</f>
        <v>0</v>
      </c>
      <c r="AT94" s="68">
        <f>ROUND(AT95,2)</f>
        <v>0</v>
      </c>
      <c r="AU94" s="69">
        <f>ROUND(AU95,2)</f>
        <v>0</v>
      </c>
      <c r="AV94" s="69">
        <f>ROUND(SUM(AX94:AY94),2)</f>
        <v>0</v>
      </c>
      <c r="AW94" s="70">
        <f>ROUND(AW95,5)</f>
        <v>888.87991999999997</v>
      </c>
      <c r="AX94" s="69">
        <f>ROUND(BB94*L29,2)</f>
        <v>0</v>
      </c>
      <c r="AY94" s="69">
        <f>ROUND(BC94*L30,2)</f>
        <v>0</v>
      </c>
      <c r="AZ94" s="69">
        <f>ROUND(BD94*L29,2)</f>
        <v>0</v>
      </c>
      <c r="BA94" s="69">
        <f>ROUND(BE94*L30,2)</f>
        <v>0</v>
      </c>
      <c r="BB94" s="69">
        <f>ROUND(BB95,2)</f>
        <v>0</v>
      </c>
      <c r="BC94" s="69">
        <f>ROUND(BC95,2)</f>
        <v>0</v>
      </c>
      <c r="BD94" s="69">
        <f>ROUND(BD95,2)</f>
        <v>0</v>
      </c>
      <c r="BE94" s="69">
        <f>ROUND(BE95,2)</f>
        <v>0</v>
      </c>
      <c r="BF94" s="71">
        <f>ROUND(BF95,2)</f>
        <v>0</v>
      </c>
      <c r="BS94" s="72" t="s">
        <v>71</v>
      </c>
      <c r="BT94" s="72" t="s">
        <v>72</v>
      </c>
      <c r="BU94" s="73" t="s">
        <v>73</v>
      </c>
      <c r="BV94" s="72" t="s">
        <v>74</v>
      </c>
      <c r="BW94" s="72" t="s">
        <v>5</v>
      </c>
      <c r="BX94" s="72" t="s">
        <v>75</v>
      </c>
      <c r="CL94" s="72" t="s">
        <v>1</v>
      </c>
    </row>
    <row r="95" spans="1:91" s="7" customFormat="1" ht="24.75" customHeight="1">
      <c r="B95" s="74"/>
      <c r="C95" s="75"/>
      <c r="D95" s="210" t="s">
        <v>76</v>
      </c>
      <c r="E95" s="210"/>
      <c r="F95" s="210"/>
      <c r="G95" s="210"/>
      <c r="H95" s="210"/>
      <c r="I95" s="76"/>
      <c r="J95" s="210" t="s">
        <v>77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9">
        <f>ROUND(SUM(AG96:AG97),2)</f>
        <v>0</v>
      </c>
      <c r="AH95" s="208"/>
      <c r="AI95" s="208"/>
      <c r="AJ95" s="208"/>
      <c r="AK95" s="208"/>
      <c r="AL95" s="208"/>
      <c r="AM95" s="208"/>
      <c r="AN95" s="207">
        <f>SUM(AG95,AV95)</f>
        <v>0</v>
      </c>
      <c r="AO95" s="208"/>
      <c r="AP95" s="208"/>
      <c r="AQ95" s="77" t="s">
        <v>78</v>
      </c>
      <c r="AR95" s="74"/>
      <c r="AS95" s="78">
        <f>ROUND(SUM(AS96:AS97),2)</f>
        <v>0</v>
      </c>
      <c r="AT95" s="79">
        <f>ROUND(SUM(AT96:AT97),2)</f>
        <v>0</v>
      </c>
      <c r="AU95" s="80">
        <f>ROUND(SUM(AU96:AU97),2)</f>
        <v>0</v>
      </c>
      <c r="AV95" s="80">
        <f>ROUND(SUM(AX95:AY95),2)</f>
        <v>0</v>
      </c>
      <c r="AW95" s="81">
        <f>ROUND(SUM(AW96:AW97),5)</f>
        <v>888.87991999999997</v>
      </c>
      <c r="AX95" s="80">
        <f>ROUND(BB95*L29,2)</f>
        <v>0</v>
      </c>
      <c r="AY95" s="80">
        <f>ROUND(BC95*L30,2)</f>
        <v>0</v>
      </c>
      <c r="AZ95" s="80">
        <f>ROUND(BD95*L29,2)</f>
        <v>0</v>
      </c>
      <c r="BA95" s="80">
        <f>ROUND(BE95*L30,2)</f>
        <v>0</v>
      </c>
      <c r="BB95" s="80">
        <f>ROUND(SUM(BB96:BB97),2)</f>
        <v>0</v>
      </c>
      <c r="BC95" s="80">
        <f>ROUND(SUM(BC96:BC97),2)</f>
        <v>0</v>
      </c>
      <c r="BD95" s="80">
        <f>ROUND(SUM(BD96:BD97),2)</f>
        <v>0</v>
      </c>
      <c r="BE95" s="80">
        <f>ROUND(SUM(BE96:BE97),2)</f>
        <v>0</v>
      </c>
      <c r="BF95" s="82">
        <f>ROUND(SUM(BF96:BF97),2)</f>
        <v>0</v>
      </c>
      <c r="BS95" s="83" t="s">
        <v>71</v>
      </c>
      <c r="BT95" s="83" t="s">
        <v>79</v>
      </c>
      <c r="BU95" s="83" t="s">
        <v>73</v>
      </c>
      <c r="BV95" s="83" t="s">
        <v>74</v>
      </c>
      <c r="BW95" s="83" t="s">
        <v>80</v>
      </c>
      <c r="BX95" s="83" t="s">
        <v>5</v>
      </c>
      <c r="CL95" s="83" t="s">
        <v>1</v>
      </c>
      <c r="CM95" s="83" t="s">
        <v>81</v>
      </c>
    </row>
    <row r="96" spans="1:91" s="4" customFormat="1" ht="16.5" customHeight="1">
      <c r="A96" s="84" t="s">
        <v>82</v>
      </c>
      <c r="B96" s="45"/>
      <c r="C96" s="12"/>
      <c r="D96" s="12"/>
      <c r="E96" s="213" t="s">
        <v>83</v>
      </c>
      <c r="F96" s="213"/>
      <c r="G96" s="213"/>
      <c r="H96" s="213"/>
      <c r="I96" s="213"/>
      <c r="J96" s="12"/>
      <c r="K96" s="213" t="s">
        <v>84</v>
      </c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'01 - Sborník'!K34</f>
        <v>0</v>
      </c>
      <c r="AH96" s="212"/>
      <c r="AI96" s="212"/>
      <c r="AJ96" s="212"/>
      <c r="AK96" s="212"/>
      <c r="AL96" s="212"/>
      <c r="AM96" s="212"/>
      <c r="AN96" s="211">
        <f>SUM(AG96,AV96)</f>
        <v>0</v>
      </c>
      <c r="AO96" s="212"/>
      <c r="AP96" s="212"/>
      <c r="AQ96" s="85" t="s">
        <v>85</v>
      </c>
      <c r="AR96" s="45"/>
      <c r="AS96" s="86">
        <f>'01 - Sborník'!K32</f>
        <v>0</v>
      </c>
      <c r="AT96" s="87">
        <f>'01 - Sborník'!K33</f>
        <v>0</v>
      </c>
      <c r="AU96" s="87">
        <v>0</v>
      </c>
      <c r="AV96" s="87">
        <f>ROUND(SUM(AX96:AY96),2)</f>
        <v>0</v>
      </c>
      <c r="AW96" s="88">
        <f>'01 - Sborník'!T121</f>
        <v>0</v>
      </c>
      <c r="AX96" s="87">
        <f>'01 - Sborník'!K37</f>
        <v>0</v>
      </c>
      <c r="AY96" s="87">
        <f>'01 - Sborník'!K38</f>
        <v>0</v>
      </c>
      <c r="AZ96" s="87">
        <f>'01 - Sborník'!K39</f>
        <v>0</v>
      </c>
      <c r="BA96" s="87">
        <f>'01 - Sborník'!K40</f>
        <v>0</v>
      </c>
      <c r="BB96" s="87">
        <f>'01 - Sborník'!F37</f>
        <v>0</v>
      </c>
      <c r="BC96" s="87">
        <f>'01 - Sborník'!F38</f>
        <v>0</v>
      </c>
      <c r="BD96" s="87">
        <f>'01 - Sborník'!F39</f>
        <v>0</v>
      </c>
      <c r="BE96" s="87">
        <f>'01 - Sborník'!F40</f>
        <v>0</v>
      </c>
      <c r="BF96" s="89">
        <f>'01 - Sborník'!F41</f>
        <v>0</v>
      </c>
      <c r="BT96" s="21" t="s">
        <v>81</v>
      </c>
      <c r="BV96" s="21" t="s">
        <v>74</v>
      </c>
      <c r="BW96" s="21" t="s">
        <v>86</v>
      </c>
      <c r="BX96" s="21" t="s">
        <v>80</v>
      </c>
      <c r="CL96" s="21" t="s">
        <v>1</v>
      </c>
    </row>
    <row r="97" spans="1:90" s="4" customFormat="1" ht="16.5" customHeight="1">
      <c r="A97" s="84" t="s">
        <v>82</v>
      </c>
      <c r="B97" s="45"/>
      <c r="C97" s="12"/>
      <c r="D97" s="12"/>
      <c r="E97" s="213" t="s">
        <v>87</v>
      </c>
      <c r="F97" s="213"/>
      <c r="G97" s="213"/>
      <c r="H97" s="213"/>
      <c r="I97" s="213"/>
      <c r="J97" s="12"/>
      <c r="K97" s="213" t="s">
        <v>88</v>
      </c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'02 - URS'!K34</f>
        <v>0</v>
      </c>
      <c r="AH97" s="212"/>
      <c r="AI97" s="212"/>
      <c r="AJ97" s="212"/>
      <c r="AK97" s="212"/>
      <c r="AL97" s="212"/>
      <c r="AM97" s="212"/>
      <c r="AN97" s="211">
        <f>SUM(AG97,AV97)</f>
        <v>0</v>
      </c>
      <c r="AO97" s="212"/>
      <c r="AP97" s="212"/>
      <c r="AQ97" s="85" t="s">
        <v>85</v>
      </c>
      <c r="AR97" s="45"/>
      <c r="AS97" s="90">
        <f>'02 - URS'!K32</f>
        <v>0</v>
      </c>
      <c r="AT97" s="91">
        <f>'02 - URS'!K33</f>
        <v>0</v>
      </c>
      <c r="AU97" s="91">
        <v>0</v>
      </c>
      <c r="AV97" s="91">
        <f>ROUND(SUM(AX97:AY97),2)</f>
        <v>0</v>
      </c>
      <c r="AW97" s="92">
        <f>'02 - URS'!T124</f>
        <v>888.87991999999997</v>
      </c>
      <c r="AX97" s="91">
        <f>'02 - URS'!K37</f>
        <v>0</v>
      </c>
      <c r="AY97" s="91">
        <f>'02 - URS'!K38</f>
        <v>0</v>
      </c>
      <c r="AZ97" s="91">
        <f>'02 - URS'!K39</f>
        <v>0</v>
      </c>
      <c r="BA97" s="91">
        <f>'02 - URS'!K40</f>
        <v>0</v>
      </c>
      <c r="BB97" s="91">
        <f>'02 - URS'!F37</f>
        <v>0</v>
      </c>
      <c r="BC97" s="91">
        <f>'02 - URS'!F38</f>
        <v>0</v>
      </c>
      <c r="BD97" s="91">
        <f>'02 - URS'!F39</f>
        <v>0</v>
      </c>
      <c r="BE97" s="91">
        <f>'02 - URS'!F40</f>
        <v>0</v>
      </c>
      <c r="BF97" s="93">
        <f>'02 - URS'!F41</f>
        <v>0</v>
      </c>
      <c r="BT97" s="21" t="s">
        <v>81</v>
      </c>
      <c r="BV97" s="21" t="s">
        <v>74</v>
      </c>
      <c r="BW97" s="21" t="s">
        <v>89</v>
      </c>
      <c r="BX97" s="21" t="s">
        <v>80</v>
      </c>
      <c r="CL97" s="21" t="s">
        <v>1</v>
      </c>
    </row>
    <row r="98" spans="1:90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</row>
    <row r="99" spans="1:90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</row>
  </sheetData>
  <mergeCells count="48">
    <mergeCell ref="AR2:BG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01 - Sborník'!C2" display="/" xr:uid="{00000000-0004-0000-0000-000000000000}"/>
    <hyperlink ref="A97" location="'02 - URS'!C2" display="/" xr:uid="{00000000-0004-0000-0000-000001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9"/>
  <sheetViews>
    <sheetView showGridLines="0" topLeftCell="A10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M2" s="216" t="s">
        <v>6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81</v>
      </c>
    </row>
    <row r="4" spans="1:46" s="1" customFormat="1" ht="24.95" customHeight="1">
      <c r="B4" s="17"/>
      <c r="D4" s="18" t="s">
        <v>90</v>
      </c>
      <c r="M4" s="17"/>
      <c r="N4" s="95" t="s">
        <v>11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3" t="s">
        <v>15</v>
      </c>
      <c r="M6" s="17"/>
    </row>
    <row r="7" spans="1:46" s="1" customFormat="1" ht="16.5" customHeight="1">
      <c r="B7" s="17"/>
      <c r="E7" s="217" t="str">
        <f>'Rekapitulace stavby'!K6</f>
        <v>Oprava zabezpečovacího zařízení v ŽST Bystřice nad Pernštejnem</v>
      </c>
      <c r="F7" s="218"/>
      <c r="G7" s="218"/>
      <c r="H7" s="218"/>
      <c r="M7" s="17"/>
    </row>
    <row r="8" spans="1:46" s="1" customFormat="1" ht="12" customHeight="1">
      <c r="B8" s="17"/>
      <c r="D8" s="23" t="s">
        <v>91</v>
      </c>
      <c r="M8" s="17"/>
    </row>
    <row r="9" spans="1:46" s="2" customFormat="1" ht="16.5" customHeight="1">
      <c r="A9" s="26"/>
      <c r="B9" s="27"/>
      <c r="C9" s="26"/>
      <c r="D9" s="26"/>
      <c r="E9" s="217" t="s">
        <v>92</v>
      </c>
      <c r="F9" s="219"/>
      <c r="G9" s="219"/>
      <c r="H9" s="219"/>
      <c r="I9" s="26"/>
      <c r="J9" s="26"/>
      <c r="K9" s="26"/>
      <c r="L9" s="26"/>
      <c r="M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93</v>
      </c>
      <c r="E10" s="26"/>
      <c r="F10" s="26"/>
      <c r="G10" s="26"/>
      <c r="H10" s="26"/>
      <c r="I10" s="26"/>
      <c r="J10" s="26"/>
      <c r="K10" s="26"/>
      <c r="L10" s="26"/>
      <c r="M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93" t="s">
        <v>94</v>
      </c>
      <c r="F11" s="219"/>
      <c r="G11" s="219"/>
      <c r="H11" s="219"/>
      <c r="I11" s="26"/>
      <c r="J11" s="26"/>
      <c r="K11" s="26"/>
      <c r="L11" s="26"/>
      <c r="M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17</v>
      </c>
      <c r="E13" s="26"/>
      <c r="F13" s="21" t="s">
        <v>1</v>
      </c>
      <c r="G13" s="26"/>
      <c r="H13" s="26"/>
      <c r="I13" s="23" t="s">
        <v>18</v>
      </c>
      <c r="J13" s="21" t="s">
        <v>1</v>
      </c>
      <c r="K13" s="26"/>
      <c r="L13" s="26"/>
      <c r="M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1" t="s">
        <v>20</v>
      </c>
      <c r="G14" s="26"/>
      <c r="H14" s="26"/>
      <c r="I14" s="23" t="s">
        <v>21</v>
      </c>
      <c r="J14" s="49" t="str">
        <f>'Rekapitulace stavby'!AN8</f>
        <v>7. 5. 2020</v>
      </c>
      <c r="K14" s="26"/>
      <c r="L14" s="26"/>
      <c r="M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23</v>
      </c>
      <c r="E16" s="26"/>
      <c r="F16" s="26"/>
      <c r="G16" s="26"/>
      <c r="H16" s="26"/>
      <c r="I16" s="23" t="s">
        <v>24</v>
      </c>
      <c r="J16" s="21" t="str">
        <f>IF('Rekapitulace stavby'!AN10="","",'Rekapitulace stavby'!AN10)</f>
        <v/>
      </c>
      <c r="K16" s="26"/>
      <c r="L16" s="26"/>
      <c r="M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IF('Rekapitulace stavby'!E11="","",'Rekapitulace stavby'!E11)</f>
        <v xml:space="preserve"> </v>
      </c>
      <c r="F17" s="26"/>
      <c r="G17" s="26"/>
      <c r="H17" s="26"/>
      <c r="I17" s="23" t="s">
        <v>25</v>
      </c>
      <c r="J17" s="21" t="str">
        <f>IF('Rekapitulace stavby'!AN11="","",'Rekapitulace stavby'!AN11)</f>
        <v/>
      </c>
      <c r="K17" s="26"/>
      <c r="L17" s="26"/>
      <c r="M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26</v>
      </c>
      <c r="E19" s="26"/>
      <c r="F19" s="26"/>
      <c r="G19" s="26"/>
      <c r="H19" s="26"/>
      <c r="I19" s="23" t="s">
        <v>24</v>
      </c>
      <c r="J19" s="21" t="str">
        <f>'Rekapitulace stavby'!AN13</f>
        <v/>
      </c>
      <c r="K19" s="26"/>
      <c r="L19" s="26"/>
      <c r="M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79" t="str">
        <f>'Rekapitulace stavby'!E14</f>
        <v xml:space="preserve"> </v>
      </c>
      <c r="F20" s="179"/>
      <c r="G20" s="179"/>
      <c r="H20" s="179"/>
      <c r="I20" s="23" t="s">
        <v>25</v>
      </c>
      <c r="J20" s="21" t="str">
        <f>'Rekapitulace stavby'!AN14</f>
        <v/>
      </c>
      <c r="K20" s="26"/>
      <c r="L20" s="26"/>
      <c r="M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24</v>
      </c>
      <c r="J22" s="21" t="str">
        <f>IF('Rekapitulace stavby'!AN16="","",'Rekapitulace stavby'!AN16)</f>
        <v/>
      </c>
      <c r="K22" s="26"/>
      <c r="L22" s="26"/>
      <c r="M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IF('Rekapitulace stavby'!E17="","",'Rekapitulace stavby'!E17)</f>
        <v xml:space="preserve"> </v>
      </c>
      <c r="F23" s="26"/>
      <c r="G23" s="26"/>
      <c r="H23" s="26"/>
      <c r="I23" s="23" t="s">
        <v>25</v>
      </c>
      <c r="J23" s="21" t="str">
        <f>IF('Rekapitulace stavby'!AN17="","",'Rekapitulace stavby'!AN17)</f>
        <v/>
      </c>
      <c r="K23" s="26"/>
      <c r="L23" s="26"/>
      <c r="M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24</v>
      </c>
      <c r="J25" s="21" t="str">
        <f>IF('Rekapitulace stavby'!AN19="","",'Rekapitulace stavby'!AN19)</f>
        <v/>
      </c>
      <c r="K25" s="26"/>
      <c r="L25" s="26"/>
      <c r="M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25</v>
      </c>
      <c r="J26" s="21" t="str">
        <f>IF('Rekapitulace stavby'!AN20="","",'Rekapitulace stavby'!AN20)</f>
        <v/>
      </c>
      <c r="K26" s="26"/>
      <c r="L26" s="26"/>
      <c r="M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26"/>
      <c r="M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6"/>
      <c r="B29" s="97"/>
      <c r="C29" s="96"/>
      <c r="D29" s="96"/>
      <c r="E29" s="182" t="s">
        <v>1</v>
      </c>
      <c r="F29" s="182"/>
      <c r="G29" s="182"/>
      <c r="H29" s="182"/>
      <c r="I29" s="96"/>
      <c r="J29" s="96"/>
      <c r="K29" s="96"/>
      <c r="L29" s="96"/>
      <c r="M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60"/>
      <c r="M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2.75">
      <c r="A32" s="26"/>
      <c r="B32" s="27"/>
      <c r="C32" s="26"/>
      <c r="D32" s="26"/>
      <c r="E32" s="23" t="s">
        <v>95</v>
      </c>
      <c r="F32" s="26"/>
      <c r="G32" s="26"/>
      <c r="H32" s="26"/>
      <c r="I32" s="26"/>
      <c r="J32" s="26"/>
      <c r="K32" s="99">
        <f>I98</f>
        <v>0</v>
      </c>
      <c r="L32" s="26"/>
      <c r="M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2.75">
      <c r="A33" s="26"/>
      <c r="B33" s="27"/>
      <c r="C33" s="26"/>
      <c r="D33" s="26"/>
      <c r="E33" s="23" t="s">
        <v>96</v>
      </c>
      <c r="F33" s="26"/>
      <c r="G33" s="26"/>
      <c r="H33" s="26"/>
      <c r="I33" s="26"/>
      <c r="J33" s="26"/>
      <c r="K33" s="99">
        <f>J98</f>
        <v>0</v>
      </c>
      <c r="L33" s="26"/>
      <c r="M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100" t="s">
        <v>30</v>
      </c>
      <c r="E34" s="26"/>
      <c r="F34" s="26"/>
      <c r="G34" s="26"/>
      <c r="H34" s="26"/>
      <c r="I34" s="26"/>
      <c r="J34" s="26"/>
      <c r="K34" s="65">
        <f>ROUND(K121, 2)</f>
        <v>0</v>
      </c>
      <c r="L34" s="26"/>
      <c r="M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60"/>
      <c r="M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26"/>
      <c r="K36" s="30" t="s">
        <v>33</v>
      </c>
      <c r="L36" s="26"/>
      <c r="M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101" t="s">
        <v>34</v>
      </c>
      <c r="E37" s="23" t="s">
        <v>35</v>
      </c>
      <c r="F37" s="99">
        <f>ROUND((SUM(BE121:BE368)),  2)</f>
        <v>0</v>
      </c>
      <c r="G37" s="26"/>
      <c r="H37" s="26"/>
      <c r="I37" s="102">
        <v>0.21</v>
      </c>
      <c r="J37" s="26"/>
      <c r="K37" s="99">
        <f>ROUND(((SUM(BE121:BE368))*I37),  2)</f>
        <v>0</v>
      </c>
      <c r="L37" s="26"/>
      <c r="M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ROUND((SUM(BF121:BF368)),  2)</f>
        <v>0</v>
      </c>
      <c r="G38" s="26"/>
      <c r="H38" s="26"/>
      <c r="I38" s="102">
        <v>0.15</v>
      </c>
      <c r="J38" s="26"/>
      <c r="K38" s="99">
        <f>ROUND(((SUM(BF121:BF368))*I38),  2)</f>
        <v>0</v>
      </c>
      <c r="L38" s="26"/>
      <c r="M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ROUND((SUM(BG121:BG368)),  2)</f>
        <v>0</v>
      </c>
      <c r="G39" s="26"/>
      <c r="H39" s="26"/>
      <c r="I39" s="102">
        <v>0.21</v>
      </c>
      <c r="J39" s="26"/>
      <c r="K39" s="99">
        <f>0</f>
        <v>0</v>
      </c>
      <c r="L39" s="26"/>
      <c r="M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ROUND((SUM(BH121:BH368)),  2)</f>
        <v>0</v>
      </c>
      <c r="G40" s="26"/>
      <c r="H40" s="26"/>
      <c r="I40" s="102">
        <v>0.15</v>
      </c>
      <c r="J40" s="26"/>
      <c r="K40" s="99">
        <f>0</f>
        <v>0</v>
      </c>
      <c r="L40" s="26"/>
      <c r="M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ROUND((SUM(BI121:BI368)),  2)</f>
        <v>0</v>
      </c>
      <c r="G41" s="26"/>
      <c r="H41" s="26"/>
      <c r="I41" s="102">
        <v>0</v>
      </c>
      <c r="J41" s="26"/>
      <c r="K41" s="99">
        <f>0</f>
        <v>0</v>
      </c>
      <c r="L41" s="26"/>
      <c r="M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3"/>
      <c r="D43" s="104" t="s">
        <v>40</v>
      </c>
      <c r="E43" s="54"/>
      <c r="F43" s="54"/>
      <c r="G43" s="105" t="s">
        <v>41</v>
      </c>
      <c r="H43" s="106" t="s">
        <v>42</v>
      </c>
      <c r="I43" s="54"/>
      <c r="J43" s="54"/>
      <c r="K43" s="107">
        <f>SUM(K34:K41)</f>
        <v>0</v>
      </c>
      <c r="L43" s="108"/>
      <c r="M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8"/>
      <c r="M50" s="36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6"/>
      <c r="B61" s="27"/>
      <c r="C61" s="26"/>
      <c r="D61" s="39" t="s">
        <v>45</v>
      </c>
      <c r="E61" s="29"/>
      <c r="F61" s="109" t="s">
        <v>46</v>
      </c>
      <c r="G61" s="39" t="s">
        <v>45</v>
      </c>
      <c r="H61" s="29"/>
      <c r="I61" s="29"/>
      <c r="J61" s="110" t="s">
        <v>46</v>
      </c>
      <c r="K61" s="29"/>
      <c r="L61" s="29"/>
      <c r="M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40"/>
      <c r="M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6"/>
      <c r="B76" s="27"/>
      <c r="C76" s="26"/>
      <c r="D76" s="39" t="s">
        <v>45</v>
      </c>
      <c r="E76" s="29"/>
      <c r="F76" s="109" t="s">
        <v>46</v>
      </c>
      <c r="G76" s="39" t="s">
        <v>45</v>
      </c>
      <c r="H76" s="29"/>
      <c r="I76" s="29"/>
      <c r="J76" s="110" t="s">
        <v>46</v>
      </c>
      <c r="K76" s="29"/>
      <c r="L76" s="29"/>
      <c r="M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26"/>
      <c r="M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15</v>
      </c>
      <c r="D84" s="26"/>
      <c r="E84" s="26"/>
      <c r="F84" s="26"/>
      <c r="G84" s="26"/>
      <c r="H84" s="26"/>
      <c r="I84" s="26"/>
      <c r="J84" s="26"/>
      <c r="K84" s="26"/>
      <c r="L84" s="26"/>
      <c r="M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Oprava zabezpečovacího zařízení v ŽST Bystřice nad Pernštejnem</v>
      </c>
      <c r="F85" s="218"/>
      <c r="G85" s="218"/>
      <c r="H85" s="218"/>
      <c r="I85" s="26"/>
      <c r="J85" s="26"/>
      <c r="K85" s="26"/>
      <c r="L85" s="26"/>
      <c r="M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91</v>
      </c>
      <c r="M86" s="17"/>
    </row>
    <row r="87" spans="1:31" s="2" customFormat="1" ht="16.5" customHeight="1">
      <c r="A87" s="26"/>
      <c r="B87" s="27"/>
      <c r="C87" s="26"/>
      <c r="D87" s="26"/>
      <c r="E87" s="217" t="s">
        <v>92</v>
      </c>
      <c r="F87" s="219"/>
      <c r="G87" s="219"/>
      <c r="H87" s="219"/>
      <c r="I87" s="26"/>
      <c r="J87" s="26"/>
      <c r="K87" s="26"/>
      <c r="L87" s="26"/>
      <c r="M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93</v>
      </c>
      <c r="D88" s="26"/>
      <c r="E88" s="26"/>
      <c r="F88" s="26"/>
      <c r="G88" s="26"/>
      <c r="H88" s="26"/>
      <c r="I88" s="26"/>
      <c r="J88" s="26"/>
      <c r="K88" s="26"/>
      <c r="L88" s="26"/>
      <c r="M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93" t="str">
        <f>E11</f>
        <v>01 - Sborník</v>
      </c>
      <c r="F89" s="219"/>
      <c r="G89" s="219"/>
      <c r="H89" s="219"/>
      <c r="I89" s="26"/>
      <c r="J89" s="26"/>
      <c r="K89" s="26"/>
      <c r="L89" s="26"/>
      <c r="M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19</v>
      </c>
      <c r="D91" s="26"/>
      <c r="E91" s="26"/>
      <c r="F91" s="21" t="str">
        <f>F14</f>
        <v xml:space="preserve"> </v>
      </c>
      <c r="G91" s="26"/>
      <c r="H91" s="26"/>
      <c r="I91" s="23" t="s">
        <v>21</v>
      </c>
      <c r="J91" s="49" t="str">
        <f>IF(J14="","",J14)</f>
        <v>7. 5. 2020</v>
      </c>
      <c r="K91" s="26"/>
      <c r="L91" s="26"/>
      <c r="M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23</v>
      </c>
      <c r="D93" s="26"/>
      <c r="E93" s="26"/>
      <c r="F93" s="21" t="str">
        <f>E17</f>
        <v xml:space="preserve"> </v>
      </c>
      <c r="G93" s="26"/>
      <c r="H93" s="26"/>
      <c r="I93" s="23" t="s">
        <v>27</v>
      </c>
      <c r="J93" s="24" t="str">
        <f>E23</f>
        <v xml:space="preserve"> </v>
      </c>
      <c r="K93" s="26"/>
      <c r="L93" s="26"/>
      <c r="M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26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26"/>
      <c r="M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98</v>
      </c>
      <c r="D96" s="103"/>
      <c r="E96" s="103"/>
      <c r="F96" s="103"/>
      <c r="G96" s="103"/>
      <c r="H96" s="103"/>
      <c r="I96" s="112" t="s">
        <v>99</v>
      </c>
      <c r="J96" s="112" t="s">
        <v>100</v>
      </c>
      <c r="K96" s="112" t="s">
        <v>101</v>
      </c>
      <c r="L96" s="103"/>
      <c r="M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102</v>
      </c>
      <c r="D98" s="26"/>
      <c r="E98" s="26"/>
      <c r="F98" s="26"/>
      <c r="G98" s="26"/>
      <c r="H98" s="26"/>
      <c r="I98" s="65">
        <f>Q121</f>
        <v>0</v>
      </c>
      <c r="J98" s="65">
        <f>R121</f>
        <v>0</v>
      </c>
      <c r="K98" s="65">
        <f>K121</f>
        <v>0</v>
      </c>
      <c r="L98" s="26"/>
      <c r="M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103</v>
      </c>
    </row>
    <row r="99" spans="1:47" s="9" customFormat="1" ht="24.95" customHeight="1">
      <c r="B99" s="114"/>
      <c r="D99" s="115" t="s">
        <v>104</v>
      </c>
      <c r="E99" s="116"/>
      <c r="F99" s="116"/>
      <c r="G99" s="116"/>
      <c r="H99" s="116"/>
      <c r="I99" s="117">
        <f>Q122</f>
        <v>0</v>
      </c>
      <c r="J99" s="117">
        <f>R122</f>
        <v>0</v>
      </c>
      <c r="K99" s="117">
        <f>K122</f>
        <v>0</v>
      </c>
      <c r="M99" s="114"/>
    </row>
    <row r="100" spans="1:47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47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47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24.95" customHeight="1">
      <c r="A106" s="26"/>
      <c r="B106" s="27"/>
      <c r="C106" s="18" t="s">
        <v>105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12" customHeight="1">
      <c r="A108" s="26"/>
      <c r="B108" s="27"/>
      <c r="C108" s="23" t="s">
        <v>15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6.5" customHeight="1">
      <c r="A109" s="26"/>
      <c r="B109" s="27"/>
      <c r="C109" s="26"/>
      <c r="D109" s="26"/>
      <c r="E109" s="217" t="str">
        <f>E7</f>
        <v>Oprava zabezpečovacího zařízení v ŽST Bystřice nad Pernštejnem</v>
      </c>
      <c r="F109" s="218"/>
      <c r="G109" s="218"/>
      <c r="H109" s="218"/>
      <c r="I109" s="26"/>
      <c r="J109" s="26"/>
      <c r="K109" s="26"/>
      <c r="L109" s="26"/>
      <c r="M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1" customFormat="1" ht="12" customHeight="1">
      <c r="B110" s="17"/>
      <c r="C110" s="23" t="s">
        <v>91</v>
      </c>
      <c r="M110" s="17"/>
    </row>
    <row r="111" spans="1:47" s="2" customFormat="1" ht="16.5" customHeight="1">
      <c r="A111" s="26"/>
      <c r="B111" s="27"/>
      <c r="C111" s="26"/>
      <c r="D111" s="26"/>
      <c r="E111" s="217" t="s">
        <v>92</v>
      </c>
      <c r="F111" s="219"/>
      <c r="G111" s="219"/>
      <c r="H111" s="219"/>
      <c r="I111" s="26"/>
      <c r="J111" s="26"/>
      <c r="K111" s="26"/>
      <c r="L111" s="26"/>
      <c r="M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>
      <c r="A112" s="26"/>
      <c r="B112" s="27"/>
      <c r="C112" s="23" t="s">
        <v>93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3" t="str">
        <f>E11</f>
        <v>01 - Sborník</v>
      </c>
      <c r="F113" s="219"/>
      <c r="G113" s="219"/>
      <c r="H113" s="219"/>
      <c r="I113" s="26"/>
      <c r="J113" s="26"/>
      <c r="K113" s="26"/>
      <c r="L113" s="26"/>
      <c r="M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19</v>
      </c>
      <c r="D115" s="26"/>
      <c r="E115" s="26"/>
      <c r="F115" s="21" t="str">
        <f>F14</f>
        <v xml:space="preserve"> </v>
      </c>
      <c r="G115" s="26"/>
      <c r="H115" s="26"/>
      <c r="I115" s="23" t="s">
        <v>21</v>
      </c>
      <c r="J115" s="49" t="str">
        <f>IF(J14="","",J14)</f>
        <v>7. 5. 2020</v>
      </c>
      <c r="K115" s="26"/>
      <c r="L115" s="26"/>
      <c r="M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23</v>
      </c>
      <c r="D117" s="26"/>
      <c r="E117" s="26"/>
      <c r="F117" s="21" t="str">
        <f>E17</f>
        <v xml:space="preserve"> </v>
      </c>
      <c r="G117" s="26"/>
      <c r="H117" s="26"/>
      <c r="I117" s="23" t="s">
        <v>27</v>
      </c>
      <c r="J117" s="24" t="str">
        <f>E23</f>
        <v xml:space="preserve"> </v>
      </c>
      <c r="K117" s="26"/>
      <c r="L117" s="26"/>
      <c r="M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IF(E20="","",E20)</f>
        <v xml:space="preserve"> </v>
      </c>
      <c r="G118" s="26"/>
      <c r="H118" s="26"/>
      <c r="I118" s="23" t="s">
        <v>28</v>
      </c>
      <c r="J118" s="24" t="str">
        <f>E26</f>
        <v xml:space="preserve"> </v>
      </c>
      <c r="K118" s="26"/>
      <c r="L118" s="26"/>
      <c r="M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0" customFormat="1" ht="29.25" customHeight="1">
      <c r="A120" s="118"/>
      <c r="B120" s="119"/>
      <c r="C120" s="120" t="s">
        <v>106</v>
      </c>
      <c r="D120" s="121" t="s">
        <v>55</v>
      </c>
      <c r="E120" s="121" t="s">
        <v>51</v>
      </c>
      <c r="F120" s="121" t="s">
        <v>52</v>
      </c>
      <c r="G120" s="121" t="s">
        <v>107</v>
      </c>
      <c r="H120" s="121" t="s">
        <v>108</v>
      </c>
      <c r="I120" s="121" t="s">
        <v>109</v>
      </c>
      <c r="J120" s="121" t="s">
        <v>110</v>
      </c>
      <c r="K120" s="122" t="s">
        <v>101</v>
      </c>
      <c r="L120" s="123" t="s">
        <v>111</v>
      </c>
      <c r="M120" s="124"/>
      <c r="N120" s="56" t="s">
        <v>1</v>
      </c>
      <c r="O120" s="57" t="s">
        <v>34</v>
      </c>
      <c r="P120" s="57" t="s">
        <v>112</v>
      </c>
      <c r="Q120" s="57" t="s">
        <v>113</v>
      </c>
      <c r="R120" s="57" t="s">
        <v>114</v>
      </c>
      <c r="S120" s="57" t="s">
        <v>115</v>
      </c>
      <c r="T120" s="57" t="s">
        <v>116</v>
      </c>
      <c r="U120" s="57" t="s">
        <v>117</v>
      </c>
      <c r="V120" s="57" t="s">
        <v>118</v>
      </c>
      <c r="W120" s="57" t="s">
        <v>119</v>
      </c>
      <c r="X120" s="58" t="s">
        <v>120</v>
      </c>
      <c r="Y120" s="118"/>
      <c r="Z120" s="118"/>
      <c r="AA120" s="118"/>
      <c r="AB120" s="118"/>
      <c r="AC120" s="118"/>
      <c r="AD120" s="118"/>
      <c r="AE120" s="118"/>
    </row>
    <row r="121" spans="1:65" s="2" customFormat="1" ht="22.9" customHeight="1">
      <c r="A121" s="26"/>
      <c r="B121" s="27"/>
      <c r="C121" s="63" t="s">
        <v>121</v>
      </c>
      <c r="D121" s="26"/>
      <c r="E121" s="26"/>
      <c r="F121" s="26"/>
      <c r="G121" s="26"/>
      <c r="H121" s="26"/>
      <c r="I121" s="26"/>
      <c r="J121" s="26"/>
      <c r="K121" s="125">
        <f>BK121</f>
        <v>0</v>
      </c>
      <c r="L121" s="26"/>
      <c r="M121" s="27"/>
      <c r="N121" s="59"/>
      <c r="O121" s="50"/>
      <c r="P121" s="60"/>
      <c r="Q121" s="126">
        <f>Q122</f>
        <v>0</v>
      </c>
      <c r="R121" s="126">
        <f>R122</f>
        <v>0</v>
      </c>
      <c r="S121" s="60"/>
      <c r="T121" s="127">
        <f>T122</f>
        <v>0</v>
      </c>
      <c r="U121" s="60"/>
      <c r="V121" s="127">
        <f>V122</f>
        <v>0</v>
      </c>
      <c r="W121" s="60"/>
      <c r="X121" s="128">
        <f>X122</f>
        <v>0</v>
      </c>
      <c r="Y121" s="26"/>
      <c r="Z121" s="26"/>
      <c r="AA121" s="26"/>
      <c r="AB121" s="26"/>
      <c r="AC121" s="26"/>
      <c r="AD121" s="26"/>
      <c r="AE121" s="26"/>
      <c r="AT121" s="14" t="s">
        <v>71</v>
      </c>
      <c r="AU121" s="14" t="s">
        <v>103</v>
      </c>
      <c r="BK121" s="129">
        <f>BK122</f>
        <v>0</v>
      </c>
    </row>
    <row r="122" spans="1:65" s="11" customFormat="1" ht="25.9" customHeight="1">
      <c r="B122" s="130"/>
      <c r="D122" s="131" t="s">
        <v>71</v>
      </c>
      <c r="E122" s="132" t="s">
        <v>122</v>
      </c>
      <c r="F122" s="132" t="s">
        <v>123</v>
      </c>
      <c r="K122" s="133">
        <f>BK122</f>
        <v>0</v>
      </c>
      <c r="M122" s="130"/>
      <c r="N122" s="134"/>
      <c r="O122" s="135"/>
      <c r="P122" s="135"/>
      <c r="Q122" s="136">
        <f>SUM(Q123:Q368)</f>
        <v>0</v>
      </c>
      <c r="R122" s="136">
        <f>SUM(R123:R368)</f>
        <v>0</v>
      </c>
      <c r="S122" s="135"/>
      <c r="T122" s="137">
        <f>SUM(T123:T368)</f>
        <v>0</v>
      </c>
      <c r="U122" s="135"/>
      <c r="V122" s="137">
        <f>SUM(V123:V368)</f>
        <v>0</v>
      </c>
      <c r="W122" s="135"/>
      <c r="X122" s="138">
        <f>SUM(X123:X368)</f>
        <v>0</v>
      </c>
      <c r="AR122" s="131" t="s">
        <v>124</v>
      </c>
      <c r="AT122" s="139" t="s">
        <v>71</v>
      </c>
      <c r="AU122" s="139" t="s">
        <v>72</v>
      </c>
      <c r="AY122" s="131" t="s">
        <v>125</v>
      </c>
      <c r="BK122" s="140">
        <f>SUM(BK123:BK368)</f>
        <v>0</v>
      </c>
    </row>
    <row r="123" spans="1:65" s="2" customFormat="1" ht="21.75" customHeight="1">
      <c r="A123" s="26"/>
      <c r="B123" s="141"/>
      <c r="C123" s="142" t="s">
        <v>79</v>
      </c>
      <c r="D123" s="142" t="s">
        <v>126</v>
      </c>
      <c r="E123" s="143" t="s">
        <v>127</v>
      </c>
      <c r="F123" s="144" t="s">
        <v>128</v>
      </c>
      <c r="G123" s="145" t="s">
        <v>129</v>
      </c>
      <c r="H123" s="146">
        <v>140</v>
      </c>
      <c r="I123" s="147"/>
      <c r="J123" s="147"/>
      <c r="K123" s="147">
        <f>ROUND(P123*H123,2)</f>
        <v>0</v>
      </c>
      <c r="L123" s="148"/>
      <c r="M123" s="27"/>
      <c r="N123" s="149" t="s">
        <v>1</v>
      </c>
      <c r="O123" s="150" t="s">
        <v>35</v>
      </c>
      <c r="P123" s="151">
        <f>I123+J123</f>
        <v>0</v>
      </c>
      <c r="Q123" s="151">
        <f>ROUND(I123*H123,2)</f>
        <v>0</v>
      </c>
      <c r="R123" s="151">
        <f>ROUND(J123*H123,2)</f>
        <v>0</v>
      </c>
      <c r="S123" s="152">
        <v>0</v>
      </c>
      <c r="T123" s="152">
        <f>S123*H123</f>
        <v>0</v>
      </c>
      <c r="U123" s="152">
        <v>0</v>
      </c>
      <c r="V123" s="152">
        <f>U123*H123</f>
        <v>0</v>
      </c>
      <c r="W123" s="152">
        <v>0</v>
      </c>
      <c r="X123" s="153">
        <f>W123*H123</f>
        <v>0</v>
      </c>
      <c r="Y123" s="26"/>
      <c r="Z123" s="26"/>
      <c r="AA123" s="26"/>
      <c r="AB123" s="26"/>
      <c r="AC123" s="26"/>
      <c r="AD123" s="26"/>
      <c r="AE123" s="26"/>
      <c r="AR123" s="154" t="s">
        <v>130</v>
      </c>
      <c r="AT123" s="154" t="s">
        <v>126</v>
      </c>
      <c r="AU123" s="154" t="s">
        <v>79</v>
      </c>
      <c r="AY123" s="14" t="s">
        <v>125</v>
      </c>
      <c r="BE123" s="155">
        <f>IF(O123="základní",K123,0)</f>
        <v>0</v>
      </c>
      <c r="BF123" s="155">
        <f>IF(O123="snížená",K123,0)</f>
        <v>0</v>
      </c>
      <c r="BG123" s="155">
        <f>IF(O123="zákl. přenesená",K123,0)</f>
        <v>0</v>
      </c>
      <c r="BH123" s="155">
        <f>IF(O123="sníž. přenesená",K123,0)</f>
        <v>0</v>
      </c>
      <c r="BI123" s="155">
        <f>IF(O123="nulová",K123,0)</f>
        <v>0</v>
      </c>
      <c r="BJ123" s="14" t="s">
        <v>79</v>
      </c>
      <c r="BK123" s="155">
        <f>ROUND(P123*H123,2)</f>
        <v>0</v>
      </c>
      <c r="BL123" s="14" t="s">
        <v>130</v>
      </c>
      <c r="BM123" s="154" t="s">
        <v>131</v>
      </c>
    </row>
    <row r="124" spans="1:65" s="2" customFormat="1" ht="29.25">
      <c r="A124" s="26"/>
      <c r="B124" s="27"/>
      <c r="C124" s="26"/>
      <c r="D124" s="156" t="s">
        <v>132</v>
      </c>
      <c r="E124" s="26"/>
      <c r="F124" s="157" t="s">
        <v>133</v>
      </c>
      <c r="G124" s="26"/>
      <c r="H124" s="26"/>
      <c r="I124" s="26"/>
      <c r="J124" s="26"/>
      <c r="K124" s="26"/>
      <c r="L124" s="26"/>
      <c r="M124" s="27"/>
      <c r="N124" s="158"/>
      <c r="O124" s="159"/>
      <c r="P124" s="52"/>
      <c r="Q124" s="52"/>
      <c r="R124" s="52"/>
      <c r="S124" s="52"/>
      <c r="T124" s="52"/>
      <c r="U124" s="52"/>
      <c r="V124" s="52"/>
      <c r="W124" s="52"/>
      <c r="X124" s="53"/>
      <c r="Y124" s="26"/>
      <c r="Z124" s="26"/>
      <c r="AA124" s="26"/>
      <c r="AB124" s="26"/>
      <c r="AC124" s="26"/>
      <c r="AD124" s="26"/>
      <c r="AE124" s="26"/>
      <c r="AT124" s="14" t="s">
        <v>132</v>
      </c>
      <c r="AU124" s="14" t="s">
        <v>79</v>
      </c>
    </row>
    <row r="125" spans="1:65" s="2" customFormat="1" ht="21.75" customHeight="1">
      <c r="A125" s="26"/>
      <c r="B125" s="141"/>
      <c r="C125" s="160" t="s">
        <v>81</v>
      </c>
      <c r="D125" s="160" t="s">
        <v>134</v>
      </c>
      <c r="E125" s="161" t="s">
        <v>135</v>
      </c>
      <c r="F125" s="162" t="s">
        <v>136</v>
      </c>
      <c r="G125" s="163" t="s">
        <v>137</v>
      </c>
      <c r="H125" s="164">
        <v>60</v>
      </c>
      <c r="I125" s="165"/>
      <c r="J125" s="166"/>
      <c r="K125" s="165">
        <f>ROUND(P125*H125,2)</f>
        <v>0</v>
      </c>
      <c r="L125" s="166"/>
      <c r="M125" s="167"/>
      <c r="N125" s="168" t="s">
        <v>1</v>
      </c>
      <c r="O125" s="150" t="s">
        <v>35</v>
      </c>
      <c r="P125" s="151">
        <f>I125+J125</f>
        <v>0</v>
      </c>
      <c r="Q125" s="151">
        <f>ROUND(I125*H125,2)</f>
        <v>0</v>
      </c>
      <c r="R125" s="151">
        <f>ROUND(J125*H125,2)</f>
        <v>0</v>
      </c>
      <c r="S125" s="152">
        <v>0</v>
      </c>
      <c r="T125" s="152">
        <f>S125*H125</f>
        <v>0</v>
      </c>
      <c r="U125" s="152">
        <v>0</v>
      </c>
      <c r="V125" s="152">
        <f>U125*H125</f>
        <v>0</v>
      </c>
      <c r="W125" s="152">
        <v>0</v>
      </c>
      <c r="X125" s="153">
        <f>W125*H125</f>
        <v>0</v>
      </c>
      <c r="Y125" s="26"/>
      <c r="Z125" s="26"/>
      <c r="AA125" s="26"/>
      <c r="AB125" s="26"/>
      <c r="AC125" s="26"/>
      <c r="AD125" s="26"/>
      <c r="AE125" s="26"/>
      <c r="AR125" s="154" t="s">
        <v>138</v>
      </c>
      <c r="AT125" s="154" t="s">
        <v>134</v>
      </c>
      <c r="AU125" s="154" t="s">
        <v>79</v>
      </c>
      <c r="AY125" s="14" t="s">
        <v>125</v>
      </c>
      <c r="BE125" s="155">
        <f>IF(O125="základní",K125,0)</f>
        <v>0</v>
      </c>
      <c r="BF125" s="155">
        <f>IF(O125="snížená",K125,0)</f>
        <v>0</v>
      </c>
      <c r="BG125" s="155">
        <f>IF(O125="zákl. přenesená",K125,0)</f>
        <v>0</v>
      </c>
      <c r="BH125" s="155">
        <f>IF(O125="sníž. přenesená",K125,0)</f>
        <v>0</v>
      </c>
      <c r="BI125" s="155">
        <f>IF(O125="nulová",K125,0)</f>
        <v>0</v>
      </c>
      <c r="BJ125" s="14" t="s">
        <v>79</v>
      </c>
      <c r="BK125" s="155">
        <f>ROUND(P125*H125,2)</f>
        <v>0</v>
      </c>
      <c r="BL125" s="14" t="s">
        <v>138</v>
      </c>
      <c r="BM125" s="154" t="s">
        <v>139</v>
      </c>
    </row>
    <row r="126" spans="1:65" s="2" customFormat="1" ht="19.5">
      <c r="A126" s="26"/>
      <c r="B126" s="27"/>
      <c r="C126" s="26"/>
      <c r="D126" s="156" t="s">
        <v>132</v>
      </c>
      <c r="E126" s="26"/>
      <c r="F126" s="157" t="s">
        <v>136</v>
      </c>
      <c r="G126" s="26"/>
      <c r="H126" s="26"/>
      <c r="I126" s="26"/>
      <c r="J126" s="26"/>
      <c r="K126" s="26"/>
      <c r="L126" s="26"/>
      <c r="M126" s="27"/>
      <c r="N126" s="158"/>
      <c r="O126" s="159"/>
      <c r="P126" s="52"/>
      <c r="Q126" s="52"/>
      <c r="R126" s="52"/>
      <c r="S126" s="52"/>
      <c r="T126" s="52"/>
      <c r="U126" s="52"/>
      <c r="V126" s="52"/>
      <c r="W126" s="52"/>
      <c r="X126" s="53"/>
      <c r="Y126" s="26"/>
      <c r="Z126" s="26"/>
      <c r="AA126" s="26"/>
      <c r="AB126" s="26"/>
      <c r="AC126" s="26"/>
      <c r="AD126" s="26"/>
      <c r="AE126" s="26"/>
      <c r="AT126" s="14" t="s">
        <v>132</v>
      </c>
      <c r="AU126" s="14" t="s">
        <v>79</v>
      </c>
    </row>
    <row r="127" spans="1:65" s="2" customFormat="1" ht="21.75" customHeight="1">
      <c r="A127" s="26"/>
      <c r="B127" s="141"/>
      <c r="C127" s="142" t="s">
        <v>140</v>
      </c>
      <c r="D127" s="142" t="s">
        <v>126</v>
      </c>
      <c r="E127" s="143" t="s">
        <v>141</v>
      </c>
      <c r="F127" s="144" t="s">
        <v>142</v>
      </c>
      <c r="G127" s="145" t="s">
        <v>137</v>
      </c>
      <c r="H127" s="146">
        <v>150</v>
      </c>
      <c r="I127" s="147"/>
      <c r="J127" s="147"/>
      <c r="K127" s="147">
        <f>ROUND(P127*H127,2)</f>
        <v>0</v>
      </c>
      <c r="L127" s="148"/>
      <c r="M127" s="27"/>
      <c r="N127" s="149" t="s">
        <v>1</v>
      </c>
      <c r="O127" s="150" t="s">
        <v>35</v>
      </c>
      <c r="P127" s="151">
        <f>I127+J127</f>
        <v>0</v>
      </c>
      <c r="Q127" s="151">
        <f>ROUND(I127*H127,2)</f>
        <v>0</v>
      </c>
      <c r="R127" s="151">
        <f>ROUND(J127*H127,2)</f>
        <v>0</v>
      </c>
      <c r="S127" s="152">
        <v>0</v>
      </c>
      <c r="T127" s="152">
        <f>S127*H127</f>
        <v>0</v>
      </c>
      <c r="U127" s="152">
        <v>0</v>
      </c>
      <c r="V127" s="152">
        <f>U127*H127</f>
        <v>0</v>
      </c>
      <c r="W127" s="152">
        <v>0</v>
      </c>
      <c r="X127" s="153">
        <f>W127*H127</f>
        <v>0</v>
      </c>
      <c r="Y127" s="26"/>
      <c r="Z127" s="26"/>
      <c r="AA127" s="26"/>
      <c r="AB127" s="26"/>
      <c r="AC127" s="26"/>
      <c r="AD127" s="26"/>
      <c r="AE127" s="26"/>
      <c r="AR127" s="154" t="s">
        <v>130</v>
      </c>
      <c r="AT127" s="154" t="s">
        <v>126</v>
      </c>
      <c r="AU127" s="154" t="s">
        <v>79</v>
      </c>
      <c r="AY127" s="14" t="s">
        <v>125</v>
      </c>
      <c r="BE127" s="155">
        <f>IF(O127="základní",K127,0)</f>
        <v>0</v>
      </c>
      <c r="BF127" s="155">
        <f>IF(O127="snížená",K127,0)</f>
        <v>0</v>
      </c>
      <c r="BG127" s="155">
        <f>IF(O127="zákl. přenesená",K127,0)</f>
        <v>0</v>
      </c>
      <c r="BH127" s="155">
        <f>IF(O127="sníž. přenesená",K127,0)</f>
        <v>0</v>
      </c>
      <c r="BI127" s="155">
        <f>IF(O127="nulová",K127,0)</f>
        <v>0</v>
      </c>
      <c r="BJ127" s="14" t="s">
        <v>79</v>
      </c>
      <c r="BK127" s="155">
        <f>ROUND(P127*H127,2)</f>
        <v>0</v>
      </c>
      <c r="BL127" s="14" t="s">
        <v>130</v>
      </c>
      <c r="BM127" s="154" t="s">
        <v>143</v>
      </c>
    </row>
    <row r="128" spans="1:65" s="2" customFormat="1" ht="19.5">
      <c r="A128" s="26"/>
      <c r="B128" s="27"/>
      <c r="C128" s="26"/>
      <c r="D128" s="156" t="s">
        <v>132</v>
      </c>
      <c r="E128" s="26"/>
      <c r="F128" s="157" t="s">
        <v>144</v>
      </c>
      <c r="G128" s="26"/>
      <c r="H128" s="26"/>
      <c r="I128" s="26"/>
      <c r="J128" s="26"/>
      <c r="K128" s="26"/>
      <c r="L128" s="26"/>
      <c r="M128" s="27"/>
      <c r="N128" s="158"/>
      <c r="O128" s="159"/>
      <c r="P128" s="52"/>
      <c r="Q128" s="52"/>
      <c r="R128" s="52"/>
      <c r="S128" s="52"/>
      <c r="T128" s="52"/>
      <c r="U128" s="52"/>
      <c r="V128" s="52"/>
      <c r="W128" s="52"/>
      <c r="X128" s="53"/>
      <c r="Y128" s="26"/>
      <c r="Z128" s="26"/>
      <c r="AA128" s="26"/>
      <c r="AB128" s="26"/>
      <c r="AC128" s="26"/>
      <c r="AD128" s="26"/>
      <c r="AE128" s="26"/>
      <c r="AT128" s="14" t="s">
        <v>132</v>
      </c>
      <c r="AU128" s="14" t="s">
        <v>79</v>
      </c>
    </row>
    <row r="129" spans="1:65" s="2" customFormat="1" ht="21.75" customHeight="1">
      <c r="A129" s="26"/>
      <c r="B129" s="141"/>
      <c r="C129" s="160" t="s">
        <v>124</v>
      </c>
      <c r="D129" s="160" t="s">
        <v>134</v>
      </c>
      <c r="E129" s="161" t="s">
        <v>145</v>
      </c>
      <c r="F129" s="162" t="s">
        <v>146</v>
      </c>
      <c r="G129" s="163" t="s">
        <v>137</v>
      </c>
      <c r="H129" s="164">
        <v>150</v>
      </c>
      <c r="I129" s="165"/>
      <c r="J129" s="166"/>
      <c r="K129" s="165">
        <f>ROUND(P129*H129,2)</f>
        <v>0</v>
      </c>
      <c r="L129" s="166"/>
      <c r="M129" s="167"/>
      <c r="N129" s="168" t="s">
        <v>1</v>
      </c>
      <c r="O129" s="150" t="s">
        <v>35</v>
      </c>
      <c r="P129" s="151">
        <f>I129+J129</f>
        <v>0</v>
      </c>
      <c r="Q129" s="151">
        <f>ROUND(I129*H129,2)</f>
        <v>0</v>
      </c>
      <c r="R129" s="151">
        <f>ROUND(J129*H129,2)</f>
        <v>0</v>
      </c>
      <c r="S129" s="152">
        <v>0</v>
      </c>
      <c r="T129" s="152">
        <f>S129*H129</f>
        <v>0</v>
      </c>
      <c r="U129" s="152">
        <v>0</v>
      </c>
      <c r="V129" s="152">
        <f>U129*H129</f>
        <v>0</v>
      </c>
      <c r="W129" s="152">
        <v>0</v>
      </c>
      <c r="X129" s="153">
        <f>W129*H129</f>
        <v>0</v>
      </c>
      <c r="Y129" s="26"/>
      <c r="Z129" s="26"/>
      <c r="AA129" s="26"/>
      <c r="AB129" s="26"/>
      <c r="AC129" s="26"/>
      <c r="AD129" s="26"/>
      <c r="AE129" s="26"/>
      <c r="AR129" s="154" t="s">
        <v>138</v>
      </c>
      <c r="AT129" s="154" t="s">
        <v>134</v>
      </c>
      <c r="AU129" s="154" t="s">
        <v>79</v>
      </c>
      <c r="AY129" s="14" t="s">
        <v>125</v>
      </c>
      <c r="BE129" s="155">
        <f>IF(O129="základní",K129,0)</f>
        <v>0</v>
      </c>
      <c r="BF129" s="155">
        <f>IF(O129="snížená",K129,0)</f>
        <v>0</v>
      </c>
      <c r="BG129" s="155">
        <f>IF(O129="zákl. přenesená",K129,0)</f>
        <v>0</v>
      </c>
      <c r="BH129" s="155">
        <f>IF(O129="sníž. přenesená",K129,0)</f>
        <v>0</v>
      </c>
      <c r="BI129" s="155">
        <f>IF(O129="nulová",K129,0)</f>
        <v>0</v>
      </c>
      <c r="BJ129" s="14" t="s">
        <v>79</v>
      </c>
      <c r="BK129" s="155">
        <f>ROUND(P129*H129,2)</f>
        <v>0</v>
      </c>
      <c r="BL129" s="14" t="s">
        <v>138</v>
      </c>
      <c r="BM129" s="154" t="s">
        <v>147</v>
      </c>
    </row>
    <row r="130" spans="1:65" s="2" customFormat="1" ht="19.5">
      <c r="A130" s="26"/>
      <c r="B130" s="27"/>
      <c r="C130" s="26"/>
      <c r="D130" s="156" t="s">
        <v>132</v>
      </c>
      <c r="E130" s="26"/>
      <c r="F130" s="157" t="s">
        <v>146</v>
      </c>
      <c r="G130" s="26"/>
      <c r="H130" s="26"/>
      <c r="I130" s="26"/>
      <c r="J130" s="26"/>
      <c r="K130" s="26"/>
      <c r="L130" s="26"/>
      <c r="M130" s="27"/>
      <c r="N130" s="158"/>
      <c r="O130" s="159"/>
      <c r="P130" s="52"/>
      <c r="Q130" s="52"/>
      <c r="R130" s="52"/>
      <c r="S130" s="52"/>
      <c r="T130" s="52"/>
      <c r="U130" s="52"/>
      <c r="V130" s="52"/>
      <c r="W130" s="52"/>
      <c r="X130" s="53"/>
      <c r="Y130" s="26"/>
      <c r="Z130" s="26"/>
      <c r="AA130" s="26"/>
      <c r="AB130" s="26"/>
      <c r="AC130" s="26"/>
      <c r="AD130" s="26"/>
      <c r="AE130" s="26"/>
      <c r="AT130" s="14" t="s">
        <v>132</v>
      </c>
      <c r="AU130" s="14" t="s">
        <v>79</v>
      </c>
    </row>
    <row r="131" spans="1:65" s="2" customFormat="1" ht="33" customHeight="1">
      <c r="A131" s="26"/>
      <c r="B131" s="141"/>
      <c r="C131" s="142" t="s">
        <v>148</v>
      </c>
      <c r="D131" s="142" t="s">
        <v>126</v>
      </c>
      <c r="E131" s="143" t="s">
        <v>149</v>
      </c>
      <c r="F131" s="144" t="s">
        <v>150</v>
      </c>
      <c r="G131" s="145" t="s">
        <v>137</v>
      </c>
      <c r="H131" s="146">
        <v>1</v>
      </c>
      <c r="I131" s="147"/>
      <c r="J131" s="147"/>
      <c r="K131" s="147">
        <f>ROUND(P131*H131,2)</f>
        <v>0</v>
      </c>
      <c r="L131" s="148"/>
      <c r="M131" s="27"/>
      <c r="N131" s="149" t="s">
        <v>1</v>
      </c>
      <c r="O131" s="150" t="s">
        <v>35</v>
      </c>
      <c r="P131" s="151">
        <f>I131+J131</f>
        <v>0</v>
      </c>
      <c r="Q131" s="151">
        <f>ROUND(I131*H131,2)</f>
        <v>0</v>
      </c>
      <c r="R131" s="151">
        <f>ROUND(J131*H131,2)</f>
        <v>0</v>
      </c>
      <c r="S131" s="152">
        <v>0</v>
      </c>
      <c r="T131" s="152">
        <f>S131*H131</f>
        <v>0</v>
      </c>
      <c r="U131" s="152">
        <v>0</v>
      </c>
      <c r="V131" s="152">
        <f>U131*H131</f>
        <v>0</v>
      </c>
      <c r="W131" s="152">
        <v>0</v>
      </c>
      <c r="X131" s="153">
        <f>W131*H131</f>
        <v>0</v>
      </c>
      <c r="Y131" s="26"/>
      <c r="Z131" s="26"/>
      <c r="AA131" s="26"/>
      <c r="AB131" s="26"/>
      <c r="AC131" s="26"/>
      <c r="AD131" s="26"/>
      <c r="AE131" s="26"/>
      <c r="AR131" s="154" t="s">
        <v>130</v>
      </c>
      <c r="AT131" s="154" t="s">
        <v>126</v>
      </c>
      <c r="AU131" s="154" t="s">
        <v>79</v>
      </c>
      <c r="AY131" s="14" t="s">
        <v>125</v>
      </c>
      <c r="BE131" s="155">
        <f>IF(O131="základní",K131,0)</f>
        <v>0</v>
      </c>
      <c r="BF131" s="155">
        <f>IF(O131="snížená",K131,0)</f>
        <v>0</v>
      </c>
      <c r="BG131" s="155">
        <f>IF(O131="zákl. přenesená",K131,0)</f>
        <v>0</v>
      </c>
      <c r="BH131" s="155">
        <f>IF(O131="sníž. přenesená",K131,0)</f>
        <v>0</v>
      </c>
      <c r="BI131" s="155">
        <f>IF(O131="nulová",K131,0)</f>
        <v>0</v>
      </c>
      <c r="BJ131" s="14" t="s">
        <v>79</v>
      </c>
      <c r="BK131" s="155">
        <f>ROUND(P131*H131,2)</f>
        <v>0</v>
      </c>
      <c r="BL131" s="14" t="s">
        <v>130</v>
      </c>
      <c r="BM131" s="154" t="s">
        <v>151</v>
      </c>
    </row>
    <row r="132" spans="1:65" s="2" customFormat="1" ht="29.25">
      <c r="A132" s="26"/>
      <c r="B132" s="27"/>
      <c r="C132" s="26"/>
      <c r="D132" s="156" t="s">
        <v>132</v>
      </c>
      <c r="E132" s="26"/>
      <c r="F132" s="157" t="s">
        <v>152</v>
      </c>
      <c r="G132" s="26"/>
      <c r="H132" s="26"/>
      <c r="I132" s="26"/>
      <c r="J132" s="26"/>
      <c r="K132" s="26"/>
      <c r="L132" s="26"/>
      <c r="M132" s="27"/>
      <c r="N132" s="158"/>
      <c r="O132" s="159"/>
      <c r="P132" s="52"/>
      <c r="Q132" s="52"/>
      <c r="R132" s="52"/>
      <c r="S132" s="52"/>
      <c r="T132" s="52"/>
      <c r="U132" s="52"/>
      <c r="V132" s="52"/>
      <c r="W132" s="52"/>
      <c r="X132" s="53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79</v>
      </c>
    </row>
    <row r="133" spans="1:65" s="2" customFormat="1" ht="44.25" customHeight="1">
      <c r="A133" s="26"/>
      <c r="B133" s="141"/>
      <c r="C133" s="142" t="s">
        <v>153</v>
      </c>
      <c r="D133" s="142" t="s">
        <v>126</v>
      </c>
      <c r="E133" s="143" t="s">
        <v>154</v>
      </c>
      <c r="F133" s="144" t="s">
        <v>155</v>
      </c>
      <c r="G133" s="145" t="s">
        <v>137</v>
      </c>
      <c r="H133" s="146">
        <v>14</v>
      </c>
      <c r="I133" s="147"/>
      <c r="J133" s="147"/>
      <c r="K133" s="147">
        <f>ROUND(P133*H133,2)</f>
        <v>0</v>
      </c>
      <c r="L133" s="148"/>
      <c r="M133" s="27"/>
      <c r="N133" s="149" t="s">
        <v>1</v>
      </c>
      <c r="O133" s="150" t="s">
        <v>35</v>
      </c>
      <c r="P133" s="151">
        <f>I133+J133</f>
        <v>0</v>
      </c>
      <c r="Q133" s="151">
        <f>ROUND(I133*H133,2)</f>
        <v>0</v>
      </c>
      <c r="R133" s="151">
        <f>ROUND(J133*H133,2)</f>
        <v>0</v>
      </c>
      <c r="S133" s="152">
        <v>0</v>
      </c>
      <c r="T133" s="152">
        <f>S133*H133</f>
        <v>0</v>
      </c>
      <c r="U133" s="152">
        <v>0</v>
      </c>
      <c r="V133" s="152">
        <f>U133*H133</f>
        <v>0</v>
      </c>
      <c r="W133" s="152">
        <v>0</v>
      </c>
      <c r="X133" s="153">
        <f>W133*H133</f>
        <v>0</v>
      </c>
      <c r="Y133" s="26"/>
      <c r="Z133" s="26"/>
      <c r="AA133" s="26"/>
      <c r="AB133" s="26"/>
      <c r="AC133" s="26"/>
      <c r="AD133" s="26"/>
      <c r="AE133" s="26"/>
      <c r="AR133" s="154" t="s">
        <v>130</v>
      </c>
      <c r="AT133" s="154" t="s">
        <v>126</v>
      </c>
      <c r="AU133" s="154" t="s">
        <v>79</v>
      </c>
      <c r="AY133" s="14" t="s">
        <v>125</v>
      </c>
      <c r="BE133" s="155">
        <f>IF(O133="základní",K133,0)</f>
        <v>0</v>
      </c>
      <c r="BF133" s="155">
        <f>IF(O133="snížená",K133,0)</f>
        <v>0</v>
      </c>
      <c r="BG133" s="155">
        <f>IF(O133="zákl. přenesená",K133,0)</f>
        <v>0</v>
      </c>
      <c r="BH133" s="155">
        <f>IF(O133="sníž. přenesená",K133,0)</f>
        <v>0</v>
      </c>
      <c r="BI133" s="155">
        <f>IF(O133="nulová",K133,0)</f>
        <v>0</v>
      </c>
      <c r="BJ133" s="14" t="s">
        <v>79</v>
      </c>
      <c r="BK133" s="155">
        <f>ROUND(P133*H133,2)</f>
        <v>0</v>
      </c>
      <c r="BL133" s="14" t="s">
        <v>130</v>
      </c>
      <c r="BM133" s="154" t="s">
        <v>156</v>
      </c>
    </row>
    <row r="134" spans="1:65" s="2" customFormat="1" ht="29.25">
      <c r="A134" s="26"/>
      <c r="B134" s="27"/>
      <c r="C134" s="26"/>
      <c r="D134" s="156" t="s">
        <v>132</v>
      </c>
      <c r="E134" s="26"/>
      <c r="F134" s="157" t="s">
        <v>157</v>
      </c>
      <c r="G134" s="26"/>
      <c r="H134" s="26"/>
      <c r="I134" s="26"/>
      <c r="J134" s="26"/>
      <c r="K134" s="26"/>
      <c r="L134" s="26"/>
      <c r="M134" s="27"/>
      <c r="N134" s="158"/>
      <c r="O134" s="159"/>
      <c r="P134" s="52"/>
      <c r="Q134" s="52"/>
      <c r="R134" s="52"/>
      <c r="S134" s="52"/>
      <c r="T134" s="52"/>
      <c r="U134" s="52"/>
      <c r="V134" s="52"/>
      <c r="W134" s="52"/>
      <c r="X134" s="53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79</v>
      </c>
    </row>
    <row r="135" spans="1:65" s="2" customFormat="1" ht="33" customHeight="1">
      <c r="A135" s="26"/>
      <c r="B135" s="141"/>
      <c r="C135" s="142" t="s">
        <v>158</v>
      </c>
      <c r="D135" s="142" t="s">
        <v>126</v>
      </c>
      <c r="E135" s="143" t="s">
        <v>159</v>
      </c>
      <c r="F135" s="144" t="s">
        <v>160</v>
      </c>
      <c r="G135" s="145" t="s">
        <v>137</v>
      </c>
      <c r="H135" s="146">
        <v>2</v>
      </c>
      <c r="I135" s="147"/>
      <c r="J135" s="147"/>
      <c r="K135" s="147">
        <f>ROUND(P135*H135,2)</f>
        <v>0</v>
      </c>
      <c r="L135" s="148"/>
      <c r="M135" s="27"/>
      <c r="N135" s="149" t="s">
        <v>1</v>
      </c>
      <c r="O135" s="150" t="s">
        <v>35</v>
      </c>
      <c r="P135" s="151">
        <f>I135+J135</f>
        <v>0</v>
      </c>
      <c r="Q135" s="151">
        <f>ROUND(I135*H135,2)</f>
        <v>0</v>
      </c>
      <c r="R135" s="151">
        <f>ROUND(J135*H135,2)</f>
        <v>0</v>
      </c>
      <c r="S135" s="152">
        <v>0</v>
      </c>
      <c r="T135" s="152">
        <f>S135*H135</f>
        <v>0</v>
      </c>
      <c r="U135" s="152">
        <v>0</v>
      </c>
      <c r="V135" s="152">
        <f>U135*H135</f>
        <v>0</v>
      </c>
      <c r="W135" s="152">
        <v>0</v>
      </c>
      <c r="X135" s="153">
        <f>W135*H135</f>
        <v>0</v>
      </c>
      <c r="Y135" s="26"/>
      <c r="Z135" s="26"/>
      <c r="AA135" s="26"/>
      <c r="AB135" s="26"/>
      <c r="AC135" s="26"/>
      <c r="AD135" s="26"/>
      <c r="AE135" s="26"/>
      <c r="AR135" s="154" t="s">
        <v>130</v>
      </c>
      <c r="AT135" s="154" t="s">
        <v>126</v>
      </c>
      <c r="AU135" s="154" t="s">
        <v>79</v>
      </c>
      <c r="AY135" s="14" t="s">
        <v>125</v>
      </c>
      <c r="BE135" s="155">
        <f>IF(O135="základní",K135,0)</f>
        <v>0</v>
      </c>
      <c r="BF135" s="155">
        <f>IF(O135="snížená",K135,0)</f>
        <v>0</v>
      </c>
      <c r="BG135" s="155">
        <f>IF(O135="zákl. přenesená",K135,0)</f>
        <v>0</v>
      </c>
      <c r="BH135" s="155">
        <f>IF(O135="sníž. přenesená",K135,0)</f>
        <v>0</v>
      </c>
      <c r="BI135" s="155">
        <f>IF(O135="nulová",K135,0)</f>
        <v>0</v>
      </c>
      <c r="BJ135" s="14" t="s">
        <v>79</v>
      </c>
      <c r="BK135" s="155">
        <f>ROUND(P135*H135,2)</f>
        <v>0</v>
      </c>
      <c r="BL135" s="14" t="s">
        <v>130</v>
      </c>
      <c r="BM135" s="154" t="s">
        <v>161</v>
      </c>
    </row>
    <row r="136" spans="1:65" s="2" customFormat="1" ht="29.25">
      <c r="A136" s="26"/>
      <c r="B136" s="27"/>
      <c r="C136" s="26"/>
      <c r="D136" s="156" t="s">
        <v>132</v>
      </c>
      <c r="E136" s="26"/>
      <c r="F136" s="157" t="s">
        <v>162</v>
      </c>
      <c r="G136" s="26"/>
      <c r="H136" s="26"/>
      <c r="I136" s="26"/>
      <c r="J136" s="26"/>
      <c r="K136" s="26"/>
      <c r="L136" s="26"/>
      <c r="M136" s="27"/>
      <c r="N136" s="158"/>
      <c r="O136" s="159"/>
      <c r="P136" s="52"/>
      <c r="Q136" s="52"/>
      <c r="R136" s="52"/>
      <c r="S136" s="52"/>
      <c r="T136" s="52"/>
      <c r="U136" s="52"/>
      <c r="V136" s="52"/>
      <c r="W136" s="52"/>
      <c r="X136" s="53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79</v>
      </c>
    </row>
    <row r="137" spans="1:65" s="2" customFormat="1" ht="21.75" customHeight="1">
      <c r="A137" s="26"/>
      <c r="B137" s="141"/>
      <c r="C137" s="160" t="s">
        <v>163</v>
      </c>
      <c r="D137" s="160" t="s">
        <v>134</v>
      </c>
      <c r="E137" s="161" t="s">
        <v>164</v>
      </c>
      <c r="F137" s="162" t="s">
        <v>165</v>
      </c>
      <c r="G137" s="163" t="s">
        <v>137</v>
      </c>
      <c r="H137" s="164">
        <v>15</v>
      </c>
      <c r="I137" s="165"/>
      <c r="J137" s="166"/>
      <c r="K137" s="165">
        <f>ROUND(P137*H137,2)</f>
        <v>0</v>
      </c>
      <c r="L137" s="166"/>
      <c r="M137" s="167"/>
      <c r="N137" s="168" t="s">
        <v>1</v>
      </c>
      <c r="O137" s="150" t="s">
        <v>35</v>
      </c>
      <c r="P137" s="151">
        <f>I137+J137</f>
        <v>0</v>
      </c>
      <c r="Q137" s="151">
        <f>ROUND(I137*H137,2)</f>
        <v>0</v>
      </c>
      <c r="R137" s="151">
        <f>ROUND(J137*H137,2)</f>
        <v>0</v>
      </c>
      <c r="S137" s="152">
        <v>0</v>
      </c>
      <c r="T137" s="152">
        <f>S137*H137</f>
        <v>0</v>
      </c>
      <c r="U137" s="152">
        <v>0</v>
      </c>
      <c r="V137" s="152">
        <f>U137*H137</f>
        <v>0</v>
      </c>
      <c r="W137" s="152">
        <v>0</v>
      </c>
      <c r="X137" s="153">
        <f>W137*H137</f>
        <v>0</v>
      </c>
      <c r="Y137" s="26"/>
      <c r="Z137" s="26"/>
      <c r="AA137" s="26"/>
      <c r="AB137" s="26"/>
      <c r="AC137" s="26"/>
      <c r="AD137" s="26"/>
      <c r="AE137" s="26"/>
      <c r="AR137" s="154" t="s">
        <v>138</v>
      </c>
      <c r="AT137" s="154" t="s">
        <v>134</v>
      </c>
      <c r="AU137" s="154" t="s">
        <v>79</v>
      </c>
      <c r="AY137" s="14" t="s">
        <v>125</v>
      </c>
      <c r="BE137" s="155">
        <f>IF(O137="základní",K137,0)</f>
        <v>0</v>
      </c>
      <c r="BF137" s="155">
        <f>IF(O137="snížená",K137,0)</f>
        <v>0</v>
      </c>
      <c r="BG137" s="155">
        <f>IF(O137="zákl. přenesená",K137,0)</f>
        <v>0</v>
      </c>
      <c r="BH137" s="155">
        <f>IF(O137="sníž. přenesená",K137,0)</f>
        <v>0</v>
      </c>
      <c r="BI137" s="155">
        <f>IF(O137="nulová",K137,0)</f>
        <v>0</v>
      </c>
      <c r="BJ137" s="14" t="s">
        <v>79</v>
      </c>
      <c r="BK137" s="155">
        <f>ROUND(P137*H137,2)</f>
        <v>0</v>
      </c>
      <c r="BL137" s="14" t="s">
        <v>138</v>
      </c>
      <c r="BM137" s="154" t="s">
        <v>166</v>
      </c>
    </row>
    <row r="138" spans="1:65" s="2" customFormat="1" ht="19.5">
      <c r="A138" s="26"/>
      <c r="B138" s="27"/>
      <c r="C138" s="26"/>
      <c r="D138" s="156" t="s">
        <v>132</v>
      </c>
      <c r="E138" s="26"/>
      <c r="F138" s="157" t="s">
        <v>165</v>
      </c>
      <c r="G138" s="26"/>
      <c r="H138" s="26"/>
      <c r="I138" s="26"/>
      <c r="J138" s="26"/>
      <c r="K138" s="26"/>
      <c r="L138" s="26"/>
      <c r="M138" s="27"/>
      <c r="N138" s="158"/>
      <c r="O138" s="159"/>
      <c r="P138" s="52"/>
      <c r="Q138" s="52"/>
      <c r="R138" s="52"/>
      <c r="S138" s="52"/>
      <c r="T138" s="52"/>
      <c r="U138" s="52"/>
      <c r="V138" s="52"/>
      <c r="W138" s="52"/>
      <c r="X138" s="53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79</v>
      </c>
    </row>
    <row r="139" spans="1:65" s="2" customFormat="1" ht="21.75" customHeight="1">
      <c r="A139" s="26"/>
      <c r="B139" s="141"/>
      <c r="C139" s="160" t="s">
        <v>167</v>
      </c>
      <c r="D139" s="160" t="s">
        <v>134</v>
      </c>
      <c r="E139" s="161" t="s">
        <v>168</v>
      </c>
      <c r="F139" s="162" t="s">
        <v>169</v>
      </c>
      <c r="G139" s="163" t="s">
        <v>137</v>
      </c>
      <c r="H139" s="164">
        <v>2</v>
      </c>
      <c r="I139" s="165"/>
      <c r="J139" s="166"/>
      <c r="K139" s="165">
        <f>ROUND(P139*H139,2)</f>
        <v>0</v>
      </c>
      <c r="L139" s="166"/>
      <c r="M139" s="167"/>
      <c r="N139" s="168" t="s">
        <v>1</v>
      </c>
      <c r="O139" s="150" t="s">
        <v>35</v>
      </c>
      <c r="P139" s="151">
        <f>I139+J139</f>
        <v>0</v>
      </c>
      <c r="Q139" s="151">
        <f>ROUND(I139*H139,2)</f>
        <v>0</v>
      </c>
      <c r="R139" s="151">
        <f>ROUND(J139*H139,2)</f>
        <v>0</v>
      </c>
      <c r="S139" s="152">
        <v>0</v>
      </c>
      <c r="T139" s="152">
        <f>S139*H139</f>
        <v>0</v>
      </c>
      <c r="U139" s="152">
        <v>0</v>
      </c>
      <c r="V139" s="152">
        <f>U139*H139</f>
        <v>0</v>
      </c>
      <c r="W139" s="152">
        <v>0</v>
      </c>
      <c r="X139" s="153">
        <f>W139*H139</f>
        <v>0</v>
      </c>
      <c r="Y139" s="26"/>
      <c r="Z139" s="26"/>
      <c r="AA139" s="26"/>
      <c r="AB139" s="26"/>
      <c r="AC139" s="26"/>
      <c r="AD139" s="26"/>
      <c r="AE139" s="26"/>
      <c r="AR139" s="154" t="s">
        <v>138</v>
      </c>
      <c r="AT139" s="154" t="s">
        <v>134</v>
      </c>
      <c r="AU139" s="154" t="s">
        <v>79</v>
      </c>
      <c r="AY139" s="14" t="s">
        <v>125</v>
      </c>
      <c r="BE139" s="155">
        <f>IF(O139="základní",K139,0)</f>
        <v>0</v>
      </c>
      <c r="BF139" s="155">
        <f>IF(O139="snížená",K139,0)</f>
        <v>0</v>
      </c>
      <c r="BG139" s="155">
        <f>IF(O139="zákl. přenesená",K139,0)</f>
        <v>0</v>
      </c>
      <c r="BH139" s="155">
        <f>IF(O139="sníž. přenesená",K139,0)</f>
        <v>0</v>
      </c>
      <c r="BI139" s="155">
        <f>IF(O139="nulová",K139,0)</f>
        <v>0</v>
      </c>
      <c r="BJ139" s="14" t="s">
        <v>79</v>
      </c>
      <c r="BK139" s="155">
        <f>ROUND(P139*H139,2)</f>
        <v>0</v>
      </c>
      <c r="BL139" s="14" t="s">
        <v>138</v>
      </c>
      <c r="BM139" s="154" t="s">
        <v>170</v>
      </c>
    </row>
    <row r="140" spans="1:65" s="2" customFormat="1" ht="19.5">
      <c r="A140" s="26"/>
      <c r="B140" s="27"/>
      <c r="C140" s="26"/>
      <c r="D140" s="156" t="s">
        <v>132</v>
      </c>
      <c r="E140" s="26"/>
      <c r="F140" s="157" t="s">
        <v>169</v>
      </c>
      <c r="G140" s="26"/>
      <c r="H140" s="26"/>
      <c r="I140" s="26"/>
      <c r="J140" s="26"/>
      <c r="K140" s="26"/>
      <c r="L140" s="26"/>
      <c r="M140" s="27"/>
      <c r="N140" s="158"/>
      <c r="O140" s="159"/>
      <c r="P140" s="52"/>
      <c r="Q140" s="52"/>
      <c r="R140" s="52"/>
      <c r="S140" s="52"/>
      <c r="T140" s="52"/>
      <c r="U140" s="52"/>
      <c r="V140" s="52"/>
      <c r="W140" s="52"/>
      <c r="X140" s="53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79</v>
      </c>
    </row>
    <row r="141" spans="1:65" s="2" customFormat="1" ht="33" customHeight="1">
      <c r="A141" s="26"/>
      <c r="B141" s="141"/>
      <c r="C141" s="142" t="s">
        <v>171</v>
      </c>
      <c r="D141" s="142" t="s">
        <v>126</v>
      </c>
      <c r="E141" s="143" t="s">
        <v>172</v>
      </c>
      <c r="F141" s="144" t="s">
        <v>173</v>
      </c>
      <c r="G141" s="145" t="s">
        <v>137</v>
      </c>
      <c r="H141" s="146">
        <v>30</v>
      </c>
      <c r="I141" s="147"/>
      <c r="J141" s="147"/>
      <c r="K141" s="147">
        <f>ROUND(P141*H141,2)</f>
        <v>0</v>
      </c>
      <c r="L141" s="148"/>
      <c r="M141" s="27"/>
      <c r="N141" s="149" t="s">
        <v>1</v>
      </c>
      <c r="O141" s="150" t="s">
        <v>35</v>
      </c>
      <c r="P141" s="151">
        <f>I141+J141</f>
        <v>0</v>
      </c>
      <c r="Q141" s="151">
        <f>ROUND(I141*H141,2)</f>
        <v>0</v>
      </c>
      <c r="R141" s="151">
        <f>ROUND(J141*H141,2)</f>
        <v>0</v>
      </c>
      <c r="S141" s="152">
        <v>0</v>
      </c>
      <c r="T141" s="152">
        <f>S141*H141</f>
        <v>0</v>
      </c>
      <c r="U141" s="152">
        <v>0</v>
      </c>
      <c r="V141" s="152">
        <f>U141*H141</f>
        <v>0</v>
      </c>
      <c r="W141" s="152">
        <v>0</v>
      </c>
      <c r="X141" s="153">
        <f>W141*H141</f>
        <v>0</v>
      </c>
      <c r="Y141" s="26"/>
      <c r="Z141" s="26"/>
      <c r="AA141" s="26"/>
      <c r="AB141" s="26"/>
      <c r="AC141" s="26"/>
      <c r="AD141" s="26"/>
      <c r="AE141" s="26"/>
      <c r="AR141" s="154" t="s">
        <v>130</v>
      </c>
      <c r="AT141" s="154" t="s">
        <v>126</v>
      </c>
      <c r="AU141" s="154" t="s">
        <v>79</v>
      </c>
      <c r="AY141" s="14" t="s">
        <v>125</v>
      </c>
      <c r="BE141" s="155">
        <f>IF(O141="základní",K141,0)</f>
        <v>0</v>
      </c>
      <c r="BF141" s="155">
        <f>IF(O141="snížená",K141,0)</f>
        <v>0</v>
      </c>
      <c r="BG141" s="155">
        <f>IF(O141="zákl. přenesená",K141,0)</f>
        <v>0</v>
      </c>
      <c r="BH141" s="155">
        <f>IF(O141="sníž. přenesená",K141,0)</f>
        <v>0</v>
      </c>
      <c r="BI141" s="155">
        <f>IF(O141="nulová",K141,0)</f>
        <v>0</v>
      </c>
      <c r="BJ141" s="14" t="s">
        <v>79</v>
      </c>
      <c r="BK141" s="155">
        <f>ROUND(P141*H141,2)</f>
        <v>0</v>
      </c>
      <c r="BL141" s="14" t="s">
        <v>130</v>
      </c>
      <c r="BM141" s="154" t="s">
        <v>174</v>
      </c>
    </row>
    <row r="142" spans="1:65" s="2" customFormat="1" ht="29.25">
      <c r="A142" s="26"/>
      <c r="B142" s="27"/>
      <c r="C142" s="26"/>
      <c r="D142" s="156" t="s">
        <v>132</v>
      </c>
      <c r="E142" s="26"/>
      <c r="F142" s="157" t="s">
        <v>175</v>
      </c>
      <c r="G142" s="26"/>
      <c r="H142" s="26"/>
      <c r="I142" s="26"/>
      <c r="J142" s="26"/>
      <c r="K142" s="26"/>
      <c r="L142" s="26"/>
      <c r="M142" s="27"/>
      <c r="N142" s="158"/>
      <c r="O142" s="159"/>
      <c r="P142" s="52"/>
      <c r="Q142" s="52"/>
      <c r="R142" s="52"/>
      <c r="S142" s="52"/>
      <c r="T142" s="52"/>
      <c r="U142" s="52"/>
      <c r="V142" s="52"/>
      <c r="W142" s="52"/>
      <c r="X142" s="53"/>
      <c r="Y142" s="26"/>
      <c r="Z142" s="26"/>
      <c r="AA142" s="26"/>
      <c r="AB142" s="26"/>
      <c r="AC142" s="26"/>
      <c r="AD142" s="26"/>
      <c r="AE142" s="26"/>
      <c r="AT142" s="14" t="s">
        <v>132</v>
      </c>
      <c r="AU142" s="14" t="s">
        <v>79</v>
      </c>
    </row>
    <row r="143" spans="1:65" s="2" customFormat="1" ht="21.75" customHeight="1">
      <c r="A143" s="26"/>
      <c r="B143" s="141"/>
      <c r="C143" s="160" t="s">
        <v>176</v>
      </c>
      <c r="D143" s="160" t="s">
        <v>134</v>
      </c>
      <c r="E143" s="161" t="s">
        <v>177</v>
      </c>
      <c r="F143" s="162" t="s">
        <v>178</v>
      </c>
      <c r="G143" s="163" t="s">
        <v>137</v>
      </c>
      <c r="H143" s="164">
        <v>30</v>
      </c>
      <c r="I143" s="165"/>
      <c r="J143" s="166"/>
      <c r="K143" s="165">
        <f>ROUND(P143*H143,2)</f>
        <v>0</v>
      </c>
      <c r="L143" s="166"/>
      <c r="M143" s="167"/>
      <c r="N143" s="168" t="s">
        <v>1</v>
      </c>
      <c r="O143" s="150" t="s">
        <v>35</v>
      </c>
      <c r="P143" s="151">
        <f>I143+J143</f>
        <v>0</v>
      </c>
      <c r="Q143" s="151">
        <f>ROUND(I143*H143,2)</f>
        <v>0</v>
      </c>
      <c r="R143" s="151">
        <f>ROUND(J143*H143,2)</f>
        <v>0</v>
      </c>
      <c r="S143" s="152">
        <v>0</v>
      </c>
      <c r="T143" s="152">
        <f>S143*H143</f>
        <v>0</v>
      </c>
      <c r="U143" s="152">
        <v>0</v>
      </c>
      <c r="V143" s="152">
        <f>U143*H143</f>
        <v>0</v>
      </c>
      <c r="W143" s="152">
        <v>0</v>
      </c>
      <c r="X143" s="153">
        <f>W143*H143</f>
        <v>0</v>
      </c>
      <c r="Y143" s="26"/>
      <c r="Z143" s="26"/>
      <c r="AA143" s="26"/>
      <c r="AB143" s="26"/>
      <c r="AC143" s="26"/>
      <c r="AD143" s="26"/>
      <c r="AE143" s="26"/>
      <c r="AR143" s="154" t="s">
        <v>138</v>
      </c>
      <c r="AT143" s="154" t="s">
        <v>134</v>
      </c>
      <c r="AU143" s="154" t="s">
        <v>79</v>
      </c>
      <c r="AY143" s="14" t="s">
        <v>125</v>
      </c>
      <c r="BE143" s="155">
        <f>IF(O143="základní",K143,0)</f>
        <v>0</v>
      </c>
      <c r="BF143" s="155">
        <f>IF(O143="snížená",K143,0)</f>
        <v>0</v>
      </c>
      <c r="BG143" s="155">
        <f>IF(O143="zákl. přenesená",K143,0)</f>
        <v>0</v>
      </c>
      <c r="BH143" s="155">
        <f>IF(O143="sníž. přenesená",K143,0)</f>
        <v>0</v>
      </c>
      <c r="BI143" s="155">
        <f>IF(O143="nulová",K143,0)</f>
        <v>0</v>
      </c>
      <c r="BJ143" s="14" t="s">
        <v>79</v>
      </c>
      <c r="BK143" s="155">
        <f>ROUND(P143*H143,2)</f>
        <v>0</v>
      </c>
      <c r="BL143" s="14" t="s">
        <v>138</v>
      </c>
      <c r="BM143" s="154" t="s">
        <v>179</v>
      </c>
    </row>
    <row r="144" spans="1:65" s="2" customFormat="1" ht="19.5">
      <c r="A144" s="26"/>
      <c r="B144" s="27"/>
      <c r="C144" s="26"/>
      <c r="D144" s="156" t="s">
        <v>132</v>
      </c>
      <c r="E144" s="26"/>
      <c r="F144" s="157" t="s">
        <v>178</v>
      </c>
      <c r="G144" s="26"/>
      <c r="H144" s="26"/>
      <c r="I144" s="26"/>
      <c r="J144" s="26"/>
      <c r="K144" s="26"/>
      <c r="L144" s="26"/>
      <c r="M144" s="27"/>
      <c r="N144" s="158"/>
      <c r="O144" s="159"/>
      <c r="P144" s="52"/>
      <c r="Q144" s="52"/>
      <c r="R144" s="52"/>
      <c r="S144" s="52"/>
      <c r="T144" s="52"/>
      <c r="U144" s="52"/>
      <c r="V144" s="52"/>
      <c r="W144" s="52"/>
      <c r="X144" s="53"/>
      <c r="Y144" s="26"/>
      <c r="Z144" s="26"/>
      <c r="AA144" s="26"/>
      <c r="AB144" s="26"/>
      <c r="AC144" s="26"/>
      <c r="AD144" s="26"/>
      <c r="AE144" s="26"/>
      <c r="AT144" s="14" t="s">
        <v>132</v>
      </c>
      <c r="AU144" s="14" t="s">
        <v>79</v>
      </c>
    </row>
    <row r="145" spans="1:65" s="2" customFormat="1" ht="21.75" customHeight="1">
      <c r="A145" s="26"/>
      <c r="B145" s="141"/>
      <c r="C145" s="142" t="s">
        <v>180</v>
      </c>
      <c r="D145" s="142" t="s">
        <v>126</v>
      </c>
      <c r="E145" s="143" t="s">
        <v>181</v>
      </c>
      <c r="F145" s="144" t="s">
        <v>182</v>
      </c>
      <c r="G145" s="145" t="s">
        <v>137</v>
      </c>
      <c r="H145" s="146">
        <v>6</v>
      </c>
      <c r="I145" s="147"/>
      <c r="J145" s="147"/>
      <c r="K145" s="147">
        <f>ROUND(P145*H145,2)</f>
        <v>0</v>
      </c>
      <c r="L145" s="148"/>
      <c r="M145" s="27"/>
      <c r="N145" s="149" t="s">
        <v>1</v>
      </c>
      <c r="O145" s="150" t="s">
        <v>35</v>
      </c>
      <c r="P145" s="151">
        <f>I145+J145</f>
        <v>0</v>
      </c>
      <c r="Q145" s="151">
        <f>ROUND(I145*H145,2)</f>
        <v>0</v>
      </c>
      <c r="R145" s="151">
        <f>ROUND(J145*H145,2)</f>
        <v>0</v>
      </c>
      <c r="S145" s="152">
        <v>0</v>
      </c>
      <c r="T145" s="152">
        <f>S145*H145</f>
        <v>0</v>
      </c>
      <c r="U145" s="152">
        <v>0</v>
      </c>
      <c r="V145" s="152">
        <f>U145*H145</f>
        <v>0</v>
      </c>
      <c r="W145" s="152">
        <v>0</v>
      </c>
      <c r="X145" s="153">
        <f>W145*H145</f>
        <v>0</v>
      </c>
      <c r="Y145" s="26"/>
      <c r="Z145" s="26"/>
      <c r="AA145" s="26"/>
      <c r="AB145" s="26"/>
      <c r="AC145" s="26"/>
      <c r="AD145" s="26"/>
      <c r="AE145" s="26"/>
      <c r="AR145" s="154" t="s">
        <v>79</v>
      </c>
      <c r="AT145" s="154" t="s">
        <v>126</v>
      </c>
      <c r="AU145" s="154" t="s">
        <v>79</v>
      </c>
      <c r="AY145" s="14" t="s">
        <v>125</v>
      </c>
      <c r="BE145" s="155">
        <f>IF(O145="základní",K145,0)</f>
        <v>0</v>
      </c>
      <c r="BF145" s="155">
        <f>IF(O145="snížená",K145,0)</f>
        <v>0</v>
      </c>
      <c r="BG145" s="155">
        <f>IF(O145="zákl. přenesená",K145,0)</f>
        <v>0</v>
      </c>
      <c r="BH145" s="155">
        <f>IF(O145="sníž. přenesená",K145,0)</f>
        <v>0</v>
      </c>
      <c r="BI145" s="155">
        <f>IF(O145="nulová",K145,0)</f>
        <v>0</v>
      </c>
      <c r="BJ145" s="14" t="s">
        <v>79</v>
      </c>
      <c r="BK145" s="155">
        <f>ROUND(P145*H145,2)</f>
        <v>0</v>
      </c>
      <c r="BL145" s="14" t="s">
        <v>79</v>
      </c>
      <c r="BM145" s="154" t="s">
        <v>183</v>
      </c>
    </row>
    <row r="146" spans="1:65" s="2" customFormat="1" ht="19.5">
      <c r="A146" s="26"/>
      <c r="B146" s="27"/>
      <c r="C146" s="26"/>
      <c r="D146" s="156" t="s">
        <v>132</v>
      </c>
      <c r="E146" s="26"/>
      <c r="F146" s="157" t="s">
        <v>184</v>
      </c>
      <c r="G146" s="26"/>
      <c r="H146" s="26"/>
      <c r="I146" s="26"/>
      <c r="J146" s="26"/>
      <c r="K146" s="26"/>
      <c r="L146" s="26"/>
      <c r="M146" s="27"/>
      <c r="N146" s="158"/>
      <c r="O146" s="159"/>
      <c r="P146" s="52"/>
      <c r="Q146" s="52"/>
      <c r="R146" s="52"/>
      <c r="S146" s="52"/>
      <c r="T146" s="52"/>
      <c r="U146" s="52"/>
      <c r="V146" s="52"/>
      <c r="W146" s="52"/>
      <c r="X146" s="53"/>
      <c r="Y146" s="26"/>
      <c r="Z146" s="26"/>
      <c r="AA146" s="26"/>
      <c r="AB146" s="26"/>
      <c r="AC146" s="26"/>
      <c r="AD146" s="26"/>
      <c r="AE146" s="26"/>
      <c r="AT146" s="14" t="s">
        <v>132</v>
      </c>
      <c r="AU146" s="14" t="s">
        <v>79</v>
      </c>
    </row>
    <row r="147" spans="1:65" s="2" customFormat="1" ht="21.75" customHeight="1">
      <c r="A147" s="26"/>
      <c r="B147" s="141"/>
      <c r="C147" s="142" t="s">
        <v>185</v>
      </c>
      <c r="D147" s="142" t="s">
        <v>126</v>
      </c>
      <c r="E147" s="143" t="s">
        <v>186</v>
      </c>
      <c r="F147" s="144" t="s">
        <v>187</v>
      </c>
      <c r="G147" s="145" t="s">
        <v>137</v>
      </c>
      <c r="H147" s="146">
        <v>1</v>
      </c>
      <c r="I147" s="147"/>
      <c r="J147" s="147"/>
      <c r="K147" s="147">
        <f>ROUND(P147*H147,2)</f>
        <v>0</v>
      </c>
      <c r="L147" s="148"/>
      <c r="M147" s="27"/>
      <c r="N147" s="149" t="s">
        <v>1</v>
      </c>
      <c r="O147" s="150" t="s">
        <v>35</v>
      </c>
      <c r="P147" s="151">
        <f>I147+J147</f>
        <v>0</v>
      </c>
      <c r="Q147" s="151">
        <f>ROUND(I147*H147,2)</f>
        <v>0</v>
      </c>
      <c r="R147" s="151">
        <f>ROUND(J147*H147,2)</f>
        <v>0</v>
      </c>
      <c r="S147" s="152">
        <v>0</v>
      </c>
      <c r="T147" s="152">
        <f>S147*H147</f>
        <v>0</v>
      </c>
      <c r="U147" s="152">
        <v>0</v>
      </c>
      <c r="V147" s="152">
        <f>U147*H147</f>
        <v>0</v>
      </c>
      <c r="W147" s="152">
        <v>0</v>
      </c>
      <c r="X147" s="153">
        <f>W147*H147</f>
        <v>0</v>
      </c>
      <c r="Y147" s="26"/>
      <c r="Z147" s="26"/>
      <c r="AA147" s="26"/>
      <c r="AB147" s="26"/>
      <c r="AC147" s="26"/>
      <c r="AD147" s="26"/>
      <c r="AE147" s="26"/>
      <c r="AR147" s="154" t="s">
        <v>130</v>
      </c>
      <c r="AT147" s="154" t="s">
        <v>126</v>
      </c>
      <c r="AU147" s="154" t="s">
        <v>79</v>
      </c>
      <c r="AY147" s="14" t="s">
        <v>125</v>
      </c>
      <c r="BE147" s="155">
        <f>IF(O147="základní",K147,0)</f>
        <v>0</v>
      </c>
      <c r="BF147" s="155">
        <f>IF(O147="snížená",K147,0)</f>
        <v>0</v>
      </c>
      <c r="BG147" s="155">
        <f>IF(O147="zákl. přenesená",K147,0)</f>
        <v>0</v>
      </c>
      <c r="BH147" s="155">
        <f>IF(O147="sníž. přenesená",K147,0)</f>
        <v>0</v>
      </c>
      <c r="BI147" s="155">
        <f>IF(O147="nulová",K147,0)</f>
        <v>0</v>
      </c>
      <c r="BJ147" s="14" t="s">
        <v>79</v>
      </c>
      <c r="BK147" s="155">
        <f>ROUND(P147*H147,2)</f>
        <v>0</v>
      </c>
      <c r="BL147" s="14" t="s">
        <v>130</v>
      </c>
      <c r="BM147" s="154" t="s">
        <v>188</v>
      </c>
    </row>
    <row r="148" spans="1:65" s="2" customFormat="1" ht="19.5">
      <c r="A148" s="26"/>
      <c r="B148" s="27"/>
      <c r="C148" s="26"/>
      <c r="D148" s="156" t="s">
        <v>132</v>
      </c>
      <c r="E148" s="26"/>
      <c r="F148" s="157" t="s">
        <v>189</v>
      </c>
      <c r="G148" s="26"/>
      <c r="H148" s="26"/>
      <c r="I148" s="26"/>
      <c r="J148" s="26"/>
      <c r="K148" s="26"/>
      <c r="L148" s="26"/>
      <c r="M148" s="27"/>
      <c r="N148" s="158"/>
      <c r="O148" s="159"/>
      <c r="P148" s="52"/>
      <c r="Q148" s="52"/>
      <c r="R148" s="52"/>
      <c r="S148" s="52"/>
      <c r="T148" s="52"/>
      <c r="U148" s="52"/>
      <c r="V148" s="52"/>
      <c r="W148" s="52"/>
      <c r="X148" s="53"/>
      <c r="Y148" s="26"/>
      <c r="Z148" s="26"/>
      <c r="AA148" s="26"/>
      <c r="AB148" s="26"/>
      <c r="AC148" s="26"/>
      <c r="AD148" s="26"/>
      <c r="AE148" s="26"/>
      <c r="AT148" s="14" t="s">
        <v>132</v>
      </c>
      <c r="AU148" s="14" t="s">
        <v>79</v>
      </c>
    </row>
    <row r="149" spans="1:65" s="2" customFormat="1" ht="21.75" customHeight="1">
      <c r="A149" s="26"/>
      <c r="B149" s="141"/>
      <c r="C149" s="160" t="s">
        <v>190</v>
      </c>
      <c r="D149" s="160" t="s">
        <v>134</v>
      </c>
      <c r="E149" s="161" t="s">
        <v>191</v>
      </c>
      <c r="F149" s="162" t="s">
        <v>192</v>
      </c>
      <c r="G149" s="163" t="s">
        <v>137</v>
      </c>
      <c r="H149" s="164">
        <v>2</v>
      </c>
      <c r="I149" s="165"/>
      <c r="J149" s="166"/>
      <c r="K149" s="165">
        <f>ROUND(P149*H149,2)</f>
        <v>0</v>
      </c>
      <c r="L149" s="166"/>
      <c r="M149" s="167"/>
      <c r="N149" s="168" t="s">
        <v>1</v>
      </c>
      <c r="O149" s="150" t="s">
        <v>35</v>
      </c>
      <c r="P149" s="151">
        <f>I149+J149</f>
        <v>0</v>
      </c>
      <c r="Q149" s="151">
        <f>ROUND(I149*H149,2)</f>
        <v>0</v>
      </c>
      <c r="R149" s="151">
        <f>ROUND(J149*H149,2)</f>
        <v>0</v>
      </c>
      <c r="S149" s="152">
        <v>0</v>
      </c>
      <c r="T149" s="152">
        <f>S149*H149</f>
        <v>0</v>
      </c>
      <c r="U149" s="152">
        <v>0</v>
      </c>
      <c r="V149" s="152">
        <f>U149*H149</f>
        <v>0</v>
      </c>
      <c r="W149" s="152">
        <v>0</v>
      </c>
      <c r="X149" s="153">
        <f>W149*H149</f>
        <v>0</v>
      </c>
      <c r="Y149" s="26"/>
      <c r="Z149" s="26"/>
      <c r="AA149" s="26"/>
      <c r="AB149" s="26"/>
      <c r="AC149" s="26"/>
      <c r="AD149" s="26"/>
      <c r="AE149" s="26"/>
      <c r="AR149" s="154" t="s">
        <v>138</v>
      </c>
      <c r="AT149" s="154" t="s">
        <v>134</v>
      </c>
      <c r="AU149" s="154" t="s">
        <v>79</v>
      </c>
      <c r="AY149" s="14" t="s">
        <v>125</v>
      </c>
      <c r="BE149" s="155">
        <f>IF(O149="základní",K149,0)</f>
        <v>0</v>
      </c>
      <c r="BF149" s="155">
        <f>IF(O149="snížená",K149,0)</f>
        <v>0</v>
      </c>
      <c r="BG149" s="155">
        <f>IF(O149="zákl. přenesená",K149,0)</f>
        <v>0</v>
      </c>
      <c r="BH149" s="155">
        <f>IF(O149="sníž. přenesená",K149,0)</f>
        <v>0</v>
      </c>
      <c r="BI149" s="155">
        <f>IF(O149="nulová",K149,0)</f>
        <v>0</v>
      </c>
      <c r="BJ149" s="14" t="s">
        <v>79</v>
      </c>
      <c r="BK149" s="155">
        <f>ROUND(P149*H149,2)</f>
        <v>0</v>
      </c>
      <c r="BL149" s="14" t="s">
        <v>138</v>
      </c>
      <c r="BM149" s="154" t="s">
        <v>193</v>
      </c>
    </row>
    <row r="150" spans="1:65" s="2" customFormat="1" ht="19.5">
      <c r="A150" s="26"/>
      <c r="B150" s="27"/>
      <c r="C150" s="26"/>
      <c r="D150" s="156" t="s">
        <v>132</v>
      </c>
      <c r="E150" s="26"/>
      <c r="F150" s="157" t="s">
        <v>192</v>
      </c>
      <c r="G150" s="26"/>
      <c r="H150" s="26"/>
      <c r="I150" s="26"/>
      <c r="J150" s="26"/>
      <c r="K150" s="26"/>
      <c r="L150" s="26"/>
      <c r="M150" s="27"/>
      <c r="N150" s="158"/>
      <c r="O150" s="159"/>
      <c r="P150" s="52"/>
      <c r="Q150" s="52"/>
      <c r="R150" s="52"/>
      <c r="S150" s="52"/>
      <c r="T150" s="52"/>
      <c r="U150" s="52"/>
      <c r="V150" s="52"/>
      <c r="W150" s="52"/>
      <c r="X150" s="53"/>
      <c r="Y150" s="26"/>
      <c r="Z150" s="26"/>
      <c r="AA150" s="26"/>
      <c r="AB150" s="26"/>
      <c r="AC150" s="26"/>
      <c r="AD150" s="26"/>
      <c r="AE150" s="26"/>
      <c r="AT150" s="14" t="s">
        <v>132</v>
      </c>
      <c r="AU150" s="14" t="s">
        <v>79</v>
      </c>
    </row>
    <row r="151" spans="1:65" s="2" customFormat="1" ht="21.75" customHeight="1">
      <c r="A151" s="26"/>
      <c r="B151" s="141"/>
      <c r="C151" s="160" t="s">
        <v>9</v>
      </c>
      <c r="D151" s="160" t="s">
        <v>134</v>
      </c>
      <c r="E151" s="161" t="s">
        <v>194</v>
      </c>
      <c r="F151" s="162" t="s">
        <v>195</v>
      </c>
      <c r="G151" s="163" t="s">
        <v>137</v>
      </c>
      <c r="H151" s="164">
        <v>15</v>
      </c>
      <c r="I151" s="165"/>
      <c r="J151" s="166"/>
      <c r="K151" s="165">
        <f>ROUND(P151*H151,2)</f>
        <v>0</v>
      </c>
      <c r="L151" s="166"/>
      <c r="M151" s="167"/>
      <c r="N151" s="168" t="s">
        <v>1</v>
      </c>
      <c r="O151" s="150" t="s">
        <v>35</v>
      </c>
      <c r="P151" s="151">
        <f>I151+J151</f>
        <v>0</v>
      </c>
      <c r="Q151" s="151">
        <f>ROUND(I151*H151,2)</f>
        <v>0</v>
      </c>
      <c r="R151" s="151">
        <f>ROUND(J151*H151,2)</f>
        <v>0</v>
      </c>
      <c r="S151" s="152">
        <v>0</v>
      </c>
      <c r="T151" s="152">
        <f>S151*H151</f>
        <v>0</v>
      </c>
      <c r="U151" s="152">
        <v>0</v>
      </c>
      <c r="V151" s="152">
        <f>U151*H151</f>
        <v>0</v>
      </c>
      <c r="W151" s="152">
        <v>0</v>
      </c>
      <c r="X151" s="153">
        <f>W151*H151</f>
        <v>0</v>
      </c>
      <c r="Y151" s="26"/>
      <c r="Z151" s="26"/>
      <c r="AA151" s="26"/>
      <c r="AB151" s="26"/>
      <c r="AC151" s="26"/>
      <c r="AD151" s="26"/>
      <c r="AE151" s="26"/>
      <c r="AR151" s="154" t="s">
        <v>138</v>
      </c>
      <c r="AT151" s="154" t="s">
        <v>134</v>
      </c>
      <c r="AU151" s="154" t="s">
        <v>79</v>
      </c>
      <c r="AY151" s="14" t="s">
        <v>125</v>
      </c>
      <c r="BE151" s="155">
        <f>IF(O151="základní",K151,0)</f>
        <v>0</v>
      </c>
      <c r="BF151" s="155">
        <f>IF(O151="snížená",K151,0)</f>
        <v>0</v>
      </c>
      <c r="BG151" s="155">
        <f>IF(O151="zákl. přenesená",K151,0)</f>
        <v>0</v>
      </c>
      <c r="BH151" s="155">
        <f>IF(O151="sníž. přenesená",K151,0)</f>
        <v>0</v>
      </c>
      <c r="BI151" s="155">
        <f>IF(O151="nulová",K151,0)</f>
        <v>0</v>
      </c>
      <c r="BJ151" s="14" t="s">
        <v>79</v>
      </c>
      <c r="BK151" s="155">
        <f>ROUND(P151*H151,2)</f>
        <v>0</v>
      </c>
      <c r="BL151" s="14" t="s">
        <v>138</v>
      </c>
      <c r="BM151" s="154" t="s">
        <v>196</v>
      </c>
    </row>
    <row r="152" spans="1:65" s="2" customFormat="1" ht="19.5">
      <c r="A152" s="26"/>
      <c r="B152" s="27"/>
      <c r="C152" s="26"/>
      <c r="D152" s="156" t="s">
        <v>132</v>
      </c>
      <c r="E152" s="26"/>
      <c r="F152" s="157" t="s">
        <v>195</v>
      </c>
      <c r="G152" s="26"/>
      <c r="H152" s="26"/>
      <c r="I152" s="26"/>
      <c r="J152" s="26"/>
      <c r="K152" s="26"/>
      <c r="L152" s="26"/>
      <c r="M152" s="27"/>
      <c r="N152" s="158"/>
      <c r="O152" s="159"/>
      <c r="P152" s="52"/>
      <c r="Q152" s="52"/>
      <c r="R152" s="52"/>
      <c r="S152" s="52"/>
      <c r="T152" s="52"/>
      <c r="U152" s="52"/>
      <c r="V152" s="52"/>
      <c r="W152" s="52"/>
      <c r="X152" s="53"/>
      <c r="Y152" s="26"/>
      <c r="Z152" s="26"/>
      <c r="AA152" s="26"/>
      <c r="AB152" s="26"/>
      <c r="AC152" s="26"/>
      <c r="AD152" s="26"/>
      <c r="AE152" s="26"/>
      <c r="AT152" s="14" t="s">
        <v>132</v>
      </c>
      <c r="AU152" s="14" t="s">
        <v>79</v>
      </c>
    </row>
    <row r="153" spans="1:65" s="2" customFormat="1" ht="21.75" customHeight="1">
      <c r="A153" s="26"/>
      <c r="B153" s="141"/>
      <c r="C153" s="160" t="s">
        <v>197</v>
      </c>
      <c r="D153" s="160" t="s">
        <v>134</v>
      </c>
      <c r="E153" s="161" t="s">
        <v>198</v>
      </c>
      <c r="F153" s="162" t="s">
        <v>199</v>
      </c>
      <c r="G153" s="163" t="s">
        <v>137</v>
      </c>
      <c r="H153" s="164">
        <v>8</v>
      </c>
      <c r="I153" s="165"/>
      <c r="J153" s="166"/>
      <c r="K153" s="165">
        <f>ROUND(P153*H153,2)</f>
        <v>0</v>
      </c>
      <c r="L153" s="166"/>
      <c r="M153" s="167"/>
      <c r="N153" s="168" t="s">
        <v>1</v>
      </c>
      <c r="O153" s="150" t="s">
        <v>35</v>
      </c>
      <c r="P153" s="151">
        <f>I153+J153</f>
        <v>0</v>
      </c>
      <c r="Q153" s="151">
        <f>ROUND(I153*H153,2)</f>
        <v>0</v>
      </c>
      <c r="R153" s="151">
        <f>ROUND(J153*H153,2)</f>
        <v>0</v>
      </c>
      <c r="S153" s="152">
        <v>0</v>
      </c>
      <c r="T153" s="152">
        <f>S153*H153</f>
        <v>0</v>
      </c>
      <c r="U153" s="152">
        <v>0</v>
      </c>
      <c r="V153" s="152">
        <f>U153*H153</f>
        <v>0</v>
      </c>
      <c r="W153" s="152">
        <v>0</v>
      </c>
      <c r="X153" s="153">
        <f>W153*H153</f>
        <v>0</v>
      </c>
      <c r="Y153" s="26"/>
      <c r="Z153" s="26"/>
      <c r="AA153" s="26"/>
      <c r="AB153" s="26"/>
      <c r="AC153" s="26"/>
      <c r="AD153" s="26"/>
      <c r="AE153" s="26"/>
      <c r="AR153" s="154" t="s">
        <v>138</v>
      </c>
      <c r="AT153" s="154" t="s">
        <v>134</v>
      </c>
      <c r="AU153" s="154" t="s">
        <v>79</v>
      </c>
      <c r="AY153" s="14" t="s">
        <v>125</v>
      </c>
      <c r="BE153" s="155">
        <f>IF(O153="základní",K153,0)</f>
        <v>0</v>
      </c>
      <c r="BF153" s="155">
        <f>IF(O153="snížená",K153,0)</f>
        <v>0</v>
      </c>
      <c r="BG153" s="155">
        <f>IF(O153="zákl. přenesená",K153,0)</f>
        <v>0</v>
      </c>
      <c r="BH153" s="155">
        <f>IF(O153="sníž. přenesená",K153,0)</f>
        <v>0</v>
      </c>
      <c r="BI153" s="155">
        <f>IF(O153="nulová",K153,0)</f>
        <v>0</v>
      </c>
      <c r="BJ153" s="14" t="s">
        <v>79</v>
      </c>
      <c r="BK153" s="155">
        <f>ROUND(P153*H153,2)</f>
        <v>0</v>
      </c>
      <c r="BL153" s="14" t="s">
        <v>138</v>
      </c>
      <c r="BM153" s="154" t="s">
        <v>200</v>
      </c>
    </row>
    <row r="154" spans="1:65" s="2" customFormat="1" ht="19.5">
      <c r="A154" s="26"/>
      <c r="B154" s="27"/>
      <c r="C154" s="26"/>
      <c r="D154" s="156" t="s">
        <v>132</v>
      </c>
      <c r="E154" s="26"/>
      <c r="F154" s="157" t="s">
        <v>199</v>
      </c>
      <c r="G154" s="26"/>
      <c r="H154" s="26"/>
      <c r="I154" s="26"/>
      <c r="J154" s="26"/>
      <c r="K154" s="26"/>
      <c r="L154" s="26"/>
      <c r="M154" s="27"/>
      <c r="N154" s="158"/>
      <c r="O154" s="159"/>
      <c r="P154" s="52"/>
      <c r="Q154" s="52"/>
      <c r="R154" s="52"/>
      <c r="S154" s="52"/>
      <c r="T154" s="52"/>
      <c r="U154" s="52"/>
      <c r="V154" s="52"/>
      <c r="W154" s="52"/>
      <c r="X154" s="53"/>
      <c r="Y154" s="26"/>
      <c r="Z154" s="26"/>
      <c r="AA154" s="26"/>
      <c r="AB154" s="26"/>
      <c r="AC154" s="26"/>
      <c r="AD154" s="26"/>
      <c r="AE154" s="26"/>
      <c r="AT154" s="14" t="s">
        <v>132</v>
      </c>
      <c r="AU154" s="14" t="s">
        <v>79</v>
      </c>
    </row>
    <row r="155" spans="1:65" s="2" customFormat="1" ht="21.75" customHeight="1">
      <c r="A155" s="26"/>
      <c r="B155" s="141"/>
      <c r="C155" s="160" t="s">
        <v>201</v>
      </c>
      <c r="D155" s="160" t="s">
        <v>134</v>
      </c>
      <c r="E155" s="161" t="s">
        <v>202</v>
      </c>
      <c r="F155" s="162" t="s">
        <v>203</v>
      </c>
      <c r="G155" s="163" t="s">
        <v>137</v>
      </c>
      <c r="H155" s="164">
        <v>1</v>
      </c>
      <c r="I155" s="165"/>
      <c r="J155" s="166"/>
      <c r="K155" s="165">
        <f>ROUND(P155*H155,2)</f>
        <v>0</v>
      </c>
      <c r="L155" s="166"/>
      <c r="M155" s="167"/>
      <c r="N155" s="168" t="s">
        <v>1</v>
      </c>
      <c r="O155" s="150" t="s">
        <v>35</v>
      </c>
      <c r="P155" s="151">
        <f>I155+J155</f>
        <v>0</v>
      </c>
      <c r="Q155" s="151">
        <f>ROUND(I155*H155,2)</f>
        <v>0</v>
      </c>
      <c r="R155" s="151">
        <f>ROUND(J155*H155,2)</f>
        <v>0</v>
      </c>
      <c r="S155" s="152">
        <v>0</v>
      </c>
      <c r="T155" s="152">
        <f>S155*H155</f>
        <v>0</v>
      </c>
      <c r="U155" s="152">
        <v>0</v>
      </c>
      <c r="V155" s="152">
        <f>U155*H155</f>
        <v>0</v>
      </c>
      <c r="W155" s="152">
        <v>0</v>
      </c>
      <c r="X155" s="153">
        <f>W155*H155</f>
        <v>0</v>
      </c>
      <c r="Y155" s="26"/>
      <c r="Z155" s="26"/>
      <c r="AA155" s="26"/>
      <c r="AB155" s="26"/>
      <c r="AC155" s="26"/>
      <c r="AD155" s="26"/>
      <c r="AE155" s="26"/>
      <c r="AR155" s="154" t="s">
        <v>138</v>
      </c>
      <c r="AT155" s="154" t="s">
        <v>134</v>
      </c>
      <c r="AU155" s="154" t="s">
        <v>79</v>
      </c>
      <c r="AY155" s="14" t="s">
        <v>125</v>
      </c>
      <c r="BE155" s="155">
        <f>IF(O155="základní",K155,0)</f>
        <v>0</v>
      </c>
      <c r="BF155" s="155">
        <f>IF(O155="snížená",K155,0)</f>
        <v>0</v>
      </c>
      <c r="BG155" s="155">
        <f>IF(O155="zákl. přenesená",K155,0)</f>
        <v>0</v>
      </c>
      <c r="BH155" s="155">
        <f>IF(O155="sníž. přenesená",K155,0)</f>
        <v>0</v>
      </c>
      <c r="BI155" s="155">
        <f>IF(O155="nulová",K155,0)</f>
        <v>0</v>
      </c>
      <c r="BJ155" s="14" t="s">
        <v>79</v>
      </c>
      <c r="BK155" s="155">
        <f>ROUND(P155*H155,2)</f>
        <v>0</v>
      </c>
      <c r="BL155" s="14" t="s">
        <v>138</v>
      </c>
      <c r="BM155" s="154" t="s">
        <v>204</v>
      </c>
    </row>
    <row r="156" spans="1:65" s="2" customFormat="1" ht="19.5">
      <c r="A156" s="26"/>
      <c r="B156" s="27"/>
      <c r="C156" s="26"/>
      <c r="D156" s="156" t="s">
        <v>132</v>
      </c>
      <c r="E156" s="26"/>
      <c r="F156" s="157" t="s">
        <v>203</v>
      </c>
      <c r="G156" s="26"/>
      <c r="H156" s="26"/>
      <c r="I156" s="26"/>
      <c r="J156" s="26"/>
      <c r="K156" s="26"/>
      <c r="L156" s="26"/>
      <c r="M156" s="27"/>
      <c r="N156" s="158"/>
      <c r="O156" s="159"/>
      <c r="P156" s="52"/>
      <c r="Q156" s="52"/>
      <c r="R156" s="52"/>
      <c r="S156" s="52"/>
      <c r="T156" s="52"/>
      <c r="U156" s="52"/>
      <c r="V156" s="52"/>
      <c r="W156" s="52"/>
      <c r="X156" s="53"/>
      <c r="Y156" s="26"/>
      <c r="Z156" s="26"/>
      <c r="AA156" s="26"/>
      <c r="AB156" s="26"/>
      <c r="AC156" s="26"/>
      <c r="AD156" s="26"/>
      <c r="AE156" s="26"/>
      <c r="AT156" s="14" t="s">
        <v>132</v>
      </c>
      <c r="AU156" s="14" t="s">
        <v>79</v>
      </c>
    </row>
    <row r="157" spans="1:65" s="2" customFormat="1" ht="21.75" customHeight="1">
      <c r="A157" s="26"/>
      <c r="B157" s="141"/>
      <c r="C157" s="160" t="s">
        <v>205</v>
      </c>
      <c r="D157" s="160" t="s">
        <v>134</v>
      </c>
      <c r="E157" s="161" t="s">
        <v>206</v>
      </c>
      <c r="F157" s="162" t="s">
        <v>207</v>
      </c>
      <c r="G157" s="163" t="s">
        <v>137</v>
      </c>
      <c r="H157" s="164">
        <v>1</v>
      </c>
      <c r="I157" s="165"/>
      <c r="J157" s="166"/>
      <c r="K157" s="165">
        <f>ROUND(P157*H157,2)</f>
        <v>0</v>
      </c>
      <c r="L157" s="166"/>
      <c r="M157" s="167"/>
      <c r="N157" s="168" t="s">
        <v>1</v>
      </c>
      <c r="O157" s="150" t="s">
        <v>35</v>
      </c>
      <c r="P157" s="151">
        <f>I157+J157</f>
        <v>0</v>
      </c>
      <c r="Q157" s="151">
        <f>ROUND(I157*H157,2)</f>
        <v>0</v>
      </c>
      <c r="R157" s="151">
        <f>ROUND(J157*H157,2)</f>
        <v>0</v>
      </c>
      <c r="S157" s="152">
        <v>0</v>
      </c>
      <c r="T157" s="152">
        <f>S157*H157</f>
        <v>0</v>
      </c>
      <c r="U157" s="152">
        <v>0</v>
      </c>
      <c r="V157" s="152">
        <f>U157*H157</f>
        <v>0</v>
      </c>
      <c r="W157" s="152">
        <v>0</v>
      </c>
      <c r="X157" s="153">
        <f>W157*H157</f>
        <v>0</v>
      </c>
      <c r="Y157" s="26"/>
      <c r="Z157" s="26"/>
      <c r="AA157" s="26"/>
      <c r="AB157" s="26"/>
      <c r="AC157" s="26"/>
      <c r="AD157" s="26"/>
      <c r="AE157" s="26"/>
      <c r="AR157" s="154" t="s">
        <v>138</v>
      </c>
      <c r="AT157" s="154" t="s">
        <v>134</v>
      </c>
      <c r="AU157" s="154" t="s">
        <v>79</v>
      </c>
      <c r="AY157" s="14" t="s">
        <v>125</v>
      </c>
      <c r="BE157" s="155">
        <f>IF(O157="základní",K157,0)</f>
        <v>0</v>
      </c>
      <c r="BF157" s="155">
        <f>IF(O157="snížená",K157,0)</f>
        <v>0</v>
      </c>
      <c r="BG157" s="155">
        <f>IF(O157="zákl. přenesená",K157,0)</f>
        <v>0</v>
      </c>
      <c r="BH157" s="155">
        <f>IF(O157="sníž. přenesená",K157,0)</f>
        <v>0</v>
      </c>
      <c r="BI157" s="155">
        <f>IF(O157="nulová",K157,0)</f>
        <v>0</v>
      </c>
      <c r="BJ157" s="14" t="s">
        <v>79</v>
      </c>
      <c r="BK157" s="155">
        <f>ROUND(P157*H157,2)</f>
        <v>0</v>
      </c>
      <c r="BL157" s="14" t="s">
        <v>138</v>
      </c>
      <c r="BM157" s="154" t="s">
        <v>208</v>
      </c>
    </row>
    <row r="158" spans="1:65" s="2" customFormat="1" ht="19.5">
      <c r="A158" s="26"/>
      <c r="B158" s="27"/>
      <c r="C158" s="26"/>
      <c r="D158" s="156" t="s">
        <v>132</v>
      </c>
      <c r="E158" s="26"/>
      <c r="F158" s="157" t="s">
        <v>209</v>
      </c>
      <c r="G158" s="26"/>
      <c r="H158" s="26"/>
      <c r="I158" s="26"/>
      <c r="J158" s="26"/>
      <c r="K158" s="26"/>
      <c r="L158" s="26"/>
      <c r="M158" s="27"/>
      <c r="N158" s="158"/>
      <c r="O158" s="159"/>
      <c r="P158" s="52"/>
      <c r="Q158" s="52"/>
      <c r="R158" s="52"/>
      <c r="S158" s="52"/>
      <c r="T158" s="52"/>
      <c r="U158" s="52"/>
      <c r="V158" s="52"/>
      <c r="W158" s="52"/>
      <c r="X158" s="53"/>
      <c r="Y158" s="26"/>
      <c r="Z158" s="26"/>
      <c r="AA158" s="26"/>
      <c r="AB158" s="26"/>
      <c r="AC158" s="26"/>
      <c r="AD158" s="26"/>
      <c r="AE158" s="26"/>
      <c r="AT158" s="14" t="s">
        <v>132</v>
      </c>
      <c r="AU158" s="14" t="s">
        <v>79</v>
      </c>
    </row>
    <row r="159" spans="1:65" s="2" customFormat="1" ht="21.75" customHeight="1">
      <c r="A159" s="26"/>
      <c r="B159" s="141"/>
      <c r="C159" s="160" t="s">
        <v>210</v>
      </c>
      <c r="D159" s="160" t="s">
        <v>134</v>
      </c>
      <c r="E159" s="161" t="s">
        <v>211</v>
      </c>
      <c r="F159" s="162" t="s">
        <v>212</v>
      </c>
      <c r="G159" s="163" t="s">
        <v>137</v>
      </c>
      <c r="H159" s="164">
        <v>5</v>
      </c>
      <c r="I159" s="165"/>
      <c r="J159" s="166"/>
      <c r="K159" s="165">
        <f>ROUND(P159*H159,2)</f>
        <v>0</v>
      </c>
      <c r="L159" s="166"/>
      <c r="M159" s="167"/>
      <c r="N159" s="168" t="s">
        <v>1</v>
      </c>
      <c r="O159" s="150" t="s">
        <v>35</v>
      </c>
      <c r="P159" s="151">
        <f>I159+J159</f>
        <v>0</v>
      </c>
      <c r="Q159" s="151">
        <f>ROUND(I159*H159,2)</f>
        <v>0</v>
      </c>
      <c r="R159" s="151">
        <f>ROUND(J159*H159,2)</f>
        <v>0</v>
      </c>
      <c r="S159" s="152">
        <v>0</v>
      </c>
      <c r="T159" s="152">
        <f>S159*H159</f>
        <v>0</v>
      </c>
      <c r="U159" s="152">
        <v>0</v>
      </c>
      <c r="V159" s="152">
        <f>U159*H159</f>
        <v>0</v>
      </c>
      <c r="W159" s="152">
        <v>0</v>
      </c>
      <c r="X159" s="153">
        <f>W159*H159</f>
        <v>0</v>
      </c>
      <c r="Y159" s="26"/>
      <c r="Z159" s="26"/>
      <c r="AA159" s="26"/>
      <c r="AB159" s="26"/>
      <c r="AC159" s="26"/>
      <c r="AD159" s="26"/>
      <c r="AE159" s="26"/>
      <c r="AR159" s="154" t="s">
        <v>138</v>
      </c>
      <c r="AT159" s="154" t="s">
        <v>134</v>
      </c>
      <c r="AU159" s="154" t="s">
        <v>79</v>
      </c>
      <c r="AY159" s="14" t="s">
        <v>125</v>
      </c>
      <c r="BE159" s="155">
        <f>IF(O159="základní",K159,0)</f>
        <v>0</v>
      </c>
      <c r="BF159" s="155">
        <f>IF(O159="snížená",K159,0)</f>
        <v>0</v>
      </c>
      <c r="BG159" s="155">
        <f>IF(O159="zákl. přenesená",K159,0)</f>
        <v>0</v>
      </c>
      <c r="BH159" s="155">
        <f>IF(O159="sníž. přenesená",K159,0)</f>
        <v>0</v>
      </c>
      <c r="BI159" s="155">
        <f>IF(O159="nulová",K159,0)</f>
        <v>0</v>
      </c>
      <c r="BJ159" s="14" t="s">
        <v>79</v>
      </c>
      <c r="BK159" s="155">
        <f>ROUND(P159*H159,2)</f>
        <v>0</v>
      </c>
      <c r="BL159" s="14" t="s">
        <v>138</v>
      </c>
      <c r="BM159" s="154" t="s">
        <v>213</v>
      </c>
    </row>
    <row r="160" spans="1:65" s="2" customFormat="1" ht="19.5">
      <c r="A160" s="26"/>
      <c r="B160" s="27"/>
      <c r="C160" s="26"/>
      <c r="D160" s="156" t="s">
        <v>132</v>
      </c>
      <c r="E160" s="26"/>
      <c r="F160" s="157" t="s">
        <v>212</v>
      </c>
      <c r="G160" s="26"/>
      <c r="H160" s="26"/>
      <c r="I160" s="26"/>
      <c r="J160" s="26"/>
      <c r="K160" s="26"/>
      <c r="L160" s="26"/>
      <c r="M160" s="27"/>
      <c r="N160" s="158"/>
      <c r="O160" s="159"/>
      <c r="P160" s="52"/>
      <c r="Q160" s="52"/>
      <c r="R160" s="52"/>
      <c r="S160" s="52"/>
      <c r="T160" s="52"/>
      <c r="U160" s="52"/>
      <c r="V160" s="52"/>
      <c r="W160" s="52"/>
      <c r="X160" s="53"/>
      <c r="Y160" s="26"/>
      <c r="Z160" s="26"/>
      <c r="AA160" s="26"/>
      <c r="AB160" s="26"/>
      <c r="AC160" s="26"/>
      <c r="AD160" s="26"/>
      <c r="AE160" s="26"/>
      <c r="AT160" s="14" t="s">
        <v>132</v>
      </c>
      <c r="AU160" s="14" t="s">
        <v>79</v>
      </c>
    </row>
    <row r="161" spans="1:65" s="2" customFormat="1" ht="45" customHeight="1">
      <c r="A161" s="26"/>
      <c r="B161" s="141"/>
      <c r="C161" s="160" t="s">
        <v>214</v>
      </c>
      <c r="D161" s="160" t="s">
        <v>134</v>
      </c>
      <c r="E161" s="161" t="s">
        <v>215</v>
      </c>
      <c r="F161" s="162" t="s">
        <v>216</v>
      </c>
      <c r="G161" s="163" t="s">
        <v>137</v>
      </c>
      <c r="H161" s="164">
        <v>1</v>
      </c>
      <c r="I161" s="165"/>
      <c r="J161" s="166"/>
      <c r="K161" s="165">
        <f>ROUND(P161*H161,2)</f>
        <v>0</v>
      </c>
      <c r="L161" s="166"/>
      <c r="M161" s="167"/>
      <c r="N161" s="168" t="s">
        <v>1</v>
      </c>
      <c r="O161" s="150" t="s">
        <v>35</v>
      </c>
      <c r="P161" s="151">
        <f>I161+J161</f>
        <v>0</v>
      </c>
      <c r="Q161" s="151">
        <f>ROUND(I161*H161,2)</f>
        <v>0</v>
      </c>
      <c r="R161" s="151">
        <f>ROUND(J161*H161,2)</f>
        <v>0</v>
      </c>
      <c r="S161" s="152">
        <v>0</v>
      </c>
      <c r="T161" s="152">
        <f>S161*H161</f>
        <v>0</v>
      </c>
      <c r="U161" s="152">
        <v>0</v>
      </c>
      <c r="V161" s="152">
        <f>U161*H161</f>
        <v>0</v>
      </c>
      <c r="W161" s="152">
        <v>0</v>
      </c>
      <c r="X161" s="153">
        <f>W161*H161</f>
        <v>0</v>
      </c>
      <c r="Y161" s="26"/>
      <c r="Z161" s="26"/>
      <c r="AA161" s="26"/>
      <c r="AB161" s="26"/>
      <c r="AC161" s="26"/>
      <c r="AD161" s="26"/>
      <c r="AE161" s="26"/>
      <c r="AR161" s="154" t="s">
        <v>138</v>
      </c>
      <c r="AT161" s="154" t="s">
        <v>134</v>
      </c>
      <c r="AU161" s="154" t="s">
        <v>79</v>
      </c>
      <c r="AY161" s="14" t="s">
        <v>125</v>
      </c>
      <c r="BE161" s="155">
        <f>IF(O161="základní",K161,0)</f>
        <v>0</v>
      </c>
      <c r="BF161" s="155">
        <f>IF(O161="snížená",K161,0)</f>
        <v>0</v>
      </c>
      <c r="BG161" s="155">
        <f>IF(O161="zákl. přenesená",K161,0)</f>
        <v>0</v>
      </c>
      <c r="BH161" s="155">
        <f>IF(O161="sníž. přenesená",K161,0)</f>
        <v>0</v>
      </c>
      <c r="BI161" s="155">
        <f>IF(O161="nulová",K161,0)</f>
        <v>0</v>
      </c>
      <c r="BJ161" s="14" t="s">
        <v>79</v>
      </c>
      <c r="BK161" s="155">
        <f>ROUND(P161*H161,2)</f>
        <v>0</v>
      </c>
      <c r="BL161" s="14" t="s">
        <v>138</v>
      </c>
      <c r="BM161" s="154" t="s">
        <v>217</v>
      </c>
    </row>
    <row r="162" spans="1:65" s="2" customFormat="1" ht="19.5">
      <c r="A162" s="26"/>
      <c r="B162" s="27"/>
      <c r="C162" s="26"/>
      <c r="D162" s="156" t="s">
        <v>132</v>
      </c>
      <c r="E162" s="26"/>
      <c r="F162" s="157" t="s">
        <v>218</v>
      </c>
      <c r="G162" s="26"/>
      <c r="H162" s="26"/>
      <c r="I162" s="26"/>
      <c r="J162" s="26"/>
      <c r="K162" s="26"/>
      <c r="L162" s="26"/>
      <c r="M162" s="27"/>
      <c r="N162" s="158"/>
      <c r="O162" s="159"/>
      <c r="P162" s="52"/>
      <c r="Q162" s="52"/>
      <c r="R162" s="52"/>
      <c r="S162" s="52"/>
      <c r="T162" s="52"/>
      <c r="U162" s="52"/>
      <c r="V162" s="52"/>
      <c r="W162" s="52"/>
      <c r="X162" s="53"/>
      <c r="Y162" s="26"/>
      <c r="Z162" s="26"/>
      <c r="AA162" s="26"/>
      <c r="AB162" s="26"/>
      <c r="AC162" s="26"/>
      <c r="AD162" s="26"/>
      <c r="AE162" s="26"/>
      <c r="AT162" s="14" t="s">
        <v>132</v>
      </c>
      <c r="AU162" s="14" t="s">
        <v>79</v>
      </c>
    </row>
    <row r="163" spans="1:65" s="2" customFormat="1" ht="16.5" customHeight="1">
      <c r="A163" s="26"/>
      <c r="B163" s="141"/>
      <c r="C163" s="142" t="s">
        <v>8</v>
      </c>
      <c r="D163" s="142" t="s">
        <v>126</v>
      </c>
      <c r="E163" s="143" t="s">
        <v>219</v>
      </c>
      <c r="F163" s="144" t="s">
        <v>220</v>
      </c>
      <c r="G163" s="145" t="s">
        <v>221</v>
      </c>
      <c r="H163" s="146">
        <v>50</v>
      </c>
      <c r="I163" s="147"/>
      <c r="J163" s="147"/>
      <c r="K163" s="147">
        <f>ROUND(P163*H163,2)</f>
        <v>0</v>
      </c>
      <c r="L163" s="148"/>
      <c r="M163" s="27"/>
      <c r="N163" s="149" t="s">
        <v>1</v>
      </c>
      <c r="O163" s="150" t="s">
        <v>35</v>
      </c>
      <c r="P163" s="151">
        <f>I163+J163</f>
        <v>0</v>
      </c>
      <c r="Q163" s="151">
        <f>ROUND(I163*H163,2)</f>
        <v>0</v>
      </c>
      <c r="R163" s="151">
        <f>ROUND(J163*H163,2)</f>
        <v>0</v>
      </c>
      <c r="S163" s="152">
        <v>0</v>
      </c>
      <c r="T163" s="152">
        <f>S163*H163</f>
        <v>0</v>
      </c>
      <c r="U163" s="152">
        <v>0</v>
      </c>
      <c r="V163" s="152">
        <f>U163*H163</f>
        <v>0</v>
      </c>
      <c r="W163" s="152">
        <v>0</v>
      </c>
      <c r="X163" s="153">
        <f>W163*H163</f>
        <v>0</v>
      </c>
      <c r="Y163" s="26"/>
      <c r="Z163" s="26"/>
      <c r="AA163" s="26"/>
      <c r="AB163" s="26"/>
      <c r="AC163" s="26"/>
      <c r="AD163" s="26"/>
      <c r="AE163" s="26"/>
      <c r="AR163" s="154" t="s">
        <v>79</v>
      </c>
      <c r="AT163" s="154" t="s">
        <v>126</v>
      </c>
      <c r="AU163" s="154" t="s">
        <v>79</v>
      </c>
      <c r="AY163" s="14" t="s">
        <v>125</v>
      </c>
      <c r="BE163" s="155">
        <f>IF(O163="základní",K163,0)</f>
        <v>0</v>
      </c>
      <c r="BF163" s="155">
        <f>IF(O163="snížená",K163,0)</f>
        <v>0</v>
      </c>
      <c r="BG163" s="155">
        <f>IF(O163="zákl. přenesená",K163,0)</f>
        <v>0</v>
      </c>
      <c r="BH163" s="155">
        <f>IF(O163="sníž. přenesená",K163,0)</f>
        <v>0</v>
      </c>
      <c r="BI163" s="155">
        <f>IF(O163="nulová",K163,0)</f>
        <v>0</v>
      </c>
      <c r="BJ163" s="14" t="s">
        <v>79</v>
      </c>
      <c r="BK163" s="155">
        <f>ROUND(P163*H163,2)</f>
        <v>0</v>
      </c>
      <c r="BL163" s="14" t="s">
        <v>79</v>
      </c>
      <c r="BM163" s="154" t="s">
        <v>222</v>
      </c>
    </row>
    <row r="164" spans="1:65" s="2" customFormat="1" ht="19.5">
      <c r="A164" s="26"/>
      <c r="B164" s="27"/>
      <c r="C164" s="26"/>
      <c r="D164" s="156" t="s">
        <v>132</v>
      </c>
      <c r="E164" s="26"/>
      <c r="F164" s="157" t="s">
        <v>223</v>
      </c>
      <c r="G164" s="26"/>
      <c r="H164" s="26"/>
      <c r="I164" s="26"/>
      <c r="J164" s="26"/>
      <c r="K164" s="26"/>
      <c r="L164" s="26"/>
      <c r="M164" s="27"/>
      <c r="N164" s="158"/>
      <c r="O164" s="159"/>
      <c r="P164" s="52"/>
      <c r="Q164" s="52"/>
      <c r="R164" s="52"/>
      <c r="S164" s="52"/>
      <c r="T164" s="52"/>
      <c r="U164" s="52"/>
      <c r="V164" s="52"/>
      <c r="W164" s="52"/>
      <c r="X164" s="53"/>
      <c r="Y164" s="26"/>
      <c r="Z164" s="26"/>
      <c r="AA164" s="26"/>
      <c r="AB164" s="26"/>
      <c r="AC164" s="26"/>
      <c r="AD164" s="26"/>
      <c r="AE164" s="26"/>
      <c r="AT164" s="14" t="s">
        <v>132</v>
      </c>
      <c r="AU164" s="14" t="s">
        <v>79</v>
      </c>
    </row>
    <row r="165" spans="1:65" s="2" customFormat="1" ht="33" customHeight="1">
      <c r="A165" s="26"/>
      <c r="B165" s="141"/>
      <c r="C165" s="142" t="s">
        <v>224</v>
      </c>
      <c r="D165" s="142" t="s">
        <v>126</v>
      </c>
      <c r="E165" s="143" t="s">
        <v>225</v>
      </c>
      <c r="F165" s="144" t="s">
        <v>226</v>
      </c>
      <c r="G165" s="145" t="s">
        <v>137</v>
      </c>
      <c r="H165" s="146">
        <v>10</v>
      </c>
      <c r="I165" s="147"/>
      <c r="J165" s="147"/>
      <c r="K165" s="147">
        <f>ROUND(P165*H165,2)</f>
        <v>0</v>
      </c>
      <c r="L165" s="148"/>
      <c r="M165" s="27"/>
      <c r="N165" s="149" t="s">
        <v>1</v>
      </c>
      <c r="O165" s="150" t="s">
        <v>35</v>
      </c>
      <c r="P165" s="151">
        <f>I165+J165</f>
        <v>0</v>
      </c>
      <c r="Q165" s="151">
        <f>ROUND(I165*H165,2)</f>
        <v>0</v>
      </c>
      <c r="R165" s="151">
        <f>ROUND(J165*H165,2)</f>
        <v>0</v>
      </c>
      <c r="S165" s="152">
        <v>0</v>
      </c>
      <c r="T165" s="152">
        <f>S165*H165</f>
        <v>0</v>
      </c>
      <c r="U165" s="152">
        <v>0</v>
      </c>
      <c r="V165" s="152">
        <f>U165*H165</f>
        <v>0</v>
      </c>
      <c r="W165" s="152">
        <v>0</v>
      </c>
      <c r="X165" s="153">
        <f>W165*H165</f>
        <v>0</v>
      </c>
      <c r="Y165" s="26"/>
      <c r="Z165" s="26"/>
      <c r="AA165" s="26"/>
      <c r="AB165" s="26"/>
      <c r="AC165" s="26"/>
      <c r="AD165" s="26"/>
      <c r="AE165" s="26"/>
      <c r="AR165" s="154" t="s">
        <v>130</v>
      </c>
      <c r="AT165" s="154" t="s">
        <v>126</v>
      </c>
      <c r="AU165" s="154" t="s">
        <v>79</v>
      </c>
      <c r="AY165" s="14" t="s">
        <v>125</v>
      </c>
      <c r="BE165" s="155">
        <f>IF(O165="základní",K165,0)</f>
        <v>0</v>
      </c>
      <c r="BF165" s="155">
        <f>IF(O165="snížená",K165,0)</f>
        <v>0</v>
      </c>
      <c r="BG165" s="155">
        <f>IF(O165="zákl. přenesená",K165,0)</f>
        <v>0</v>
      </c>
      <c r="BH165" s="155">
        <f>IF(O165="sníž. přenesená",K165,0)</f>
        <v>0</v>
      </c>
      <c r="BI165" s="155">
        <f>IF(O165="nulová",K165,0)</f>
        <v>0</v>
      </c>
      <c r="BJ165" s="14" t="s">
        <v>79</v>
      </c>
      <c r="BK165" s="155">
        <f>ROUND(P165*H165,2)</f>
        <v>0</v>
      </c>
      <c r="BL165" s="14" t="s">
        <v>130</v>
      </c>
      <c r="BM165" s="154" t="s">
        <v>227</v>
      </c>
    </row>
    <row r="166" spans="1:65" s="2" customFormat="1" ht="39">
      <c r="A166" s="26"/>
      <c r="B166" s="27"/>
      <c r="C166" s="26"/>
      <c r="D166" s="156" t="s">
        <v>132</v>
      </c>
      <c r="E166" s="26"/>
      <c r="F166" s="157" t="s">
        <v>228</v>
      </c>
      <c r="G166" s="26"/>
      <c r="H166" s="26"/>
      <c r="I166" s="26"/>
      <c r="J166" s="26"/>
      <c r="K166" s="26"/>
      <c r="L166" s="26"/>
      <c r="M166" s="27"/>
      <c r="N166" s="158"/>
      <c r="O166" s="159"/>
      <c r="P166" s="52"/>
      <c r="Q166" s="52"/>
      <c r="R166" s="52"/>
      <c r="S166" s="52"/>
      <c r="T166" s="52"/>
      <c r="U166" s="52"/>
      <c r="V166" s="52"/>
      <c r="W166" s="52"/>
      <c r="X166" s="53"/>
      <c r="Y166" s="26"/>
      <c r="Z166" s="26"/>
      <c r="AA166" s="26"/>
      <c r="AB166" s="26"/>
      <c r="AC166" s="26"/>
      <c r="AD166" s="26"/>
      <c r="AE166" s="26"/>
      <c r="AT166" s="14" t="s">
        <v>132</v>
      </c>
      <c r="AU166" s="14" t="s">
        <v>79</v>
      </c>
    </row>
    <row r="167" spans="1:65" s="2" customFormat="1" ht="33" customHeight="1">
      <c r="A167" s="26"/>
      <c r="B167" s="141"/>
      <c r="C167" s="160" t="s">
        <v>229</v>
      </c>
      <c r="D167" s="160" t="s">
        <v>134</v>
      </c>
      <c r="E167" s="161" t="s">
        <v>230</v>
      </c>
      <c r="F167" s="162" t="s">
        <v>231</v>
      </c>
      <c r="G167" s="163" t="s">
        <v>137</v>
      </c>
      <c r="H167" s="164">
        <v>2</v>
      </c>
      <c r="I167" s="165"/>
      <c r="J167" s="166"/>
      <c r="K167" s="165">
        <f>ROUND(P167*H167,2)</f>
        <v>0</v>
      </c>
      <c r="L167" s="166"/>
      <c r="M167" s="167"/>
      <c r="N167" s="168" t="s">
        <v>1</v>
      </c>
      <c r="O167" s="150" t="s">
        <v>35</v>
      </c>
      <c r="P167" s="151">
        <f>I167+J167</f>
        <v>0</v>
      </c>
      <c r="Q167" s="151">
        <f>ROUND(I167*H167,2)</f>
        <v>0</v>
      </c>
      <c r="R167" s="151">
        <f>ROUND(J167*H167,2)</f>
        <v>0</v>
      </c>
      <c r="S167" s="152">
        <v>0</v>
      </c>
      <c r="T167" s="152">
        <f>S167*H167</f>
        <v>0</v>
      </c>
      <c r="U167" s="152">
        <v>0</v>
      </c>
      <c r="V167" s="152">
        <f>U167*H167</f>
        <v>0</v>
      </c>
      <c r="W167" s="152">
        <v>0</v>
      </c>
      <c r="X167" s="153">
        <f>W167*H167</f>
        <v>0</v>
      </c>
      <c r="Y167" s="26"/>
      <c r="Z167" s="26"/>
      <c r="AA167" s="26"/>
      <c r="AB167" s="26"/>
      <c r="AC167" s="26"/>
      <c r="AD167" s="26"/>
      <c r="AE167" s="26"/>
      <c r="AR167" s="154" t="s">
        <v>138</v>
      </c>
      <c r="AT167" s="154" t="s">
        <v>134</v>
      </c>
      <c r="AU167" s="154" t="s">
        <v>79</v>
      </c>
      <c r="AY167" s="14" t="s">
        <v>125</v>
      </c>
      <c r="BE167" s="155">
        <f>IF(O167="základní",K167,0)</f>
        <v>0</v>
      </c>
      <c r="BF167" s="155">
        <f>IF(O167="snížená",K167,0)</f>
        <v>0</v>
      </c>
      <c r="BG167" s="155">
        <f>IF(O167="zákl. přenesená",K167,0)</f>
        <v>0</v>
      </c>
      <c r="BH167" s="155">
        <f>IF(O167="sníž. přenesená",K167,0)</f>
        <v>0</v>
      </c>
      <c r="BI167" s="155">
        <f>IF(O167="nulová",K167,0)</f>
        <v>0</v>
      </c>
      <c r="BJ167" s="14" t="s">
        <v>79</v>
      </c>
      <c r="BK167" s="155">
        <f>ROUND(P167*H167,2)</f>
        <v>0</v>
      </c>
      <c r="BL167" s="14" t="s">
        <v>138</v>
      </c>
      <c r="BM167" s="154" t="s">
        <v>232</v>
      </c>
    </row>
    <row r="168" spans="1:65" s="2" customFormat="1" ht="19.5">
      <c r="A168" s="26"/>
      <c r="B168" s="27"/>
      <c r="C168" s="26"/>
      <c r="D168" s="156" t="s">
        <v>132</v>
      </c>
      <c r="E168" s="26"/>
      <c r="F168" s="157" t="s">
        <v>231</v>
      </c>
      <c r="G168" s="26"/>
      <c r="H168" s="26"/>
      <c r="I168" s="26"/>
      <c r="J168" s="26"/>
      <c r="K168" s="26"/>
      <c r="L168" s="26"/>
      <c r="M168" s="27"/>
      <c r="N168" s="158"/>
      <c r="O168" s="159"/>
      <c r="P168" s="52"/>
      <c r="Q168" s="52"/>
      <c r="R168" s="52"/>
      <c r="S168" s="52"/>
      <c r="T168" s="52"/>
      <c r="U168" s="52"/>
      <c r="V168" s="52"/>
      <c r="W168" s="52"/>
      <c r="X168" s="53"/>
      <c r="Y168" s="26"/>
      <c r="Z168" s="26"/>
      <c r="AA168" s="26"/>
      <c r="AB168" s="26"/>
      <c r="AC168" s="26"/>
      <c r="AD168" s="26"/>
      <c r="AE168" s="26"/>
      <c r="AT168" s="14" t="s">
        <v>132</v>
      </c>
      <c r="AU168" s="14" t="s">
        <v>79</v>
      </c>
    </row>
    <row r="169" spans="1:65" s="2" customFormat="1" ht="21.75" customHeight="1">
      <c r="A169" s="26"/>
      <c r="B169" s="141"/>
      <c r="C169" s="142" t="s">
        <v>233</v>
      </c>
      <c r="D169" s="142" t="s">
        <v>126</v>
      </c>
      <c r="E169" s="143" t="s">
        <v>234</v>
      </c>
      <c r="F169" s="144" t="s">
        <v>235</v>
      </c>
      <c r="G169" s="145" t="s">
        <v>137</v>
      </c>
      <c r="H169" s="146">
        <v>23</v>
      </c>
      <c r="I169" s="147"/>
      <c r="J169" s="147"/>
      <c r="K169" s="147">
        <f>ROUND(P169*H169,2)</f>
        <v>0</v>
      </c>
      <c r="L169" s="148"/>
      <c r="M169" s="27"/>
      <c r="N169" s="149" t="s">
        <v>1</v>
      </c>
      <c r="O169" s="150" t="s">
        <v>35</v>
      </c>
      <c r="P169" s="151">
        <f>I169+J169</f>
        <v>0</v>
      </c>
      <c r="Q169" s="151">
        <f>ROUND(I169*H169,2)</f>
        <v>0</v>
      </c>
      <c r="R169" s="151">
        <f>ROUND(J169*H169,2)</f>
        <v>0</v>
      </c>
      <c r="S169" s="152">
        <v>0</v>
      </c>
      <c r="T169" s="152">
        <f>S169*H169</f>
        <v>0</v>
      </c>
      <c r="U169" s="152">
        <v>0</v>
      </c>
      <c r="V169" s="152">
        <f>U169*H169</f>
        <v>0</v>
      </c>
      <c r="W169" s="152">
        <v>0</v>
      </c>
      <c r="X169" s="153">
        <f>W169*H169</f>
        <v>0</v>
      </c>
      <c r="Y169" s="26"/>
      <c r="Z169" s="26"/>
      <c r="AA169" s="26"/>
      <c r="AB169" s="26"/>
      <c r="AC169" s="26"/>
      <c r="AD169" s="26"/>
      <c r="AE169" s="26"/>
      <c r="AR169" s="154" t="s">
        <v>79</v>
      </c>
      <c r="AT169" s="154" t="s">
        <v>126</v>
      </c>
      <c r="AU169" s="154" t="s">
        <v>79</v>
      </c>
      <c r="AY169" s="14" t="s">
        <v>125</v>
      </c>
      <c r="BE169" s="155">
        <f>IF(O169="základní",K169,0)</f>
        <v>0</v>
      </c>
      <c r="BF169" s="155">
        <f>IF(O169="snížená",K169,0)</f>
        <v>0</v>
      </c>
      <c r="BG169" s="155">
        <f>IF(O169="zákl. přenesená",K169,0)</f>
        <v>0</v>
      </c>
      <c r="BH169" s="155">
        <f>IF(O169="sníž. přenesená",K169,0)</f>
        <v>0</v>
      </c>
      <c r="BI169" s="155">
        <f>IF(O169="nulová",K169,0)</f>
        <v>0</v>
      </c>
      <c r="BJ169" s="14" t="s">
        <v>79</v>
      </c>
      <c r="BK169" s="155">
        <f>ROUND(P169*H169,2)</f>
        <v>0</v>
      </c>
      <c r="BL169" s="14" t="s">
        <v>79</v>
      </c>
      <c r="BM169" s="154" t="s">
        <v>236</v>
      </c>
    </row>
    <row r="170" spans="1:65" s="2" customFormat="1" ht="39">
      <c r="A170" s="26"/>
      <c r="B170" s="27"/>
      <c r="C170" s="26"/>
      <c r="D170" s="156" t="s">
        <v>132</v>
      </c>
      <c r="E170" s="26"/>
      <c r="F170" s="157" t="s">
        <v>237</v>
      </c>
      <c r="G170" s="26"/>
      <c r="H170" s="26"/>
      <c r="I170" s="26"/>
      <c r="J170" s="26"/>
      <c r="K170" s="26"/>
      <c r="L170" s="26"/>
      <c r="M170" s="27"/>
      <c r="N170" s="158"/>
      <c r="O170" s="159"/>
      <c r="P170" s="52"/>
      <c r="Q170" s="52"/>
      <c r="R170" s="52"/>
      <c r="S170" s="52"/>
      <c r="T170" s="52"/>
      <c r="U170" s="52"/>
      <c r="V170" s="52"/>
      <c r="W170" s="52"/>
      <c r="X170" s="53"/>
      <c r="Y170" s="26"/>
      <c r="Z170" s="26"/>
      <c r="AA170" s="26"/>
      <c r="AB170" s="26"/>
      <c r="AC170" s="26"/>
      <c r="AD170" s="26"/>
      <c r="AE170" s="26"/>
      <c r="AT170" s="14" t="s">
        <v>132</v>
      </c>
      <c r="AU170" s="14" t="s">
        <v>79</v>
      </c>
    </row>
    <row r="171" spans="1:65" s="2" customFormat="1" ht="21.75" customHeight="1">
      <c r="A171" s="26"/>
      <c r="B171" s="141"/>
      <c r="C171" s="142" t="s">
        <v>238</v>
      </c>
      <c r="D171" s="142" t="s">
        <v>126</v>
      </c>
      <c r="E171" s="143" t="s">
        <v>239</v>
      </c>
      <c r="F171" s="144" t="s">
        <v>240</v>
      </c>
      <c r="G171" s="145" t="s">
        <v>129</v>
      </c>
      <c r="H171" s="146">
        <v>30</v>
      </c>
      <c r="I171" s="147"/>
      <c r="J171" s="147"/>
      <c r="K171" s="147">
        <f>ROUND(P171*H171,2)</f>
        <v>0</v>
      </c>
      <c r="L171" s="148"/>
      <c r="M171" s="27"/>
      <c r="N171" s="149" t="s">
        <v>1</v>
      </c>
      <c r="O171" s="150" t="s">
        <v>35</v>
      </c>
      <c r="P171" s="151">
        <f>I171+J171</f>
        <v>0</v>
      </c>
      <c r="Q171" s="151">
        <f>ROUND(I171*H171,2)</f>
        <v>0</v>
      </c>
      <c r="R171" s="151">
        <f>ROUND(J171*H171,2)</f>
        <v>0</v>
      </c>
      <c r="S171" s="152">
        <v>0</v>
      </c>
      <c r="T171" s="152">
        <f>S171*H171</f>
        <v>0</v>
      </c>
      <c r="U171" s="152">
        <v>0</v>
      </c>
      <c r="V171" s="152">
        <f>U171*H171</f>
        <v>0</v>
      </c>
      <c r="W171" s="152">
        <v>0</v>
      </c>
      <c r="X171" s="153">
        <f>W171*H171</f>
        <v>0</v>
      </c>
      <c r="Y171" s="26"/>
      <c r="Z171" s="26"/>
      <c r="AA171" s="26"/>
      <c r="AB171" s="26"/>
      <c r="AC171" s="26"/>
      <c r="AD171" s="26"/>
      <c r="AE171" s="26"/>
      <c r="AR171" s="154" t="s">
        <v>130</v>
      </c>
      <c r="AT171" s="154" t="s">
        <v>126</v>
      </c>
      <c r="AU171" s="154" t="s">
        <v>79</v>
      </c>
      <c r="AY171" s="14" t="s">
        <v>125</v>
      </c>
      <c r="BE171" s="155">
        <f>IF(O171="základní",K171,0)</f>
        <v>0</v>
      </c>
      <c r="BF171" s="155">
        <f>IF(O171="snížená",K171,0)</f>
        <v>0</v>
      </c>
      <c r="BG171" s="155">
        <f>IF(O171="zákl. přenesená",K171,0)</f>
        <v>0</v>
      </c>
      <c r="BH171" s="155">
        <f>IF(O171="sníž. přenesená",K171,0)</f>
        <v>0</v>
      </c>
      <c r="BI171" s="155">
        <f>IF(O171="nulová",K171,0)</f>
        <v>0</v>
      </c>
      <c r="BJ171" s="14" t="s">
        <v>79</v>
      </c>
      <c r="BK171" s="155">
        <f>ROUND(P171*H171,2)</f>
        <v>0</v>
      </c>
      <c r="BL171" s="14" t="s">
        <v>130</v>
      </c>
      <c r="BM171" s="154" t="s">
        <v>241</v>
      </c>
    </row>
    <row r="172" spans="1:65" s="2" customFormat="1" ht="29.25">
      <c r="A172" s="26"/>
      <c r="B172" s="27"/>
      <c r="C172" s="26"/>
      <c r="D172" s="156" t="s">
        <v>132</v>
      </c>
      <c r="E172" s="26"/>
      <c r="F172" s="157" t="s">
        <v>242</v>
      </c>
      <c r="G172" s="26"/>
      <c r="H172" s="26"/>
      <c r="I172" s="26"/>
      <c r="J172" s="26"/>
      <c r="K172" s="26"/>
      <c r="L172" s="26"/>
      <c r="M172" s="27"/>
      <c r="N172" s="158"/>
      <c r="O172" s="159"/>
      <c r="P172" s="52"/>
      <c r="Q172" s="52"/>
      <c r="R172" s="52"/>
      <c r="S172" s="52"/>
      <c r="T172" s="52"/>
      <c r="U172" s="52"/>
      <c r="V172" s="52"/>
      <c r="W172" s="52"/>
      <c r="X172" s="53"/>
      <c r="Y172" s="26"/>
      <c r="Z172" s="26"/>
      <c r="AA172" s="26"/>
      <c r="AB172" s="26"/>
      <c r="AC172" s="26"/>
      <c r="AD172" s="26"/>
      <c r="AE172" s="26"/>
      <c r="AT172" s="14" t="s">
        <v>132</v>
      </c>
      <c r="AU172" s="14" t="s">
        <v>79</v>
      </c>
    </row>
    <row r="173" spans="1:65" s="2" customFormat="1" ht="21.75" customHeight="1">
      <c r="A173" s="26"/>
      <c r="B173" s="141"/>
      <c r="C173" s="142" t="s">
        <v>243</v>
      </c>
      <c r="D173" s="142" t="s">
        <v>126</v>
      </c>
      <c r="E173" s="143" t="s">
        <v>244</v>
      </c>
      <c r="F173" s="144" t="s">
        <v>245</v>
      </c>
      <c r="G173" s="145" t="s">
        <v>129</v>
      </c>
      <c r="H173" s="146">
        <v>10</v>
      </c>
      <c r="I173" s="147"/>
      <c r="J173" s="147"/>
      <c r="K173" s="147">
        <f>ROUND(P173*H173,2)</f>
        <v>0</v>
      </c>
      <c r="L173" s="148"/>
      <c r="M173" s="27"/>
      <c r="N173" s="149" t="s">
        <v>1</v>
      </c>
      <c r="O173" s="150" t="s">
        <v>35</v>
      </c>
      <c r="P173" s="151">
        <f>I173+J173</f>
        <v>0</v>
      </c>
      <c r="Q173" s="151">
        <f>ROUND(I173*H173,2)</f>
        <v>0</v>
      </c>
      <c r="R173" s="151">
        <f>ROUND(J173*H173,2)</f>
        <v>0</v>
      </c>
      <c r="S173" s="152">
        <v>0</v>
      </c>
      <c r="T173" s="152">
        <f>S173*H173</f>
        <v>0</v>
      </c>
      <c r="U173" s="152">
        <v>0</v>
      </c>
      <c r="V173" s="152">
        <f>U173*H173</f>
        <v>0</v>
      </c>
      <c r="W173" s="152">
        <v>0</v>
      </c>
      <c r="X173" s="153">
        <f>W173*H173</f>
        <v>0</v>
      </c>
      <c r="Y173" s="26"/>
      <c r="Z173" s="26"/>
      <c r="AA173" s="26"/>
      <c r="AB173" s="26"/>
      <c r="AC173" s="26"/>
      <c r="AD173" s="26"/>
      <c r="AE173" s="26"/>
      <c r="AR173" s="154" t="s">
        <v>130</v>
      </c>
      <c r="AT173" s="154" t="s">
        <v>126</v>
      </c>
      <c r="AU173" s="154" t="s">
        <v>79</v>
      </c>
      <c r="AY173" s="14" t="s">
        <v>125</v>
      </c>
      <c r="BE173" s="155">
        <f>IF(O173="základní",K173,0)</f>
        <v>0</v>
      </c>
      <c r="BF173" s="155">
        <f>IF(O173="snížená",K173,0)</f>
        <v>0</v>
      </c>
      <c r="BG173" s="155">
        <f>IF(O173="zákl. přenesená",K173,0)</f>
        <v>0</v>
      </c>
      <c r="BH173" s="155">
        <f>IF(O173="sníž. přenesená",K173,0)</f>
        <v>0</v>
      </c>
      <c r="BI173" s="155">
        <f>IF(O173="nulová",K173,0)</f>
        <v>0</v>
      </c>
      <c r="BJ173" s="14" t="s">
        <v>79</v>
      </c>
      <c r="BK173" s="155">
        <f>ROUND(P173*H173,2)</f>
        <v>0</v>
      </c>
      <c r="BL173" s="14" t="s">
        <v>130</v>
      </c>
      <c r="BM173" s="154" t="s">
        <v>246</v>
      </c>
    </row>
    <row r="174" spans="1:65" s="2" customFormat="1" ht="19.5">
      <c r="A174" s="26"/>
      <c r="B174" s="27"/>
      <c r="C174" s="26"/>
      <c r="D174" s="156" t="s">
        <v>132</v>
      </c>
      <c r="E174" s="26"/>
      <c r="F174" s="157" t="s">
        <v>245</v>
      </c>
      <c r="G174" s="26"/>
      <c r="H174" s="26"/>
      <c r="I174" s="26"/>
      <c r="J174" s="26"/>
      <c r="K174" s="26"/>
      <c r="L174" s="26"/>
      <c r="M174" s="27"/>
      <c r="N174" s="158"/>
      <c r="O174" s="159"/>
      <c r="P174" s="52"/>
      <c r="Q174" s="52"/>
      <c r="R174" s="52"/>
      <c r="S174" s="52"/>
      <c r="T174" s="52"/>
      <c r="U174" s="52"/>
      <c r="V174" s="52"/>
      <c r="W174" s="52"/>
      <c r="X174" s="53"/>
      <c r="Y174" s="26"/>
      <c r="Z174" s="26"/>
      <c r="AA174" s="26"/>
      <c r="AB174" s="26"/>
      <c r="AC174" s="26"/>
      <c r="AD174" s="26"/>
      <c r="AE174" s="26"/>
      <c r="AT174" s="14" t="s">
        <v>132</v>
      </c>
      <c r="AU174" s="14" t="s">
        <v>79</v>
      </c>
    </row>
    <row r="175" spans="1:65" s="2" customFormat="1" ht="21.75" customHeight="1">
      <c r="A175" s="26"/>
      <c r="B175" s="141"/>
      <c r="C175" s="142" t="s">
        <v>247</v>
      </c>
      <c r="D175" s="142" t="s">
        <v>126</v>
      </c>
      <c r="E175" s="143" t="s">
        <v>248</v>
      </c>
      <c r="F175" s="144" t="s">
        <v>249</v>
      </c>
      <c r="G175" s="145" t="s">
        <v>137</v>
      </c>
      <c r="H175" s="146">
        <v>2</v>
      </c>
      <c r="I175" s="147"/>
      <c r="J175" s="147"/>
      <c r="K175" s="147">
        <f>ROUND(P175*H175,2)</f>
        <v>0</v>
      </c>
      <c r="L175" s="148"/>
      <c r="M175" s="27"/>
      <c r="N175" s="149" t="s">
        <v>1</v>
      </c>
      <c r="O175" s="150" t="s">
        <v>35</v>
      </c>
      <c r="P175" s="151">
        <f>I175+J175</f>
        <v>0</v>
      </c>
      <c r="Q175" s="151">
        <f>ROUND(I175*H175,2)</f>
        <v>0</v>
      </c>
      <c r="R175" s="151">
        <f>ROUND(J175*H175,2)</f>
        <v>0</v>
      </c>
      <c r="S175" s="152">
        <v>0</v>
      </c>
      <c r="T175" s="152">
        <f>S175*H175</f>
        <v>0</v>
      </c>
      <c r="U175" s="152">
        <v>0</v>
      </c>
      <c r="V175" s="152">
        <f>U175*H175</f>
        <v>0</v>
      </c>
      <c r="W175" s="152">
        <v>0</v>
      </c>
      <c r="X175" s="153">
        <f>W175*H175</f>
        <v>0</v>
      </c>
      <c r="Y175" s="26"/>
      <c r="Z175" s="26"/>
      <c r="AA175" s="26"/>
      <c r="AB175" s="26"/>
      <c r="AC175" s="26"/>
      <c r="AD175" s="26"/>
      <c r="AE175" s="26"/>
      <c r="AR175" s="154" t="s">
        <v>79</v>
      </c>
      <c r="AT175" s="154" t="s">
        <v>126</v>
      </c>
      <c r="AU175" s="154" t="s">
        <v>79</v>
      </c>
      <c r="AY175" s="14" t="s">
        <v>125</v>
      </c>
      <c r="BE175" s="155">
        <f>IF(O175="základní",K175,0)</f>
        <v>0</v>
      </c>
      <c r="BF175" s="155">
        <f>IF(O175="snížená",K175,0)</f>
        <v>0</v>
      </c>
      <c r="BG175" s="155">
        <f>IF(O175="zákl. přenesená",K175,0)</f>
        <v>0</v>
      </c>
      <c r="BH175" s="155">
        <f>IF(O175="sníž. přenesená",K175,0)</f>
        <v>0</v>
      </c>
      <c r="BI175" s="155">
        <f>IF(O175="nulová",K175,0)</f>
        <v>0</v>
      </c>
      <c r="BJ175" s="14" t="s">
        <v>79</v>
      </c>
      <c r="BK175" s="155">
        <f>ROUND(P175*H175,2)</f>
        <v>0</v>
      </c>
      <c r="BL175" s="14" t="s">
        <v>79</v>
      </c>
      <c r="BM175" s="154" t="s">
        <v>250</v>
      </c>
    </row>
    <row r="176" spans="1:65" s="2" customFormat="1" ht="19.5">
      <c r="A176" s="26"/>
      <c r="B176" s="27"/>
      <c r="C176" s="26"/>
      <c r="D176" s="156" t="s">
        <v>132</v>
      </c>
      <c r="E176" s="26"/>
      <c r="F176" s="157" t="s">
        <v>249</v>
      </c>
      <c r="G176" s="26"/>
      <c r="H176" s="26"/>
      <c r="I176" s="26"/>
      <c r="J176" s="26"/>
      <c r="K176" s="26"/>
      <c r="L176" s="26"/>
      <c r="M176" s="27"/>
      <c r="N176" s="158"/>
      <c r="O176" s="159"/>
      <c r="P176" s="52"/>
      <c r="Q176" s="52"/>
      <c r="R176" s="52"/>
      <c r="S176" s="52"/>
      <c r="T176" s="52"/>
      <c r="U176" s="52"/>
      <c r="V176" s="52"/>
      <c r="W176" s="52"/>
      <c r="X176" s="53"/>
      <c r="Y176" s="26"/>
      <c r="Z176" s="26"/>
      <c r="AA176" s="26"/>
      <c r="AB176" s="26"/>
      <c r="AC176" s="26"/>
      <c r="AD176" s="26"/>
      <c r="AE176" s="26"/>
      <c r="AT176" s="14" t="s">
        <v>132</v>
      </c>
      <c r="AU176" s="14" t="s">
        <v>79</v>
      </c>
    </row>
    <row r="177" spans="1:65" s="2" customFormat="1" ht="21.75" customHeight="1">
      <c r="A177" s="26"/>
      <c r="B177" s="141"/>
      <c r="C177" s="160" t="s">
        <v>251</v>
      </c>
      <c r="D177" s="160" t="s">
        <v>134</v>
      </c>
      <c r="E177" s="161" t="s">
        <v>252</v>
      </c>
      <c r="F177" s="162" t="s">
        <v>253</v>
      </c>
      <c r="G177" s="163" t="s">
        <v>137</v>
      </c>
      <c r="H177" s="164">
        <v>2</v>
      </c>
      <c r="I177" s="165"/>
      <c r="J177" s="166"/>
      <c r="K177" s="165">
        <f>ROUND(P177*H177,2)</f>
        <v>0</v>
      </c>
      <c r="L177" s="166"/>
      <c r="M177" s="167"/>
      <c r="N177" s="168" t="s">
        <v>1</v>
      </c>
      <c r="O177" s="150" t="s">
        <v>35</v>
      </c>
      <c r="P177" s="151">
        <f>I177+J177</f>
        <v>0</v>
      </c>
      <c r="Q177" s="151">
        <f>ROUND(I177*H177,2)</f>
        <v>0</v>
      </c>
      <c r="R177" s="151">
        <f>ROUND(J177*H177,2)</f>
        <v>0</v>
      </c>
      <c r="S177" s="152">
        <v>0</v>
      </c>
      <c r="T177" s="152">
        <f>S177*H177</f>
        <v>0</v>
      </c>
      <c r="U177" s="152">
        <v>0</v>
      </c>
      <c r="V177" s="152">
        <f>U177*H177</f>
        <v>0</v>
      </c>
      <c r="W177" s="152">
        <v>0</v>
      </c>
      <c r="X177" s="153">
        <f>W177*H177</f>
        <v>0</v>
      </c>
      <c r="Y177" s="26"/>
      <c r="Z177" s="26"/>
      <c r="AA177" s="26"/>
      <c r="AB177" s="26"/>
      <c r="AC177" s="26"/>
      <c r="AD177" s="26"/>
      <c r="AE177" s="26"/>
      <c r="AR177" s="154" t="s">
        <v>138</v>
      </c>
      <c r="AT177" s="154" t="s">
        <v>134</v>
      </c>
      <c r="AU177" s="154" t="s">
        <v>79</v>
      </c>
      <c r="AY177" s="14" t="s">
        <v>125</v>
      </c>
      <c r="BE177" s="155">
        <f>IF(O177="základní",K177,0)</f>
        <v>0</v>
      </c>
      <c r="BF177" s="155">
        <f>IF(O177="snížená",K177,0)</f>
        <v>0</v>
      </c>
      <c r="BG177" s="155">
        <f>IF(O177="zákl. přenesená",K177,0)</f>
        <v>0</v>
      </c>
      <c r="BH177" s="155">
        <f>IF(O177="sníž. přenesená",K177,0)</f>
        <v>0</v>
      </c>
      <c r="BI177" s="155">
        <f>IF(O177="nulová",K177,0)</f>
        <v>0</v>
      </c>
      <c r="BJ177" s="14" t="s">
        <v>79</v>
      </c>
      <c r="BK177" s="155">
        <f>ROUND(P177*H177,2)</f>
        <v>0</v>
      </c>
      <c r="BL177" s="14" t="s">
        <v>138</v>
      </c>
      <c r="BM177" s="154" t="s">
        <v>254</v>
      </c>
    </row>
    <row r="178" spans="1:65" s="2" customFormat="1" ht="19.5">
      <c r="A178" s="26"/>
      <c r="B178" s="27"/>
      <c r="C178" s="26"/>
      <c r="D178" s="156" t="s">
        <v>132</v>
      </c>
      <c r="E178" s="26"/>
      <c r="F178" s="157" t="s">
        <v>253</v>
      </c>
      <c r="G178" s="26"/>
      <c r="H178" s="26"/>
      <c r="I178" s="26"/>
      <c r="J178" s="26"/>
      <c r="K178" s="26"/>
      <c r="L178" s="26"/>
      <c r="M178" s="27"/>
      <c r="N178" s="158"/>
      <c r="O178" s="159"/>
      <c r="P178" s="52"/>
      <c r="Q178" s="52"/>
      <c r="R178" s="52"/>
      <c r="S178" s="52"/>
      <c r="T178" s="52"/>
      <c r="U178" s="52"/>
      <c r="V178" s="52"/>
      <c r="W178" s="52"/>
      <c r="X178" s="53"/>
      <c r="Y178" s="26"/>
      <c r="Z178" s="26"/>
      <c r="AA178" s="26"/>
      <c r="AB178" s="26"/>
      <c r="AC178" s="26"/>
      <c r="AD178" s="26"/>
      <c r="AE178" s="26"/>
      <c r="AT178" s="14" t="s">
        <v>132</v>
      </c>
      <c r="AU178" s="14" t="s">
        <v>79</v>
      </c>
    </row>
    <row r="179" spans="1:65" s="2" customFormat="1" ht="21.75" customHeight="1">
      <c r="A179" s="26"/>
      <c r="B179" s="141"/>
      <c r="C179" s="160" t="s">
        <v>255</v>
      </c>
      <c r="D179" s="160" t="s">
        <v>134</v>
      </c>
      <c r="E179" s="161" t="s">
        <v>256</v>
      </c>
      <c r="F179" s="162" t="s">
        <v>257</v>
      </c>
      <c r="G179" s="163" t="s">
        <v>137</v>
      </c>
      <c r="H179" s="164">
        <v>2</v>
      </c>
      <c r="I179" s="165"/>
      <c r="J179" s="166"/>
      <c r="K179" s="165">
        <f>ROUND(P179*H179,2)</f>
        <v>0</v>
      </c>
      <c r="L179" s="166"/>
      <c r="M179" s="167"/>
      <c r="N179" s="168" t="s">
        <v>1</v>
      </c>
      <c r="O179" s="150" t="s">
        <v>35</v>
      </c>
      <c r="P179" s="151">
        <f>I179+J179</f>
        <v>0</v>
      </c>
      <c r="Q179" s="151">
        <f>ROUND(I179*H179,2)</f>
        <v>0</v>
      </c>
      <c r="R179" s="151">
        <f>ROUND(J179*H179,2)</f>
        <v>0</v>
      </c>
      <c r="S179" s="152">
        <v>0</v>
      </c>
      <c r="T179" s="152">
        <f>S179*H179</f>
        <v>0</v>
      </c>
      <c r="U179" s="152">
        <v>0</v>
      </c>
      <c r="V179" s="152">
        <f>U179*H179</f>
        <v>0</v>
      </c>
      <c r="W179" s="152">
        <v>0</v>
      </c>
      <c r="X179" s="153">
        <f>W179*H179</f>
        <v>0</v>
      </c>
      <c r="Y179" s="26"/>
      <c r="Z179" s="26"/>
      <c r="AA179" s="26"/>
      <c r="AB179" s="26"/>
      <c r="AC179" s="26"/>
      <c r="AD179" s="26"/>
      <c r="AE179" s="26"/>
      <c r="AR179" s="154" t="s">
        <v>81</v>
      </c>
      <c r="AT179" s="154" t="s">
        <v>134</v>
      </c>
      <c r="AU179" s="154" t="s">
        <v>79</v>
      </c>
      <c r="AY179" s="14" t="s">
        <v>125</v>
      </c>
      <c r="BE179" s="155">
        <f>IF(O179="základní",K179,0)</f>
        <v>0</v>
      </c>
      <c r="BF179" s="155">
        <f>IF(O179="snížená",K179,0)</f>
        <v>0</v>
      </c>
      <c r="BG179" s="155">
        <f>IF(O179="zákl. přenesená",K179,0)</f>
        <v>0</v>
      </c>
      <c r="BH179" s="155">
        <f>IF(O179="sníž. přenesená",K179,0)</f>
        <v>0</v>
      </c>
      <c r="BI179" s="155">
        <f>IF(O179="nulová",K179,0)</f>
        <v>0</v>
      </c>
      <c r="BJ179" s="14" t="s">
        <v>79</v>
      </c>
      <c r="BK179" s="155">
        <f>ROUND(P179*H179,2)</f>
        <v>0</v>
      </c>
      <c r="BL179" s="14" t="s">
        <v>79</v>
      </c>
      <c r="BM179" s="154" t="s">
        <v>258</v>
      </c>
    </row>
    <row r="180" spans="1:65" s="2" customFormat="1" ht="19.5">
      <c r="A180" s="26"/>
      <c r="B180" s="27"/>
      <c r="C180" s="26"/>
      <c r="D180" s="156" t="s">
        <v>132</v>
      </c>
      <c r="E180" s="26"/>
      <c r="F180" s="157" t="s">
        <v>257</v>
      </c>
      <c r="G180" s="26"/>
      <c r="H180" s="26"/>
      <c r="I180" s="26"/>
      <c r="J180" s="26"/>
      <c r="K180" s="26"/>
      <c r="L180" s="26"/>
      <c r="M180" s="27"/>
      <c r="N180" s="158"/>
      <c r="O180" s="159"/>
      <c r="P180" s="52"/>
      <c r="Q180" s="52"/>
      <c r="R180" s="52"/>
      <c r="S180" s="52"/>
      <c r="T180" s="52"/>
      <c r="U180" s="52"/>
      <c r="V180" s="52"/>
      <c r="W180" s="52"/>
      <c r="X180" s="53"/>
      <c r="Y180" s="26"/>
      <c r="Z180" s="26"/>
      <c r="AA180" s="26"/>
      <c r="AB180" s="26"/>
      <c r="AC180" s="26"/>
      <c r="AD180" s="26"/>
      <c r="AE180" s="26"/>
      <c r="AT180" s="14" t="s">
        <v>132</v>
      </c>
      <c r="AU180" s="14" t="s">
        <v>79</v>
      </c>
    </row>
    <row r="181" spans="1:65" s="2" customFormat="1" ht="21.75" customHeight="1">
      <c r="A181" s="26"/>
      <c r="B181" s="141"/>
      <c r="C181" s="142" t="s">
        <v>259</v>
      </c>
      <c r="D181" s="142" t="s">
        <v>126</v>
      </c>
      <c r="E181" s="143" t="s">
        <v>260</v>
      </c>
      <c r="F181" s="144" t="s">
        <v>261</v>
      </c>
      <c r="G181" s="145" t="s">
        <v>129</v>
      </c>
      <c r="H181" s="146">
        <v>30</v>
      </c>
      <c r="I181" s="147"/>
      <c r="J181" s="147"/>
      <c r="K181" s="147">
        <f>ROUND(P181*H181,2)</f>
        <v>0</v>
      </c>
      <c r="L181" s="148"/>
      <c r="M181" s="27"/>
      <c r="N181" s="149" t="s">
        <v>1</v>
      </c>
      <c r="O181" s="150" t="s">
        <v>35</v>
      </c>
      <c r="P181" s="151">
        <f>I181+J181</f>
        <v>0</v>
      </c>
      <c r="Q181" s="151">
        <f>ROUND(I181*H181,2)</f>
        <v>0</v>
      </c>
      <c r="R181" s="151">
        <f>ROUND(J181*H181,2)</f>
        <v>0</v>
      </c>
      <c r="S181" s="152">
        <v>0</v>
      </c>
      <c r="T181" s="152">
        <f>S181*H181</f>
        <v>0</v>
      </c>
      <c r="U181" s="152">
        <v>0</v>
      </c>
      <c r="V181" s="152">
        <f>U181*H181</f>
        <v>0</v>
      </c>
      <c r="W181" s="152">
        <v>0</v>
      </c>
      <c r="X181" s="153">
        <f>W181*H181</f>
        <v>0</v>
      </c>
      <c r="Y181" s="26"/>
      <c r="Z181" s="26"/>
      <c r="AA181" s="26"/>
      <c r="AB181" s="26"/>
      <c r="AC181" s="26"/>
      <c r="AD181" s="26"/>
      <c r="AE181" s="26"/>
      <c r="AR181" s="154" t="s">
        <v>130</v>
      </c>
      <c r="AT181" s="154" t="s">
        <v>126</v>
      </c>
      <c r="AU181" s="154" t="s">
        <v>79</v>
      </c>
      <c r="AY181" s="14" t="s">
        <v>125</v>
      </c>
      <c r="BE181" s="155">
        <f>IF(O181="základní",K181,0)</f>
        <v>0</v>
      </c>
      <c r="BF181" s="155">
        <f>IF(O181="snížená",K181,0)</f>
        <v>0</v>
      </c>
      <c r="BG181" s="155">
        <f>IF(O181="zákl. přenesená",K181,0)</f>
        <v>0</v>
      </c>
      <c r="BH181" s="155">
        <f>IF(O181="sníž. přenesená",K181,0)</f>
        <v>0</v>
      </c>
      <c r="BI181" s="155">
        <f>IF(O181="nulová",K181,0)</f>
        <v>0</v>
      </c>
      <c r="BJ181" s="14" t="s">
        <v>79</v>
      </c>
      <c r="BK181" s="155">
        <f>ROUND(P181*H181,2)</f>
        <v>0</v>
      </c>
      <c r="BL181" s="14" t="s">
        <v>130</v>
      </c>
      <c r="BM181" s="154" t="s">
        <v>262</v>
      </c>
    </row>
    <row r="182" spans="1:65" s="2" customFormat="1" ht="48.75">
      <c r="A182" s="26"/>
      <c r="B182" s="27"/>
      <c r="C182" s="26"/>
      <c r="D182" s="156" t="s">
        <v>132</v>
      </c>
      <c r="E182" s="26"/>
      <c r="F182" s="157" t="s">
        <v>263</v>
      </c>
      <c r="G182" s="26"/>
      <c r="H182" s="26"/>
      <c r="I182" s="26"/>
      <c r="J182" s="26"/>
      <c r="K182" s="26"/>
      <c r="L182" s="26"/>
      <c r="M182" s="27"/>
      <c r="N182" s="158"/>
      <c r="O182" s="159"/>
      <c r="P182" s="52"/>
      <c r="Q182" s="52"/>
      <c r="R182" s="52"/>
      <c r="S182" s="52"/>
      <c r="T182" s="52"/>
      <c r="U182" s="52"/>
      <c r="V182" s="52"/>
      <c r="W182" s="52"/>
      <c r="X182" s="53"/>
      <c r="Y182" s="26"/>
      <c r="Z182" s="26"/>
      <c r="AA182" s="26"/>
      <c r="AB182" s="26"/>
      <c r="AC182" s="26"/>
      <c r="AD182" s="26"/>
      <c r="AE182" s="26"/>
      <c r="AT182" s="14" t="s">
        <v>132</v>
      </c>
      <c r="AU182" s="14" t="s">
        <v>79</v>
      </c>
    </row>
    <row r="183" spans="1:65" s="2" customFormat="1" ht="21.75" customHeight="1">
      <c r="A183" s="26"/>
      <c r="B183" s="141"/>
      <c r="C183" s="160" t="s">
        <v>264</v>
      </c>
      <c r="D183" s="160" t="s">
        <v>134</v>
      </c>
      <c r="E183" s="161" t="s">
        <v>265</v>
      </c>
      <c r="F183" s="162" t="s">
        <v>266</v>
      </c>
      <c r="G183" s="163" t="s">
        <v>129</v>
      </c>
      <c r="H183" s="164">
        <v>30</v>
      </c>
      <c r="I183" s="165"/>
      <c r="J183" s="166"/>
      <c r="K183" s="165">
        <f>ROUND(P183*H183,2)</f>
        <v>0</v>
      </c>
      <c r="L183" s="166"/>
      <c r="M183" s="167"/>
      <c r="N183" s="168" t="s">
        <v>1</v>
      </c>
      <c r="O183" s="150" t="s">
        <v>35</v>
      </c>
      <c r="P183" s="151">
        <f>I183+J183</f>
        <v>0</v>
      </c>
      <c r="Q183" s="151">
        <f>ROUND(I183*H183,2)</f>
        <v>0</v>
      </c>
      <c r="R183" s="151">
        <f>ROUND(J183*H183,2)</f>
        <v>0</v>
      </c>
      <c r="S183" s="152">
        <v>0</v>
      </c>
      <c r="T183" s="152">
        <f>S183*H183</f>
        <v>0</v>
      </c>
      <c r="U183" s="152">
        <v>0</v>
      </c>
      <c r="V183" s="152">
        <f>U183*H183</f>
        <v>0</v>
      </c>
      <c r="W183" s="152">
        <v>0</v>
      </c>
      <c r="X183" s="153">
        <f>W183*H183</f>
        <v>0</v>
      </c>
      <c r="Y183" s="26"/>
      <c r="Z183" s="26"/>
      <c r="AA183" s="26"/>
      <c r="AB183" s="26"/>
      <c r="AC183" s="26"/>
      <c r="AD183" s="26"/>
      <c r="AE183" s="26"/>
      <c r="AR183" s="154" t="s">
        <v>138</v>
      </c>
      <c r="AT183" s="154" t="s">
        <v>134</v>
      </c>
      <c r="AU183" s="154" t="s">
        <v>79</v>
      </c>
      <c r="AY183" s="14" t="s">
        <v>125</v>
      </c>
      <c r="BE183" s="155">
        <f>IF(O183="základní",K183,0)</f>
        <v>0</v>
      </c>
      <c r="BF183" s="155">
        <f>IF(O183="snížená",K183,0)</f>
        <v>0</v>
      </c>
      <c r="BG183" s="155">
        <f>IF(O183="zákl. přenesená",K183,0)</f>
        <v>0</v>
      </c>
      <c r="BH183" s="155">
        <f>IF(O183="sníž. přenesená",K183,0)</f>
        <v>0</v>
      </c>
      <c r="BI183" s="155">
        <f>IF(O183="nulová",K183,0)</f>
        <v>0</v>
      </c>
      <c r="BJ183" s="14" t="s">
        <v>79</v>
      </c>
      <c r="BK183" s="155">
        <f>ROUND(P183*H183,2)</f>
        <v>0</v>
      </c>
      <c r="BL183" s="14" t="s">
        <v>138</v>
      </c>
      <c r="BM183" s="154" t="s">
        <v>267</v>
      </c>
    </row>
    <row r="184" spans="1:65" s="2" customFormat="1" ht="19.5">
      <c r="A184" s="26"/>
      <c r="B184" s="27"/>
      <c r="C184" s="26"/>
      <c r="D184" s="156" t="s">
        <v>132</v>
      </c>
      <c r="E184" s="26"/>
      <c r="F184" s="157" t="s">
        <v>266</v>
      </c>
      <c r="G184" s="26"/>
      <c r="H184" s="26"/>
      <c r="I184" s="26"/>
      <c r="J184" s="26"/>
      <c r="K184" s="26"/>
      <c r="L184" s="26"/>
      <c r="M184" s="27"/>
      <c r="N184" s="158"/>
      <c r="O184" s="159"/>
      <c r="P184" s="52"/>
      <c r="Q184" s="52"/>
      <c r="R184" s="52"/>
      <c r="S184" s="52"/>
      <c r="T184" s="52"/>
      <c r="U184" s="52"/>
      <c r="V184" s="52"/>
      <c r="W184" s="52"/>
      <c r="X184" s="53"/>
      <c r="Y184" s="26"/>
      <c r="Z184" s="26"/>
      <c r="AA184" s="26"/>
      <c r="AB184" s="26"/>
      <c r="AC184" s="26"/>
      <c r="AD184" s="26"/>
      <c r="AE184" s="26"/>
      <c r="AT184" s="14" t="s">
        <v>132</v>
      </c>
      <c r="AU184" s="14" t="s">
        <v>79</v>
      </c>
    </row>
    <row r="185" spans="1:65" s="2" customFormat="1" ht="16.5" customHeight="1">
      <c r="A185" s="26"/>
      <c r="B185" s="141"/>
      <c r="C185" s="160" t="s">
        <v>268</v>
      </c>
      <c r="D185" s="160" t="s">
        <v>134</v>
      </c>
      <c r="E185" s="161" t="s">
        <v>269</v>
      </c>
      <c r="F185" s="162" t="s">
        <v>270</v>
      </c>
      <c r="G185" s="163" t="s">
        <v>137</v>
      </c>
      <c r="H185" s="164">
        <v>2</v>
      </c>
      <c r="I185" s="165"/>
      <c r="J185" s="166"/>
      <c r="K185" s="165">
        <f>ROUND(P185*H185,2)</f>
        <v>0</v>
      </c>
      <c r="L185" s="166"/>
      <c r="M185" s="167"/>
      <c r="N185" s="168" t="s">
        <v>1</v>
      </c>
      <c r="O185" s="150" t="s">
        <v>35</v>
      </c>
      <c r="P185" s="151">
        <f>I185+J185</f>
        <v>0</v>
      </c>
      <c r="Q185" s="151">
        <f>ROUND(I185*H185,2)</f>
        <v>0</v>
      </c>
      <c r="R185" s="151">
        <f>ROUND(J185*H185,2)</f>
        <v>0</v>
      </c>
      <c r="S185" s="152">
        <v>0</v>
      </c>
      <c r="T185" s="152">
        <f>S185*H185</f>
        <v>0</v>
      </c>
      <c r="U185" s="152">
        <v>0</v>
      </c>
      <c r="V185" s="152">
        <f>U185*H185</f>
        <v>0</v>
      </c>
      <c r="W185" s="152">
        <v>0</v>
      </c>
      <c r="X185" s="153">
        <f>W185*H185</f>
        <v>0</v>
      </c>
      <c r="Y185" s="26"/>
      <c r="Z185" s="26"/>
      <c r="AA185" s="26"/>
      <c r="AB185" s="26"/>
      <c r="AC185" s="26"/>
      <c r="AD185" s="26"/>
      <c r="AE185" s="26"/>
      <c r="AR185" s="154" t="s">
        <v>130</v>
      </c>
      <c r="AT185" s="154" t="s">
        <v>134</v>
      </c>
      <c r="AU185" s="154" t="s">
        <v>79</v>
      </c>
      <c r="AY185" s="14" t="s">
        <v>125</v>
      </c>
      <c r="BE185" s="155">
        <f>IF(O185="základní",K185,0)</f>
        <v>0</v>
      </c>
      <c r="BF185" s="155">
        <f>IF(O185="snížená",K185,0)</f>
        <v>0</v>
      </c>
      <c r="BG185" s="155">
        <f>IF(O185="zákl. přenesená",K185,0)</f>
        <v>0</v>
      </c>
      <c r="BH185" s="155">
        <f>IF(O185="sníž. přenesená",K185,0)</f>
        <v>0</v>
      </c>
      <c r="BI185" s="155">
        <f>IF(O185="nulová",K185,0)</f>
        <v>0</v>
      </c>
      <c r="BJ185" s="14" t="s">
        <v>79</v>
      </c>
      <c r="BK185" s="155">
        <f>ROUND(P185*H185,2)</f>
        <v>0</v>
      </c>
      <c r="BL185" s="14" t="s">
        <v>130</v>
      </c>
      <c r="BM185" s="154" t="s">
        <v>271</v>
      </c>
    </row>
    <row r="186" spans="1:65" s="2" customFormat="1" ht="19.5">
      <c r="A186" s="26"/>
      <c r="B186" s="27"/>
      <c r="C186" s="26"/>
      <c r="D186" s="156" t="s">
        <v>132</v>
      </c>
      <c r="E186" s="26"/>
      <c r="F186" s="157" t="s">
        <v>272</v>
      </c>
      <c r="G186" s="26"/>
      <c r="H186" s="26"/>
      <c r="I186" s="26"/>
      <c r="J186" s="26"/>
      <c r="K186" s="26"/>
      <c r="L186" s="26"/>
      <c r="M186" s="27"/>
      <c r="N186" s="158"/>
      <c r="O186" s="159"/>
      <c r="P186" s="52"/>
      <c r="Q186" s="52"/>
      <c r="R186" s="52"/>
      <c r="S186" s="52"/>
      <c r="T186" s="52"/>
      <c r="U186" s="52"/>
      <c r="V186" s="52"/>
      <c r="W186" s="52"/>
      <c r="X186" s="53"/>
      <c r="Y186" s="26"/>
      <c r="Z186" s="26"/>
      <c r="AA186" s="26"/>
      <c r="AB186" s="26"/>
      <c r="AC186" s="26"/>
      <c r="AD186" s="26"/>
      <c r="AE186" s="26"/>
      <c r="AT186" s="14" t="s">
        <v>132</v>
      </c>
      <c r="AU186" s="14" t="s">
        <v>79</v>
      </c>
    </row>
    <row r="187" spans="1:65" s="2" customFormat="1" ht="16.5" customHeight="1">
      <c r="A187" s="26"/>
      <c r="B187" s="141"/>
      <c r="C187" s="160" t="s">
        <v>273</v>
      </c>
      <c r="D187" s="160" t="s">
        <v>134</v>
      </c>
      <c r="E187" s="161" t="s">
        <v>274</v>
      </c>
      <c r="F187" s="162" t="s">
        <v>275</v>
      </c>
      <c r="G187" s="163" t="s">
        <v>137</v>
      </c>
      <c r="H187" s="164">
        <v>3</v>
      </c>
      <c r="I187" s="165"/>
      <c r="J187" s="166"/>
      <c r="K187" s="165">
        <f>ROUND(P187*H187,2)</f>
        <v>0</v>
      </c>
      <c r="L187" s="166"/>
      <c r="M187" s="167"/>
      <c r="N187" s="168" t="s">
        <v>1</v>
      </c>
      <c r="O187" s="150" t="s">
        <v>35</v>
      </c>
      <c r="P187" s="151">
        <f>I187+J187</f>
        <v>0</v>
      </c>
      <c r="Q187" s="151">
        <f>ROUND(I187*H187,2)</f>
        <v>0</v>
      </c>
      <c r="R187" s="151">
        <f>ROUND(J187*H187,2)</f>
        <v>0</v>
      </c>
      <c r="S187" s="152">
        <v>0</v>
      </c>
      <c r="T187" s="152">
        <f>S187*H187</f>
        <v>0</v>
      </c>
      <c r="U187" s="152">
        <v>0</v>
      </c>
      <c r="V187" s="152">
        <f>U187*H187</f>
        <v>0</v>
      </c>
      <c r="W187" s="152">
        <v>0</v>
      </c>
      <c r="X187" s="153">
        <f>W187*H187</f>
        <v>0</v>
      </c>
      <c r="Y187" s="26"/>
      <c r="Z187" s="26"/>
      <c r="AA187" s="26"/>
      <c r="AB187" s="26"/>
      <c r="AC187" s="26"/>
      <c r="AD187" s="26"/>
      <c r="AE187" s="26"/>
      <c r="AR187" s="154" t="s">
        <v>130</v>
      </c>
      <c r="AT187" s="154" t="s">
        <v>134</v>
      </c>
      <c r="AU187" s="154" t="s">
        <v>79</v>
      </c>
      <c r="AY187" s="14" t="s">
        <v>125</v>
      </c>
      <c r="BE187" s="155">
        <f>IF(O187="základní",K187,0)</f>
        <v>0</v>
      </c>
      <c r="BF187" s="155">
        <f>IF(O187="snížená",K187,0)</f>
        <v>0</v>
      </c>
      <c r="BG187" s="155">
        <f>IF(O187="zákl. přenesená",K187,0)</f>
        <v>0</v>
      </c>
      <c r="BH187" s="155">
        <f>IF(O187="sníž. přenesená",K187,0)</f>
        <v>0</v>
      </c>
      <c r="BI187" s="155">
        <f>IF(O187="nulová",K187,0)</f>
        <v>0</v>
      </c>
      <c r="BJ187" s="14" t="s">
        <v>79</v>
      </c>
      <c r="BK187" s="155">
        <f>ROUND(P187*H187,2)</f>
        <v>0</v>
      </c>
      <c r="BL187" s="14" t="s">
        <v>130</v>
      </c>
      <c r="BM187" s="154" t="s">
        <v>276</v>
      </c>
    </row>
    <row r="188" spans="1:65" s="2" customFormat="1" ht="19.5">
      <c r="A188" s="26"/>
      <c r="B188" s="27"/>
      <c r="C188" s="26"/>
      <c r="D188" s="156" t="s">
        <v>132</v>
      </c>
      <c r="E188" s="26"/>
      <c r="F188" s="157" t="s">
        <v>277</v>
      </c>
      <c r="G188" s="26"/>
      <c r="H188" s="26"/>
      <c r="I188" s="26"/>
      <c r="J188" s="26"/>
      <c r="K188" s="26"/>
      <c r="L188" s="26"/>
      <c r="M188" s="27"/>
      <c r="N188" s="158"/>
      <c r="O188" s="159"/>
      <c r="P188" s="52"/>
      <c r="Q188" s="52"/>
      <c r="R188" s="52"/>
      <c r="S188" s="52"/>
      <c r="T188" s="52"/>
      <c r="U188" s="52"/>
      <c r="V188" s="52"/>
      <c r="W188" s="52"/>
      <c r="X188" s="53"/>
      <c r="Y188" s="26"/>
      <c r="Z188" s="26"/>
      <c r="AA188" s="26"/>
      <c r="AB188" s="26"/>
      <c r="AC188" s="26"/>
      <c r="AD188" s="26"/>
      <c r="AE188" s="26"/>
      <c r="AT188" s="14" t="s">
        <v>132</v>
      </c>
      <c r="AU188" s="14" t="s">
        <v>79</v>
      </c>
    </row>
    <row r="189" spans="1:65" s="2" customFormat="1" ht="21.75" customHeight="1">
      <c r="A189" s="26"/>
      <c r="B189" s="141"/>
      <c r="C189" s="160" t="s">
        <v>278</v>
      </c>
      <c r="D189" s="160" t="s">
        <v>134</v>
      </c>
      <c r="E189" s="161" t="s">
        <v>279</v>
      </c>
      <c r="F189" s="162" t="s">
        <v>280</v>
      </c>
      <c r="G189" s="163" t="s">
        <v>137</v>
      </c>
      <c r="H189" s="164">
        <v>1</v>
      </c>
      <c r="I189" s="165"/>
      <c r="J189" s="166"/>
      <c r="K189" s="165">
        <f>ROUND(P189*H189,2)</f>
        <v>0</v>
      </c>
      <c r="L189" s="166"/>
      <c r="M189" s="167"/>
      <c r="N189" s="168" t="s">
        <v>1</v>
      </c>
      <c r="O189" s="150" t="s">
        <v>35</v>
      </c>
      <c r="P189" s="151">
        <f>I189+J189</f>
        <v>0</v>
      </c>
      <c r="Q189" s="151">
        <f>ROUND(I189*H189,2)</f>
        <v>0</v>
      </c>
      <c r="R189" s="151">
        <f>ROUND(J189*H189,2)</f>
        <v>0</v>
      </c>
      <c r="S189" s="152">
        <v>0</v>
      </c>
      <c r="T189" s="152">
        <f>S189*H189</f>
        <v>0</v>
      </c>
      <c r="U189" s="152">
        <v>0</v>
      </c>
      <c r="V189" s="152">
        <f>U189*H189</f>
        <v>0</v>
      </c>
      <c r="W189" s="152">
        <v>0</v>
      </c>
      <c r="X189" s="153">
        <f>W189*H189</f>
        <v>0</v>
      </c>
      <c r="Y189" s="26"/>
      <c r="Z189" s="26"/>
      <c r="AA189" s="26"/>
      <c r="AB189" s="26"/>
      <c r="AC189" s="26"/>
      <c r="AD189" s="26"/>
      <c r="AE189" s="26"/>
      <c r="AR189" s="154" t="s">
        <v>81</v>
      </c>
      <c r="AT189" s="154" t="s">
        <v>134</v>
      </c>
      <c r="AU189" s="154" t="s">
        <v>79</v>
      </c>
      <c r="AY189" s="14" t="s">
        <v>125</v>
      </c>
      <c r="BE189" s="155">
        <f>IF(O189="základní",K189,0)</f>
        <v>0</v>
      </c>
      <c r="BF189" s="155">
        <f>IF(O189="snížená",K189,0)</f>
        <v>0</v>
      </c>
      <c r="BG189" s="155">
        <f>IF(O189="zákl. přenesená",K189,0)</f>
        <v>0</v>
      </c>
      <c r="BH189" s="155">
        <f>IF(O189="sníž. přenesená",K189,0)</f>
        <v>0</v>
      </c>
      <c r="BI189" s="155">
        <f>IF(O189="nulová",K189,0)</f>
        <v>0</v>
      </c>
      <c r="BJ189" s="14" t="s">
        <v>79</v>
      </c>
      <c r="BK189" s="155">
        <f>ROUND(P189*H189,2)</f>
        <v>0</v>
      </c>
      <c r="BL189" s="14" t="s">
        <v>79</v>
      </c>
      <c r="BM189" s="154" t="s">
        <v>281</v>
      </c>
    </row>
    <row r="190" spans="1:65" s="2" customFormat="1" ht="19.5">
      <c r="A190" s="26"/>
      <c r="B190" s="27"/>
      <c r="C190" s="26"/>
      <c r="D190" s="156" t="s">
        <v>132</v>
      </c>
      <c r="E190" s="26"/>
      <c r="F190" s="157" t="s">
        <v>280</v>
      </c>
      <c r="G190" s="26"/>
      <c r="H190" s="26"/>
      <c r="I190" s="26"/>
      <c r="J190" s="26"/>
      <c r="K190" s="26"/>
      <c r="L190" s="26"/>
      <c r="M190" s="27"/>
      <c r="N190" s="158"/>
      <c r="O190" s="159"/>
      <c r="P190" s="52"/>
      <c r="Q190" s="52"/>
      <c r="R190" s="52"/>
      <c r="S190" s="52"/>
      <c r="T190" s="52"/>
      <c r="U190" s="52"/>
      <c r="V190" s="52"/>
      <c r="W190" s="52"/>
      <c r="X190" s="53"/>
      <c r="Y190" s="26"/>
      <c r="Z190" s="26"/>
      <c r="AA190" s="26"/>
      <c r="AB190" s="26"/>
      <c r="AC190" s="26"/>
      <c r="AD190" s="26"/>
      <c r="AE190" s="26"/>
      <c r="AT190" s="14" t="s">
        <v>132</v>
      </c>
      <c r="AU190" s="14" t="s">
        <v>79</v>
      </c>
    </row>
    <row r="191" spans="1:65" s="2" customFormat="1" ht="21.75" customHeight="1">
      <c r="A191" s="26"/>
      <c r="B191" s="141"/>
      <c r="C191" s="160" t="s">
        <v>282</v>
      </c>
      <c r="D191" s="160" t="s">
        <v>134</v>
      </c>
      <c r="E191" s="161" t="s">
        <v>283</v>
      </c>
      <c r="F191" s="162" t="s">
        <v>284</v>
      </c>
      <c r="G191" s="163" t="s">
        <v>137</v>
      </c>
      <c r="H191" s="164">
        <v>11</v>
      </c>
      <c r="I191" s="165"/>
      <c r="J191" s="166"/>
      <c r="K191" s="165">
        <f>ROUND(P191*H191,2)</f>
        <v>0</v>
      </c>
      <c r="L191" s="166"/>
      <c r="M191" s="167"/>
      <c r="N191" s="168" t="s">
        <v>1</v>
      </c>
      <c r="O191" s="150" t="s">
        <v>35</v>
      </c>
      <c r="P191" s="151">
        <f>I191+J191</f>
        <v>0</v>
      </c>
      <c r="Q191" s="151">
        <f>ROUND(I191*H191,2)</f>
        <v>0</v>
      </c>
      <c r="R191" s="151">
        <f>ROUND(J191*H191,2)</f>
        <v>0</v>
      </c>
      <c r="S191" s="152">
        <v>0</v>
      </c>
      <c r="T191" s="152">
        <f>S191*H191</f>
        <v>0</v>
      </c>
      <c r="U191" s="152">
        <v>0</v>
      </c>
      <c r="V191" s="152">
        <f>U191*H191</f>
        <v>0</v>
      </c>
      <c r="W191" s="152">
        <v>0</v>
      </c>
      <c r="X191" s="153">
        <f>W191*H191</f>
        <v>0</v>
      </c>
      <c r="Y191" s="26"/>
      <c r="Z191" s="26"/>
      <c r="AA191" s="26"/>
      <c r="AB191" s="26"/>
      <c r="AC191" s="26"/>
      <c r="AD191" s="26"/>
      <c r="AE191" s="26"/>
      <c r="AR191" s="154" t="s">
        <v>81</v>
      </c>
      <c r="AT191" s="154" t="s">
        <v>134</v>
      </c>
      <c r="AU191" s="154" t="s">
        <v>79</v>
      </c>
      <c r="AY191" s="14" t="s">
        <v>125</v>
      </c>
      <c r="BE191" s="155">
        <f>IF(O191="základní",K191,0)</f>
        <v>0</v>
      </c>
      <c r="BF191" s="155">
        <f>IF(O191="snížená",K191,0)</f>
        <v>0</v>
      </c>
      <c r="BG191" s="155">
        <f>IF(O191="zákl. přenesená",K191,0)</f>
        <v>0</v>
      </c>
      <c r="BH191" s="155">
        <f>IF(O191="sníž. přenesená",K191,0)</f>
        <v>0</v>
      </c>
      <c r="BI191" s="155">
        <f>IF(O191="nulová",K191,0)</f>
        <v>0</v>
      </c>
      <c r="BJ191" s="14" t="s">
        <v>79</v>
      </c>
      <c r="BK191" s="155">
        <f>ROUND(P191*H191,2)</f>
        <v>0</v>
      </c>
      <c r="BL191" s="14" t="s">
        <v>79</v>
      </c>
      <c r="BM191" s="154" t="s">
        <v>285</v>
      </c>
    </row>
    <row r="192" spans="1:65" s="2" customFormat="1" ht="19.5">
      <c r="A192" s="26"/>
      <c r="B192" s="27"/>
      <c r="C192" s="26"/>
      <c r="D192" s="156" t="s">
        <v>132</v>
      </c>
      <c r="E192" s="26"/>
      <c r="F192" s="157" t="s">
        <v>284</v>
      </c>
      <c r="G192" s="26"/>
      <c r="H192" s="26"/>
      <c r="I192" s="26"/>
      <c r="J192" s="26"/>
      <c r="K192" s="26"/>
      <c r="L192" s="26"/>
      <c r="M192" s="27"/>
      <c r="N192" s="158"/>
      <c r="O192" s="159"/>
      <c r="P192" s="52"/>
      <c r="Q192" s="52"/>
      <c r="R192" s="52"/>
      <c r="S192" s="52"/>
      <c r="T192" s="52"/>
      <c r="U192" s="52"/>
      <c r="V192" s="52"/>
      <c r="W192" s="52"/>
      <c r="X192" s="53"/>
      <c r="Y192" s="26"/>
      <c r="Z192" s="26"/>
      <c r="AA192" s="26"/>
      <c r="AB192" s="26"/>
      <c r="AC192" s="26"/>
      <c r="AD192" s="26"/>
      <c r="AE192" s="26"/>
      <c r="AT192" s="14" t="s">
        <v>132</v>
      </c>
      <c r="AU192" s="14" t="s">
        <v>79</v>
      </c>
    </row>
    <row r="193" spans="1:65" s="2" customFormat="1" ht="21.75" customHeight="1">
      <c r="A193" s="26"/>
      <c r="B193" s="141"/>
      <c r="C193" s="142" t="s">
        <v>286</v>
      </c>
      <c r="D193" s="142" t="s">
        <v>126</v>
      </c>
      <c r="E193" s="143" t="s">
        <v>260</v>
      </c>
      <c r="F193" s="144" t="s">
        <v>261</v>
      </c>
      <c r="G193" s="145" t="s">
        <v>129</v>
      </c>
      <c r="H193" s="146">
        <v>100</v>
      </c>
      <c r="I193" s="147"/>
      <c r="J193" s="147"/>
      <c r="K193" s="147">
        <f>ROUND(P193*H193,2)</f>
        <v>0</v>
      </c>
      <c r="L193" s="148"/>
      <c r="M193" s="27"/>
      <c r="N193" s="149" t="s">
        <v>1</v>
      </c>
      <c r="O193" s="150" t="s">
        <v>35</v>
      </c>
      <c r="P193" s="151">
        <f>I193+J193</f>
        <v>0</v>
      </c>
      <c r="Q193" s="151">
        <f>ROUND(I193*H193,2)</f>
        <v>0</v>
      </c>
      <c r="R193" s="151">
        <f>ROUND(J193*H193,2)</f>
        <v>0</v>
      </c>
      <c r="S193" s="152">
        <v>0</v>
      </c>
      <c r="T193" s="152">
        <f>S193*H193</f>
        <v>0</v>
      </c>
      <c r="U193" s="152">
        <v>0</v>
      </c>
      <c r="V193" s="152">
        <f>U193*H193</f>
        <v>0</v>
      </c>
      <c r="W193" s="152">
        <v>0</v>
      </c>
      <c r="X193" s="153">
        <f>W193*H193</f>
        <v>0</v>
      </c>
      <c r="Y193" s="26"/>
      <c r="Z193" s="26"/>
      <c r="AA193" s="26"/>
      <c r="AB193" s="26"/>
      <c r="AC193" s="26"/>
      <c r="AD193" s="26"/>
      <c r="AE193" s="26"/>
      <c r="AR193" s="154" t="s">
        <v>130</v>
      </c>
      <c r="AT193" s="154" t="s">
        <v>126</v>
      </c>
      <c r="AU193" s="154" t="s">
        <v>79</v>
      </c>
      <c r="AY193" s="14" t="s">
        <v>125</v>
      </c>
      <c r="BE193" s="155">
        <f>IF(O193="základní",K193,0)</f>
        <v>0</v>
      </c>
      <c r="BF193" s="155">
        <f>IF(O193="snížená",K193,0)</f>
        <v>0</v>
      </c>
      <c r="BG193" s="155">
        <f>IF(O193="zákl. přenesená",K193,0)</f>
        <v>0</v>
      </c>
      <c r="BH193" s="155">
        <f>IF(O193="sníž. přenesená",K193,0)</f>
        <v>0</v>
      </c>
      <c r="BI193" s="155">
        <f>IF(O193="nulová",K193,0)</f>
        <v>0</v>
      </c>
      <c r="BJ193" s="14" t="s">
        <v>79</v>
      </c>
      <c r="BK193" s="155">
        <f>ROUND(P193*H193,2)</f>
        <v>0</v>
      </c>
      <c r="BL193" s="14" t="s">
        <v>130</v>
      </c>
      <c r="BM193" s="154" t="s">
        <v>287</v>
      </c>
    </row>
    <row r="194" spans="1:65" s="2" customFormat="1" ht="48.75">
      <c r="A194" s="26"/>
      <c r="B194" s="27"/>
      <c r="C194" s="26"/>
      <c r="D194" s="156" t="s">
        <v>132</v>
      </c>
      <c r="E194" s="26"/>
      <c r="F194" s="157" t="s">
        <v>263</v>
      </c>
      <c r="G194" s="26"/>
      <c r="H194" s="26"/>
      <c r="I194" s="26"/>
      <c r="J194" s="26"/>
      <c r="K194" s="26"/>
      <c r="L194" s="26"/>
      <c r="M194" s="27"/>
      <c r="N194" s="158"/>
      <c r="O194" s="159"/>
      <c r="P194" s="52"/>
      <c r="Q194" s="52"/>
      <c r="R194" s="52"/>
      <c r="S194" s="52"/>
      <c r="T194" s="52"/>
      <c r="U194" s="52"/>
      <c r="V194" s="52"/>
      <c r="W194" s="52"/>
      <c r="X194" s="53"/>
      <c r="Y194" s="26"/>
      <c r="Z194" s="26"/>
      <c r="AA194" s="26"/>
      <c r="AB194" s="26"/>
      <c r="AC194" s="26"/>
      <c r="AD194" s="26"/>
      <c r="AE194" s="26"/>
      <c r="AT194" s="14" t="s">
        <v>132</v>
      </c>
      <c r="AU194" s="14" t="s">
        <v>79</v>
      </c>
    </row>
    <row r="195" spans="1:65" s="2" customFormat="1" ht="21.75" customHeight="1">
      <c r="A195" s="26"/>
      <c r="B195" s="141"/>
      <c r="C195" s="160" t="s">
        <v>288</v>
      </c>
      <c r="D195" s="160" t="s">
        <v>134</v>
      </c>
      <c r="E195" s="161" t="s">
        <v>289</v>
      </c>
      <c r="F195" s="162" t="s">
        <v>290</v>
      </c>
      <c r="G195" s="163" t="s">
        <v>129</v>
      </c>
      <c r="H195" s="164">
        <v>30</v>
      </c>
      <c r="I195" s="165"/>
      <c r="J195" s="166"/>
      <c r="K195" s="165">
        <f>ROUND(P195*H195,2)</f>
        <v>0</v>
      </c>
      <c r="L195" s="166"/>
      <c r="M195" s="167"/>
      <c r="N195" s="168" t="s">
        <v>1</v>
      </c>
      <c r="O195" s="150" t="s">
        <v>35</v>
      </c>
      <c r="P195" s="151">
        <f>I195+J195</f>
        <v>0</v>
      </c>
      <c r="Q195" s="151">
        <f>ROUND(I195*H195,2)</f>
        <v>0</v>
      </c>
      <c r="R195" s="151">
        <f>ROUND(J195*H195,2)</f>
        <v>0</v>
      </c>
      <c r="S195" s="152">
        <v>0</v>
      </c>
      <c r="T195" s="152">
        <f>S195*H195</f>
        <v>0</v>
      </c>
      <c r="U195" s="152">
        <v>0</v>
      </c>
      <c r="V195" s="152">
        <f>U195*H195</f>
        <v>0</v>
      </c>
      <c r="W195" s="152">
        <v>0</v>
      </c>
      <c r="X195" s="153">
        <f>W195*H195</f>
        <v>0</v>
      </c>
      <c r="Y195" s="26"/>
      <c r="Z195" s="26"/>
      <c r="AA195" s="26"/>
      <c r="AB195" s="26"/>
      <c r="AC195" s="26"/>
      <c r="AD195" s="26"/>
      <c r="AE195" s="26"/>
      <c r="AR195" s="154" t="s">
        <v>138</v>
      </c>
      <c r="AT195" s="154" t="s">
        <v>134</v>
      </c>
      <c r="AU195" s="154" t="s">
        <v>79</v>
      </c>
      <c r="AY195" s="14" t="s">
        <v>125</v>
      </c>
      <c r="BE195" s="155">
        <f>IF(O195="základní",K195,0)</f>
        <v>0</v>
      </c>
      <c r="BF195" s="155">
        <f>IF(O195="snížená",K195,0)</f>
        <v>0</v>
      </c>
      <c r="BG195" s="155">
        <f>IF(O195="zákl. přenesená",K195,0)</f>
        <v>0</v>
      </c>
      <c r="BH195" s="155">
        <f>IF(O195="sníž. přenesená",K195,0)</f>
        <v>0</v>
      </c>
      <c r="BI195" s="155">
        <f>IF(O195="nulová",K195,0)</f>
        <v>0</v>
      </c>
      <c r="BJ195" s="14" t="s">
        <v>79</v>
      </c>
      <c r="BK195" s="155">
        <f>ROUND(P195*H195,2)</f>
        <v>0</v>
      </c>
      <c r="BL195" s="14" t="s">
        <v>138</v>
      </c>
      <c r="BM195" s="154" t="s">
        <v>291</v>
      </c>
    </row>
    <row r="196" spans="1:65" s="2" customFormat="1" ht="19.5">
      <c r="A196" s="26"/>
      <c r="B196" s="27"/>
      <c r="C196" s="26"/>
      <c r="D196" s="156" t="s">
        <v>132</v>
      </c>
      <c r="E196" s="26"/>
      <c r="F196" s="157" t="s">
        <v>290</v>
      </c>
      <c r="G196" s="26"/>
      <c r="H196" s="26"/>
      <c r="I196" s="26"/>
      <c r="J196" s="26"/>
      <c r="K196" s="26"/>
      <c r="L196" s="26"/>
      <c r="M196" s="27"/>
      <c r="N196" s="158"/>
      <c r="O196" s="159"/>
      <c r="P196" s="52"/>
      <c r="Q196" s="52"/>
      <c r="R196" s="52"/>
      <c r="S196" s="52"/>
      <c r="T196" s="52"/>
      <c r="U196" s="52"/>
      <c r="V196" s="52"/>
      <c r="W196" s="52"/>
      <c r="X196" s="53"/>
      <c r="Y196" s="26"/>
      <c r="Z196" s="26"/>
      <c r="AA196" s="26"/>
      <c r="AB196" s="26"/>
      <c r="AC196" s="26"/>
      <c r="AD196" s="26"/>
      <c r="AE196" s="26"/>
      <c r="AT196" s="14" t="s">
        <v>132</v>
      </c>
      <c r="AU196" s="14" t="s">
        <v>79</v>
      </c>
    </row>
    <row r="197" spans="1:65" s="2" customFormat="1" ht="16.5" customHeight="1">
      <c r="A197" s="26"/>
      <c r="B197" s="141"/>
      <c r="C197" s="160" t="s">
        <v>292</v>
      </c>
      <c r="D197" s="160" t="s">
        <v>134</v>
      </c>
      <c r="E197" s="161" t="s">
        <v>293</v>
      </c>
      <c r="F197" s="162" t="s">
        <v>294</v>
      </c>
      <c r="G197" s="163" t="s">
        <v>129</v>
      </c>
      <c r="H197" s="164">
        <v>10</v>
      </c>
      <c r="I197" s="165"/>
      <c r="J197" s="166"/>
      <c r="K197" s="165">
        <f>ROUND(P197*H197,2)</f>
        <v>0</v>
      </c>
      <c r="L197" s="166"/>
      <c r="M197" s="167"/>
      <c r="N197" s="168" t="s">
        <v>1</v>
      </c>
      <c r="O197" s="150" t="s">
        <v>35</v>
      </c>
      <c r="P197" s="151">
        <f>I197+J197</f>
        <v>0</v>
      </c>
      <c r="Q197" s="151">
        <f>ROUND(I197*H197,2)</f>
        <v>0</v>
      </c>
      <c r="R197" s="151">
        <f>ROUND(J197*H197,2)</f>
        <v>0</v>
      </c>
      <c r="S197" s="152">
        <v>0</v>
      </c>
      <c r="T197" s="152">
        <f>S197*H197</f>
        <v>0</v>
      </c>
      <c r="U197" s="152">
        <v>0</v>
      </c>
      <c r="V197" s="152">
        <f>U197*H197</f>
        <v>0</v>
      </c>
      <c r="W197" s="152">
        <v>0</v>
      </c>
      <c r="X197" s="153">
        <f>W197*H197</f>
        <v>0</v>
      </c>
      <c r="Y197" s="26"/>
      <c r="Z197" s="26"/>
      <c r="AA197" s="26"/>
      <c r="AB197" s="26"/>
      <c r="AC197" s="26"/>
      <c r="AD197" s="26"/>
      <c r="AE197" s="26"/>
      <c r="AR197" s="154" t="s">
        <v>138</v>
      </c>
      <c r="AT197" s="154" t="s">
        <v>134</v>
      </c>
      <c r="AU197" s="154" t="s">
        <v>79</v>
      </c>
      <c r="AY197" s="14" t="s">
        <v>125</v>
      </c>
      <c r="BE197" s="155">
        <f>IF(O197="základní",K197,0)</f>
        <v>0</v>
      </c>
      <c r="BF197" s="155">
        <f>IF(O197="snížená",K197,0)</f>
        <v>0</v>
      </c>
      <c r="BG197" s="155">
        <f>IF(O197="zákl. přenesená",K197,0)</f>
        <v>0</v>
      </c>
      <c r="BH197" s="155">
        <f>IF(O197="sníž. přenesená",K197,0)</f>
        <v>0</v>
      </c>
      <c r="BI197" s="155">
        <f>IF(O197="nulová",K197,0)</f>
        <v>0</v>
      </c>
      <c r="BJ197" s="14" t="s">
        <v>79</v>
      </c>
      <c r="BK197" s="155">
        <f>ROUND(P197*H197,2)</f>
        <v>0</v>
      </c>
      <c r="BL197" s="14" t="s">
        <v>138</v>
      </c>
      <c r="BM197" s="154" t="s">
        <v>295</v>
      </c>
    </row>
    <row r="198" spans="1:65" s="2" customFormat="1" ht="11.25">
      <c r="A198" s="26"/>
      <c r="B198" s="27"/>
      <c r="C198" s="26"/>
      <c r="D198" s="156" t="s">
        <v>132</v>
      </c>
      <c r="E198" s="26"/>
      <c r="F198" s="157" t="s">
        <v>294</v>
      </c>
      <c r="G198" s="26"/>
      <c r="H198" s="26"/>
      <c r="I198" s="26"/>
      <c r="J198" s="26"/>
      <c r="K198" s="26"/>
      <c r="L198" s="26"/>
      <c r="M198" s="27"/>
      <c r="N198" s="158"/>
      <c r="O198" s="159"/>
      <c r="P198" s="52"/>
      <c r="Q198" s="52"/>
      <c r="R198" s="52"/>
      <c r="S198" s="52"/>
      <c r="T198" s="52"/>
      <c r="U198" s="52"/>
      <c r="V198" s="52"/>
      <c r="W198" s="52"/>
      <c r="X198" s="53"/>
      <c r="Y198" s="26"/>
      <c r="Z198" s="26"/>
      <c r="AA198" s="26"/>
      <c r="AB198" s="26"/>
      <c r="AC198" s="26"/>
      <c r="AD198" s="26"/>
      <c r="AE198" s="26"/>
      <c r="AT198" s="14" t="s">
        <v>132</v>
      </c>
      <c r="AU198" s="14" t="s">
        <v>79</v>
      </c>
    </row>
    <row r="199" spans="1:65" s="2" customFormat="1" ht="16.5" customHeight="1">
      <c r="A199" s="26"/>
      <c r="B199" s="141"/>
      <c r="C199" s="160" t="s">
        <v>296</v>
      </c>
      <c r="D199" s="160" t="s">
        <v>134</v>
      </c>
      <c r="E199" s="161" t="s">
        <v>297</v>
      </c>
      <c r="F199" s="162" t="s">
        <v>298</v>
      </c>
      <c r="G199" s="163" t="s">
        <v>299</v>
      </c>
      <c r="H199" s="164">
        <v>100</v>
      </c>
      <c r="I199" s="165"/>
      <c r="J199" s="166"/>
      <c r="K199" s="165">
        <f>ROUND(P199*H199,2)</f>
        <v>0</v>
      </c>
      <c r="L199" s="166"/>
      <c r="M199" s="167"/>
      <c r="N199" s="168" t="s">
        <v>1</v>
      </c>
      <c r="O199" s="150" t="s">
        <v>35</v>
      </c>
      <c r="P199" s="151">
        <f>I199+J199</f>
        <v>0</v>
      </c>
      <c r="Q199" s="151">
        <f>ROUND(I199*H199,2)</f>
        <v>0</v>
      </c>
      <c r="R199" s="151">
        <f>ROUND(J199*H199,2)</f>
        <v>0</v>
      </c>
      <c r="S199" s="152">
        <v>0</v>
      </c>
      <c r="T199" s="152">
        <f>S199*H199</f>
        <v>0</v>
      </c>
      <c r="U199" s="152">
        <v>0</v>
      </c>
      <c r="V199" s="152">
        <f>U199*H199</f>
        <v>0</v>
      </c>
      <c r="W199" s="152">
        <v>0</v>
      </c>
      <c r="X199" s="153">
        <f>W199*H199</f>
        <v>0</v>
      </c>
      <c r="Y199" s="26"/>
      <c r="Z199" s="26"/>
      <c r="AA199" s="26"/>
      <c r="AB199" s="26"/>
      <c r="AC199" s="26"/>
      <c r="AD199" s="26"/>
      <c r="AE199" s="26"/>
      <c r="AR199" s="154" t="s">
        <v>138</v>
      </c>
      <c r="AT199" s="154" t="s">
        <v>134</v>
      </c>
      <c r="AU199" s="154" t="s">
        <v>79</v>
      </c>
      <c r="AY199" s="14" t="s">
        <v>125</v>
      </c>
      <c r="BE199" s="155">
        <f>IF(O199="základní",K199,0)</f>
        <v>0</v>
      </c>
      <c r="BF199" s="155">
        <f>IF(O199="snížená",K199,0)</f>
        <v>0</v>
      </c>
      <c r="BG199" s="155">
        <f>IF(O199="zákl. přenesená",K199,0)</f>
        <v>0</v>
      </c>
      <c r="BH199" s="155">
        <f>IF(O199="sníž. přenesená",K199,0)</f>
        <v>0</v>
      </c>
      <c r="BI199" s="155">
        <f>IF(O199="nulová",K199,0)</f>
        <v>0</v>
      </c>
      <c r="BJ199" s="14" t="s">
        <v>79</v>
      </c>
      <c r="BK199" s="155">
        <f>ROUND(P199*H199,2)</f>
        <v>0</v>
      </c>
      <c r="BL199" s="14" t="s">
        <v>138</v>
      </c>
      <c r="BM199" s="154" t="s">
        <v>300</v>
      </c>
    </row>
    <row r="200" spans="1:65" s="2" customFormat="1" ht="11.25">
      <c r="A200" s="26"/>
      <c r="B200" s="27"/>
      <c r="C200" s="26"/>
      <c r="D200" s="156" t="s">
        <v>132</v>
      </c>
      <c r="E200" s="26"/>
      <c r="F200" s="157" t="s">
        <v>298</v>
      </c>
      <c r="G200" s="26"/>
      <c r="H200" s="26"/>
      <c r="I200" s="26"/>
      <c r="J200" s="26"/>
      <c r="K200" s="26"/>
      <c r="L200" s="26"/>
      <c r="M200" s="27"/>
      <c r="N200" s="158"/>
      <c r="O200" s="159"/>
      <c r="P200" s="52"/>
      <c r="Q200" s="52"/>
      <c r="R200" s="52"/>
      <c r="S200" s="52"/>
      <c r="T200" s="52"/>
      <c r="U200" s="52"/>
      <c r="V200" s="52"/>
      <c r="W200" s="52"/>
      <c r="X200" s="53"/>
      <c r="Y200" s="26"/>
      <c r="Z200" s="26"/>
      <c r="AA200" s="26"/>
      <c r="AB200" s="26"/>
      <c r="AC200" s="26"/>
      <c r="AD200" s="26"/>
      <c r="AE200" s="26"/>
      <c r="AT200" s="14" t="s">
        <v>132</v>
      </c>
      <c r="AU200" s="14" t="s">
        <v>79</v>
      </c>
    </row>
    <row r="201" spans="1:65" s="2" customFormat="1" ht="16.5" customHeight="1">
      <c r="A201" s="26"/>
      <c r="B201" s="141"/>
      <c r="C201" s="142" t="s">
        <v>301</v>
      </c>
      <c r="D201" s="142" t="s">
        <v>126</v>
      </c>
      <c r="E201" s="143" t="s">
        <v>302</v>
      </c>
      <c r="F201" s="144" t="s">
        <v>303</v>
      </c>
      <c r="G201" s="145" t="s">
        <v>129</v>
      </c>
      <c r="H201" s="146">
        <v>855</v>
      </c>
      <c r="I201" s="147"/>
      <c r="J201" s="147"/>
      <c r="K201" s="147">
        <f>ROUND(P201*H201,2)</f>
        <v>0</v>
      </c>
      <c r="L201" s="148"/>
      <c r="M201" s="27"/>
      <c r="N201" s="149" t="s">
        <v>1</v>
      </c>
      <c r="O201" s="150" t="s">
        <v>35</v>
      </c>
      <c r="P201" s="151">
        <f>I201+J201</f>
        <v>0</v>
      </c>
      <c r="Q201" s="151">
        <f>ROUND(I201*H201,2)</f>
        <v>0</v>
      </c>
      <c r="R201" s="151">
        <f>ROUND(J201*H201,2)</f>
        <v>0</v>
      </c>
      <c r="S201" s="152">
        <v>0</v>
      </c>
      <c r="T201" s="152">
        <f>S201*H201</f>
        <v>0</v>
      </c>
      <c r="U201" s="152">
        <v>0</v>
      </c>
      <c r="V201" s="152">
        <f>U201*H201</f>
        <v>0</v>
      </c>
      <c r="W201" s="152">
        <v>0</v>
      </c>
      <c r="X201" s="153">
        <f>W201*H201</f>
        <v>0</v>
      </c>
      <c r="Y201" s="26"/>
      <c r="Z201" s="26"/>
      <c r="AA201" s="26"/>
      <c r="AB201" s="26"/>
      <c r="AC201" s="26"/>
      <c r="AD201" s="26"/>
      <c r="AE201" s="26"/>
      <c r="AR201" s="154" t="s">
        <v>130</v>
      </c>
      <c r="AT201" s="154" t="s">
        <v>126</v>
      </c>
      <c r="AU201" s="154" t="s">
        <v>79</v>
      </c>
      <c r="AY201" s="14" t="s">
        <v>125</v>
      </c>
      <c r="BE201" s="155">
        <f>IF(O201="základní",K201,0)</f>
        <v>0</v>
      </c>
      <c r="BF201" s="155">
        <f>IF(O201="snížená",K201,0)</f>
        <v>0</v>
      </c>
      <c r="BG201" s="155">
        <f>IF(O201="zákl. přenesená",K201,0)</f>
        <v>0</v>
      </c>
      <c r="BH201" s="155">
        <f>IF(O201="sníž. přenesená",K201,0)</f>
        <v>0</v>
      </c>
      <c r="BI201" s="155">
        <f>IF(O201="nulová",K201,0)</f>
        <v>0</v>
      </c>
      <c r="BJ201" s="14" t="s">
        <v>79</v>
      </c>
      <c r="BK201" s="155">
        <f>ROUND(P201*H201,2)</f>
        <v>0</v>
      </c>
      <c r="BL201" s="14" t="s">
        <v>130</v>
      </c>
      <c r="BM201" s="154" t="s">
        <v>304</v>
      </c>
    </row>
    <row r="202" spans="1:65" s="2" customFormat="1" ht="19.5">
      <c r="A202" s="26"/>
      <c r="B202" s="27"/>
      <c r="C202" s="26"/>
      <c r="D202" s="156" t="s">
        <v>132</v>
      </c>
      <c r="E202" s="26"/>
      <c r="F202" s="157" t="s">
        <v>305</v>
      </c>
      <c r="G202" s="26"/>
      <c r="H202" s="26"/>
      <c r="I202" s="26"/>
      <c r="J202" s="26"/>
      <c r="K202" s="26"/>
      <c r="L202" s="26"/>
      <c r="M202" s="27"/>
      <c r="N202" s="158"/>
      <c r="O202" s="159"/>
      <c r="P202" s="52"/>
      <c r="Q202" s="52"/>
      <c r="R202" s="52"/>
      <c r="S202" s="52"/>
      <c r="T202" s="52"/>
      <c r="U202" s="52"/>
      <c r="V202" s="52"/>
      <c r="W202" s="52"/>
      <c r="X202" s="53"/>
      <c r="Y202" s="26"/>
      <c r="Z202" s="26"/>
      <c r="AA202" s="26"/>
      <c r="AB202" s="26"/>
      <c r="AC202" s="26"/>
      <c r="AD202" s="26"/>
      <c r="AE202" s="26"/>
      <c r="AT202" s="14" t="s">
        <v>132</v>
      </c>
      <c r="AU202" s="14" t="s">
        <v>79</v>
      </c>
    </row>
    <row r="203" spans="1:65" s="2" customFormat="1" ht="16.5" customHeight="1">
      <c r="A203" s="26"/>
      <c r="B203" s="141"/>
      <c r="C203" s="142" t="s">
        <v>306</v>
      </c>
      <c r="D203" s="142" t="s">
        <v>126</v>
      </c>
      <c r="E203" s="143" t="s">
        <v>307</v>
      </c>
      <c r="F203" s="144" t="s">
        <v>308</v>
      </c>
      <c r="G203" s="145" t="s">
        <v>129</v>
      </c>
      <c r="H203" s="146">
        <v>265</v>
      </c>
      <c r="I203" s="147"/>
      <c r="J203" s="147"/>
      <c r="K203" s="147">
        <f>ROUND(P203*H203,2)</f>
        <v>0</v>
      </c>
      <c r="L203" s="148"/>
      <c r="M203" s="27"/>
      <c r="N203" s="149" t="s">
        <v>1</v>
      </c>
      <c r="O203" s="150" t="s">
        <v>35</v>
      </c>
      <c r="P203" s="151">
        <f>I203+J203</f>
        <v>0</v>
      </c>
      <c r="Q203" s="151">
        <f>ROUND(I203*H203,2)</f>
        <v>0</v>
      </c>
      <c r="R203" s="151">
        <f>ROUND(J203*H203,2)</f>
        <v>0</v>
      </c>
      <c r="S203" s="152">
        <v>0</v>
      </c>
      <c r="T203" s="152">
        <f>S203*H203</f>
        <v>0</v>
      </c>
      <c r="U203" s="152">
        <v>0</v>
      </c>
      <c r="V203" s="152">
        <f>U203*H203</f>
        <v>0</v>
      </c>
      <c r="W203" s="152">
        <v>0</v>
      </c>
      <c r="X203" s="153">
        <f>W203*H203</f>
        <v>0</v>
      </c>
      <c r="Y203" s="26"/>
      <c r="Z203" s="26"/>
      <c r="AA203" s="26"/>
      <c r="AB203" s="26"/>
      <c r="AC203" s="26"/>
      <c r="AD203" s="26"/>
      <c r="AE203" s="26"/>
      <c r="AR203" s="154" t="s">
        <v>130</v>
      </c>
      <c r="AT203" s="154" t="s">
        <v>126</v>
      </c>
      <c r="AU203" s="154" t="s">
        <v>79</v>
      </c>
      <c r="AY203" s="14" t="s">
        <v>125</v>
      </c>
      <c r="BE203" s="155">
        <f>IF(O203="základní",K203,0)</f>
        <v>0</v>
      </c>
      <c r="BF203" s="155">
        <f>IF(O203="snížená",K203,0)</f>
        <v>0</v>
      </c>
      <c r="BG203" s="155">
        <f>IF(O203="zákl. přenesená",K203,0)</f>
        <v>0</v>
      </c>
      <c r="BH203" s="155">
        <f>IF(O203="sníž. přenesená",K203,0)</f>
        <v>0</v>
      </c>
      <c r="BI203" s="155">
        <f>IF(O203="nulová",K203,0)</f>
        <v>0</v>
      </c>
      <c r="BJ203" s="14" t="s">
        <v>79</v>
      </c>
      <c r="BK203" s="155">
        <f>ROUND(P203*H203,2)</f>
        <v>0</v>
      </c>
      <c r="BL203" s="14" t="s">
        <v>130</v>
      </c>
      <c r="BM203" s="154" t="s">
        <v>309</v>
      </c>
    </row>
    <row r="204" spans="1:65" s="2" customFormat="1" ht="19.5">
      <c r="A204" s="26"/>
      <c r="B204" s="27"/>
      <c r="C204" s="26"/>
      <c r="D204" s="156" t="s">
        <v>132</v>
      </c>
      <c r="E204" s="26"/>
      <c r="F204" s="157" t="s">
        <v>310</v>
      </c>
      <c r="G204" s="26"/>
      <c r="H204" s="26"/>
      <c r="I204" s="26"/>
      <c r="J204" s="26"/>
      <c r="K204" s="26"/>
      <c r="L204" s="26"/>
      <c r="M204" s="27"/>
      <c r="N204" s="158"/>
      <c r="O204" s="159"/>
      <c r="P204" s="52"/>
      <c r="Q204" s="52"/>
      <c r="R204" s="52"/>
      <c r="S204" s="52"/>
      <c r="T204" s="52"/>
      <c r="U204" s="52"/>
      <c r="V204" s="52"/>
      <c r="W204" s="52"/>
      <c r="X204" s="53"/>
      <c r="Y204" s="26"/>
      <c r="Z204" s="26"/>
      <c r="AA204" s="26"/>
      <c r="AB204" s="26"/>
      <c r="AC204" s="26"/>
      <c r="AD204" s="26"/>
      <c r="AE204" s="26"/>
      <c r="AT204" s="14" t="s">
        <v>132</v>
      </c>
      <c r="AU204" s="14" t="s">
        <v>79</v>
      </c>
    </row>
    <row r="205" spans="1:65" s="2" customFormat="1" ht="16.5" customHeight="1">
      <c r="A205" s="26"/>
      <c r="B205" s="141"/>
      <c r="C205" s="142" t="s">
        <v>311</v>
      </c>
      <c r="D205" s="142" t="s">
        <v>126</v>
      </c>
      <c r="E205" s="143" t="s">
        <v>312</v>
      </c>
      <c r="F205" s="144" t="s">
        <v>313</v>
      </c>
      <c r="G205" s="145" t="s">
        <v>129</v>
      </c>
      <c r="H205" s="146">
        <v>10</v>
      </c>
      <c r="I205" s="147"/>
      <c r="J205" s="147"/>
      <c r="K205" s="147">
        <f>ROUND(P205*H205,2)</f>
        <v>0</v>
      </c>
      <c r="L205" s="148"/>
      <c r="M205" s="27"/>
      <c r="N205" s="149" t="s">
        <v>1</v>
      </c>
      <c r="O205" s="150" t="s">
        <v>35</v>
      </c>
      <c r="P205" s="151">
        <f>I205+J205</f>
        <v>0</v>
      </c>
      <c r="Q205" s="151">
        <f>ROUND(I205*H205,2)</f>
        <v>0</v>
      </c>
      <c r="R205" s="151">
        <f>ROUND(J205*H205,2)</f>
        <v>0</v>
      </c>
      <c r="S205" s="152">
        <v>0</v>
      </c>
      <c r="T205" s="152">
        <f>S205*H205</f>
        <v>0</v>
      </c>
      <c r="U205" s="152">
        <v>0</v>
      </c>
      <c r="V205" s="152">
        <f>U205*H205</f>
        <v>0</v>
      </c>
      <c r="W205" s="152">
        <v>0</v>
      </c>
      <c r="X205" s="153">
        <f>W205*H205</f>
        <v>0</v>
      </c>
      <c r="Y205" s="26"/>
      <c r="Z205" s="26"/>
      <c r="AA205" s="26"/>
      <c r="AB205" s="26"/>
      <c r="AC205" s="26"/>
      <c r="AD205" s="26"/>
      <c r="AE205" s="26"/>
      <c r="AR205" s="154" t="s">
        <v>130</v>
      </c>
      <c r="AT205" s="154" t="s">
        <v>126</v>
      </c>
      <c r="AU205" s="154" t="s">
        <v>79</v>
      </c>
      <c r="AY205" s="14" t="s">
        <v>125</v>
      </c>
      <c r="BE205" s="155">
        <f>IF(O205="základní",K205,0)</f>
        <v>0</v>
      </c>
      <c r="BF205" s="155">
        <f>IF(O205="snížená",K205,0)</f>
        <v>0</v>
      </c>
      <c r="BG205" s="155">
        <f>IF(O205="zákl. přenesená",K205,0)</f>
        <v>0</v>
      </c>
      <c r="BH205" s="155">
        <f>IF(O205="sníž. přenesená",K205,0)</f>
        <v>0</v>
      </c>
      <c r="BI205" s="155">
        <f>IF(O205="nulová",K205,0)</f>
        <v>0</v>
      </c>
      <c r="BJ205" s="14" t="s">
        <v>79</v>
      </c>
      <c r="BK205" s="155">
        <f>ROUND(P205*H205,2)</f>
        <v>0</v>
      </c>
      <c r="BL205" s="14" t="s">
        <v>130</v>
      </c>
      <c r="BM205" s="154" t="s">
        <v>314</v>
      </c>
    </row>
    <row r="206" spans="1:65" s="2" customFormat="1" ht="19.5">
      <c r="A206" s="26"/>
      <c r="B206" s="27"/>
      <c r="C206" s="26"/>
      <c r="D206" s="156" t="s">
        <v>132</v>
      </c>
      <c r="E206" s="26"/>
      <c r="F206" s="157" t="s">
        <v>315</v>
      </c>
      <c r="G206" s="26"/>
      <c r="H206" s="26"/>
      <c r="I206" s="26"/>
      <c r="J206" s="26"/>
      <c r="K206" s="26"/>
      <c r="L206" s="26"/>
      <c r="M206" s="27"/>
      <c r="N206" s="158"/>
      <c r="O206" s="159"/>
      <c r="P206" s="52"/>
      <c r="Q206" s="52"/>
      <c r="R206" s="52"/>
      <c r="S206" s="52"/>
      <c r="T206" s="52"/>
      <c r="U206" s="52"/>
      <c r="V206" s="52"/>
      <c r="W206" s="52"/>
      <c r="X206" s="53"/>
      <c r="Y206" s="26"/>
      <c r="Z206" s="26"/>
      <c r="AA206" s="26"/>
      <c r="AB206" s="26"/>
      <c r="AC206" s="26"/>
      <c r="AD206" s="26"/>
      <c r="AE206" s="26"/>
      <c r="AT206" s="14" t="s">
        <v>132</v>
      </c>
      <c r="AU206" s="14" t="s">
        <v>79</v>
      </c>
    </row>
    <row r="207" spans="1:65" s="2" customFormat="1" ht="21.75" customHeight="1">
      <c r="A207" s="26"/>
      <c r="B207" s="141"/>
      <c r="C207" s="160" t="s">
        <v>316</v>
      </c>
      <c r="D207" s="160" t="s">
        <v>134</v>
      </c>
      <c r="E207" s="161" t="s">
        <v>317</v>
      </c>
      <c r="F207" s="162" t="s">
        <v>318</v>
      </c>
      <c r="G207" s="163" t="s">
        <v>129</v>
      </c>
      <c r="H207" s="164">
        <v>80</v>
      </c>
      <c r="I207" s="165"/>
      <c r="J207" s="166"/>
      <c r="K207" s="165">
        <f>ROUND(P207*H207,2)</f>
        <v>0</v>
      </c>
      <c r="L207" s="166"/>
      <c r="M207" s="167"/>
      <c r="N207" s="168" t="s">
        <v>1</v>
      </c>
      <c r="O207" s="150" t="s">
        <v>35</v>
      </c>
      <c r="P207" s="151">
        <f>I207+J207</f>
        <v>0</v>
      </c>
      <c r="Q207" s="151">
        <f>ROUND(I207*H207,2)</f>
        <v>0</v>
      </c>
      <c r="R207" s="151">
        <f>ROUND(J207*H207,2)</f>
        <v>0</v>
      </c>
      <c r="S207" s="152">
        <v>0</v>
      </c>
      <c r="T207" s="152">
        <f>S207*H207</f>
        <v>0</v>
      </c>
      <c r="U207" s="152">
        <v>0</v>
      </c>
      <c r="V207" s="152">
        <f>U207*H207</f>
        <v>0</v>
      </c>
      <c r="W207" s="152">
        <v>0</v>
      </c>
      <c r="X207" s="153">
        <f>W207*H207</f>
        <v>0</v>
      </c>
      <c r="Y207" s="26"/>
      <c r="Z207" s="26"/>
      <c r="AA207" s="26"/>
      <c r="AB207" s="26"/>
      <c r="AC207" s="26"/>
      <c r="AD207" s="26"/>
      <c r="AE207" s="26"/>
      <c r="AR207" s="154" t="s">
        <v>138</v>
      </c>
      <c r="AT207" s="154" t="s">
        <v>134</v>
      </c>
      <c r="AU207" s="154" t="s">
        <v>79</v>
      </c>
      <c r="AY207" s="14" t="s">
        <v>125</v>
      </c>
      <c r="BE207" s="155">
        <f>IF(O207="základní",K207,0)</f>
        <v>0</v>
      </c>
      <c r="BF207" s="155">
        <f>IF(O207="snížená",K207,0)</f>
        <v>0</v>
      </c>
      <c r="BG207" s="155">
        <f>IF(O207="zákl. přenesená",K207,0)</f>
        <v>0</v>
      </c>
      <c r="BH207" s="155">
        <f>IF(O207="sníž. přenesená",K207,0)</f>
        <v>0</v>
      </c>
      <c r="BI207" s="155">
        <f>IF(O207="nulová",K207,0)</f>
        <v>0</v>
      </c>
      <c r="BJ207" s="14" t="s">
        <v>79</v>
      </c>
      <c r="BK207" s="155">
        <f>ROUND(P207*H207,2)</f>
        <v>0</v>
      </c>
      <c r="BL207" s="14" t="s">
        <v>138</v>
      </c>
      <c r="BM207" s="154" t="s">
        <v>319</v>
      </c>
    </row>
    <row r="208" spans="1:65" s="2" customFormat="1" ht="19.5">
      <c r="A208" s="26"/>
      <c r="B208" s="27"/>
      <c r="C208" s="26"/>
      <c r="D208" s="156" t="s">
        <v>132</v>
      </c>
      <c r="E208" s="26"/>
      <c r="F208" s="157" t="s">
        <v>318</v>
      </c>
      <c r="G208" s="26"/>
      <c r="H208" s="26"/>
      <c r="I208" s="26"/>
      <c r="J208" s="26"/>
      <c r="K208" s="26"/>
      <c r="L208" s="26"/>
      <c r="M208" s="27"/>
      <c r="N208" s="158"/>
      <c r="O208" s="159"/>
      <c r="P208" s="52"/>
      <c r="Q208" s="52"/>
      <c r="R208" s="52"/>
      <c r="S208" s="52"/>
      <c r="T208" s="52"/>
      <c r="U208" s="52"/>
      <c r="V208" s="52"/>
      <c r="W208" s="52"/>
      <c r="X208" s="53"/>
      <c r="Y208" s="26"/>
      <c r="Z208" s="26"/>
      <c r="AA208" s="26"/>
      <c r="AB208" s="26"/>
      <c r="AC208" s="26"/>
      <c r="AD208" s="26"/>
      <c r="AE208" s="26"/>
      <c r="AT208" s="14" t="s">
        <v>132</v>
      </c>
      <c r="AU208" s="14" t="s">
        <v>79</v>
      </c>
    </row>
    <row r="209" spans="1:65" s="2" customFormat="1" ht="21.75" customHeight="1">
      <c r="A209" s="26"/>
      <c r="B209" s="141"/>
      <c r="C209" s="160" t="s">
        <v>320</v>
      </c>
      <c r="D209" s="160" t="s">
        <v>134</v>
      </c>
      <c r="E209" s="161" t="s">
        <v>321</v>
      </c>
      <c r="F209" s="162" t="s">
        <v>322</v>
      </c>
      <c r="G209" s="163" t="s">
        <v>129</v>
      </c>
      <c r="H209" s="164">
        <v>345</v>
      </c>
      <c r="I209" s="165"/>
      <c r="J209" s="166"/>
      <c r="K209" s="165">
        <f>ROUND(P209*H209,2)</f>
        <v>0</v>
      </c>
      <c r="L209" s="166"/>
      <c r="M209" s="167"/>
      <c r="N209" s="168" t="s">
        <v>1</v>
      </c>
      <c r="O209" s="150" t="s">
        <v>35</v>
      </c>
      <c r="P209" s="151">
        <f>I209+J209</f>
        <v>0</v>
      </c>
      <c r="Q209" s="151">
        <f>ROUND(I209*H209,2)</f>
        <v>0</v>
      </c>
      <c r="R209" s="151">
        <f>ROUND(J209*H209,2)</f>
        <v>0</v>
      </c>
      <c r="S209" s="152">
        <v>0</v>
      </c>
      <c r="T209" s="152">
        <f>S209*H209</f>
        <v>0</v>
      </c>
      <c r="U209" s="152">
        <v>0</v>
      </c>
      <c r="V209" s="152">
        <f>U209*H209</f>
        <v>0</v>
      </c>
      <c r="W209" s="152">
        <v>0</v>
      </c>
      <c r="X209" s="153">
        <f>W209*H209</f>
        <v>0</v>
      </c>
      <c r="Y209" s="26"/>
      <c r="Z209" s="26"/>
      <c r="AA209" s="26"/>
      <c r="AB209" s="26"/>
      <c r="AC209" s="26"/>
      <c r="AD209" s="26"/>
      <c r="AE209" s="26"/>
      <c r="AR209" s="154" t="s">
        <v>138</v>
      </c>
      <c r="AT209" s="154" t="s">
        <v>134</v>
      </c>
      <c r="AU209" s="154" t="s">
        <v>79</v>
      </c>
      <c r="AY209" s="14" t="s">
        <v>125</v>
      </c>
      <c r="BE209" s="155">
        <f>IF(O209="základní",K209,0)</f>
        <v>0</v>
      </c>
      <c r="BF209" s="155">
        <f>IF(O209="snížená",K209,0)</f>
        <v>0</v>
      </c>
      <c r="BG209" s="155">
        <f>IF(O209="zákl. přenesená",K209,0)</f>
        <v>0</v>
      </c>
      <c r="BH209" s="155">
        <f>IF(O209="sníž. přenesená",K209,0)</f>
        <v>0</v>
      </c>
      <c r="BI209" s="155">
        <f>IF(O209="nulová",K209,0)</f>
        <v>0</v>
      </c>
      <c r="BJ209" s="14" t="s">
        <v>79</v>
      </c>
      <c r="BK209" s="155">
        <f>ROUND(P209*H209,2)</f>
        <v>0</v>
      </c>
      <c r="BL209" s="14" t="s">
        <v>138</v>
      </c>
      <c r="BM209" s="154" t="s">
        <v>323</v>
      </c>
    </row>
    <row r="210" spans="1:65" s="2" customFormat="1" ht="19.5">
      <c r="A210" s="26"/>
      <c r="B210" s="27"/>
      <c r="C210" s="26"/>
      <c r="D210" s="156" t="s">
        <v>132</v>
      </c>
      <c r="E210" s="26"/>
      <c r="F210" s="157" t="s">
        <v>322</v>
      </c>
      <c r="G210" s="26"/>
      <c r="H210" s="26"/>
      <c r="I210" s="26"/>
      <c r="J210" s="26"/>
      <c r="K210" s="26"/>
      <c r="L210" s="26"/>
      <c r="M210" s="27"/>
      <c r="N210" s="158"/>
      <c r="O210" s="159"/>
      <c r="P210" s="52"/>
      <c r="Q210" s="52"/>
      <c r="R210" s="52"/>
      <c r="S210" s="52"/>
      <c r="T210" s="52"/>
      <c r="U210" s="52"/>
      <c r="V210" s="52"/>
      <c r="W210" s="52"/>
      <c r="X210" s="53"/>
      <c r="Y210" s="26"/>
      <c r="Z210" s="26"/>
      <c r="AA210" s="26"/>
      <c r="AB210" s="26"/>
      <c r="AC210" s="26"/>
      <c r="AD210" s="26"/>
      <c r="AE210" s="26"/>
      <c r="AT210" s="14" t="s">
        <v>132</v>
      </c>
      <c r="AU210" s="14" t="s">
        <v>79</v>
      </c>
    </row>
    <row r="211" spans="1:65" s="2" customFormat="1" ht="21.75" customHeight="1">
      <c r="A211" s="26"/>
      <c r="B211" s="141"/>
      <c r="C211" s="160" t="s">
        <v>324</v>
      </c>
      <c r="D211" s="160" t="s">
        <v>134</v>
      </c>
      <c r="E211" s="161" t="s">
        <v>325</v>
      </c>
      <c r="F211" s="162" t="s">
        <v>326</v>
      </c>
      <c r="G211" s="163" t="s">
        <v>129</v>
      </c>
      <c r="H211" s="164">
        <v>430</v>
      </c>
      <c r="I211" s="165"/>
      <c r="J211" s="166"/>
      <c r="K211" s="165">
        <f>ROUND(P211*H211,2)</f>
        <v>0</v>
      </c>
      <c r="L211" s="166"/>
      <c r="M211" s="167"/>
      <c r="N211" s="168" t="s">
        <v>1</v>
      </c>
      <c r="O211" s="150" t="s">
        <v>35</v>
      </c>
      <c r="P211" s="151">
        <f>I211+J211</f>
        <v>0</v>
      </c>
      <c r="Q211" s="151">
        <f>ROUND(I211*H211,2)</f>
        <v>0</v>
      </c>
      <c r="R211" s="151">
        <f>ROUND(J211*H211,2)</f>
        <v>0</v>
      </c>
      <c r="S211" s="152">
        <v>0</v>
      </c>
      <c r="T211" s="152">
        <f>S211*H211</f>
        <v>0</v>
      </c>
      <c r="U211" s="152">
        <v>0</v>
      </c>
      <c r="V211" s="152">
        <f>U211*H211</f>
        <v>0</v>
      </c>
      <c r="W211" s="152">
        <v>0</v>
      </c>
      <c r="X211" s="153">
        <f>W211*H211</f>
        <v>0</v>
      </c>
      <c r="Y211" s="26"/>
      <c r="Z211" s="26"/>
      <c r="AA211" s="26"/>
      <c r="AB211" s="26"/>
      <c r="AC211" s="26"/>
      <c r="AD211" s="26"/>
      <c r="AE211" s="26"/>
      <c r="AR211" s="154" t="s">
        <v>138</v>
      </c>
      <c r="AT211" s="154" t="s">
        <v>134</v>
      </c>
      <c r="AU211" s="154" t="s">
        <v>79</v>
      </c>
      <c r="AY211" s="14" t="s">
        <v>125</v>
      </c>
      <c r="BE211" s="155">
        <f>IF(O211="základní",K211,0)</f>
        <v>0</v>
      </c>
      <c r="BF211" s="155">
        <f>IF(O211="snížená",K211,0)</f>
        <v>0</v>
      </c>
      <c r="BG211" s="155">
        <f>IF(O211="zákl. přenesená",K211,0)</f>
        <v>0</v>
      </c>
      <c r="BH211" s="155">
        <f>IF(O211="sníž. přenesená",K211,0)</f>
        <v>0</v>
      </c>
      <c r="BI211" s="155">
        <f>IF(O211="nulová",K211,0)</f>
        <v>0</v>
      </c>
      <c r="BJ211" s="14" t="s">
        <v>79</v>
      </c>
      <c r="BK211" s="155">
        <f>ROUND(P211*H211,2)</f>
        <v>0</v>
      </c>
      <c r="BL211" s="14" t="s">
        <v>138</v>
      </c>
      <c r="BM211" s="154" t="s">
        <v>327</v>
      </c>
    </row>
    <row r="212" spans="1:65" s="2" customFormat="1" ht="19.5">
      <c r="A212" s="26"/>
      <c r="B212" s="27"/>
      <c r="C212" s="26"/>
      <c r="D212" s="156" t="s">
        <v>132</v>
      </c>
      <c r="E212" s="26"/>
      <c r="F212" s="157" t="s">
        <v>326</v>
      </c>
      <c r="G212" s="26"/>
      <c r="H212" s="26"/>
      <c r="I212" s="26"/>
      <c r="J212" s="26"/>
      <c r="K212" s="26"/>
      <c r="L212" s="26"/>
      <c r="M212" s="27"/>
      <c r="N212" s="158"/>
      <c r="O212" s="159"/>
      <c r="P212" s="52"/>
      <c r="Q212" s="52"/>
      <c r="R212" s="52"/>
      <c r="S212" s="52"/>
      <c r="T212" s="52"/>
      <c r="U212" s="52"/>
      <c r="V212" s="52"/>
      <c r="W212" s="52"/>
      <c r="X212" s="53"/>
      <c r="Y212" s="26"/>
      <c r="Z212" s="26"/>
      <c r="AA212" s="26"/>
      <c r="AB212" s="26"/>
      <c r="AC212" s="26"/>
      <c r="AD212" s="26"/>
      <c r="AE212" s="26"/>
      <c r="AT212" s="14" t="s">
        <v>132</v>
      </c>
      <c r="AU212" s="14" t="s">
        <v>79</v>
      </c>
    </row>
    <row r="213" spans="1:65" s="2" customFormat="1" ht="21.75" customHeight="1">
      <c r="A213" s="26"/>
      <c r="B213" s="141"/>
      <c r="C213" s="160" t="s">
        <v>328</v>
      </c>
      <c r="D213" s="160" t="s">
        <v>134</v>
      </c>
      <c r="E213" s="161" t="s">
        <v>329</v>
      </c>
      <c r="F213" s="162" t="s">
        <v>330</v>
      </c>
      <c r="G213" s="163" t="s">
        <v>129</v>
      </c>
      <c r="H213" s="164">
        <v>30</v>
      </c>
      <c r="I213" s="165"/>
      <c r="J213" s="166"/>
      <c r="K213" s="165">
        <f>ROUND(P213*H213,2)</f>
        <v>0</v>
      </c>
      <c r="L213" s="166"/>
      <c r="M213" s="167"/>
      <c r="N213" s="168" t="s">
        <v>1</v>
      </c>
      <c r="O213" s="150" t="s">
        <v>35</v>
      </c>
      <c r="P213" s="151">
        <f>I213+J213</f>
        <v>0</v>
      </c>
      <c r="Q213" s="151">
        <f>ROUND(I213*H213,2)</f>
        <v>0</v>
      </c>
      <c r="R213" s="151">
        <f>ROUND(J213*H213,2)</f>
        <v>0</v>
      </c>
      <c r="S213" s="152">
        <v>0</v>
      </c>
      <c r="T213" s="152">
        <f>S213*H213</f>
        <v>0</v>
      </c>
      <c r="U213" s="152">
        <v>0</v>
      </c>
      <c r="V213" s="152">
        <f>U213*H213</f>
        <v>0</v>
      </c>
      <c r="W213" s="152">
        <v>0</v>
      </c>
      <c r="X213" s="153">
        <f>W213*H213</f>
        <v>0</v>
      </c>
      <c r="Y213" s="26"/>
      <c r="Z213" s="26"/>
      <c r="AA213" s="26"/>
      <c r="AB213" s="26"/>
      <c r="AC213" s="26"/>
      <c r="AD213" s="26"/>
      <c r="AE213" s="26"/>
      <c r="AR213" s="154" t="s">
        <v>138</v>
      </c>
      <c r="AT213" s="154" t="s">
        <v>134</v>
      </c>
      <c r="AU213" s="154" t="s">
        <v>79</v>
      </c>
      <c r="AY213" s="14" t="s">
        <v>125</v>
      </c>
      <c r="BE213" s="155">
        <f>IF(O213="základní",K213,0)</f>
        <v>0</v>
      </c>
      <c r="BF213" s="155">
        <f>IF(O213="snížená",K213,0)</f>
        <v>0</v>
      </c>
      <c r="BG213" s="155">
        <f>IF(O213="zákl. přenesená",K213,0)</f>
        <v>0</v>
      </c>
      <c r="BH213" s="155">
        <f>IF(O213="sníž. přenesená",K213,0)</f>
        <v>0</v>
      </c>
      <c r="BI213" s="155">
        <f>IF(O213="nulová",K213,0)</f>
        <v>0</v>
      </c>
      <c r="BJ213" s="14" t="s">
        <v>79</v>
      </c>
      <c r="BK213" s="155">
        <f>ROUND(P213*H213,2)</f>
        <v>0</v>
      </c>
      <c r="BL213" s="14" t="s">
        <v>138</v>
      </c>
      <c r="BM213" s="154" t="s">
        <v>331</v>
      </c>
    </row>
    <row r="214" spans="1:65" s="2" customFormat="1" ht="19.5">
      <c r="A214" s="26"/>
      <c r="B214" s="27"/>
      <c r="C214" s="26"/>
      <c r="D214" s="156" t="s">
        <v>132</v>
      </c>
      <c r="E214" s="26"/>
      <c r="F214" s="157" t="s">
        <v>330</v>
      </c>
      <c r="G214" s="26"/>
      <c r="H214" s="26"/>
      <c r="I214" s="26"/>
      <c r="J214" s="26"/>
      <c r="K214" s="26"/>
      <c r="L214" s="26"/>
      <c r="M214" s="27"/>
      <c r="N214" s="158"/>
      <c r="O214" s="159"/>
      <c r="P214" s="52"/>
      <c r="Q214" s="52"/>
      <c r="R214" s="52"/>
      <c r="S214" s="52"/>
      <c r="T214" s="52"/>
      <c r="U214" s="52"/>
      <c r="V214" s="52"/>
      <c r="W214" s="52"/>
      <c r="X214" s="53"/>
      <c r="Y214" s="26"/>
      <c r="Z214" s="26"/>
      <c r="AA214" s="26"/>
      <c r="AB214" s="26"/>
      <c r="AC214" s="26"/>
      <c r="AD214" s="26"/>
      <c r="AE214" s="26"/>
      <c r="AT214" s="14" t="s">
        <v>132</v>
      </c>
      <c r="AU214" s="14" t="s">
        <v>79</v>
      </c>
    </row>
    <row r="215" spans="1:65" s="2" customFormat="1" ht="21.75" customHeight="1">
      <c r="A215" s="26"/>
      <c r="B215" s="141"/>
      <c r="C215" s="160" t="s">
        <v>332</v>
      </c>
      <c r="D215" s="160" t="s">
        <v>134</v>
      </c>
      <c r="E215" s="161" t="s">
        <v>333</v>
      </c>
      <c r="F215" s="162" t="s">
        <v>334</v>
      </c>
      <c r="G215" s="163" t="s">
        <v>129</v>
      </c>
      <c r="H215" s="164">
        <v>120</v>
      </c>
      <c r="I215" s="165"/>
      <c r="J215" s="166"/>
      <c r="K215" s="165">
        <f>ROUND(P215*H215,2)</f>
        <v>0</v>
      </c>
      <c r="L215" s="166"/>
      <c r="M215" s="167"/>
      <c r="N215" s="168" t="s">
        <v>1</v>
      </c>
      <c r="O215" s="150" t="s">
        <v>35</v>
      </c>
      <c r="P215" s="151">
        <f>I215+J215</f>
        <v>0</v>
      </c>
      <c r="Q215" s="151">
        <f>ROUND(I215*H215,2)</f>
        <v>0</v>
      </c>
      <c r="R215" s="151">
        <f>ROUND(J215*H215,2)</f>
        <v>0</v>
      </c>
      <c r="S215" s="152">
        <v>0</v>
      </c>
      <c r="T215" s="152">
        <f>S215*H215</f>
        <v>0</v>
      </c>
      <c r="U215" s="152">
        <v>0</v>
      </c>
      <c r="V215" s="152">
        <f>U215*H215</f>
        <v>0</v>
      </c>
      <c r="W215" s="152">
        <v>0</v>
      </c>
      <c r="X215" s="153">
        <f>W215*H215</f>
        <v>0</v>
      </c>
      <c r="Y215" s="26"/>
      <c r="Z215" s="26"/>
      <c r="AA215" s="26"/>
      <c r="AB215" s="26"/>
      <c r="AC215" s="26"/>
      <c r="AD215" s="26"/>
      <c r="AE215" s="26"/>
      <c r="AR215" s="154" t="s">
        <v>138</v>
      </c>
      <c r="AT215" s="154" t="s">
        <v>134</v>
      </c>
      <c r="AU215" s="154" t="s">
        <v>79</v>
      </c>
      <c r="AY215" s="14" t="s">
        <v>125</v>
      </c>
      <c r="BE215" s="155">
        <f>IF(O215="základní",K215,0)</f>
        <v>0</v>
      </c>
      <c r="BF215" s="155">
        <f>IF(O215="snížená",K215,0)</f>
        <v>0</v>
      </c>
      <c r="BG215" s="155">
        <f>IF(O215="zákl. přenesená",K215,0)</f>
        <v>0</v>
      </c>
      <c r="BH215" s="155">
        <f>IF(O215="sníž. přenesená",K215,0)</f>
        <v>0</v>
      </c>
      <c r="BI215" s="155">
        <f>IF(O215="nulová",K215,0)</f>
        <v>0</v>
      </c>
      <c r="BJ215" s="14" t="s">
        <v>79</v>
      </c>
      <c r="BK215" s="155">
        <f>ROUND(P215*H215,2)</f>
        <v>0</v>
      </c>
      <c r="BL215" s="14" t="s">
        <v>138</v>
      </c>
      <c r="BM215" s="154" t="s">
        <v>335</v>
      </c>
    </row>
    <row r="216" spans="1:65" s="2" customFormat="1" ht="19.5">
      <c r="A216" s="26"/>
      <c r="B216" s="27"/>
      <c r="C216" s="26"/>
      <c r="D216" s="156" t="s">
        <v>132</v>
      </c>
      <c r="E216" s="26"/>
      <c r="F216" s="157" t="s">
        <v>334</v>
      </c>
      <c r="G216" s="26"/>
      <c r="H216" s="26"/>
      <c r="I216" s="26"/>
      <c r="J216" s="26"/>
      <c r="K216" s="26"/>
      <c r="L216" s="26"/>
      <c r="M216" s="27"/>
      <c r="N216" s="158"/>
      <c r="O216" s="159"/>
      <c r="P216" s="52"/>
      <c r="Q216" s="52"/>
      <c r="R216" s="52"/>
      <c r="S216" s="52"/>
      <c r="T216" s="52"/>
      <c r="U216" s="52"/>
      <c r="V216" s="52"/>
      <c r="W216" s="52"/>
      <c r="X216" s="53"/>
      <c r="Y216" s="26"/>
      <c r="Z216" s="26"/>
      <c r="AA216" s="26"/>
      <c r="AB216" s="26"/>
      <c r="AC216" s="26"/>
      <c r="AD216" s="26"/>
      <c r="AE216" s="26"/>
      <c r="AT216" s="14" t="s">
        <v>132</v>
      </c>
      <c r="AU216" s="14" t="s">
        <v>79</v>
      </c>
    </row>
    <row r="217" spans="1:65" s="2" customFormat="1" ht="21.75" customHeight="1">
      <c r="A217" s="26"/>
      <c r="B217" s="141"/>
      <c r="C217" s="160" t="s">
        <v>336</v>
      </c>
      <c r="D217" s="160" t="s">
        <v>134</v>
      </c>
      <c r="E217" s="161" t="s">
        <v>337</v>
      </c>
      <c r="F217" s="162" t="s">
        <v>338</v>
      </c>
      <c r="G217" s="163" t="s">
        <v>129</v>
      </c>
      <c r="H217" s="164">
        <v>50</v>
      </c>
      <c r="I217" s="165"/>
      <c r="J217" s="166"/>
      <c r="K217" s="165">
        <f>ROUND(P217*H217,2)</f>
        <v>0</v>
      </c>
      <c r="L217" s="166"/>
      <c r="M217" s="167"/>
      <c r="N217" s="168" t="s">
        <v>1</v>
      </c>
      <c r="O217" s="150" t="s">
        <v>35</v>
      </c>
      <c r="P217" s="151">
        <f>I217+J217</f>
        <v>0</v>
      </c>
      <c r="Q217" s="151">
        <f>ROUND(I217*H217,2)</f>
        <v>0</v>
      </c>
      <c r="R217" s="151">
        <f>ROUND(J217*H217,2)</f>
        <v>0</v>
      </c>
      <c r="S217" s="152">
        <v>0</v>
      </c>
      <c r="T217" s="152">
        <f>S217*H217</f>
        <v>0</v>
      </c>
      <c r="U217" s="152">
        <v>0</v>
      </c>
      <c r="V217" s="152">
        <f>U217*H217</f>
        <v>0</v>
      </c>
      <c r="W217" s="152">
        <v>0</v>
      </c>
      <c r="X217" s="153">
        <f>W217*H217</f>
        <v>0</v>
      </c>
      <c r="Y217" s="26"/>
      <c r="Z217" s="26"/>
      <c r="AA217" s="26"/>
      <c r="AB217" s="26"/>
      <c r="AC217" s="26"/>
      <c r="AD217" s="26"/>
      <c r="AE217" s="26"/>
      <c r="AR217" s="154" t="s">
        <v>138</v>
      </c>
      <c r="AT217" s="154" t="s">
        <v>134</v>
      </c>
      <c r="AU217" s="154" t="s">
        <v>79</v>
      </c>
      <c r="AY217" s="14" t="s">
        <v>125</v>
      </c>
      <c r="BE217" s="155">
        <f>IF(O217="základní",K217,0)</f>
        <v>0</v>
      </c>
      <c r="BF217" s="155">
        <f>IF(O217="snížená",K217,0)</f>
        <v>0</v>
      </c>
      <c r="BG217" s="155">
        <f>IF(O217="zákl. přenesená",K217,0)</f>
        <v>0</v>
      </c>
      <c r="BH217" s="155">
        <f>IF(O217="sníž. přenesená",K217,0)</f>
        <v>0</v>
      </c>
      <c r="BI217" s="155">
        <f>IF(O217="nulová",K217,0)</f>
        <v>0</v>
      </c>
      <c r="BJ217" s="14" t="s">
        <v>79</v>
      </c>
      <c r="BK217" s="155">
        <f>ROUND(P217*H217,2)</f>
        <v>0</v>
      </c>
      <c r="BL217" s="14" t="s">
        <v>138</v>
      </c>
      <c r="BM217" s="154" t="s">
        <v>339</v>
      </c>
    </row>
    <row r="218" spans="1:65" s="2" customFormat="1" ht="19.5">
      <c r="A218" s="26"/>
      <c r="B218" s="27"/>
      <c r="C218" s="26"/>
      <c r="D218" s="156" t="s">
        <v>132</v>
      </c>
      <c r="E218" s="26"/>
      <c r="F218" s="157" t="s">
        <v>338</v>
      </c>
      <c r="G218" s="26"/>
      <c r="H218" s="26"/>
      <c r="I218" s="26"/>
      <c r="J218" s="26"/>
      <c r="K218" s="26"/>
      <c r="L218" s="26"/>
      <c r="M218" s="27"/>
      <c r="N218" s="158"/>
      <c r="O218" s="159"/>
      <c r="P218" s="52"/>
      <c r="Q218" s="52"/>
      <c r="R218" s="52"/>
      <c r="S218" s="52"/>
      <c r="T218" s="52"/>
      <c r="U218" s="52"/>
      <c r="V218" s="52"/>
      <c r="W218" s="52"/>
      <c r="X218" s="53"/>
      <c r="Y218" s="26"/>
      <c r="Z218" s="26"/>
      <c r="AA218" s="26"/>
      <c r="AB218" s="26"/>
      <c r="AC218" s="26"/>
      <c r="AD218" s="26"/>
      <c r="AE218" s="26"/>
      <c r="AT218" s="14" t="s">
        <v>132</v>
      </c>
      <c r="AU218" s="14" t="s">
        <v>79</v>
      </c>
    </row>
    <row r="219" spans="1:65" s="2" customFormat="1" ht="33" customHeight="1">
      <c r="A219" s="26"/>
      <c r="B219" s="141"/>
      <c r="C219" s="160" t="s">
        <v>340</v>
      </c>
      <c r="D219" s="160" t="s">
        <v>134</v>
      </c>
      <c r="E219" s="161" t="s">
        <v>341</v>
      </c>
      <c r="F219" s="162" t="s">
        <v>342</v>
      </c>
      <c r="G219" s="163" t="s">
        <v>1</v>
      </c>
      <c r="H219" s="164">
        <v>2</v>
      </c>
      <c r="I219" s="165"/>
      <c r="J219" s="166"/>
      <c r="K219" s="165">
        <f>ROUND(P219*H219,2)</f>
        <v>0</v>
      </c>
      <c r="L219" s="166"/>
      <c r="M219" s="167"/>
      <c r="N219" s="168" t="s">
        <v>1</v>
      </c>
      <c r="O219" s="150" t="s">
        <v>35</v>
      </c>
      <c r="P219" s="151">
        <f>I219+J219</f>
        <v>0</v>
      </c>
      <c r="Q219" s="151">
        <f>ROUND(I219*H219,2)</f>
        <v>0</v>
      </c>
      <c r="R219" s="151">
        <f>ROUND(J219*H219,2)</f>
        <v>0</v>
      </c>
      <c r="S219" s="152">
        <v>0</v>
      </c>
      <c r="T219" s="152">
        <f>S219*H219</f>
        <v>0</v>
      </c>
      <c r="U219" s="152">
        <v>0</v>
      </c>
      <c r="V219" s="152">
        <f>U219*H219</f>
        <v>0</v>
      </c>
      <c r="W219" s="152">
        <v>0</v>
      </c>
      <c r="X219" s="153">
        <f>W219*H219</f>
        <v>0</v>
      </c>
      <c r="Y219" s="26"/>
      <c r="Z219" s="26"/>
      <c r="AA219" s="26"/>
      <c r="AB219" s="26"/>
      <c r="AC219" s="26"/>
      <c r="AD219" s="26"/>
      <c r="AE219" s="26"/>
      <c r="AR219" s="154" t="s">
        <v>138</v>
      </c>
      <c r="AT219" s="154" t="s">
        <v>134</v>
      </c>
      <c r="AU219" s="154" t="s">
        <v>79</v>
      </c>
      <c r="AY219" s="14" t="s">
        <v>125</v>
      </c>
      <c r="BE219" s="155">
        <f>IF(O219="základní",K219,0)</f>
        <v>0</v>
      </c>
      <c r="BF219" s="155">
        <f>IF(O219="snížená",K219,0)</f>
        <v>0</v>
      </c>
      <c r="BG219" s="155">
        <f>IF(O219="zákl. přenesená",K219,0)</f>
        <v>0</v>
      </c>
      <c r="BH219" s="155">
        <f>IF(O219="sníž. přenesená",K219,0)</f>
        <v>0</v>
      </c>
      <c r="BI219" s="155">
        <f>IF(O219="nulová",K219,0)</f>
        <v>0</v>
      </c>
      <c r="BJ219" s="14" t="s">
        <v>79</v>
      </c>
      <c r="BK219" s="155">
        <f>ROUND(P219*H219,2)</f>
        <v>0</v>
      </c>
      <c r="BL219" s="14" t="s">
        <v>138</v>
      </c>
      <c r="BM219" s="154" t="s">
        <v>343</v>
      </c>
    </row>
    <row r="220" spans="1:65" s="2" customFormat="1" ht="19.5">
      <c r="A220" s="26"/>
      <c r="B220" s="27"/>
      <c r="C220" s="26"/>
      <c r="D220" s="156" t="s">
        <v>132</v>
      </c>
      <c r="E220" s="26"/>
      <c r="F220" s="157" t="s">
        <v>342</v>
      </c>
      <c r="G220" s="26"/>
      <c r="H220" s="26"/>
      <c r="I220" s="26"/>
      <c r="J220" s="26"/>
      <c r="K220" s="26"/>
      <c r="L220" s="26"/>
      <c r="M220" s="27"/>
      <c r="N220" s="158"/>
      <c r="O220" s="159"/>
      <c r="P220" s="52"/>
      <c r="Q220" s="52"/>
      <c r="R220" s="52"/>
      <c r="S220" s="52"/>
      <c r="T220" s="52"/>
      <c r="U220" s="52"/>
      <c r="V220" s="52"/>
      <c r="W220" s="52"/>
      <c r="X220" s="53"/>
      <c r="Y220" s="26"/>
      <c r="Z220" s="26"/>
      <c r="AA220" s="26"/>
      <c r="AB220" s="26"/>
      <c r="AC220" s="26"/>
      <c r="AD220" s="26"/>
      <c r="AE220" s="26"/>
      <c r="AT220" s="14" t="s">
        <v>132</v>
      </c>
      <c r="AU220" s="14" t="s">
        <v>79</v>
      </c>
    </row>
    <row r="221" spans="1:65" s="2" customFormat="1" ht="33" customHeight="1">
      <c r="A221" s="26"/>
      <c r="B221" s="141"/>
      <c r="C221" s="160" t="s">
        <v>344</v>
      </c>
      <c r="D221" s="160" t="s">
        <v>134</v>
      </c>
      <c r="E221" s="161" t="s">
        <v>345</v>
      </c>
      <c r="F221" s="162" t="s">
        <v>346</v>
      </c>
      <c r="G221" s="163" t="s">
        <v>1</v>
      </c>
      <c r="H221" s="164">
        <v>1</v>
      </c>
      <c r="I221" s="165"/>
      <c r="J221" s="166"/>
      <c r="K221" s="165">
        <f>ROUND(P221*H221,2)</f>
        <v>0</v>
      </c>
      <c r="L221" s="166"/>
      <c r="M221" s="167"/>
      <c r="N221" s="168" t="s">
        <v>1</v>
      </c>
      <c r="O221" s="150" t="s">
        <v>35</v>
      </c>
      <c r="P221" s="151">
        <f>I221+J221</f>
        <v>0</v>
      </c>
      <c r="Q221" s="151">
        <f>ROUND(I221*H221,2)</f>
        <v>0</v>
      </c>
      <c r="R221" s="151">
        <f>ROUND(J221*H221,2)</f>
        <v>0</v>
      </c>
      <c r="S221" s="152">
        <v>0</v>
      </c>
      <c r="T221" s="152">
        <f>S221*H221</f>
        <v>0</v>
      </c>
      <c r="U221" s="152">
        <v>0</v>
      </c>
      <c r="V221" s="152">
        <f>U221*H221</f>
        <v>0</v>
      </c>
      <c r="W221" s="152">
        <v>0</v>
      </c>
      <c r="X221" s="153">
        <f>W221*H221</f>
        <v>0</v>
      </c>
      <c r="Y221" s="26"/>
      <c r="Z221" s="26"/>
      <c r="AA221" s="26"/>
      <c r="AB221" s="26"/>
      <c r="AC221" s="26"/>
      <c r="AD221" s="26"/>
      <c r="AE221" s="26"/>
      <c r="AR221" s="154" t="s">
        <v>138</v>
      </c>
      <c r="AT221" s="154" t="s">
        <v>134</v>
      </c>
      <c r="AU221" s="154" t="s">
        <v>79</v>
      </c>
      <c r="AY221" s="14" t="s">
        <v>125</v>
      </c>
      <c r="BE221" s="155">
        <f>IF(O221="základní",K221,0)</f>
        <v>0</v>
      </c>
      <c r="BF221" s="155">
        <f>IF(O221="snížená",K221,0)</f>
        <v>0</v>
      </c>
      <c r="BG221" s="155">
        <f>IF(O221="zákl. přenesená",K221,0)</f>
        <v>0</v>
      </c>
      <c r="BH221" s="155">
        <f>IF(O221="sníž. přenesená",K221,0)</f>
        <v>0</v>
      </c>
      <c r="BI221" s="155">
        <f>IF(O221="nulová",K221,0)</f>
        <v>0</v>
      </c>
      <c r="BJ221" s="14" t="s">
        <v>79</v>
      </c>
      <c r="BK221" s="155">
        <f>ROUND(P221*H221,2)</f>
        <v>0</v>
      </c>
      <c r="BL221" s="14" t="s">
        <v>138</v>
      </c>
      <c r="BM221" s="154" t="s">
        <v>347</v>
      </c>
    </row>
    <row r="222" spans="1:65" s="2" customFormat="1" ht="19.5">
      <c r="A222" s="26"/>
      <c r="B222" s="27"/>
      <c r="C222" s="26"/>
      <c r="D222" s="156" t="s">
        <v>132</v>
      </c>
      <c r="E222" s="26"/>
      <c r="F222" s="157" t="s">
        <v>346</v>
      </c>
      <c r="G222" s="26"/>
      <c r="H222" s="26"/>
      <c r="I222" s="26"/>
      <c r="J222" s="26"/>
      <c r="K222" s="26"/>
      <c r="L222" s="26"/>
      <c r="M222" s="27"/>
      <c r="N222" s="158"/>
      <c r="O222" s="159"/>
      <c r="P222" s="52"/>
      <c r="Q222" s="52"/>
      <c r="R222" s="52"/>
      <c r="S222" s="52"/>
      <c r="T222" s="52"/>
      <c r="U222" s="52"/>
      <c r="V222" s="52"/>
      <c r="W222" s="52"/>
      <c r="X222" s="53"/>
      <c r="Y222" s="26"/>
      <c r="Z222" s="26"/>
      <c r="AA222" s="26"/>
      <c r="AB222" s="26"/>
      <c r="AC222" s="26"/>
      <c r="AD222" s="26"/>
      <c r="AE222" s="26"/>
      <c r="AT222" s="14" t="s">
        <v>132</v>
      </c>
      <c r="AU222" s="14" t="s">
        <v>79</v>
      </c>
    </row>
    <row r="223" spans="1:65" s="2" customFormat="1" ht="21.75" customHeight="1">
      <c r="A223" s="26"/>
      <c r="B223" s="141"/>
      <c r="C223" s="160" t="s">
        <v>348</v>
      </c>
      <c r="D223" s="160" t="s">
        <v>134</v>
      </c>
      <c r="E223" s="161" t="s">
        <v>349</v>
      </c>
      <c r="F223" s="162" t="s">
        <v>350</v>
      </c>
      <c r="G223" s="163" t="s">
        <v>129</v>
      </c>
      <c r="H223" s="164">
        <v>10</v>
      </c>
      <c r="I223" s="165"/>
      <c r="J223" s="166"/>
      <c r="K223" s="165">
        <f>ROUND(P223*H223,2)</f>
        <v>0</v>
      </c>
      <c r="L223" s="166"/>
      <c r="M223" s="167"/>
      <c r="N223" s="168" t="s">
        <v>1</v>
      </c>
      <c r="O223" s="150" t="s">
        <v>35</v>
      </c>
      <c r="P223" s="151">
        <f>I223+J223</f>
        <v>0</v>
      </c>
      <c r="Q223" s="151">
        <f>ROUND(I223*H223,2)</f>
        <v>0</v>
      </c>
      <c r="R223" s="151">
        <f>ROUND(J223*H223,2)</f>
        <v>0</v>
      </c>
      <c r="S223" s="152">
        <v>0</v>
      </c>
      <c r="T223" s="152">
        <f>S223*H223</f>
        <v>0</v>
      </c>
      <c r="U223" s="152">
        <v>0</v>
      </c>
      <c r="V223" s="152">
        <f>U223*H223</f>
        <v>0</v>
      </c>
      <c r="W223" s="152">
        <v>0</v>
      </c>
      <c r="X223" s="153">
        <f>W223*H223</f>
        <v>0</v>
      </c>
      <c r="Y223" s="26"/>
      <c r="Z223" s="26"/>
      <c r="AA223" s="26"/>
      <c r="AB223" s="26"/>
      <c r="AC223" s="26"/>
      <c r="AD223" s="26"/>
      <c r="AE223" s="26"/>
      <c r="AR223" s="154" t="s">
        <v>138</v>
      </c>
      <c r="AT223" s="154" t="s">
        <v>134</v>
      </c>
      <c r="AU223" s="154" t="s">
        <v>79</v>
      </c>
      <c r="AY223" s="14" t="s">
        <v>125</v>
      </c>
      <c r="BE223" s="155">
        <f>IF(O223="základní",K223,0)</f>
        <v>0</v>
      </c>
      <c r="BF223" s="155">
        <f>IF(O223="snížená",K223,0)</f>
        <v>0</v>
      </c>
      <c r="BG223" s="155">
        <f>IF(O223="zákl. přenesená",K223,0)</f>
        <v>0</v>
      </c>
      <c r="BH223" s="155">
        <f>IF(O223="sníž. přenesená",K223,0)</f>
        <v>0</v>
      </c>
      <c r="BI223" s="155">
        <f>IF(O223="nulová",K223,0)</f>
        <v>0</v>
      </c>
      <c r="BJ223" s="14" t="s">
        <v>79</v>
      </c>
      <c r="BK223" s="155">
        <f>ROUND(P223*H223,2)</f>
        <v>0</v>
      </c>
      <c r="BL223" s="14" t="s">
        <v>138</v>
      </c>
      <c r="BM223" s="154" t="s">
        <v>351</v>
      </c>
    </row>
    <row r="224" spans="1:65" s="2" customFormat="1" ht="19.5">
      <c r="A224" s="26"/>
      <c r="B224" s="27"/>
      <c r="C224" s="26"/>
      <c r="D224" s="156" t="s">
        <v>132</v>
      </c>
      <c r="E224" s="26"/>
      <c r="F224" s="157" t="s">
        <v>350</v>
      </c>
      <c r="G224" s="26"/>
      <c r="H224" s="26"/>
      <c r="I224" s="26"/>
      <c r="J224" s="26"/>
      <c r="K224" s="26"/>
      <c r="L224" s="26"/>
      <c r="M224" s="27"/>
      <c r="N224" s="158"/>
      <c r="O224" s="159"/>
      <c r="P224" s="52"/>
      <c r="Q224" s="52"/>
      <c r="R224" s="52"/>
      <c r="S224" s="52"/>
      <c r="T224" s="52"/>
      <c r="U224" s="52"/>
      <c r="V224" s="52"/>
      <c r="W224" s="52"/>
      <c r="X224" s="53"/>
      <c r="Y224" s="26"/>
      <c r="Z224" s="26"/>
      <c r="AA224" s="26"/>
      <c r="AB224" s="26"/>
      <c r="AC224" s="26"/>
      <c r="AD224" s="26"/>
      <c r="AE224" s="26"/>
      <c r="AT224" s="14" t="s">
        <v>132</v>
      </c>
      <c r="AU224" s="14" t="s">
        <v>79</v>
      </c>
    </row>
    <row r="225" spans="1:65" s="2" customFormat="1" ht="21.75" customHeight="1">
      <c r="A225" s="26"/>
      <c r="B225" s="141"/>
      <c r="C225" s="160" t="s">
        <v>352</v>
      </c>
      <c r="D225" s="160" t="s">
        <v>134</v>
      </c>
      <c r="E225" s="161" t="s">
        <v>353</v>
      </c>
      <c r="F225" s="162" t="s">
        <v>354</v>
      </c>
      <c r="G225" s="163" t="s">
        <v>129</v>
      </c>
      <c r="H225" s="164">
        <v>15</v>
      </c>
      <c r="I225" s="165"/>
      <c r="J225" s="166"/>
      <c r="K225" s="165">
        <f>ROUND(P225*H225,2)</f>
        <v>0</v>
      </c>
      <c r="L225" s="166"/>
      <c r="M225" s="167"/>
      <c r="N225" s="168" t="s">
        <v>1</v>
      </c>
      <c r="O225" s="150" t="s">
        <v>35</v>
      </c>
      <c r="P225" s="151">
        <f>I225+J225</f>
        <v>0</v>
      </c>
      <c r="Q225" s="151">
        <f>ROUND(I225*H225,2)</f>
        <v>0</v>
      </c>
      <c r="R225" s="151">
        <f>ROUND(J225*H225,2)</f>
        <v>0</v>
      </c>
      <c r="S225" s="152">
        <v>0</v>
      </c>
      <c r="T225" s="152">
        <f>S225*H225</f>
        <v>0</v>
      </c>
      <c r="U225" s="152">
        <v>0</v>
      </c>
      <c r="V225" s="152">
        <f>U225*H225</f>
        <v>0</v>
      </c>
      <c r="W225" s="152">
        <v>0</v>
      </c>
      <c r="X225" s="153">
        <f>W225*H225</f>
        <v>0</v>
      </c>
      <c r="Y225" s="26"/>
      <c r="Z225" s="26"/>
      <c r="AA225" s="26"/>
      <c r="AB225" s="26"/>
      <c r="AC225" s="26"/>
      <c r="AD225" s="26"/>
      <c r="AE225" s="26"/>
      <c r="AR225" s="154" t="s">
        <v>138</v>
      </c>
      <c r="AT225" s="154" t="s">
        <v>134</v>
      </c>
      <c r="AU225" s="154" t="s">
        <v>79</v>
      </c>
      <c r="AY225" s="14" t="s">
        <v>125</v>
      </c>
      <c r="BE225" s="155">
        <f>IF(O225="základní",K225,0)</f>
        <v>0</v>
      </c>
      <c r="BF225" s="155">
        <f>IF(O225="snížená",K225,0)</f>
        <v>0</v>
      </c>
      <c r="BG225" s="155">
        <f>IF(O225="zákl. přenesená",K225,0)</f>
        <v>0</v>
      </c>
      <c r="BH225" s="155">
        <f>IF(O225="sníž. přenesená",K225,0)</f>
        <v>0</v>
      </c>
      <c r="BI225" s="155">
        <f>IF(O225="nulová",K225,0)</f>
        <v>0</v>
      </c>
      <c r="BJ225" s="14" t="s">
        <v>79</v>
      </c>
      <c r="BK225" s="155">
        <f>ROUND(P225*H225,2)</f>
        <v>0</v>
      </c>
      <c r="BL225" s="14" t="s">
        <v>138</v>
      </c>
      <c r="BM225" s="154" t="s">
        <v>355</v>
      </c>
    </row>
    <row r="226" spans="1:65" s="2" customFormat="1" ht="19.5">
      <c r="A226" s="26"/>
      <c r="B226" s="27"/>
      <c r="C226" s="26"/>
      <c r="D226" s="156" t="s">
        <v>132</v>
      </c>
      <c r="E226" s="26"/>
      <c r="F226" s="157" t="s">
        <v>354</v>
      </c>
      <c r="G226" s="26"/>
      <c r="H226" s="26"/>
      <c r="I226" s="26"/>
      <c r="J226" s="26"/>
      <c r="K226" s="26"/>
      <c r="L226" s="26"/>
      <c r="M226" s="27"/>
      <c r="N226" s="158"/>
      <c r="O226" s="159"/>
      <c r="P226" s="52"/>
      <c r="Q226" s="52"/>
      <c r="R226" s="52"/>
      <c r="S226" s="52"/>
      <c r="T226" s="52"/>
      <c r="U226" s="52"/>
      <c r="V226" s="52"/>
      <c r="W226" s="52"/>
      <c r="X226" s="53"/>
      <c r="Y226" s="26"/>
      <c r="Z226" s="26"/>
      <c r="AA226" s="26"/>
      <c r="AB226" s="26"/>
      <c r="AC226" s="26"/>
      <c r="AD226" s="26"/>
      <c r="AE226" s="26"/>
      <c r="AT226" s="14" t="s">
        <v>132</v>
      </c>
      <c r="AU226" s="14" t="s">
        <v>79</v>
      </c>
    </row>
    <row r="227" spans="1:65" s="2" customFormat="1" ht="21.75" customHeight="1">
      <c r="A227" s="26"/>
      <c r="B227" s="141"/>
      <c r="C227" s="160" t="s">
        <v>356</v>
      </c>
      <c r="D227" s="160" t="s">
        <v>134</v>
      </c>
      <c r="E227" s="161" t="s">
        <v>357</v>
      </c>
      <c r="F227" s="162" t="s">
        <v>358</v>
      </c>
      <c r="G227" s="163" t="s">
        <v>129</v>
      </c>
      <c r="H227" s="164">
        <v>10</v>
      </c>
      <c r="I227" s="165"/>
      <c r="J227" s="166"/>
      <c r="K227" s="165">
        <f>ROUND(P227*H227,2)</f>
        <v>0</v>
      </c>
      <c r="L227" s="166"/>
      <c r="M227" s="167"/>
      <c r="N227" s="168" t="s">
        <v>1</v>
      </c>
      <c r="O227" s="150" t="s">
        <v>35</v>
      </c>
      <c r="P227" s="151">
        <f>I227+J227</f>
        <v>0</v>
      </c>
      <c r="Q227" s="151">
        <f>ROUND(I227*H227,2)</f>
        <v>0</v>
      </c>
      <c r="R227" s="151">
        <f>ROUND(J227*H227,2)</f>
        <v>0</v>
      </c>
      <c r="S227" s="152">
        <v>0</v>
      </c>
      <c r="T227" s="152">
        <f>S227*H227</f>
        <v>0</v>
      </c>
      <c r="U227" s="152">
        <v>0</v>
      </c>
      <c r="V227" s="152">
        <f>U227*H227</f>
        <v>0</v>
      </c>
      <c r="W227" s="152">
        <v>0</v>
      </c>
      <c r="X227" s="153">
        <f>W227*H227</f>
        <v>0</v>
      </c>
      <c r="Y227" s="26"/>
      <c r="Z227" s="26"/>
      <c r="AA227" s="26"/>
      <c r="AB227" s="26"/>
      <c r="AC227" s="26"/>
      <c r="AD227" s="26"/>
      <c r="AE227" s="26"/>
      <c r="AR227" s="154" t="s">
        <v>138</v>
      </c>
      <c r="AT227" s="154" t="s">
        <v>134</v>
      </c>
      <c r="AU227" s="154" t="s">
        <v>79</v>
      </c>
      <c r="AY227" s="14" t="s">
        <v>125</v>
      </c>
      <c r="BE227" s="155">
        <f>IF(O227="základní",K227,0)</f>
        <v>0</v>
      </c>
      <c r="BF227" s="155">
        <f>IF(O227="snížená",K227,0)</f>
        <v>0</v>
      </c>
      <c r="BG227" s="155">
        <f>IF(O227="zákl. přenesená",K227,0)</f>
        <v>0</v>
      </c>
      <c r="BH227" s="155">
        <f>IF(O227="sníž. přenesená",K227,0)</f>
        <v>0</v>
      </c>
      <c r="BI227" s="155">
        <f>IF(O227="nulová",K227,0)</f>
        <v>0</v>
      </c>
      <c r="BJ227" s="14" t="s">
        <v>79</v>
      </c>
      <c r="BK227" s="155">
        <f>ROUND(P227*H227,2)</f>
        <v>0</v>
      </c>
      <c r="BL227" s="14" t="s">
        <v>138</v>
      </c>
      <c r="BM227" s="154" t="s">
        <v>359</v>
      </c>
    </row>
    <row r="228" spans="1:65" s="2" customFormat="1" ht="19.5">
      <c r="A228" s="26"/>
      <c r="B228" s="27"/>
      <c r="C228" s="26"/>
      <c r="D228" s="156" t="s">
        <v>132</v>
      </c>
      <c r="E228" s="26"/>
      <c r="F228" s="157" t="s">
        <v>358</v>
      </c>
      <c r="G228" s="26"/>
      <c r="H228" s="26"/>
      <c r="I228" s="26"/>
      <c r="J228" s="26"/>
      <c r="K228" s="26"/>
      <c r="L228" s="26"/>
      <c r="M228" s="27"/>
      <c r="N228" s="158"/>
      <c r="O228" s="159"/>
      <c r="P228" s="52"/>
      <c r="Q228" s="52"/>
      <c r="R228" s="52"/>
      <c r="S228" s="52"/>
      <c r="T228" s="52"/>
      <c r="U228" s="52"/>
      <c r="V228" s="52"/>
      <c r="W228" s="52"/>
      <c r="X228" s="53"/>
      <c r="Y228" s="26"/>
      <c r="Z228" s="26"/>
      <c r="AA228" s="26"/>
      <c r="AB228" s="26"/>
      <c r="AC228" s="26"/>
      <c r="AD228" s="26"/>
      <c r="AE228" s="26"/>
      <c r="AT228" s="14" t="s">
        <v>132</v>
      </c>
      <c r="AU228" s="14" t="s">
        <v>79</v>
      </c>
    </row>
    <row r="229" spans="1:65" s="2" customFormat="1" ht="21.75" customHeight="1">
      <c r="A229" s="26"/>
      <c r="B229" s="141"/>
      <c r="C229" s="160" t="s">
        <v>360</v>
      </c>
      <c r="D229" s="160" t="s">
        <v>134</v>
      </c>
      <c r="E229" s="161" t="s">
        <v>361</v>
      </c>
      <c r="F229" s="162" t="s">
        <v>362</v>
      </c>
      <c r="G229" s="163" t="s">
        <v>129</v>
      </c>
      <c r="H229" s="164">
        <v>40</v>
      </c>
      <c r="I229" s="165"/>
      <c r="J229" s="166"/>
      <c r="K229" s="165">
        <f>ROUND(P229*H229,2)</f>
        <v>0</v>
      </c>
      <c r="L229" s="166"/>
      <c r="M229" s="167"/>
      <c r="N229" s="168" t="s">
        <v>1</v>
      </c>
      <c r="O229" s="150" t="s">
        <v>35</v>
      </c>
      <c r="P229" s="151">
        <f>I229+J229</f>
        <v>0</v>
      </c>
      <c r="Q229" s="151">
        <f>ROUND(I229*H229,2)</f>
        <v>0</v>
      </c>
      <c r="R229" s="151">
        <f>ROUND(J229*H229,2)</f>
        <v>0</v>
      </c>
      <c r="S229" s="152">
        <v>0</v>
      </c>
      <c r="T229" s="152">
        <f>S229*H229</f>
        <v>0</v>
      </c>
      <c r="U229" s="152">
        <v>0</v>
      </c>
      <c r="V229" s="152">
        <f>U229*H229</f>
        <v>0</v>
      </c>
      <c r="W229" s="152">
        <v>0</v>
      </c>
      <c r="X229" s="153">
        <f>W229*H229</f>
        <v>0</v>
      </c>
      <c r="Y229" s="26"/>
      <c r="Z229" s="26"/>
      <c r="AA229" s="26"/>
      <c r="AB229" s="26"/>
      <c r="AC229" s="26"/>
      <c r="AD229" s="26"/>
      <c r="AE229" s="26"/>
      <c r="AR229" s="154" t="s">
        <v>138</v>
      </c>
      <c r="AT229" s="154" t="s">
        <v>134</v>
      </c>
      <c r="AU229" s="154" t="s">
        <v>79</v>
      </c>
      <c r="AY229" s="14" t="s">
        <v>125</v>
      </c>
      <c r="BE229" s="155">
        <f>IF(O229="základní",K229,0)</f>
        <v>0</v>
      </c>
      <c r="BF229" s="155">
        <f>IF(O229="snížená",K229,0)</f>
        <v>0</v>
      </c>
      <c r="BG229" s="155">
        <f>IF(O229="zákl. přenesená",K229,0)</f>
        <v>0</v>
      </c>
      <c r="BH229" s="155">
        <f>IF(O229="sníž. přenesená",K229,0)</f>
        <v>0</v>
      </c>
      <c r="BI229" s="155">
        <f>IF(O229="nulová",K229,0)</f>
        <v>0</v>
      </c>
      <c r="BJ229" s="14" t="s">
        <v>79</v>
      </c>
      <c r="BK229" s="155">
        <f>ROUND(P229*H229,2)</f>
        <v>0</v>
      </c>
      <c r="BL229" s="14" t="s">
        <v>138</v>
      </c>
      <c r="BM229" s="154" t="s">
        <v>363</v>
      </c>
    </row>
    <row r="230" spans="1:65" s="2" customFormat="1" ht="19.5">
      <c r="A230" s="26"/>
      <c r="B230" s="27"/>
      <c r="C230" s="26"/>
      <c r="D230" s="156" t="s">
        <v>132</v>
      </c>
      <c r="E230" s="26"/>
      <c r="F230" s="157" t="s">
        <v>362</v>
      </c>
      <c r="G230" s="26"/>
      <c r="H230" s="26"/>
      <c r="I230" s="26"/>
      <c r="J230" s="26"/>
      <c r="K230" s="26"/>
      <c r="L230" s="26"/>
      <c r="M230" s="27"/>
      <c r="N230" s="158"/>
      <c r="O230" s="159"/>
      <c r="P230" s="52"/>
      <c r="Q230" s="52"/>
      <c r="R230" s="52"/>
      <c r="S230" s="52"/>
      <c r="T230" s="52"/>
      <c r="U230" s="52"/>
      <c r="V230" s="52"/>
      <c r="W230" s="52"/>
      <c r="X230" s="53"/>
      <c r="Y230" s="26"/>
      <c r="Z230" s="26"/>
      <c r="AA230" s="26"/>
      <c r="AB230" s="26"/>
      <c r="AC230" s="26"/>
      <c r="AD230" s="26"/>
      <c r="AE230" s="26"/>
      <c r="AT230" s="14" t="s">
        <v>132</v>
      </c>
      <c r="AU230" s="14" t="s">
        <v>79</v>
      </c>
    </row>
    <row r="231" spans="1:65" s="2" customFormat="1" ht="21.75" customHeight="1">
      <c r="A231" s="26"/>
      <c r="B231" s="141"/>
      <c r="C231" s="160" t="s">
        <v>364</v>
      </c>
      <c r="D231" s="160" t="s">
        <v>134</v>
      </c>
      <c r="E231" s="161" t="s">
        <v>365</v>
      </c>
      <c r="F231" s="162" t="s">
        <v>366</v>
      </c>
      <c r="G231" s="163" t="s">
        <v>129</v>
      </c>
      <c r="H231" s="164">
        <v>460</v>
      </c>
      <c r="I231" s="165"/>
      <c r="J231" s="166"/>
      <c r="K231" s="165">
        <f>ROUND(P231*H231,2)</f>
        <v>0</v>
      </c>
      <c r="L231" s="166"/>
      <c r="M231" s="167"/>
      <c r="N231" s="168" t="s">
        <v>1</v>
      </c>
      <c r="O231" s="150" t="s">
        <v>35</v>
      </c>
      <c r="P231" s="151">
        <f>I231+J231</f>
        <v>0</v>
      </c>
      <c r="Q231" s="151">
        <f>ROUND(I231*H231,2)</f>
        <v>0</v>
      </c>
      <c r="R231" s="151">
        <f>ROUND(J231*H231,2)</f>
        <v>0</v>
      </c>
      <c r="S231" s="152">
        <v>0</v>
      </c>
      <c r="T231" s="152">
        <f>S231*H231</f>
        <v>0</v>
      </c>
      <c r="U231" s="152">
        <v>0</v>
      </c>
      <c r="V231" s="152">
        <f>U231*H231</f>
        <v>0</v>
      </c>
      <c r="W231" s="152">
        <v>0</v>
      </c>
      <c r="X231" s="153">
        <f>W231*H231</f>
        <v>0</v>
      </c>
      <c r="Y231" s="26"/>
      <c r="Z231" s="26"/>
      <c r="AA231" s="26"/>
      <c r="AB231" s="26"/>
      <c r="AC231" s="26"/>
      <c r="AD231" s="26"/>
      <c r="AE231" s="26"/>
      <c r="AR231" s="154" t="s">
        <v>138</v>
      </c>
      <c r="AT231" s="154" t="s">
        <v>134</v>
      </c>
      <c r="AU231" s="154" t="s">
        <v>79</v>
      </c>
      <c r="AY231" s="14" t="s">
        <v>125</v>
      </c>
      <c r="BE231" s="155">
        <f>IF(O231="základní",K231,0)</f>
        <v>0</v>
      </c>
      <c r="BF231" s="155">
        <f>IF(O231="snížená",K231,0)</f>
        <v>0</v>
      </c>
      <c r="BG231" s="155">
        <f>IF(O231="zákl. přenesená",K231,0)</f>
        <v>0</v>
      </c>
      <c r="BH231" s="155">
        <f>IF(O231="sníž. přenesená",K231,0)</f>
        <v>0</v>
      </c>
      <c r="BI231" s="155">
        <f>IF(O231="nulová",K231,0)</f>
        <v>0</v>
      </c>
      <c r="BJ231" s="14" t="s">
        <v>79</v>
      </c>
      <c r="BK231" s="155">
        <f>ROUND(P231*H231,2)</f>
        <v>0</v>
      </c>
      <c r="BL231" s="14" t="s">
        <v>138</v>
      </c>
      <c r="BM231" s="154" t="s">
        <v>367</v>
      </c>
    </row>
    <row r="232" spans="1:65" s="2" customFormat="1" ht="19.5">
      <c r="A232" s="26"/>
      <c r="B232" s="27"/>
      <c r="C232" s="26"/>
      <c r="D232" s="156" t="s">
        <v>132</v>
      </c>
      <c r="E232" s="26"/>
      <c r="F232" s="157" t="s">
        <v>366</v>
      </c>
      <c r="G232" s="26"/>
      <c r="H232" s="26"/>
      <c r="I232" s="26"/>
      <c r="J232" s="26"/>
      <c r="K232" s="26"/>
      <c r="L232" s="26"/>
      <c r="M232" s="27"/>
      <c r="N232" s="158"/>
      <c r="O232" s="159"/>
      <c r="P232" s="52"/>
      <c r="Q232" s="52"/>
      <c r="R232" s="52"/>
      <c r="S232" s="52"/>
      <c r="T232" s="52"/>
      <c r="U232" s="52"/>
      <c r="V232" s="52"/>
      <c r="W232" s="52"/>
      <c r="X232" s="53"/>
      <c r="Y232" s="26"/>
      <c r="Z232" s="26"/>
      <c r="AA232" s="26"/>
      <c r="AB232" s="26"/>
      <c r="AC232" s="26"/>
      <c r="AD232" s="26"/>
      <c r="AE232" s="26"/>
      <c r="AT232" s="14" t="s">
        <v>132</v>
      </c>
      <c r="AU232" s="14" t="s">
        <v>79</v>
      </c>
    </row>
    <row r="233" spans="1:65" s="2" customFormat="1" ht="21.75" customHeight="1">
      <c r="A233" s="26"/>
      <c r="B233" s="141"/>
      <c r="C233" s="160" t="s">
        <v>368</v>
      </c>
      <c r="D233" s="160" t="s">
        <v>134</v>
      </c>
      <c r="E233" s="161" t="s">
        <v>369</v>
      </c>
      <c r="F233" s="162" t="s">
        <v>370</v>
      </c>
      <c r="G233" s="163" t="s">
        <v>129</v>
      </c>
      <c r="H233" s="164">
        <v>80</v>
      </c>
      <c r="I233" s="165"/>
      <c r="J233" s="166"/>
      <c r="K233" s="165">
        <f>ROUND(P233*H233,2)</f>
        <v>0</v>
      </c>
      <c r="L233" s="166"/>
      <c r="M233" s="167"/>
      <c r="N233" s="168" t="s">
        <v>1</v>
      </c>
      <c r="O233" s="150" t="s">
        <v>35</v>
      </c>
      <c r="P233" s="151">
        <f>I233+J233</f>
        <v>0</v>
      </c>
      <c r="Q233" s="151">
        <f>ROUND(I233*H233,2)</f>
        <v>0</v>
      </c>
      <c r="R233" s="151">
        <f>ROUND(J233*H233,2)</f>
        <v>0</v>
      </c>
      <c r="S233" s="152">
        <v>0</v>
      </c>
      <c r="T233" s="152">
        <f>S233*H233</f>
        <v>0</v>
      </c>
      <c r="U233" s="152">
        <v>0</v>
      </c>
      <c r="V233" s="152">
        <f>U233*H233</f>
        <v>0</v>
      </c>
      <c r="W233" s="152">
        <v>0</v>
      </c>
      <c r="X233" s="153">
        <f>W233*H233</f>
        <v>0</v>
      </c>
      <c r="Y233" s="26"/>
      <c r="Z233" s="26"/>
      <c r="AA233" s="26"/>
      <c r="AB233" s="26"/>
      <c r="AC233" s="26"/>
      <c r="AD233" s="26"/>
      <c r="AE233" s="26"/>
      <c r="AR233" s="154" t="s">
        <v>138</v>
      </c>
      <c r="AT233" s="154" t="s">
        <v>134</v>
      </c>
      <c r="AU233" s="154" t="s">
        <v>79</v>
      </c>
      <c r="AY233" s="14" t="s">
        <v>125</v>
      </c>
      <c r="BE233" s="155">
        <f>IF(O233="základní",K233,0)</f>
        <v>0</v>
      </c>
      <c r="BF233" s="155">
        <f>IF(O233="snížená",K233,0)</f>
        <v>0</v>
      </c>
      <c r="BG233" s="155">
        <f>IF(O233="zákl. přenesená",K233,0)</f>
        <v>0</v>
      </c>
      <c r="BH233" s="155">
        <f>IF(O233="sníž. přenesená",K233,0)</f>
        <v>0</v>
      </c>
      <c r="BI233" s="155">
        <f>IF(O233="nulová",K233,0)</f>
        <v>0</v>
      </c>
      <c r="BJ233" s="14" t="s">
        <v>79</v>
      </c>
      <c r="BK233" s="155">
        <f>ROUND(P233*H233,2)</f>
        <v>0</v>
      </c>
      <c r="BL233" s="14" t="s">
        <v>138</v>
      </c>
      <c r="BM233" s="154" t="s">
        <v>371</v>
      </c>
    </row>
    <row r="234" spans="1:65" s="2" customFormat="1" ht="19.5">
      <c r="A234" s="26"/>
      <c r="B234" s="27"/>
      <c r="C234" s="26"/>
      <c r="D234" s="156" t="s">
        <v>132</v>
      </c>
      <c r="E234" s="26"/>
      <c r="F234" s="157" t="s">
        <v>370</v>
      </c>
      <c r="G234" s="26"/>
      <c r="H234" s="26"/>
      <c r="I234" s="26"/>
      <c r="J234" s="26"/>
      <c r="K234" s="26"/>
      <c r="L234" s="26"/>
      <c r="M234" s="27"/>
      <c r="N234" s="158"/>
      <c r="O234" s="159"/>
      <c r="P234" s="52"/>
      <c r="Q234" s="52"/>
      <c r="R234" s="52"/>
      <c r="S234" s="52"/>
      <c r="T234" s="52"/>
      <c r="U234" s="52"/>
      <c r="V234" s="52"/>
      <c r="W234" s="52"/>
      <c r="X234" s="53"/>
      <c r="Y234" s="26"/>
      <c r="Z234" s="26"/>
      <c r="AA234" s="26"/>
      <c r="AB234" s="26"/>
      <c r="AC234" s="26"/>
      <c r="AD234" s="26"/>
      <c r="AE234" s="26"/>
      <c r="AT234" s="14" t="s">
        <v>132</v>
      </c>
      <c r="AU234" s="14" t="s">
        <v>79</v>
      </c>
    </row>
    <row r="235" spans="1:65" s="2" customFormat="1" ht="16.5" customHeight="1">
      <c r="A235" s="26"/>
      <c r="B235" s="141"/>
      <c r="C235" s="142" t="s">
        <v>372</v>
      </c>
      <c r="D235" s="142" t="s">
        <v>126</v>
      </c>
      <c r="E235" s="143" t="s">
        <v>373</v>
      </c>
      <c r="F235" s="144" t="s">
        <v>374</v>
      </c>
      <c r="G235" s="145" t="s">
        <v>129</v>
      </c>
      <c r="H235" s="146">
        <v>460</v>
      </c>
      <c r="I235" s="147"/>
      <c r="J235" s="147"/>
      <c r="K235" s="147">
        <f>ROUND(P235*H235,2)</f>
        <v>0</v>
      </c>
      <c r="L235" s="148"/>
      <c r="M235" s="27"/>
      <c r="N235" s="149" t="s">
        <v>1</v>
      </c>
      <c r="O235" s="150" t="s">
        <v>35</v>
      </c>
      <c r="P235" s="151">
        <f>I235+J235</f>
        <v>0</v>
      </c>
      <c r="Q235" s="151">
        <f>ROUND(I235*H235,2)</f>
        <v>0</v>
      </c>
      <c r="R235" s="151">
        <f>ROUND(J235*H235,2)</f>
        <v>0</v>
      </c>
      <c r="S235" s="152">
        <v>0</v>
      </c>
      <c r="T235" s="152">
        <f>S235*H235</f>
        <v>0</v>
      </c>
      <c r="U235" s="152">
        <v>0</v>
      </c>
      <c r="V235" s="152">
        <f>U235*H235</f>
        <v>0</v>
      </c>
      <c r="W235" s="152">
        <v>0</v>
      </c>
      <c r="X235" s="153">
        <f>W235*H235</f>
        <v>0</v>
      </c>
      <c r="Y235" s="26"/>
      <c r="Z235" s="26"/>
      <c r="AA235" s="26"/>
      <c r="AB235" s="26"/>
      <c r="AC235" s="26"/>
      <c r="AD235" s="26"/>
      <c r="AE235" s="26"/>
      <c r="AR235" s="154" t="s">
        <v>130</v>
      </c>
      <c r="AT235" s="154" t="s">
        <v>126</v>
      </c>
      <c r="AU235" s="154" t="s">
        <v>79</v>
      </c>
      <c r="AY235" s="14" t="s">
        <v>125</v>
      </c>
      <c r="BE235" s="155">
        <f>IF(O235="základní",K235,0)</f>
        <v>0</v>
      </c>
      <c r="BF235" s="155">
        <f>IF(O235="snížená",K235,0)</f>
        <v>0</v>
      </c>
      <c r="BG235" s="155">
        <f>IF(O235="zákl. přenesená",K235,0)</f>
        <v>0</v>
      </c>
      <c r="BH235" s="155">
        <f>IF(O235="sníž. přenesená",K235,0)</f>
        <v>0</v>
      </c>
      <c r="BI235" s="155">
        <f>IF(O235="nulová",K235,0)</f>
        <v>0</v>
      </c>
      <c r="BJ235" s="14" t="s">
        <v>79</v>
      </c>
      <c r="BK235" s="155">
        <f>ROUND(P235*H235,2)</f>
        <v>0</v>
      </c>
      <c r="BL235" s="14" t="s">
        <v>130</v>
      </c>
      <c r="BM235" s="154" t="s">
        <v>375</v>
      </c>
    </row>
    <row r="236" spans="1:65" s="2" customFormat="1" ht="19.5">
      <c r="A236" s="26"/>
      <c r="B236" s="27"/>
      <c r="C236" s="26"/>
      <c r="D236" s="156" t="s">
        <v>132</v>
      </c>
      <c r="E236" s="26"/>
      <c r="F236" s="157" t="s">
        <v>376</v>
      </c>
      <c r="G236" s="26"/>
      <c r="H236" s="26"/>
      <c r="I236" s="26"/>
      <c r="J236" s="26"/>
      <c r="K236" s="26"/>
      <c r="L236" s="26"/>
      <c r="M236" s="27"/>
      <c r="N236" s="158"/>
      <c r="O236" s="159"/>
      <c r="P236" s="52"/>
      <c r="Q236" s="52"/>
      <c r="R236" s="52"/>
      <c r="S236" s="52"/>
      <c r="T236" s="52"/>
      <c r="U236" s="52"/>
      <c r="V236" s="52"/>
      <c r="W236" s="52"/>
      <c r="X236" s="53"/>
      <c r="Y236" s="26"/>
      <c r="Z236" s="26"/>
      <c r="AA236" s="26"/>
      <c r="AB236" s="26"/>
      <c r="AC236" s="26"/>
      <c r="AD236" s="26"/>
      <c r="AE236" s="26"/>
      <c r="AT236" s="14" t="s">
        <v>132</v>
      </c>
      <c r="AU236" s="14" t="s">
        <v>79</v>
      </c>
    </row>
    <row r="237" spans="1:65" s="2" customFormat="1" ht="16.5" customHeight="1">
      <c r="A237" s="26"/>
      <c r="B237" s="141"/>
      <c r="C237" s="142" t="s">
        <v>377</v>
      </c>
      <c r="D237" s="142" t="s">
        <v>126</v>
      </c>
      <c r="E237" s="143" t="s">
        <v>378</v>
      </c>
      <c r="F237" s="144" t="s">
        <v>379</v>
      </c>
      <c r="G237" s="145" t="s">
        <v>129</v>
      </c>
      <c r="H237" s="146">
        <v>80</v>
      </c>
      <c r="I237" s="147"/>
      <c r="J237" s="147"/>
      <c r="K237" s="147">
        <f>ROUND(P237*H237,2)</f>
        <v>0</v>
      </c>
      <c r="L237" s="148"/>
      <c r="M237" s="27"/>
      <c r="N237" s="149" t="s">
        <v>1</v>
      </c>
      <c r="O237" s="150" t="s">
        <v>35</v>
      </c>
      <c r="P237" s="151">
        <f>I237+J237</f>
        <v>0</v>
      </c>
      <c r="Q237" s="151">
        <f>ROUND(I237*H237,2)</f>
        <v>0</v>
      </c>
      <c r="R237" s="151">
        <f>ROUND(J237*H237,2)</f>
        <v>0</v>
      </c>
      <c r="S237" s="152">
        <v>0</v>
      </c>
      <c r="T237" s="152">
        <f>S237*H237</f>
        <v>0</v>
      </c>
      <c r="U237" s="152">
        <v>0</v>
      </c>
      <c r="V237" s="152">
        <f>U237*H237</f>
        <v>0</v>
      </c>
      <c r="W237" s="152">
        <v>0</v>
      </c>
      <c r="X237" s="153">
        <f>W237*H237</f>
        <v>0</v>
      </c>
      <c r="Y237" s="26"/>
      <c r="Z237" s="26"/>
      <c r="AA237" s="26"/>
      <c r="AB237" s="26"/>
      <c r="AC237" s="26"/>
      <c r="AD237" s="26"/>
      <c r="AE237" s="26"/>
      <c r="AR237" s="154" t="s">
        <v>130</v>
      </c>
      <c r="AT237" s="154" t="s">
        <v>126</v>
      </c>
      <c r="AU237" s="154" t="s">
        <v>79</v>
      </c>
      <c r="AY237" s="14" t="s">
        <v>125</v>
      </c>
      <c r="BE237" s="155">
        <f>IF(O237="základní",K237,0)</f>
        <v>0</v>
      </c>
      <c r="BF237" s="155">
        <f>IF(O237="snížená",K237,0)</f>
        <v>0</v>
      </c>
      <c r="BG237" s="155">
        <f>IF(O237="zákl. přenesená",K237,0)</f>
        <v>0</v>
      </c>
      <c r="BH237" s="155">
        <f>IF(O237="sníž. přenesená",K237,0)</f>
        <v>0</v>
      </c>
      <c r="BI237" s="155">
        <f>IF(O237="nulová",K237,0)</f>
        <v>0</v>
      </c>
      <c r="BJ237" s="14" t="s">
        <v>79</v>
      </c>
      <c r="BK237" s="155">
        <f>ROUND(P237*H237,2)</f>
        <v>0</v>
      </c>
      <c r="BL237" s="14" t="s">
        <v>130</v>
      </c>
      <c r="BM237" s="154" t="s">
        <v>380</v>
      </c>
    </row>
    <row r="238" spans="1:65" s="2" customFormat="1" ht="19.5">
      <c r="A238" s="26"/>
      <c r="B238" s="27"/>
      <c r="C238" s="26"/>
      <c r="D238" s="156" t="s">
        <v>132</v>
      </c>
      <c r="E238" s="26"/>
      <c r="F238" s="157" t="s">
        <v>381</v>
      </c>
      <c r="G238" s="26"/>
      <c r="H238" s="26"/>
      <c r="I238" s="26"/>
      <c r="J238" s="26"/>
      <c r="K238" s="26"/>
      <c r="L238" s="26"/>
      <c r="M238" s="27"/>
      <c r="N238" s="158"/>
      <c r="O238" s="159"/>
      <c r="P238" s="52"/>
      <c r="Q238" s="52"/>
      <c r="R238" s="52"/>
      <c r="S238" s="52"/>
      <c r="T238" s="52"/>
      <c r="U238" s="52"/>
      <c r="V238" s="52"/>
      <c r="W238" s="52"/>
      <c r="X238" s="53"/>
      <c r="Y238" s="26"/>
      <c r="Z238" s="26"/>
      <c r="AA238" s="26"/>
      <c r="AB238" s="26"/>
      <c r="AC238" s="26"/>
      <c r="AD238" s="26"/>
      <c r="AE238" s="26"/>
      <c r="AT238" s="14" t="s">
        <v>132</v>
      </c>
      <c r="AU238" s="14" t="s">
        <v>79</v>
      </c>
    </row>
    <row r="239" spans="1:65" s="2" customFormat="1" ht="33" customHeight="1">
      <c r="A239" s="26"/>
      <c r="B239" s="141"/>
      <c r="C239" s="142" t="s">
        <v>382</v>
      </c>
      <c r="D239" s="142" t="s">
        <v>126</v>
      </c>
      <c r="E239" s="143" t="s">
        <v>383</v>
      </c>
      <c r="F239" s="144" t="s">
        <v>384</v>
      </c>
      <c r="G239" s="145" t="s">
        <v>137</v>
      </c>
      <c r="H239" s="146">
        <v>100</v>
      </c>
      <c r="I239" s="147"/>
      <c r="J239" s="147"/>
      <c r="K239" s="147">
        <f>ROUND(P239*H239,2)</f>
        <v>0</v>
      </c>
      <c r="L239" s="148"/>
      <c r="M239" s="27"/>
      <c r="N239" s="149" t="s">
        <v>1</v>
      </c>
      <c r="O239" s="150" t="s">
        <v>35</v>
      </c>
      <c r="P239" s="151">
        <f>I239+J239</f>
        <v>0</v>
      </c>
      <c r="Q239" s="151">
        <f>ROUND(I239*H239,2)</f>
        <v>0</v>
      </c>
      <c r="R239" s="151">
        <f>ROUND(J239*H239,2)</f>
        <v>0</v>
      </c>
      <c r="S239" s="152">
        <v>0</v>
      </c>
      <c r="T239" s="152">
        <f>S239*H239</f>
        <v>0</v>
      </c>
      <c r="U239" s="152">
        <v>0</v>
      </c>
      <c r="V239" s="152">
        <f>U239*H239</f>
        <v>0</v>
      </c>
      <c r="W239" s="152">
        <v>0</v>
      </c>
      <c r="X239" s="153">
        <f>W239*H239</f>
        <v>0</v>
      </c>
      <c r="Y239" s="26"/>
      <c r="Z239" s="26"/>
      <c r="AA239" s="26"/>
      <c r="AB239" s="26"/>
      <c r="AC239" s="26"/>
      <c r="AD239" s="26"/>
      <c r="AE239" s="26"/>
      <c r="AR239" s="154" t="s">
        <v>130</v>
      </c>
      <c r="AT239" s="154" t="s">
        <v>126</v>
      </c>
      <c r="AU239" s="154" t="s">
        <v>79</v>
      </c>
      <c r="AY239" s="14" t="s">
        <v>125</v>
      </c>
      <c r="BE239" s="155">
        <f>IF(O239="základní",K239,0)</f>
        <v>0</v>
      </c>
      <c r="BF239" s="155">
        <f>IF(O239="snížená",K239,0)</f>
        <v>0</v>
      </c>
      <c r="BG239" s="155">
        <f>IF(O239="zákl. přenesená",K239,0)</f>
        <v>0</v>
      </c>
      <c r="BH239" s="155">
        <f>IF(O239="sníž. přenesená",K239,0)</f>
        <v>0</v>
      </c>
      <c r="BI239" s="155">
        <f>IF(O239="nulová",K239,0)</f>
        <v>0</v>
      </c>
      <c r="BJ239" s="14" t="s">
        <v>79</v>
      </c>
      <c r="BK239" s="155">
        <f>ROUND(P239*H239,2)</f>
        <v>0</v>
      </c>
      <c r="BL239" s="14" t="s">
        <v>130</v>
      </c>
      <c r="BM239" s="154" t="s">
        <v>385</v>
      </c>
    </row>
    <row r="240" spans="1:65" s="2" customFormat="1" ht="48.75">
      <c r="A240" s="26"/>
      <c r="B240" s="27"/>
      <c r="C240" s="26"/>
      <c r="D240" s="156" t="s">
        <v>132</v>
      </c>
      <c r="E240" s="26"/>
      <c r="F240" s="157" t="s">
        <v>386</v>
      </c>
      <c r="G240" s="26"/>
      <c r="H240" s="26"/>
      <c r="I240" s="26"/>
      <c r="J240" s="26"/>
      <c r="K240" s="26"/>
      <c r="L240" s="26"/>
      <c r="M240" s="27"/>
      <c r="N240" s="158"/>
      <c r="O240" s="159"/>
      <c r="P240" s="52"/>
      <c r="Q240" s="52"/>
      <c r="R240" s="52"/>
      <c r="S240" s="52"/>
      <c r="T240" s="52"/>
      <c r="U240" s="52"/>
      <c r="V240" s="52"/>
      <c r="W240" s="52"/>
      <c r="X240" s="53"/>
      <c r="Y240" s="26"/>
      <c r="Z240" s="26"/>
      <c r="AA240" s="26"/>
      <c r="AB240" s="26"/>
      <c r="AC240" s="26"/>
      <c r="AD240" s="26"/>
      <c r="AE240" s="26"/>
      <c r="AT240" s="14" t="s">
        <v>132</v>
      </c>
      <c r="AU240" s="14" t="s">
        <v>79</v>
      </c>
    </row>
    <row r="241" spans="1:65" s="2" customFormat="1" ht="33" customHeight="1">
      <c r="A241" s="26"/>
      <c r="B241" s="141"/>
      <c r="C241" s="142" t="s">
        <v>387</v>
      </c>
      <c r="D241" s="142" t="s">
        <v>126</v>
      </c>
      <c r="E241" s="143" t="s">
        <v>388</v>
      </c>
      <c r="F241" s="144" t="s">
        <v>389</v>
      </c>
      <c r="G241" s="145" t="s">
        <v>137</v>
      </c>
      <c r="H241" s="146">
        <v>50</v>
      </c>
      <c r="I241" s="147"/>
      <c r="J241" s="147"/>
      <c r="K241" s="147">
        <f>ROUND(P241*H241,2)</f>
        <v>0</v>
      </c>
      <c r="L241" s="148"/>
      <c r="M241" s="27"/>
      <c r="N241" s="149" t="s">
        <v>1</v>
      </c>
      <c r="O241" s="150" t="s">
        <v>35</v>
      </c>
      <c r="P241" s="151">
        <f>I241+J241</f>
        <v>0</v>
      </c>
      <c r="Q241" s="151">
        <f>ROUND(I241*H241,2)</f>
        <v>0</v>
      </c>
      <c r="R241" s="151">
        <f>ROUND(J241*H241,2)</f>
        <v>0</v>
      </c>
      <c r="S241" s="152">
        <v>0</v>
      </c>
      <c r="T241" s="152">
        <f>S241*H241</f>
        <v>0</v>
      </c>
      <c r="U241" s="152">
        <v>0</v>
      </c>
      <c r="V241" s="152">
        <f>U241*H241</f>
        <v>0</v>
      </c>
      <c r="W241" s="152">
        <v>0</v>
      </c>
      <c r="X241" s="153">
        <f>W241*H241</f>
        <v>0</v>
      </c>
      <c r="Y241" s="26"/>
      <c r="Z241" s="26"/>
      <c r="AA241" s="26"/>
      <c r="AB241" s="26"/>
      <c r="AC241" s="26"/>
      <c r="AD241" s="26"/>
      <c r="AE241" s="26"/>
      <c r="AR241" s="154" t="s">
        <v>130</v>
      </c>
      <c r="AT241" s="154" t="s">
        <v>126</v>
      </c>
      <c r="AU241" s="154" t="s">
        <v>79</v>
      </c>
      <c r="AY241" s="14" t="s">
        <v>125</v>
      </c>
      <c r="BE241" s="155">
        <f>IF(O241="základní",K241,0)</f>
        <v>0</v>
      </c>
      <c r="BF241" s="155">
        <f>IF(O241="snížená",K241,0)</f>
        <v>0</v>
      </c>
      <c r="BG241" s="155">
        <f>IF(O241="zákl. přenesená",K241,0)</f>
        <v>0</v>
      </c>
      <c r="BH241" s="155">
        <f>IF(O241="sníž. přenesená",K241,0)</f>
        <v>0</v>
      </c>
      <c r="BI241" s="155">
        <f>IF(O241="nulová",K241,0)</f>
        <v>0</v>
      </c>
      <c r="BJ241" s="14" t="s">
        <v>79</v>
      </c>
      <c r="BK241" s="155">
        <f>ROUND(P241*H241,2)</f>
        <v>0</v>
      </c>
      <c r="BL241" s="14" t="s">
        <v>130</v>
      </c>
      <c r="BM241" s="154" t="s">
        <v>390</v>
      </c>
    </row>
    <row r="242" spans="1:65" s="2" customFormat="1" ht="48.75">
      <c r="A242" s="26"/>
      <c r="B242" s="27"/>
      <c r="C242" s="26"/>
      <c r="D242" s="156" t="s">
        <v>132</v>
      </c>
      <c r="E242" s="26"/>
      <c r="F242" s="157" t="s">
        <v>391</v>
      </c>
      <c r="G242" s="26"/>
      <c r="H242" s="26"/>
      <c r="I242" s="26"/>
      <c r="J242" s="26"/>
      <c r="K242" s="26"/>
      <c r="L242" s="26"/>
      <c r="M242" s="27"/>
      <c r="N242" s="158"/>
      <c r="O242" s="159"/>
      <c r="P242" s="52"/>
      <c r="Q242" s="52"/>
      <c r="R242" s="52"/>
      <c r="S242" s="52"/>
      <c r="T242" s="52"/>
      <c r="U242" s="52"/>
      <c r="V242" s="52"/>
      <c r="W242" s="52"/>
      <c r="X242" s="53"/>
      <c r="Y242" s="26"/>
      <c r="Z242" s="26"/>
      <c r="AA242" s="26"/>
      <c r="AB242" s="26"/>
      <c r="AC242" s="26"/>
      <c r="AD242" s="26"/>
      <c r="AE242" s="26"/>
      <c r="AT242" s="14" t="s">
        <v>132</v>
      </c>
      <c r="AU242" s="14" t="s">
        <v>79</v>
      </c>
    </row>
    <row r="243" spans="1:65" s="2" customFormat="1" ht="33" customHeight="1">
      <c r="A243" s="26"/>
      <c r="B243" s="141"/>
      <c r="C243" s="142" t="s">
        <v>392</v>
      </c>
      <c r="D243" s="142" t="s">
        <v>126</v>
      </c>
      <c r="E243" s="143" t="s">
        <v>393</v>
      </c>
      <c r="F243" s="144" t="s">
        <v>394</v>
      </c>
      <c r="G243" s="145" t="s">
        <v>137</v>
      </c>
      <c r="H243" s="146">
        <v>4</v>
      </c>
      <c r="I243" s="147"/>
      <c r="J243" s="147"/>
      <c r="K243" s="147">
        <f>ROUND(P243*H243,2)</f>
        <v>0</v>
      </c>
      <c r="L243" s="148"/>
      <c r="M243" s="27"/>
      <c r="N243" s="149" t="s">
        <v>1</v>
      </c>
      <c r="O243" s="150" t="s">
        <v>35</v>
      </c>
      <c r="P243" s="151">
        <f>I243+J243</f>
        <v>0</v>
      </c>
      <c r="Q243" s="151">
        <f>ROUND(I243*H243,2)</f>
        <v>0</v>
      </c>
      <c r="R243" s="151">
        <f>ROUND(J243*H243,2)</f>
        <v>0</v>
      </c>
      <c r="S243" s="152">
        <v>0</v>
      </c>
      <c r="T243" s="152">
        <f>S243*H243</f>
        <v>0</v>
      </c>
      <c r="U243" s="152">
        <v>0</v>
      </c>
      <c r="V243" s="152">
        <f>U243*H243</f>
        <v>0</v>
      </c>
      <c r="W243" s="152">
        <v>0</v>
      </c>
      <c r="X243" s="153">
        <f>W243*H243</f>
        <v>0</v>
      </c>
      <c r="Y243" s="26"/>
      <c r="Z243" s="26"/>
      <c r="AA243" s="26"/>
      <c r="AB243" s="26"/>
      <c r="AC243" s="26"/>
      <c r="AD243" s="26"/>
      <c r="AE243" s="26"/>
      <c r="AR243" s="154" t="s">
        <v>130</v>
      </c>
      <c r="AT243" s="154" t="s">
        <v>126</v>
      </c>
      <c r="AU243" s="154" t="s">
        <v>79</v>
      </c>
      <c r="AY243" s="14" t="s">
        <v>125</v>
      </c>
      <c r="BE243" s="155">
        <f>IF(O243="základní",K243,0)</f>
        <v>0</v>
      </c>
      <c r="BF243" s="155">
        <f>IF(O243="snížená",K243,0)</f>
        <v>0</v>
      </c>
      <c r="BG243" s="155">
        <f>IF(O243="zákl. přenesená",K243,0)</f>
        <v>0</v>
      </c>
      <c r="BH243" s="155">
        <f>IF(O243="sníž. přenesená",K243,0)</f>
        <v>0</v>
      </c>
      <c r="BI243" s="155">
        <f>IF(O243="nulová",K243,0)</f>
        <v>0</v>
      </c>
      <c r="BJ243" s="14" t="s">
        <v>79</v>
      </c>
      <c r="BK243" s="155">
        <f>ROUND(P243*H243,2)</f>
        <v>0</v>
      </c>
      <c r="BL243" s="14" t="s">
        <v>130</v>
      </c>
      <c r="BM243" s="154" t="s">
        <v>395</v>
      </c>
    </row>
    <row r="244" spans="1:65" s="2" customFormat="1" ht="48.75">
      <c r="A244" s="26"/>
      <c r="B244" s="27"/>
      <c r="C244" s="26"/>
      <c r="D244" s="156" t="s">
        <v>132</v>
      </c>
      <c r="E244" s="26"/>
      <c r="F244" s="157" t="s">
        <v>396</v>
      </c>
      <c r="G244" s="26"/>
      <c r="H244" s="26"/>
      <c r="I244" s="26"/>
      <c r="J244" s="26"/>
      <c r="K244" s="26"/>
      <c r="L244" s="26"/>
      <c r="M244" s="27"/>
      <c r="N244" s="158"/>
      <c r="O244" s="159"/>
      <c r="P244" s="52"/>
      <c r="Q244" s="52"/>
      <c r="R244" s="52"/>
      <c r="S244" s="52"/>
      <c r="T244" s="52"/>
      <c r="U244" s="52"/>
      <c r="V244" s="52"/>
      <c r="W244" s="52"/>
      <c r="X244" s="53"/>
      <c r="Y244" s="26"/>
      <c r="Z244" s="26"/>
      <c r="AA244" s="26"/>
      <c r="AB244" s="26"/>
      <c r="AC244" s="26"/>
      <c r="AD244" s="26"/>
      <c r="AE244" s="26"/>
      <c r="AT244" s="14" t="s">
        <v>132</v>
      </c>
      <c r="AU244" s="14" t="s">
        <v>79</v>
      </c>
    </row>
    <row r="245" spans="1:65" s="2" customFormat="1" ht="21.75" customHeight="1">
      <c r="A245" s="26"/>
      <c r="B245" s="141"/>
      <c r="C245" s="142" t="s">
        <v>397</v>
      </c>
      <c r="D245" s="142" t="s">
        <v>126</v>
      </c>
      <c r="E245" s="143" t="s">
        <v>398</v>
      </c>
      <c r="F245" s="144" t="s">
        <v>399</v>
      </c>
      <c r="G245" s="145" t="s">
        <v>129</v>
      </c>
      <c r="H245" s="146">
        <v>40</v>
      </c>
      <c r="I245" s="147"/>
      <c r="J245" s="147"/>
      <c r="K245" s="147">
        <f>ROUND(P245*H245,2)</f>
        <v>0</v>
      </c>
      <c r="L245" s="148"/>
      <c r="M245" s="27"/>
      <c r="N245" s="149" t="s">
        <v>1</v>
      </c>
      <c r="O245" s="150" t="s">
        <v>35</v>
      </c>
      <c r="P245" s="151">
        <f>I245+J245</f>
        <v>0</v>
      </c>
      <c r="Q245" s="151">
        <f>ROUND(I245*H245,2)</f>
        <v>0</v>
      </c>
      <c r="R245" s="151">
        <f>ROUND(J245*H245,2)</f>
        <v>0</v>
      </c>
      <c r="S245" s="152">
        <v>0</v>
      </c>
      <c r="T245" s="152">
        <f>S245*H245</f>
        <v>0</v>
      </c>
      <c r="U245" s="152">
        <v>0</v>
      </c>
      <c r="V245" s="152">
        <f>U245*H245</f>
        <v>0</v>
      </c>
      <c r="W245" s="152">
        <v>0</v>
      </c>
      <c r="X245" s="153">
        <f>W245*H245</f>
        <v>0</v>
      </c>
      <c r="Y245" s="26"/>
      <c r="Z245" s="26"/>
      <c r="AA245" s="26"/>
      <c r="AB245" s="26"/>
      <c r="AC245" s="26"/>
      <c r="AD245" s="26"/>
      <c r="AE245" s="26"/>
      <c r="AR245" s="154" t="s">
        <v>130</v>
      </c>
      <c r="AT245" s="154" t="s">
        <v>126</v>
      </c>
      <c r="AU245" s="154" t="s">
        <v>79</v>
      </c>
      <c r="AY245" s="14" t="s">
        <v>125</v>
      </c>
      <c r="BE245" s="155">
        <f>IF(O245="základní",K245,0)</f>
        <v>0</v>
      </c>
      <c r="BF245" s="155">
        <f>IF(O245="snížená",K245,0)</f>
        <v>0</v>
      </c>
      <c r="BG245" s="155">
        <f>IF(O245="zákl. přenesená",K245,0)</f>
        <v>0</v>
      </c>
      <c r="BH245" s="155">
        <f>IF(O245="sníž. přenesená",K245,0)</f>
        <v>0</v>
      </c>
      <c r="BI245" s="155">
        <f>IF(O245="nulová",K245,0)</f>
        <v>0</v>
      </c>
      <c r="BJ245" s="14" t="s">
        <v>79</v>
      </c>
      <c r="BK245" s="155">
        <f>ROUND(P245*H245,2)</f>
        <v>0</v>
      </c>
      <c r="BL245" s="14" t="s">
        <v>130</v>
      </c>
      <c r="BM245" s="154" t="s">
        <v>400</v>
      </c>
    </row>
    <row r="246" spans="1:65" s="2" customFormat="1" ht="19.5">
      <c r="A246" s="26"/>
      <c r="B246" s="27"/>
      <c r="C246" s="26"/>
      <c r="D246" s="156" t="s">
        <v>132</v>
      </c>
      <c r="E246" s="26"/>
      <c r="F246" s="157" t="s">
        <v>399</v>
      </c>
      <c r="G246" s="26"/>
      <c r="H246" s="26"/>
      <c r="I246" s="26"/>
      <c r="J246" s="26"/>
      <c r="K246" s="26"/>
      <c r="L246" s="26"/>
      <c r="M246" s="27"/>
      <c r="N246" s="158"/>
      <c r="O246" s="159"/>
      <c r="P246" s="52"/>
      <c r="Q246" s="52"/>
      <c r="R246" s="52"/>
      <c r="S246" s="52"/>
      <c r="T246" s="52"/>
      <c r="U246" s="52"/>
      <c r="V246" s="52"/>
      <c r="W246" s="52"/>
      <c r="X246" s="53"/>
      <c r="Y246" s="26"/>
      <c r="Z246" s="26"/>
      <c r="AA246" s="26"/>
      <c r="AB246" s="26"/>
      <c r="AC246" s="26"/>
      <c r="AD246" s="26"/>
      <c r="AE246" s="26"/>
      <c r="AT246" s="14" t="s">
        <v>132</v>
      </c>
      <c r="AU246" s="14" t="s">
        <v>79</v>
      </c>
    </row>
    <row r="247" spans="1:65" s="2" customFormat="1" ht="21.75" customHeight="1">
      <c r="A247" s="26"/>
      <c r="B247" s="141"/>
      <c r="C247" s="142" t="s">
        <v>401</v>
      </c>
      <c r="D247" s="142" t="s">
        <v>126</v>
      </c>
      <c r="E247" s="143" t="s">
        <v>402</v>
      </c>
      <c r="F247" s="144" t="s">
        <v>403</v>
      </c>
      <c r="G247" s="145" t="s">
        <v>137</v>
      </c>
      <c r="H247" s="146">
        <v>1</v>
      </c>
      <c r="I247" s="147"/>
      <c r="J247" s="147"/>
      <c r="K247" s="147">
        <f>ROUND(P247*H247,2)</f>
        <v>0</v>
      </c>
      <c r="L247" s="148"/>
      <c r="M247" s="27"/>
      <c r="N247" s="149" t="s">
        <v>1</v>
      </c>
      <c r="O247" s="150" t="s">
        <v>35</v>
      </c>
      <c r="P247" s="151">
        <f>I247+J247</f>
        <v>0</v>
      </c>
      <c r="Q247" s="151">
        <f>ROUND(I247*H247,2)</f>
        <v>0</v>
      </c>
      <c r="R247" s="151">
        <f>ROUND(J247*H247,2)</f>
        <v>0</v>
      </c>
      <c r="S247" s="152">
        <v>0</v>
      </c>
      <c r="T247" s="152">
        <f>S247*H247</f>
        <v>0</v>
      </c>
      <c r="U247" s="152">
        <v>0</v>
      </c>
      <c r="V247" s="152">
        <f>U247*H247</f>
        <v>0</v>
      </c>
      <c r="W247" s="152">
        <v>0</v>
      </c>
      <c r="X247" s="153">
        <f>W247*H247</f>
        <v>0</v>
      </c>
      <c r="Y247" s="26"/>
      <c r="Z247" s="26"/>
      <c r="AA247" s="26"/>
      <c r="AB247" s="26"/>
      <c r="AC247" s="26"/>
      <c r="AD247" s="26"/>
      <c r="AE247" s="26"/>
      <c r="AR247" s="154" t="s">
        <v>130</v>
      </c>
      <c r="AT247" s="154" t="s">
        <v>126</v>
      </c>
      <c r="AU247" s="154" t="s">
        <v>79</v>
      </c>
      <c r="AY247" s="14" t="s">
        <v>125</v>
      </c>
      <c r="BE247" s="155">
        <f>IF(O247="základní",K247,0)</f>
        <v>0</v>
      </c>
      <c r="BF247" s="155">
        <f>IF(O247="snížená",K247,0)</f>
        <v>0</v>
      </c>
      <c r="BG247" s="155">
        <f>IF(O247="zákl. přenesená",K247,0)</f>
        <v>0</v>
      </c>
      <c r="BH247" s="155">
        <f>IF(O247="sníž. přenesená",K247,0)</f>
        <v>0</v>
      </c>
      <c r="BI247" s="155">
        <f>IF(O247="nulová",K247,0)</f>
        <v>0</v>
      </c>
      <c r="BJ247" s="14" t="s">
        <v>79</v>
      </c>
      <c r="BK247" s="155">
        <f>ROUND(P247*H247,2)</f>
        <v>0</v>
      </c>
      <c r="BL247" s="14" t="s">
        <v>130</v>
      </c>
      <c r="BM247" s="154" t="s">
        <v>404</v>
      </c>
    </row>
    <row r="248" spans="1:65" s="2" customFormat="1" ht="29.25">
      <c r="A248" s="26"/>
      <c r="B248" s="27"/>
      <c r="C248" s="26"/>
      <c r="D248" s="156" t="s">
        <v>132</v>
      </c>
      <c r="E248" s="26"/>
      <c r="F248" s="157" t="s">
        <v>405</v>
      </c>
      <c r="G248" s="26"/>
      <c r="H248" s="26"/>
      <c r="I248" s="26"/>
      <c r="J248" s="26"/>
      <c r="K248" s="26"/>
      <c r="L248" s="26"/>
      <c r="M248" s="27"/>
      <c r="N248" s="158"/>
      <c r="O248" s="159"/>
      <c r="P248" s="52"/>
      <c r="Q248" s="52"/>
      <c r="R248" s="52"/>
      <c r="S248" s="52"/>
      <c r="T248" s="52"/>
      <c r="U248" s="52"/>
      <c r="V248" s="52"/>
      <c r="W248" s="52"/>
      <c r="X248" s="53"/>
      <c r="Y248" s="26"/>
      <c r="Z248" s="26"/>
      <c r="AA248" s="26"/>
      <c r="AB248" s="26"/>
      <c r="AC248" s="26"/>
      <c r="AD248" s="26"/>
      <c r="AE248" s="26"/>
      <c r="AT248" s="14" t="s">
        <v>132</v>
      </c>
      <c r="AU248" s="14" t="s">
        <v>79</v>
      </c>
    </row>
    <row r="249" spans="1:65" s="2" customFormat="1" ht="21.75" customHeight="1">
      <c r="A249" s="26"/>
      <c r="B249" s="141"/>
      <c r="C249" s="142" t="s">
        <v>406</v>
      </c>
      <c r="D249" s="142" t="s">
        <v>126</v>
      </c>
      <c r="E249" s="143" t="s">
        <v>407</v>
      </c>
      <c r="F249" s="144" t="s">
        <v>408</v>
      </c>
      <c r="G249" s="145" t="s">
        <v>137</v>
      </c>
      <c r="H249" s="146">
        <v>1</v>
      </c>
      <c r="I249" s="147"/>
      <c r="J249" s="147"/>
      <c r="K249" s="147">
        <f>ROUND(P249*H249,2)</f>
        <v>0</v>
      </c>
      <c r="L249" s="148"/>
      <c r="M249" s="27"/>
      <c r="N249" s="149" t="s">
        <v>1</v>
      </c>
      <c r="O249" s="150" t="s">
        <v>35</v>
      </c>
      <c r="P249" s="151">
        <f>I249+J249</f>
        <v>0</v>
      </c>
      <c r="Q249" s="151">
        <f>ROUND(I249*H249,2)</f>
        <v>0</v>
      </c>
      <c r="R249" s="151">
        <f>ROUND(J249*H249,2)</f>
        <v>0</v>
      </c>
      <c r="S249" s="152">
        <v>0</v>
      </c>
      <c r="T249" s="152">
        <f>S249*H249</f>
        <v>0</v>
      </c>
      <c r="U249" s="152">
        <v>0</v>
      </c>
      <c r="V249" s="152">
        <f>U249*H249</f>
        <v>0</v>
      </c>
      <c r="W249" s="152">
        <v>0</v>
      </c>
      <c r="X249" s="153">
        <f>W249*H249</f>
        <v>0</v>
      </c>
      <c r="Y249" s="26"/>
      <c r="Z249" s="26"/>
      <c r="AA249" s="26"/>
      <c r="AB249" s="26"/>
      <c r="AC249" s="26"/>
      <c r="AD249" s="26"/>
      <c r="AE249" s="26"/>
      <c r="AR249" s="154" t="s">
        <v>130</v>
      </c>
      <c r="AT249" s="154" t="s">
        <v>126</v>
      </c>
      <c r="AU249" s="154" t="s">
        <v>79</v>
      </c>
      <c r="AY249" s="14" t="s">
        <v>125</v>
      </c>
      <c r="BE249" s="155">
        <f>IF(O249="základní",K249,0)</f>
        <v>0</v>
      </c>
      <c r="BF249" s="155">
        <f>IF(O249="snížená",K249,0)</f>
        <v>0</v>
      </c>
      <c r="BG249" s="155">
        <f>IF(O249="zákl. přenesená",K249,0)</f>
        <v>0</v>
      </c>
      <c r="BH249" s="155">
        <f>IF(O249="sníž. přenesená",K249,0)</f>
        <v>0</v>
      </c>
      <c r="BI249" s="155">
        <f>IF(O249="nulová",K249,0)</f>
        <v>0</v>
      </c>
      <c r="BJ249" s="14" t="s">
        <v>79</v>
      </c>
      <c r="BK249" s="155">
        <f>ROUND(P249*H249,2)</f>
        <v>0</v>
      </c>
      <c r="BL249" s="14" t="s">
        <v>130</v>
      </c>
      <c r="BM249" s="154" t="s">
        <v>409</v>
      </c>
    </row>
    <row r="250" spans="1:65" s="2" customFormat="1" ht="19.5">
      <c r="A250" s="26"/>
      <c r="B250" s="27"/>
      <c r="C250" s="26"/>
      <c r="D250" s="156" t="s">
        <v>132</v>
      </c>
      <c r="E250" s="26"/>
      <c r="F250" s="157" t="s">
        <v>408</v>
      </c>
      <c r="G250" s="26"/>
      <c r="H250" s="26"/>
      <c r="I250" s="26"/>
      <c r="J250" s="26"/>
      <c r="K250" s="26"/>
      <c r="L250" s="26"/>
      <c r="M250" s="27"/>
      <c r="N250" s="158"/>
      <c r="O250" s="159"/>
      <c r="P250" s="52"/>
      <c r="Q250" s="52"/>
      <c r="R250" s="52"/>
      <c r="S250" s="52"/>
      <c r="T250" s="52"/>
      <c r="U250" s="52"/>
      <c r="V250" s="52"/>
      <c r="W250" s="52"/>
      <c r="X250" s="53"/>
      <c r="Y250" s="26"/>
      <c r="Z250" s="26"/>
      <c r="AA250" s="26"/>
      <c r="AB250" s="26"/>
      <c r="AC250" s="26"/>
      <c r="AD250" s="26"/>
      <c r="AE250" s="26"/>
      <c r="AT250" s="14" t="s">
        <v>132</v>
      </c>
      <c r="AU250" s="14" t="s">
        <v>79</v>
      </c>
    </row>
    <row r="251" spans="1:65" s="2" customFormat="1" ht="21.75" customHeight="1">
      <c r="A251" s="26"/>
      <c r="B251" s="141"/>
      <c r="C251" s="142" t="s">
        <v>410</v>
      </c>
      <c r="D251" s="142" t="s">
        <v>126</v>
      </c>
      <c r="E251" s="143" t="s">
        <v>411</v>
      </c>
      <c r="F251" s="144" t="s">
        <v>412</v>
      </c>
      <c r="G251" s="145" t="s">
        <v>137</v>
      </c>
      <c r="H251" s="146">
        <v>1</v>
      </c>
      <c r="I251" s="147"/>
      <c r="J251" s="147"/>
      <c r="K251" s="147">
        <f>ROUND(P251*H251,2)</f>
        <v>0</v>
      </c>
      <c r="L251" s="148"/>
      <c r="M251" s="27"/>
      <c r="N251" s="149" t="s">
        <v>1</v>
      </c>
      <c r="O251" s="150" t="s">
        <v>35</v>
      </c>
      <c r="P251" s="151">
        <f>I251+J251</f>
        <v>0</v>
      </c>
      <c r="Q251" s="151">
        <f>ROUND(I251*H251,2)</f>
        <v>0</v>
      </c>
      <c r="R251" s="151">
        <f>ROUND(J251*H251,2)</f>
        <v>0</v>
      </c>
      <c r="S251" s="152">
        <v>0</v>
      </c>
      <c r="T251" s="152">
        <f>S251*H251</f>
        <v>0</v>
      </c>
      <c r="U251" s="152">
        <v>0</v>
      </c>
      <c r="V251" s="152">
        <f>U251*H251</f>
        <v>0</v>
      </c>
      <c r="W251" s="152">
        <v>0</v>
      </c>
      <c r="X251" s="153">
        <f>W251*H251</f>
        <v>0</v>
      </c>
      <c r="Y251" s="26"/>
      <c r="Z251" s="26"/>
      <c r="AA251" s="26"/>
      <c r="AB251" s="26"/>
      <c r="AC251" s="26"/>
      <c r="AD251" s="26"/>
      <c r="AE251" s="26"/>
      <c r="AR251" s="154" t="s">
        <v>130</v>
      </c>
      <c r="AT251" s="154" t="s">
        <v>126</v>
      </c>
      <c r="AU251" s="154" t="s">
        <v>79</v>
      </c>
      <c r="AY251" s="14" t="s">
        <v>125</v>
      </c>
      <c r="BE251" s="155">
        <f>IF(O251="základní",K251,0)</f>
        <v>0</v>
      </c>
      <c r="BF251" s="155">
        <f>IF(O251="snížená",K251,0)</f>
        <v>0</v>
      </c>
      <c r="BG251" s="155">
        <f>IF(O251="zákl. přenesená",K251,0)</f>
        <v>0</v>
      </c>
      <c r="BH251" s="155">
        <f>IF(O251="sníž. přenesená",K251,0)</f>
        <v>0</v>
      </c>
      <c r="BI251" s="155">
        <f>IF(O251="nulová",K251,0)</f>
        <v>0</v>
      </c>
      <c r="BJ251" s="14" t="s">
        <v>79</v>
      </c>
      <c r="BK251" s="155">
        <f>ROUND(P251*H251,2)</f>
        <v>0</v>
      </c>
      <c r="BL251" s="14" t="s">
        <v>130</v>
      </c>
      <c r="BM251" s="154" t="s">
        <v>413</v>
      </c>
    </row>
    <row r="252" spans="1:65" s="2" customFormat="1" ht="29.25">
      <c r="A252" s="26"/>
      <c r="B252" s="27"/>
      <c r="C252" s="26"/>
      <c r="D252" s="156" t="s">
        <v>132</v>
      </c>
      <c r="E252" s="26"/>
      <c r="F252" s="157" t="s">
        <v>414</v>
      </c>
      <c r="G252" s="26"/>
      <c r="H252" s="26"/>
      <c r="I252" s="26"/>
      <c r="J252" s="26"/>
      <c r="K252" s="26"/>
      <c r="L252" s="26"/>
      <c r="M252" s="27"/>
      <c r="N252" s="158"/>
      <c r="O252" s="159"/>
      <c r="P252" s="52"/>
      <c r="Q252" s="52"/>
      <c r="R252" s="52"/>
      <c r="S252" s="52"/>
      <c r="T252" s="52"/>
      <c r="U252" s="52"/>
      <c r="V252" s="52"/>
      <c r="W252" s="52"/>
      <c r="X252" s="53"/>
      <c r="Y252" s="26"/>
      <c r="Z252" s="26"/>
      <c r="AA252" s="26"/>
      <c r="AB252" s="26"/>
      <c r="AC252" s="26"/>
      <c r="AD252" s="26"/>
      <c r="AE252" s="26"/>
      <c r="AT252" s="14" t="s">
        <v>132</v>
      </c>
      <c r="AU252" s="14" t="s">
        <v>79</v>
      </c>
    </row>
    <row r="253" spans="1:65" s="2" customFormat="1" ht="33" customHeight="1">
      <c r="A253" s="26"/>
      <c r="B253" s="141"/>
      <c r="C253" s="160" t="s">
        <v>415</v>
      </c>
      <c r="D253" s="160" t="s">
        <v>134</v>
      </c>
      <c r="E253" s="161" t="s">
        <v>416</v>
      </c>
      <c r="F253" s="162" t="s">
        <v>417</v>
      </c>
      <c r="G253" s="163" t="s">
        <v>137</v>
      </c>
      <c r="H253" s="164">
        <v>1</v>
      </c>
      <c r="I253" s="165"/>
      <c r="J253" s="166"/>
      <c r="K253" s="165">
        <f>ROUND(P253*H253,2)</f>
        <v>0</v>
      </c>
      <c r="L253" s="166"/>
      <c r="M253" s="167"/>
      <c r="N253" s="168" t="s">
        <v>1</v>
      </c>
      <c r="O253" s="150" t="s">
        <v>35</v>
      </c>
      <c r="P253" s="151">
        <f>I253+J253</f>
        <v>0</v>
      </c>
      <c r="Q253" s="151">
        <f>ROUND(I253*H253,2)</f>
        <v>0</v>
      </c>
      <c r="R253" s="151">
        <f>ROUND(J253*H253,2)</f>
        <v>0</v>
      </c>
      <c r="S253" s="152">
        <v>0</v>
      </c>
      <c r="T253" s="152">
        <f>S253*H253</f>
        <v>0</v>
      </c>
      <c r="U253" s="152">
        <v>0</v>
      </c>
      <c r="V253" s="152">
        <f>U253*H253</f>
        <v>0</v>
      </c>
      <c r="W253" s="152">
        <v>0</v>
      </c>
      <c r="X253" s="153">
        <f>W253*H253</f>
        <v>0</v>
      </c>
      <c r="Y253" s="26"/>
      <c r="Z253" s="26"/>
      <c r="AA253" s="26"/>
      <c r="AB253" s="26"/>
      <c r="AC253" s="26"/>
      <c r="AD253" s="26"/>
      <c r="AE253" s="26"/>
      <c r="AR253" s="154" t="s">
        <v>138</v>
      </c>
      <c r="AT253" s="154" t="s">
        <v>134</v>
      </c>
      <c r="AU253" s="154" t="s">
        <v>79</v>
      </c>
      <c r="AY253" s="14" t="s">
        <v>125</v>
      </c>
      <c r="BE253" s="155">
        <f>IF(O253="základní",K253,0)</f>
        <v>0</v>
      </c>
      <c r="BF253" s="155">
        <f>IF(O253="snížená",K253,0)</f>
        <v>0</v>
      </c>
      <c r="BG253" s="155">
        <f>IF(O253="zákl. přenesená",K253,0)</f>
        <v>0</v>
      </c>
      <c r="BH253" s="155">
        <f>IF(O253="sníž. přenesená",K253,0)</f>
        <v>0</v>
      </c>
      <c r="BI253" s="155">
        <f>IF(O253="nulová",K253,0)</f>
        <v>0</v>
      </c>
      <c r="BJ253" s="14" t="s">
        <v>79</v>
      </c>
      <c r="BK253" s="155">
        <f>ROUND(P253*H253,2)</f>
        <v>0</v>
      </c>
      <c r="BL253" s="14" t="s">
        <v>138</v>
      </c>
      <c r="BM253" s="154" t="s">
        <v>418</v>
      </c>
    </row>
    <row r="254" spans="1:65" s="2" customFormat="1" ht="19.5">
      <c r="A254" s="26"/>
      <c r="B254" s="27"/>
      <c r="C254" s="26"/>
      <c r="D254" s="156" t="s">
        <v>132</v>
      </c>
      <c r="E254" s="26"/>
      <c r="F254" s="157" t="s">
        <v>417</v>
      </c>
      <c r="G254" s="26"/>
      <c r="H254" s="26"/>
      <c r="I254" s="26"/>
      <c r="J254" s="26"/>
      <c r="K254" s="26"/>
      <c r="L254" s="26"/>
      <c r="M254" s="27"/>
      <c r="N254" s="158"/>
      <c r="O254" s="159"/>
      <c r="P254" s="52"/>
      <c r="Q254" s="52"/>
      <c r="R254" s="52"/>
      <c r="S254" s="52"/>
      <c r="T254" s="52"/>
      <c r="U254" s="52"/>
      <c r="V254" s="52"/>
      <c r="W254" s="52"/>
      <c r="X254" s="53"/>
      <c r="Y254" s="26"/>
      <c r="Z254" s="26"/>
      <c r="AA254" s="26"/>
      <c r="AB254" s="26"/>
      <c r="AC254" s="26"/>
      <c r="AD254" s="26"/>
      <c r="AE254" s="26"/>
      <c r="AT254" s="14" t="s">
        <v>132</v>
      </c>
      <c r="AU254" s="14" t="s">
        <v>79</v>
      </c>
    </row>
    <row r="255" spans="1:65" s="2" customFormat="1" ht="21.75" customHeight="1">
      <c r="A255" s="26"/>
      <c r="B255" s="141"/>
      <c r="C255" s="142" t="s">
        <v>419</v>
      </c>
      <c r="D255" s="142" t="s">
        <v>126</v>
      </c>
      <c r="E255" s="143" t="s">
        <v>420</v>
      </c>
      <c r="F255" s="144" t="s">
        <v>421</v>
      </c>
      <c r="G255" s="145" t="s">
        <v>137</v>
      </c>
      <c r="H255" s="146">
        <v>5</v>
      </c>
      <c r="I255" s="147"/>
      <c r="J255" s="147"/>
      <c r="K255" s="147">
        <f>ROUND(P255*H255,2)</f>
        <v>0</v>
      </c>
      <c r="L255" s="148"/>
      <c r="M255" s="27"/>
      <c r="N255" s="149" t="s">
        <v>1</v>
      </c>
      <c r="O255" s="150" t="s">
        <v>35</v>
      </c>
      <c r="P255" s="151">
        <f>I255+J255</f>
        <v>0</v>
      </c>
      <c r="Q255" s="151">
        <f>ROUND(I255*H255,2)</f>
        <v>0</v>
      </c>
      <c r="R255" s="151">
        <f>ROUND(J255*H255,2)</f>
        <v>0</v>
      </c>
      <c r="S255" s="152">
        <v>0</v>
      </c>
      <c r="T255" s="152">
        <f>S255*H255</f>
        <v>0</v>
      </c>
      <c r="U255" s="152">
        <v>0</v>
      </c>
      <c r="V255" s="152">
        <f>U255*H255</f>
        <v>0</v>
      </c>
      <c r="W255" s="152">
        <v>0</v>
      </c>
      <c r="X255" s="153">
        <f>W255*H255</f>
        <v>0</v>
      </c>
      <c r="Y255" s="26"/>
      <c r="Z255" s="26"/>
      <c r="AA255" s="26"/>
      <c r="AB255" s="26"/>
      <c r="AC255" s="26"/>
      <c r="AD255" s="26"/>
      <c r="AE255" s="26"/>
      <c r="AR255" s="154" t="s">
        <v>130</v>
      </c>
      <c r="AT255" s="154" t="s">
        <v>126</v>
      </c>
      <c r="AU255" s="154" t="s">
        <v>79</v>
      </c>
      <c r="AY255" s="14" t="s">
        <v>125</v>
      </c>
      <c r="BE255" s="155">
        <f>IF(O255="základní",K255,0)</f>
        <v>0</v>
      </c>
      <c r="BF255" s="155">
        <f>IF(O255="snížená",K255,0)</f>
        <v>0</v>
      </c>
      <c r="BG255" s="155">
        <f>IF(O255="zákl. přenesená",K255,0)</f>
        <v>0</v>
      </c>
      <c r="BH255" s="155">
        <f>IF(O255="sníž. přenesená",K255,0)</f>
        <v>0</v>
      </c>
      <c r="BI255" s="155">
        <f>IF(O255="nulová",K255,0)</f>
        <v>0</v>
      </c>
      <c r="BJ255" s="14" t="s">
        <v>79</v>
      </c>
      <c r="BK255" s="155">
        <f>ROUND(P255*H255,2)</f>
        <v>0</v>
      </c>
      <c r="BL255" s="14" t="s">
        <v>130</v>
      </c>
      <c r="BM255" s="154" t="s">
        <v>422</v>
      </c>
    </row>
    <row r="256" spans="1:65" s="2" customFormat="1" ht="39">
      <c r="A256" s="26"/>
      <c r="B256" s="27"/>
      <c r="C256" s="26"/>
      <c r="D256" s="156" t="s">
        <v>132</v>
      </c>
      <c r="E256" s="26"/>
      <c r="F256" s="157" t="s">
        <v>423</v>
      </c>
      <c r="G256" s="26"/>
      <c r="H256" s="26"/>
      <c r="I256" s="26"/>
      <c r="J256" s="26"/>
      <c r="K256" s="26"/>
      <c r="L256" s="26"/>
      <c r="M256" s="27"/>
      <c r="N256" s="158"/>
      <c r="O256" s="159"/>
      <c r="P256" s="52"/>
      <c r="Q256" s="52"/>
      <c r="R256" s="52"/>
      <c r="S256" s="52"/>
      <c r="T256" s="52"/>
      <c r="U256" s="52"/>
      <c r="V256" s="52"/>
      <c r="W256" s="52"/>
      <c r="X256" s="53"/>
      <c r="Y256" s="26"/>
      <c r="Z256" s="26"/>
      <c r="AA256" s="26"/>
      <c r="AB256" s="26"/>
      <c r="AC256" s="26"/>
      <c r="AD256" s="26"/>
      <c r="AE256" s="26"/>
      <c r="AT256" s="14" t="s">
        <v>132</v>
      </c>
      <c r="AU256" s="14" t="s">
        <v>79</v>
      </c>
    </row>
    <row r="257" spans="1:65" s="2" customFormat="1" ht="21.75" customHeight="1">
      <c r="A257" s="26"/>
      <c r="B257" s="141"/>
      <c r="C257" s="142" t="s">
        <v>424</v>
      </c>
      <c r="D257" s="142" t="s">
        <v>126</v>
      </c>
      <c r="E257" s="143" t="s">
        <v>425</v>
      </c>
      <c r="F257" s="144" t="s">
        <v>426</v>
      </c>
      <c r="G257" s="145" t="s">
        <v>137</v>
      </c>
      <c r="H257" s="146">
        <v>2</v>
      </c>
      <c r="I257" s="147"/>
      <c r="J257" s="147"/>
      <c r="K257" s="147">
        <f>ROUND(P257*H257,2)</f>
        <v>0</v>
      </c>
      <c r="L257" s="148"/>
      <c r="M257" s="27"/>
      <c r="N257" s="149" t="s">
        <v>1</v>
      </c>
      <c r="O257" s="150" t="s">
        <v>35</v>
      </c>
      <c r="P257" s="151">
        <f>I257+J257</f>
        <v>0</v>
      </c>
      <c r="Q257" s="151">
        <f>ROUND(I257*H257,2)</f>
        <v>0</v>
      </c>
      <c r="R257" s="151">
        <f>ROUND(J257*H257,2)</f>
        <v>0</v>
      </c>
      <c r="S257" s="152">
        <v>0</v>
      </c>
      <c r="T257" s="152">
        <f>S257*H257</f>
        <v>0</v>
      </c>
      <c r="U257" s="152">
        <v>0</v>
      </c>
      <c r="V257" s="152">
        <f>U257*H257</f>
        <v>0</v>
      </c>
      <c r="W257" s="152">
        <v>0</v>
      </c>
      <c r="X257" s="153">
        <f>W257*H257</f>
        <v>0</v>
      </c>
      <c r="Y257" s="26"/>
      <c r="Z257" s="26"/>
      <c r="AA257" s="26"/>
      <c r="AB257" s="26"/>
      <c r="AC257" s="26"/>
      <c r="AD257" s="26"/>
      <c r="AE257" s="26"/>
      <c r="AR257" s="154" t="s">
        <v>130</v>
      </c>
      <c r="AT257" s="154" t="s">
        <v>126</v>
      </c>
      <c r="AU257" s="154" t="s">
        <v>79</v>
      </c>
      <c r="AY257" s="14" t="s">
        <v>125</v>
      </c>
      <c r="BE257" s="155">
        <f>IF(O257="základní",K257,0)</f>
        <v>0</v>
      </c>
      <c r="BF257" s="155">
        <f>IF(O257="snížená",K257,0)</f>
        <v>0</v>
      </c>
      <c r="BG257" s="155">
        <f>IF(O257="zákl. přenesená",K257,0)</f>
        <v>0</v>
      </c>
      <c r="BH257" s="155">
        <f>IF(O257="sníž. přenesená",K257,0)</f>
        <v>0</v>
      </c>
      <c r="BI257" s="155">
        <f>IF(O257="nulová",K257,0)</f>
        <v>0</v>
      </c>
      <c r="BJ257" s="14" t="s">
        <v>79</v>
      </c>
      <c r="BK257" s="155">
        <f>ROUND(P257*H257,2)</f>
        <v>0</v>
      </c>
      <c r="BL257" s="14" t="s">
        <v>130</v>
      </c>
      <c r="BM257" s="154" t="s">
        <v>427</v>
      </c>
    </row>
    <row r="258" spans="1:65" s="2" customFormat="1" ht="48.75">
      <c r="A258" s="26"/>
      <c r="B258" s="27"/>
      <c r="C258" s="26"/>
      <c r="D258" s="156" t="s">
        <v>132</v>
      </c>
      <c r="E258" s="26"/>
      <c r="F258" s="157" t="s">
        <v>428</v>
      </c>
      <c r="G258" s="26"/>
      <c r="H258" s="26"/>
      <c r="I258" s="26"/>
      <c r="J258" s="26"/>
      <c r="K258" s="26"/>
      <c r="L258" s="26"/>
      <c r="M258" s="27"/>
      <c r="N258" s="158"/>
      <c r="O258" s="159"/>
      <c r="P258" s="52"/>
      <c r="Q258" s="52"/>
      <c r="R258" s="52"/>
      <c r="S258" s="52"/>
      <c r="T258" s="52"/>
      <c r="U258" s="52"/>
      <c r="V258" s="52"/>
      <c r="W258" s="52"/>
      <c r="X258" s="53"/>
      <c r="Y258" s="26"/>
      <c r="Z258" s="26"/>
      <c r="AA258" s="26"/>
      <c r="AB258" s="26"/>
      <c r="AC258" s="26"/>
      <c r="AD258" s="26"/>
      <c r="AE258" s="26"/>
      <c r="AT258" s="14" t="s">
        <v>132</v>
      </c>
      <c r="AU258" s="14" t="s">
        <v>79</v>
      </c>
    </row>
    <row r="259" spans="1:65" s="2" customFormat="1" ht="55.5" customHeight="1">
      <c r="A259" s="26"/>
      <c r="B259" s="141"/>
      <c r="C259" s="160" t="s">
        <v>429</v>
      </c>
      <c r="D259" s="160" t="s">
        <v>134</v>
      </c>
      <c r="E259" s="161" t="s">
        <v>430</v>
      </c>
      <c r="F259" s="162" t="s">
        <v>431</v>
      </c>
      <c r="G259" s="163" t="s">
        <v>137</v>
      </c>
      <c r="H259" s="164">
        <v>2</v>
      </c>
      <c r="I259" s="165"/>
      <c r="J259" s="166"/>
      <c r="K259" s="165">
        <f>ROUND(P259*H259,2)</f>
        <v>0</v>
      </c>
      <c r="L259" s="166"/>
      <c r="M259" s="167"/>
      <c r="N259" s="168" t="s">
        <v>1</v>
      </c>
      <c r="O259" s="150" t="s">
        <v>35</v>
      </c>
      <c r="P259" s="151">
        <f>I259+J259</f>
        <v>0</v>
      </c>
      <c r="Q259" s="151">
        <f>ROUND(I259*H259,2)</f>
        <v>0</v>
      </c>
      <c r="R259" s="151">
        <f>ROUND(J259*H259,2)</f>
        <v>0</v>
      </c>
      <c r="S259" s="152">
        <v>0</v>
      </c>
      <c r="T259" s="152">
        <f>S259*H259</f>
        <v>0</v>
      </c>
      <c r="U259" s="152">
        <v>0</v>
      </c>
      <c r="V259" s="152">
        <f>U259*H259</f>
        <v>0</v>
      </c>
      <c r="W259" s="152">
        <v>0</v>
      </c>
      <c r="X259" s="153">
        <f>W259*H259</f>
        <v>0</v>
      </c>
      <c r="Y259" s="26"/>
      <c r="Z259" s="26"/>
      <c r="AA259" s="26"/>
      <c r="AB259" s="26"/>
      <c r="AC259" s="26"/>
      <c r="AD259" s="26"/>
      <c r="AE259" s="26"/>
      <c r="AR259" s="154" t="s">
        <v>138</v>
      </c>
      <c r="AT259" s="154" t="s">
        <v>134</v>
      </c>
      <c r="AU259" s="154" t="s">
        <v>79</v>
      </c>
      <c r="AY259" s="14" t="s">
        <v>125</v>
      </c>
      <c r="BE259" s="155">
        <f>IF(O259="základní",K259,0)</f>
        <v>0</v>
      </c>
      <c r="BF259" s="155">
        <f>IF(O259="snížená",K259,0)</f>
        <v>0</v>
      </c>
      <c r="BG259" s="155">
        <f>IF(O259="zákl. přenesená",K259,0)</f>
        <v>0</v>
      </c>
      <c r="BH259" s="155">
        <f>IF(O259="sníž. přenesená",K259,0)</f>
        <v>0</v>
      </c>
      <c r="BI259" s="155">
        <f>IF(O259="nulová",K259,0)</f>
        <v>0</v>
      </c>
      <c r="BJ259" s="14" t="s">
        <v>79</v>
      </c>
      <c r="BK259" s="155">
        <f>ROUND(P259*H259,2)</f>
        <v>0</v>
      </c>
      <c r="BL259" s="14" t="s">
        <v>138</v>
      </c>
      <c r="BM259" s="154" t="s">
        <v>432</v>
      </c>
    </row>
    <row r="260" spans="1:65" s="2" customFormat="1" ht="39">
      <c r="A260" s="26"/>
      <c r="B260" s="27"/>
      <c r="C260" s="26"/>
      <c r="D260" s="156" t="s">
        <v>132</v>
      </c>
      <c r="E260" s="26"/>
      <c r="F260" s="157" t="s">
        <v>431</v>
      </c>
      <c r="G260" s="26"/>
      <c r="H260" s="26"/>
      <c r="I260" s="26"/>
      <c r="J260" s="26"/>
      <c r="K260" s="26"/>
      <c r="L260" s="26"/>
      <c r="M260" s="27"/>
      <c r="N260" s="158"/>
      <c r="O260" s="159"/>
      <c r="P260" s="52"/>
      <c r="Q260" s="52"/>
      <c r="R260" s="52"/>
      <c r="S260" s="52"/>
      <c r="T260" s="52"/>
      <c r="U260" s="52"/>
      <c r="V260" s="52"/>
      <c r="W260" s="52"/>
      <c r="X260" s="53"/>
      <c r="Y260" s="26"/>
      <c r="Z260" s="26"/>
      <c r="AA260" s="26"/>
      <c r="AB260" s="26"/>
      <c r="AC260" s="26"/>
      <c r="AD260" s="26"/>
      <c r="AE260" s="26"/>
      <c r="AT260" s="14" t="s">
        <v>132</v>
      </c>
      <c r="AU260" s="14" t="s">
        <v>79</v>
      </c>
    </row>
    <row r="261" spans="1:65" s="2" customFormat="1" ht="55.5" customHeight="1">
      <c r="A261" s="26"/>
      <c r="B261" s="141"/>
      <c r="C261" s="160" t="s">
        <v>433</v>
      </c>
      <c r="D261" s="160" t="s">
        <v>134</v>
      </c>
      <c r="E261" s="161" t="s">
        <v>434</v>
      </c>
      <c r="F261" s="162" t="s">
        <v>435</v>
      </c>
      <c r="G261" s="163" t="s">
        <v>137</v>
      </c>
      <c r="H261" s="164">
        <v>2</v>
      </c>
      <c r="I261" s="165"/>
      <c r="J261" s="166"/>
      <c r="K261" s="165">
        <f>ROUND(P261*H261,2)</f>
        <v>0</v>
      </c>
      <c r="L261" s="166"/>
      <c r="M261" s="167"/>
      <c r="N261" s="168" t="s">
        <v>1</v>
      </c>
      <c r="O261" s="150" t="s">
        <v>35</v>
      </c>
      <c r="P261" s="151">
        <f>I261+J261</f>
        <v>0</v>
      </c>
      <c r="Q261" s="151">
        <f>ROUND(I261*H261,2)</f>
        <v>0</v>
      </c>
      <c r="R261" s="151">
        <f>ROUND(J261*H261,2)</f>
        <v>0</v>
      </c>
      <c r="S261" s="152">
        <v>0</v>
      </c>
      <c r="T261" s="152">
        <f>S261*H261</f>
        <v>0</v>
      </c>
      <c r="U261" s="152">
        <v>0</v>
      </c>
      <c r="V261" s="152">
        <f>U261*H261</f>
        <v>0</v>
      </c>
      <c r="W261" s="152">
        <v>0</v>
      </c>
      <c r="X261" s="153">
        <f>W261*H261</f>
        <v>0</v>
      </c>
      <c r="Y261" s="26"/>
      <c r="Z261" s="26"/>
      <c r="AA261" s="26"/>
      <c r="AB261" s="26"/>
      <c r="AC261" s="26"/>
      <c r="AD261" s="26"/>
      <c r="AE261" s="26"/>
      <c r="AR261" s="154" t="s">
        <v>138</v>
      </c>
      <c r="AT261" s="154" t="s">
        <v>134</v>
      </c>
      <c r="AU261" s="154" t="s">
        <v>79</v>
      </c>
      <c r="AY261" s="14" t="s">
        <v>125</v>
      </c>
      <c r="BE261" s="155">
        <f>IF(O261="základní",K261,0)</f>
        <v>0</v>
      </c>
      <c r="BF261" s="155">
        <f>IF(O261="snížená",K261,0)</f>
        <v>0</v>
      </c>
      <c r="BG261" s="155">
        <f>IF(O261="zákl. přenesená",K261,0)</f>
        <v>0</v>
      </c>
      <c r="BH261" s="155">
        <f>IF(O261="sníž. přenesená",K261,0)</f>
        <v>0</v>
      </c>
      <c r="BI261" s="155">
        <f>IF(O261="nulová",K261,0)</f>
        <v>0</v>
      </c>
      <c r="BJ261" s="14" t="s">
        <v>79</v>
      </c>
      <c r="BK261" s="155">
        <f>ROUND(P261*H261,2)</f>
        <v>0</v>
      </c>
      <c r="BL261" s="14" t="s">
        <v>138</v>
      </c>
      <c r="BM261" s="154" t="s">
        <v>436</v>
      </c>
    </row>
    <row r="262" spans="1:65" s="2" customFormat="1" ht="39">
      <c r="A262" s="26"/>
      <c r="B262" s="27"/>
      <c r="C262" s="26"/>
      <c r="D262" s="156" t="s">
        <v>132</v>
      </c>
      <c r="E262" s="26"/>
      <c r="F262" s="157" t="s">
        <v>435</v>
      </c>
      <c r="G262" s="26"/>
      <c r="H262" s="26"/>
      <c r="I262" s="26"/>
      <c r="J262" s="26"/>
      <c r="K262" s="26"/>
      <c r="L262" s="26"/>
      <c r="M262" s="27"/>
      <c r="N262" s="158"/>
      <c r="O262" s="159"/>
      <c r="P262" s="52"/>
      <c r="Q262" s="52"/>
      <c r="R262" s="52"/>
      <c r="S262" s="52"/>
      <c r="T262" s="52"/>
      <c r="U262" s="52"/>
      <c r="V262" s="52"/>
      <c r="W262" s="52"/>
      <c r="X262" s="53"/>
      <c r="Y262" s="26"/>
      <c r="Z262" s="26"/>
      <c r="AA262" s="26"/>
      <c r="AB262" s="26"/>
      <c r="AC262" s="26"/>
      <c r="AD262" s="26"/>
      <c r="AE262" s="26"/>
      <c r="AT262" s="14" t="s">
        <v>132</v>
      </c>
      <c r="AU262" s="14" t="s">
        <v>79</v>
      </c>
    </row>
    <row r="263" spans="1:65" s="2" customFormat="1" ht="55.5" customHeight="1">
      <c r="A263" s="26"/>
      <c r="B263" s="141"/>
      <c r="C263" s="160" t="s">
        <v>437</v>
      </c>
      <c r="D263" s="160" t="s">
        <v>134</v>
      </c>
      <c r="E263" s="161" t="s">
        <v>438</v>
      </c>
      <c r="F263" s="162" t="s">
        <v>439</v>
      </c>
      <c r="G263" s="163" t="s">
        <v>137</v>
      </c>
      <c r="H263" s="164">
        <v>1</v>
      </c>
      <c r="I263" s="165"/>
      <c r="J263" s="166"/>
      <c r="K263" s="165">
        <f>ROUND(P263*H263,2)</f>
        <v>0</v>
      </c>
      <c r="L263" s="166"/>
      <c r="M263" s="167"/>
      <c r="N263" s="168" t="s">
        <v>1</v>
      </c>
      <c r="O263" s="150" t="s">
        <v>35</v>
      </c>
      <c r="P263" s="151">
        <f>I263+J263</f>
        <v>0</v>
      </c>
      <c r="Q263" s="151">
        <f>ROUND(I263*H263,2)</f>
        <v>0</v>
      </c>
      <c r="R263" s="151">
        <f>ROUND(J263*H263,2)</f>
        <v>0</v>
      </c>
      <c r="S263" s="152">
        <v>0</v>
      </c>
      <c r="T263" s="152">
        <f>S263*H263</f>
        <v>0</v>
      </c>
      <c r="U263" s="152">
        <v>0</v>
      </c>
      <c r="V263" s="152">
        <f>U263*H263</f>
        <v>0</v>
      </c>
      <c r="W263" s="152">
        <v>0</v>
      </c>
      <c r="X263" s="153">
        <f>W263*H263</f>
        <v>0</v>
      </c>
      <c r="Y263" s="26"/>
      <c r="Z263" s="26"/>
      <c r="AA263" s="26"/>
      <c r="AB263" s="26"/>
      <c r="AC263" s="26"/>
      <c r="AD263" s="26"/>
      <c r="AE263" s="26"/>
      <c r="AR263" s="154" t="s">
        <v>138</v>
      </c>
      <c r="AT263" s="154" t="s">
        <v>134</v>
      </c>
      <c r="AU263" s="154" t="s">
        <v>79</v>
      </c>
      <c r="AY263" s="14" t="s">
        <v>125</v>
      </c>
      <c r="BE263" s="155">
        <f>IF(O263="základní",K263,0)</f>
        <v>0</v>
      </c>
      <c r="BF263" s="155">
        <f>IF(O263="snížená",K263,0)</f>
        <v>0</v>
      </c>
      <c r="BG263" s="155">
        <f>IF(O263="zákl. přenesená",K263,0)</f>
        <v>0</v>
      </c>
      <c r="BH263" s="155">
        <f>IF(O263="sníž. přenesená",K263,0)</f>
        <v>0</v>
      </c>
      <c r="BI263" s="155">
        <f>IF(O263="nulová",K263,0)</f>
        <v>0</v>
      </c>
      <c r="BJ263" s="14" t="s">
        <v>79</v>
      </c>
      <c r="BK263" s="155">
        <f>ROUND(P263*H263,2)</f>
        <v>0</v>
      </c>
      <c r="BL263" s="14" t="s">
        <v>138</v>
      </c>
      <c r="BM263" s="154" t="s">
        <v>440</v>
      </c>
    </row>
    <row r="264" spans="1:65" s="2" customFormat="1" ht="39">
      <c r="A264" s="26"/>
      <c r="B264" s="27"/>
      <c r="C264" s="26"/>
      <c r="D264" s="156" t="s">
        <v>132</v>
      </c>
      <c r="E264" s="26"/>
      <c r="F264" s="157" t="s">
        <v>439</v>
      </c>
      <c r="G264" s="26"/>
      <c r="H264" s="26"/>
      <c r="I264" s="26"/>
      <c r="J264" s="26"/>
      <c r="K264" s="26"/>
      <c r="L264" s="26"/>
      <c r="M264" s="27"/>
      <c r="N264" s="158"/>
      <c r="O264" s="159"/>
      <c r="P264" s="52"/>
      <c r="Q264" s="52"/>
      <c r="R264" s="52"/>
      <c r="S264" s="52"/>
      <c r="T264" s="52"/>
      <c r="U264" s="52"/>
      <c r="V264" s="52"/>
      <c r="W264" s="52"/>
      <c r="X264" s="53"/>
      <c r="Y264" s="26"/>
      <c r="Z264" s="26"/>
      <c r="AA264" s="26"/>
      <c r="AB264" s="26"/>
      <c r="AC264" s="26"/>
      <c r="AD264" s="26"/>
      <c r="AE264" s="26"/>
      <c r="AT264" s="14" t="s">
        <v>132</v>
      </c>
      <c r="AU264" s="14" t="s">
        <v>79</v>
      </c>
    </row>
    <row r="265" spans="1:65" s="2" customFormat="1" ht="66.75" customHeight="1">
      <c r="A265" s="26"/>
      <c r="B265" s="141"/>
      <c r="C265" s="160" t="s">
        <v>441</v>
      </c>
      <c r="D265" s="160" t="s">
        <v>134</v>
      </c>
      <c r="E265" s="161" t="s">
        <v>442</v>
      </c>
      <c r="F265" s="162" t="s">
        <v>443</v>
      </c>
      <c r="G265" s="163" t="s">
        <v>137</v>
      </c>
      <c r="H265" s="164">
        <v>2</v>
      </c>
      <c r="I265" s="165"/>
      <c r="J265" s="166"/>
      <c r="K265" s="165">
        <f>ROUND(P265*H265,2)</f>
        <v>0</v>
      </c>
      <c r="L265" s="166"/>
      <c r="M265" s="167"/>
      <c r="N265" s="168" t="s">
        <v>1</v>
      </c>
      <c r="O265" s="150" t="s">
        <v>35</v>
      </c>
      <c r="P265" s="151">
        <f>I265+J265</f>
        <v>0</v>
      </c>
      <c r="Q265" s="151">
        <f>ROUND(I265*H265,2)</f>
        <v>0</v>
      </c>
      <c r="R265" s="151">
        <f>ROUND(J265*H265,2)</f>
        <v>0</v>
      </c>
      <c r="S265" s="152">
        <v>0</v>
      </c>
      <c r="T265" s="152">
        <f>S265*H265</f>
        <v>0</v>
      </c>
      <c r="U265" s="152">
        <v>0</v>
      </c>
      <c r="V265" s="152">
        <f>U265*H265</f>
        <v>0</v>
      </c>
      <c r="W265" s="152">
        <v>0</v>
      </c>
      <c r="X265" s="153">
        <f>W265*H265</f>
        <v>0</v>
      </c>
      <c r="Y265" s="26"/>
      <c r="Z265" s="26"/>
      <c r="AA265" s="26"/>
      <c r="AB265" s="26"/>
      <c r="AC265" s="26"/>
      <c r="AD265" s="26"/>
      <c r="AE265" s="26"/>
      <c r="AR265" s="154" t="s">
        <v>138</v>
      </c>
      <c r="AT265" s="154" t="s">
        <v>134</v>
      </c>
      <c r="AU265" s="154" t="s">
        <v>79</v>
      </c>
      <c r="AY265" s="14" t="s">
        <v>125</v>
      </c>
      <c r="BE265" s="155">
        <f>IF(O265="základní",K265,0)</f>
        <v>0</v>
      </c>
      <c r="BF265" s="155">
        <f>IF(O265="snížená",K265,0)</f>
        <v>0</v>
      </c>
      <c r="BG265" s="155">
        <f>IF(O265="zákl. přenesená",K265,0)</f>
        <v>0</v>
      </c>
      <c r="BH265" s="155">
        <f>IF(O265="sníž. přenesená",K265,0)</f>
        <v>0</v>
      </c>
      <c r="BI265" s="155">
        <f>IF(O265="nulová",K265,0)</f>
        <v>0</v>
      </c>
      <c r="BJ265" s="14" t="s">
        <v>79</v>
      </c>
      <c r="BK265" s="155">
        <f>ROUND(P265*H265,2)</f>
        <v>0</v>
      </c>
      <c r="BL265" s="14" t="s">
        <v>138</v>
      </c>
      <c r="BM265" s="154" t="s">
        <v>444</v>
      </c>
    </row>
    <row r="266" spans="1:65" s="2" customFormat="1" ht="39">
      <c r="A266" s="26"/>
      <c r="B266" s="27"/>
      <c r="C266" s="26"/>
      <c r="D266" s="156" t="s">
        <v>132</v>
      </c>
      <c r="E266" s="26"/>
      <c r="F266" s="157" t="s">
        <v>443</v>
      </c>
      <c r="G266" s="26"/>
      <c r="H266" s="26"/>
      <c r="I266" s="26"/>
      <c r="J266" s="26"/>
      <c r="K266" s="26"/>
      <c r="L266" s="26"/>
      <c r="M266" s="27"/>
      <c r="N266" s="158"/>
      <c r="O266" s="159"/>
      <c r="P266" s="52"/>
      <c r="Q266" s="52"/>
      <c r="R266" s="52"/>
      <c r="S266" s="52"/>
      <c r="T266" s="52"/>
      <c r="U266" s="52"/>
      <c r="V266" s="52"/>
      <c r="W266" s="52"/>
      <c r="X266" s="53"/>
      <c r="Y266" s="26"/>
      <c r="Z266" s="26"/>
      <c r="AA266" s="26"/>
      <c r="AB266" s="26"/>
      <c r="AC266" s="26"/>
      <c r="AD266" s="26"/>
      <c r="AE266" s="26"/>
      <c r="AT266" s="14" t="s">
        <v>132</v>
      </c>
      <c r="AU266" s="14" t="s">
        <v>79</v>
      </c>
    </row>
    <row r="267" spans="1:65" s="2" customFormat="1" ht="33" customHeight="1">
      <c r="A267" s="26"/>
      <c r="B267" s="141"/>
      <c r="C267" s="142" t="s">
        <v>445</v>
      </c>
      <c r="D267" s="142" t="s">
        <v>126</v>
      </c>
      <c r="E267" s="143" t="s">
        <v>446</v>
      </c>
      <c r="F267" s="144" t="s">
        <v>447</v>
      </c>
      <c r="G267" s="145" t="s">
        <v>137</v>
      </c>
      <c r="H267" s="146">
        <v>2</v>
      </c>
      <c r="I267" s="147"/>
      <c r="J267" s="147"/>
      <c r="K267" s="147">
        <f>ROUND(P267*H267,2)</f>
        <v>0</v>
      </c>
      <c r="L267" s="148"/>
      <c r="M267" s="27"/>
      <c r="N267" s="149" t="s">
        <v>1</v>
      </c>
      <c r="O267" s="150" t="s">
        <v>35</v>
      </c>
      <c r="P267" s="151">
        <f>I267+J267</f>
        <v>0</v>
      </c>
      <c r="Q267" s="151">
        <f>ROUND(I267*H267,2)</f>
        <v>0</v>
      </c>
      <c r="R267" s="151">
        <f>ROUND(J267*H267,2)</f>
        <v>0</v>
      </c>
      <c r="S267" s="152">
        <v>0</v>
      </c>
      <c r="T267" s="152">
        <f>S267*H267</f>
        <v>0</v>
      </c>
      <c r="U267" s="152">
        <v>0</v>
      </c>
      <c r="V267" s="152">
        <f>U267*H267</f>
        <v>0</v>
      </c>
      <c r="W267" s="152">
        <v>0</v>
      </c>
      <c r="X267" s="153">
        <f>W267*H267</f>
        <v>0</v>
      </c>
      <c r="Y267" s="26"/>
      <c r="Z267" s="26"/>
      <c r="AA267" s="26"/>
      <c r="AB267" s="26"/>
      <c r="AC267" s="26"/>
      <c r="AD267" s="26"/>
      <c r="AE267" s="26"/>
      <c r="AR267" s="154" t="s">
        <v>130</v>
      </c>
      <c r="AT267" s="154" t="s">
        <v>126</v>
      </c>
      <c r="AU267" s="154" t="s">
        <v>79</v>
      </c>
      <c r="AY267" s="14" t="s">
        <v>125</v>
      </c>
      <c r="BE267" s="155">
        <f>IF(O267="základní",K267,0)</f>
        <v>0</v>
      </c>
      <c r="BF267" s="155">
        <f>IF(O267="snížená",K267,0)</f>
        <v>0</v>
      </c>
      <c r="BG267" s="155">
        <f>IF(O267="zákl. přenesená",K267,0)</f>
        <v>0</v>
      </c>
      <c r="BH267" s="155">
        <f>IF(O267="sníž. přenesená",K267,0)</f>
        <v>0</v>
      </c>
      <c r="BI267" s="155">
        <f>IF(O267="nulová",K267,0)</f>
        <v>0</v>
      </c>
      <c r="BJ267" s="14" t="s">
        <v>79</v>
      </c>
      <c r="BK267" s="155">
        <f>ROUND(P267*H267,2)</f>
        <v>0</v>
      </c>
      <c r="BL267" s="14" t="s">
        <v>130</v>
      </c>
      <c r="BM267" s="154" t="s">
        <v>448</v>
      </c>
    </row>
    <row r="268" spans="1:65" s="2" customFormat="1" ht="29.25">
      <c r="A268" s="26"/>
      <c r="B268" s="27"/>
      <c r="C268" s="26"/>
      <c r="D268" s="156" t="s">
        <v>132</v>
      </c>
      <c r="E268" s="26"/>
      <c r="F268" s="157" t="s">
        <v>449</v>
      </c>
      <c r="G268" s="26"/>
      <c r="H268" s="26"/>
      <c r="I268" s="26"/>
      <c r="J268" s="26"/>
      <c r="K268" s="26"/>
      <c r="L268" s="26"/>
      <c r="M268" s="27"/>
      <c r="N268" s="158"/>
      <c r="O268" s="159"/>
      <c r="P268" s="52"/>
      <c r="Q268" s="52"/>
      <c r="R268" s="52"/>
      <c r="S268" s="52"/>
      <c r="T268" s="52"/>
      <c r="U268" s="52"/>
      <c r="V268" s="52"/>
      <c r="W268" s="52"/>
      <c r="X268" s="53"/>
      <c r="Y268" s="26"/>
      <c r="Z268" s="26"/>
      <c r="AA268" s="26"/>
      <c r="AB268" s="26"/>
      <c r="AC268" s="26"/>
      <c r="AD268" s="26"/>
      <c r="AE268" s="26"/>
      <c r="AT268" s="14" t="s">
        <v>132</v>
      </c>
      <c r="AU268" s="14" t="s">
        <v>79</v>
      </c>
    </row>
    <row r="269" spans="1:65" s="2" customFormat="1" ht="44.25" customHeight="1">
      <c r="A269" s="26"/>
      <c r="B269" s="141"/>
      <c r="C269" s="160" t="s">
        <v>450</v>
      </c>
      <c r="D269" s="160" t="s">
        <v>134</v>
      </c>
      <c r="E269" s="161" t="s">
        <v>451</v>
      </c>
      <c r="F269" s="162" t="s">
        <v>452</v>
      </c>
      <c r="G269" s="163" t="s">
        <v>137</v>
      </c>
      <c r="H269" s="164">
        <v>2</v>
      </c>
      <c r="I269" s="165"/>
      <c r="J269" s="166"/>
      <c r="K269" s="165">
        <f>ROUND(P269*H269,2)</f>
        <v>0</v>
      </c>
      <c r="L269" s="166"/>
      <c r="M269" s="167"/>
      <c r="N269" s="168" t="s">
        <v>1</v>
      </c>
      <c r="O269" s="150" t="s">
        <v>35</v>
      </c>
      <c r="P269" s="151">
        <f>I269+J269</f>
        <v>0</v>
      </c>
      <c r="Q269" s="151">
        <f>ROUND(I269*H269,2)</f>
        <v>0</v>
      </c>
      <c r="R269" s="151">
        <f>ROUND(J269*H269,2)</f>
        <v>0</v>
      </c>
      <c r="S269" s="152">
        <v>0</v>
      </c>
      <c r="T269" s="152">
        <f>S269*H269</f>
        <v>0</v>
      </c>
      <c r="U269" s="152">
        <v>0</v>
      </c>
      <c r="V269" s="152">
        <f>U269*H269</f>
        <v>0</v>
      </c>
      <c r="W269" s="152">
        <v>0</v>
      </c>
      <c r="X269" s="153">
        <f>W269*H269</f>
        <v>0</v>
      </c>
      <c r="Y269" s="26"/>
      <c r="Z269" s="26"/>
      <c r="AA269" s="26"/>
      <c r="AB269" s="26"/>
      <c r="AC269" s="26"/>
      <c r="AD269" s="26"/>
      <c r="AE269" s="26"/>
      <c r="AR269" s="154" t="s">
        <v>138</v>
      </c>
      <c r="AT269" s="154" t="s">
        <v>134</v>
      </c>
      <c r="AU269" s="154" t="s">
        <v>79</v>
      </c>
      <c r="AY269" s="14" t="s">
        <v>125</v>
      </c>
      <c r="BE269" s="155">
        <f>IF(O269="základní",K269,0)</f>
        <v>0</v>
      </c>
      <c r="BF269" s="155">
        <f>IF(O269="snížená",K269,0)</f>
        <v>0</v>
      </c>
      <c r="BG269" s="155">
        <f>IF(O269="zákl. přenesená",K269,0)</f>
        <v>0</v>
      </c>
      <c r="BH269" s="155">
        <f>IF(O269="sníž. přenesená",K269,0)</f>
        <v>0</v>
      </c>
      <c r="BI269" s="155">
        <f>IF(O269="nulová",K269,0)</f>
        <v>0</v>
      </c>
      <c r="BJ269" s="14" t="s">
        <v>79</v>
      </c>
      <c r="BK269" s="155">
        <f>ROUND(P269*H269,2)</f>
        <v>0</v>
      </c>
      <c r="BL269" s="14" t="s">
        <v>138</v>
      </c>
      <c r="BM269" s="154" t="s">
        <v>453</v>
      </c>
    </row>
    <row r="270" spans="1:65" s="2" customFormat="1" ht="39">
      <c r="A270" s="26"/>
      <c r="B270" s="27"/>
      <c r="C270" s="26"/>
      <c r="D270" s="156" t="s">
        <v>132</v>
      </c>
      <c r="E270" s="26"/>
      <c r="F270" s="157" t="s">
        <v>452</v>
      </c>
      <c r="G270" s="26"/>
      <c r="H270" s="26"/>
      <c r="I270" s="26"/>
      <c r="J270" s="26"/>
      <c r="K270" s="26"/>
      <c r="L270" s="26"/>
      <c r="M270" s="27"/>
      <c r="N270" s="158"/>
      <c r="O270" s="159"/>
      <c r="P270" s="52"/>
      <c r="Q270" s="52"/>
      <c r="R270" s="52"/>
      <c r="S270" s="52"/>
      <c r="T270" s="52"/>
      <c r="U270" s="52"/>
      <c r="V270" s="52"/>
      <c r="W270" s="52"/>
      <c r="X270" s="53"/>
      <c r="Y270" s="26"/>
      <c r="Z270" s="26"/>
      <c r="AA270" s="26"/>
      <c r="AB270" s="26"/>
      <c r="AC270" s="26"/>
      <c r="AD270" s="26"/>
      <c r="AE270" s="26"/>
      <c r="AT270" s="14" t="s">
        <v>132</v>
      </c>
      <c r="AU270" s="14" t="s">
        <v>79</v>
      </c>
    </row>
    <row r="271" spans="1:65" s="2" customFormat="1" ht="44.25" customHeight="1">
      <c r="A271" s="26"/>
      <c r="B271" s="141"/>
      <c r="C271" s="160" t="s">
        <v>454</v>
      </c>
      <c r="D271" s="160" t="s">
        <v>134</v>
      </c>
      <c r="E271" s="161" t="s">
        <v>455</v>
      </c>
      <c r="F271" s="162" t="s">
        <v>456</v>
      </c>
      <c r="G271" s="163" t="s">
        <v>137</v>
      </c>
      <c r="H271" s="164">
        <v>2</v>
      </c>
      <c r="I271" s="165"/>
      <c r="J271" s="166"/>
      <c r="K271" s="165">
        <f>ROUND(P271*H271,2)</f>
        <v>0</v>
      </c>
      <c r="L271" s="166"/>
      <c r="M271" s="167"/>
      <c r="N271" s="168" t="s">
        <v>1</v>
      </c>
      <c r="O271" s="150" t="s">
        <v>35</v>
      </c>
      <c r="P271" s="151">
        <f>I271+J271</f>
        <v>0</v>
      </c>
      <c r="Q271" s="151">
        <f>ROUND(I271*H271,2)</f>
        <v>0</v>
      </c>
      <c r="R271" s="151">
        <f>ROUND(J271*H271,2)</f>
        <v>0</v>
      </c>
      <c r="S271" s="152">
        <v>0</v>
      </c>
      <c r="T271" s="152">
        <f>S271*H271</f>
        <v>0</v>
      </c>
      <c r="U271" s="152">
        <v>0</v>
      </c>
      <c r="V271" s="152">
        <f>U271*H271</f>
        <v>0</v>
      </c>
      <c r="W271" s="152">
        <v>0</v>
      </c>
      <c r="X271" s="153">
        <f>W271*H271</f>
        <v>0</v>
      </c>
      <c r="Y271" s="26"/>
      <c r="Z271" s="26"/>
      <c r="AA271" s="26"/>
      <c r="AB271" s="26"/>
      <c r="AC271" s="26"/>
      <c r="AD271" s="26"/>
      <c r="AE271" s="26"/>
      <c r="AR271" s="154" t="s">
        <v>138</v>
      </c>
      <c r="AT271" s="154" t="s">
        <v>134</v>
      </c>
      <c r="AU271" s="154" t="s">
        <v>79</v>
      </c>
      <c r="AY271" s="14" t="s">
        <v>125</v>
      </c>
      <c r="BE271" s="155">
        <f>IF(O271="základní",K271,0)</f>
        <v>0</v>
      </c>
      <c r="BF271" s="155">
        <f>IF(O271="snížená",K271,0)</f>
        <v>0</v>
      </c>
      <c r="BG271" s="155">
        <f>IF(O271="zákl. přenesená",K271,0)</f>
        <v>0</v>
      </c>
      <c r="BH271" s="155">
        <f>IF(O271="sníž. přenesená",K271,0)</f>
        <v>0</v>
      </c>
      <c r="BI271" s="155">
        <f>IF(O271="nulová",K271,0)</f>
        <v>0</v>
      </c>
      <c r="BJ271" s="14" t="s">
        <v>79</v>
      </c>
      <c r="BK271" s="155">
        <f>ROUND(P271*H271,2)</f>
        <v>0</v>
      </c>
      <c r="BL271" s="14" t="s">
        <v>138</v>
      </c>
      <c r="BM271" s="154" t="s">
        <v>457</v>
      </c>
    </row>
    <row r="272" spans="1:65" s="2" customFormat="1" ht="29.25">
      <c r="A272" s="26"/>
      <c r="B272" s="27"/>
      <c r="C272" s="26"/>
      <c r="D272" s="156" t="s">
        <v>132</v>
      </c>
      <c r="E272" s="26"/>
      <c r="F272" s="157" t="s">
        <v>456</v>
      </c>
      <c r="G272" s="26"/>
      <c r="H272" s="26"/>
      <c r="I272" s="26"/>
      <c r="J272" s="26"/>
      <c r="K272" s="26"/>
      <c r="L272" s="26"/>
      <c r="M272" s="27"/>
      <c r="N272" s="158"/>
      <c r="O272" s="159"/>
      <c r="P272" s="52"/>
      <c r="Q272" s="52"/>
      <c r="R272" s="52"/>
      <c r="S272" s="52"/>
      <c r="T272" s="52"/>
      <c r="U272" s="52"/>
      <c r="V272" s="52"/>
      <c r="W272" s="52"/>
      <c r="X272" s="53"/>
      <c r="Y272" s="26"/>
      <c r="Z272" s="26"/>
      <c r="AA272" s="26"/>
      <c r="AB272" s="26"/>
      <c r="AC272" s="26"/>
      <c r="AD272" s="26"/>
      <c r="AE272" s="26"/>
      <c r="AT272" s="14" t="s">
        <v>132</v>
      </c>
      <c r="AU272" s="14" t="s">
        <v>79</v>
      </c>
    </row>
    <row r="273" spans="1:65" s="2" customFormat="1" ht="44.25" customHeight="1">
      <c r="A273" s="26"/>
      <c r="B273" s="141"/>
      <c r="C273" s="160" t="s">
        <v>458</v>
      </c>
      <c r="D273" s="160" t="s">
        <v>134</v>
      </c>
      <c r="E273" s="161" t="s">
        <v>459</v>
      </c>
      <c r="F273" s="162" t="s">
        <v>460</v>
      </c>
      <c r="G273" s="163" t="s">
        <v>137</v>
      </c>
      <c r="H273" s="164">
        <v>2</v>
      </c>
      <c r="I273" s="165"/>
      <c r="J273" s="166"/>
      <c r="K273" s="165">
        <f>ROUND(P273*H273,2)</f>
        <v>0</v>
      </c>
      <c r="L273" s="166"/>
      <c r="M273" s="167"/>
      <c r="N273" s="168" t="s">
        <v>1</v>
      </c>
      <c r="O273" s="150" t="s">
        <v>35</v>
      </c>
      <c r="P273" s="151">
        <f>I273+J273</f>
        <v>0</v>
      </c>
      <c r="Q273" s="151">
        <f>ROUND(I273*H273,2)</f>
        <v>0</v>
      </c>
      <c r="R273" s="151">
        <f>ROUND(J273*H273,2)</f>
        <v>0</v>
      </c>
      <c r="S273" s="152">
        <v>0</v>
      </c>
      <c r="T273" s="152">
        <f>S273*H273</f>
        <v>0</v>
      </c>
      <c r="U273" s="152">
        <v>0</v>
      </c>
      <c r="V273" s="152">
        <f>U273*H273</f>
        <v>0</v>
      </c>
      <c r="W273" s="152">
        <v>0</v>
      </c>
      <c r="X273" s="153">
        <f>W273*H273</f>
        <v>0</v>
      </c>
      <c r="Y273" s="26"/>
      <c r="Z273" s="26"/>
      <c r="AA273" s="26"/>
      <c r="AB273" s="26"/>
      <c r="AC273" s="26"/>
      <c r="AD273" s="26"/>
      <c r="AE273" s="26"/>
      <c r="AR273" s="154" t="s">
        <v>138</v>
      </c>
      <c r="AT273" s="154" t="s">
        <v>134</v>
      </c>
      <c r="AU273" s="154" t="s">
        <v>79</v>
      </c>
      <c r="AY273" s="14" t="s">
        <v>125</v>
      </c>
      <c r="BE273" s="155">
        <f>IF(O273="základní",K273,0)</f>
        <v>0</v>
      </c>
      <c r="BF273" s="155">
        <f>IF(O273="snížená",K273,0)</f>
        <v>0</v>
      </c>
      <c r="BG273" s="155">
        <f>IF(O273="zákl. přenesená",K273,0)</f>
        <v>0</v>
      </c>
      <c r="BH273" s="155">
        <f>IF(O273="sníž. přenesená",K273,0)</f>
        <v>0</v>
      </c>
      <c r="BI273" s="155">
        <f>IF(O273="nulová",K273,0)</f>
        <v>0</v>
      </c>
      <c r="BJ273" s="14" t="s">
        <v>79</v>
      </c>
      <c r="BK273" s="155">
        <f>ROUND(P273*H273,2)</f>
        <v>0</v>
      </c>
      <c r="BL273" s="14" t="s">
        <v>138</v>
      </c>
      <c r="BM273" s="154" t="s">
        <v>461</v>
      </c>
    </row>
    <row r="274" spans="1:65" s="2" customFormat="1" ht="29.25">
      <c r="A274" s="26"/>
      <c r="B274" s="27"/>
      <c r="C274" s="26"/>
      <c r="D274" s="156" t="s">
        <v>132</v>
      </c>
      <c r="E274" s="26"/>
      <c r="F274" s="157" t="s">
        <v>460</v>
      </c>
      <c r="G274" s="26"/>
      <c r="H274" s="26"/>
      <c r="I274" s="26"/>
      <c r="J274" s="26"/>
      <c r="K274" s="26"/>
      <c r="L274" s="26"/>
      <c r="M274" s="27"/>
      <c r="N274" s="158"/>
      <c r="O274" s="159"/>
      <c r="P274" s="52"/>
      <c r="Q274" s="52"/>
      <c r="R274" s="52"/>
      <c r="S274" s="52"/>
      <c r="T274" s="52"/>
      <c r="U274" s="52"/>
      <c r="V274" s="52"/>
      <c r="W274" s="52"/>
      <c r="X274" s="53"/>
      <c r="Y274" s="26"/>
      <c r="Z274" s="26"/>
      <c r="AA274" s="26"/>
      <c r="AB274" s="26"/>
      <c r="AC274" s="26"/>
      <c r="AD274" s="26"/>
      <c r="AE274" s="26"/>
      <c r="AT274" s="14" t="s">
        <v>132</v>
      </c>
      <c r="AU274" s="14" t="s">
        <v>79</v>
      </c>
    </row>
    <row r="275" spans="1:65" s="2" customFormat="1" ht="16.5" customHeight="1">
      <c r="A275" s="26"/>
      <c r="B275" s="141"/>
      <c r="C275" s="142" t="s">
        <v>462</v>
      </c>
      <c r="D275" s="142" t="s">
        <v>126</v>
      </c>
      <c r="E275" s="143" t="s">
        <v>463</v>
      </c>
      <c r="F275" s="144" t="s">
        <v>464</v>
      </c>
      <c r="G275" s="145" t="s">
        <v>137</v>
      </c>
      <c r="H275" s="146">
        <v>4</v>
      </c>
      <c r="I275" s="147"/>
      <c r="J275" s="147"/>
      <c r="K275" s="147">
        <f>ROUND(P275*H275,2)</f>
        <v>0</v>
      </c>
      <c r="L275" s="148"/>
      <c r="M275" s="27"/>
      <c r="N275" s="149" t="s">
        <v>1</v>
      </c>
      <c r="O275" s="150" t="s">
        <v>35</v>
      </c>
      <c r="P275" s="151">
        <f>I275+J275</f>
        <v>0</v>
      </c>
      <c r="Q275" s="151">
        <f>ROUND(I275*H275,2)</f>
        <v>0</v>
      </c>
      <c r="R275" s="151">
        <f>ROUND(J275*H275,2)</f>
        <v>0</v>
      </c>
      <c r="S275" s="152">
        <v>0</v>
      </c>
      <c r="T275" s="152">
        <f>S275*H275</f>
        <v>0</v>
      </c>
      <c r="U275" s="152">
        <v>0</v>
      </c>
      <c r="V275" s="152">
        <f>U275*H275</f>
        <v>0</v>
      </c>
      <c r="W275" s="152">
        <v>0</v>
      </c>
      <c r="X275" s="153">
        <f>W275*H275</f>
        <v>0</v>
      </c>
      <c r="Y275" s="26"/>
      <c r="Z275" s="26"/>
      <c r="AA275" s="26"/>
      <c r="AB275" s="26"/>
      <c r="AC275" s="26"/>
      <c r="AD275" s="26"/>
      <c r="AE275" s="26"/>
      <c r="AR275" s="154" t="s">
        <v>130</v>
      </c>
      <c r="AT275" s="154" t="s">
        <v>126</v>
      </c>
      <c r="AU275" s="154" t="s">
        <v>79</v>
      </c>
      <c r="AY275" s="14" t="s">
        <v>125</v>
      </c>
      <c r="BE275" s="155">
        <f>IF(O275="základní",K275,0)</f>
        <v>0</v>
      </c>
      <c r="BF275" s="155">
        <f>IF(O275="snížená",K275,0)</f>
        <v>0</v>
      </c>
      <c r="BG275" s="155">
        <f>IF(O275="zákl. přenesená",K275,0)</f>
        <v>0</v>
      </c>
      <c r="BH275" s="155">
        <f>IF(O275="sníž. přenesená",K275,0)</f>
        <v>0</v>
      </c>
      <c r="BI275" s="155">
        <f>IF(O275="nulová",K275,0)</f>
        <v>0</v>
      </c>
      <c r="BJ275" s="14" t="s">
        <v>79</v>
      </c>
      <c r="BK275" s="155">
        <f>ROUND(P275*H275,2)</f>
        <v>0</v>
      </c>
      <c r="BL275" s="14" t="s">
        <v>130</v>
      </c>
      <c r="BM275" s="154" t="s">
        <v>465</v>
      </c>
    </row>
    <row r="276" spans="1:65" s="2" customFormat="1" ht="29.25">
      <c r="A276" s="26"/>
      <c r="B276" s="27"/>
      <c r="C276" s="26"/>
      <c r="D276" s="156" t="s">
        <v>132</v>
      </c>
      <c r="E276" s="26"/>
      <c r="F276" s="157" t="s">
        <v>466</v>
      </c>
      <c r="G276" s="26"/>
      <c r="H276" s="26"/>
      <c r="I276" s="26"/>
      <c r="J276" s="26"/>
      <c r="K276" s="26"/>
      <c r="L276" s="26"/>
      <c r="M276" s="27"/>
      <c r="N276" s="158"/>
      <c r="O276" s="159"/>
      <c r="P276" s="52"/>
      <c r="Q276" s="52"/>
      <c r="R276" s="52"/>
      <c r="S276" s="52"/>
      <c r="T276" s="52"/>
      <c r="U276" s="52"/>
      <c r="V276" s="52"/>
      <c r="W276" s="52"/>
      <c r="X276" s="53"/>
      <c r="Y276" s="26"/>
      <c r="Z276" s="26"/>
      <c r="AA276" s="26"/>
      <c r="AB276" s="26"/>
      <c r="AC276" s="26"/>
      <c r="AD276" s="26"/>
      <c r="AE276" s="26"/>
      <c r="AT276" s="14" t="s">
        <v>132</v>
      </c>
      <c r="AU276" s="14" t="s">
        <v>79</v>
      </c>
    </row>
    <row r="277" spans="1:65" s="2" customFormat="1" ht="16.5" customHeight="1">
      <c r="A277" s="26"/>
      <c r="B277" s="141"/>
      <c r="C277" s="142" t="s">
        <v>467</v>
      </c>
      <c r="D277" s="142" t="s">
        <v>126</v>
      </c>
      <c r="E277" s="143" t="s">
        <v>468</v>
      </c>
      <c r="F277" s="144" t="s">
        <v>469</v>
      </c>
      <c r="G277" s="145" t="s">
        <v>137</v>
      </c>
      <c r="H277" s="146">
        <v>40</v>
      </c>
      <c r="I277" s="147"/>
      <c r="J277" s="147"/>
      <c r="K277" s="147">
        <f>ROUND(P277*H277,2)</f>
        <v>0</v>
      </c>
      <c r="L277" s="148"/>
      <c r="M277" s="27"/>
      <c r="N277" s="149" t="s">
        <v>1</v>
      </c>
      <c r="O277" s="150" t="s">
        <v>35</v>
      </c>
      <c r="P277" s="151">
        <f>I277+J277</f>
        <v>0</v>
      </c>
      <c r="Q277" s="151">
        <f>ROUND(I277*H277,2)</f>
        <v>0</v>
      </c>
      <c r="R277" s="151">
        <f>ROUND(J277*H277,2)</f>
        <v>0</v>
      </c>
      <c r="S277" s="152">
        <v>0</v>
      </c>
      <c r="T277" s="152">
        <f>S277*H277</f>
        <v>0</v>
      </c>
      <c r="U277" s="152">
        <v>0</v>
      </c>
      <c r="V277" s="152">
        <f>U277*H277</f>
        <v>0</v>
      </c>
      <c r="W277" s="152">
        <v>0</v>
      </c>
      <c r="X277" s="153">
        <f>W277*H277</f>
        <v>0</v>
      </c>
      <c r="Y277" s="26"/>
      <c r="Z277" s="26"/>
      <c r="AA277" s="26"/>
      <c r="AB277" s="26"/>
      <c r="AC277" s="26"/>
      <c r="AD277" s="26"/>
      <c r="AE277" s="26"/>
      <c r="AR277" s="154" t="s">
        <v>130</v>
      </c>
      <c r="AT277" s="154" t="s">
        <v>126</v>
      </c>
      <c r="AU277" s="154" t="s">
        <v>79</v>
      </c>
      <c r="AY277" s="14" t="s">
        <v>125</v>
      </c>
      <c r="BE277" s="155">
        <f>IF(O277="základní",K277,0)</f>
        <v>0</v>
      </c>
      <c r="BF277" s="155">
        <f>IF(O277="snížená",K277,0)</f>
        <v>0</v>
      </c>
      <c r="BG277" s="155">
        <f>IF(O277="zákl. přenesená",K277,0)</f>
        <v>0</v>
      </c>
      <c r="BH277" s="155">
        <f>IF(O277="sníž. přenesená",K277,0)</f>
        <v>0</v>
      </c>
      <c r="BI277" s="155">
        <f>IF(O277="nulová",K277,0)</f>
        <v>0</v>
      </c>
      <c r="BJ277" s="14" t="s">
        <v>79</v>
      </c>
      <c r="BK277" s="155">
        <f>ROUND(P277*H277,2)</f>
        <v>0</v>
      </c>
      <c r="BL277" s="14" t="s">
        <v>130</v>
      </c>
      <c r="BM277" s="154" t="s">
        <v>470</v>
      </c>
    </row>
    <row r="278" spans="1:65" s="2" customFormat="1" ht="11.25">
      <c r="A278" s="26"/>
      <c r="B278" s="27"/>
      <c r="C278" s="26"/>
      <c r="D278" s="156" t="s">
        <v>132</v>
      </c>
      <c r="E278" s="26"/>
      <c r="F278" s="157" t="s">
        <v>469</v>
      </c>
      <c r="G278" s="26"/>
      <c r="H278" s="26"/>
      <c r="I278" s="26"/>
      <c r="J278" s="26"/>
      <c r="K278" s="26"/>
      <c r="L278" s="26"/>
      <c r="M278" s="27"/>
      <c r="N278" s="158"/>
      <c r="O278" s="159"/>
      <c r="P278" s="52"/>
      <c r="Q278" s="52"/>
      <c r="R278" s="52"/>
      <c r="S278" s="52"/>
      <c r="T278" s="52"/>
      <c r="U278" s="52"/>
      <c r="V278" s="52"/>
      <c r="W278" s="52"/>
      <c r="X278" s="53"/>
      <c r="Y278" s="26"/>
      <c r="Z278" s="26"/>
      <c r="AA278" s="26"/>
      <c r="AB278" s="26"/>
      <c r="AC278" s="26"/>
      <c r="AD278" s="26"/>
      <c r="AE278" s="26"/>
      <c r="AT278" s="14" t="s">
        <v>132</v>
      </c>
      <c r="AU278" s="14" t="s">
        <v>79</v>
      </c>
    </row>
    <row r="279" spans="1:65" s="2" customFormat="1" ht="21.75" customHeight="1">
      <c r="A279" s="26"/>
      <c r="B279" s="141"/>
      <c r="C279" s="142" t="s">
        <v>471</v>
      </c>
      <c r="D279" s="142" t="s">
        <v>126</v>
      </c>
      <c r="E279" s="143" t="s">
        <v>472</v>
      </c>
      <c r="F279" s="144" t="s">
        <v>473</v>
      </c>
      <c r="G279" s="145" t="s">
        <v>137</v>
      </c>
      <c r="H279" s="146">
        <v>5</v>
      </c>
      <c r="I279" s="147"/>
      <c r="J279" s="147"/>
      <c r="K279" s="147">
        <f>ROUND(P279*H279,2)</f>
        <v>0</v>
      </c>
      <c r="L279" s="148"/>
      <c r="M279" s="27"/>
      <c r="N279" s="149" t="s">
        <v>1</v>
      </c>
      <c r="O279" s="150" t="s">
        <v>35</v>
      </c>
      <c r="P279" s="151">
        <f>I279+J279</f>
        <v>0</v>
      </c>
      <c r="Q279" s="151">
        <f>ROUND(I279*H279,2)</f>
        <v>0</v>
      </c>
      <c r="R279" s="151">
        <f>ROUND(J279*H279,2)</f>
        <v>0</v>
      </c>
      <c r="S279" s="152">
        <v>0</v>
      </c>
      <c r="T279" s="152">
        <f>S279*H279</f>
        <v>0</v>
      </c>
      <c r="U279" s="152">
        <v>0</v>
      </c>
      <c r="V279" s="152">
        <f>U279*H279</f>
        <v>0</v>
      </c>
      <c r="W279" s="152">
        <v>0</v>
      </c>
      <c r="X279" s="153">
        <f>W279*H279</f>
        <v>0</v>
      </c>
      <c r="Y279" s="26"/>
      <c r="Z279" s="26"/>
      <c r="AA279" s="26"/>
      <c r="AB279" s="26"/>
      <c r="AC279" s="26"/>
      <c r="AD279" s="26"/>
      <c r="AE279" s="26"/>
      <c r="AR279" s="154" t="s">
        <v>130</v>
      </c>
      <c r="AT279" s="154" t="s">
        <v>126</v>
      </c>
      <c r="AU279" s="154" t="s">
        <v>79</v>
      </c>
      <c r="AY279" s="14" t="s">
        <v>125</v>
      </c>
      <c r="BE279" s="155">
        <f>IF(O279="základní",K279,0)</f>
        <v>0</v>
      </c>
      <c r="BF279" s="155">
        <f>IF(O279="snížená",K279,0)</f>
        <v>0</v>
      </c>
      <c r="BG279" s="155">
        <f>IF(O279="zákl. přenesená",K279,0)</f>
        <v>0</v>
      </c>
      <c r="BH279" s="155">
        <f>IF(O279="sníž. přenesená",K279,0)</f>
        <v>0</v>
      </c>
      <c r="BI279" s="155">
        <f>IF(O279="nulová",K279,0)</f>
        <v>0</v>
      </c>
      <c r="BJ279" s="14" t="s">
        <v>79</v>
      </c>
      <c r="BK279" s="155">
        <f>ROUND(P279*H279,2)</f>
        <v>0</v>
      </c>
      <c r="BL279" s="14" t="s">
        <v>130</v>
      </c>
      <c r="BM279" s="154" t="s">
        <v>474</v>
      </c>
    </row>
    <row r="280" spans="1:65" s="2" customFormat="1" ht="11.25">
      <c r="A280" s="26"/>
      <c r="B280" s="27"/>
      <c r="C280" s="26"/>
      <c r="D280" s="156" t="s">
        <v>132</v>
      </c>
      <c r="E280" s="26"/>
      <c r="F280" s="157" t="s">
        <v>473</v>
      </c>
      <c r="G280" s="26"/>
      <c r="H280" s="26"/>
      <c r="I280" s="26"/>
      <c r="J280" s="26"/>
      <c r="K280" s="26"/>
      <c r="L280" s="26"/>
      <c r="M280" s="27"/>
      <c r="N280" s="158"/>
      <c r="O280" s="159"/>
      <c r="P280" s="52"/>
      <c r="Q280" s="52"/>
      <c r="R280" s="52"/>
      <c r="S280" s="52"/>
      <c r="T280" s="52"/>
      <c r="U280" s="52"/>
      <c r="V280" s="52"/>
      <c r="W280" s="52"/>
      <c r="X280" s="53"/>
      <c r="Y280" s="26"/>
      <c r="Z280" s="26"/>
      <c r="AA280" s="26"/>
      <c r="AB280" s="26"/>
      <c r="AC280" s="26"/>
      <c r="AD280" s="26"/>
      <c r="AE280" s="26"/>
      <c r="AT280" s="14" t="s">
        <v>132</v>
      </c>
      <c r="AU280" s="14" t="s">
        <v>79</v>
      </c>
    </row>
    <row r="281" spans="1:65" s="2" customFormat="1" ht="16.5" customHeight="1">
      <c r="A281" s="26"/>
      <c r="B281" s="141"/>
      <c r="C281" s="142" t="s">
        <v>475</v>
      </c>
      <c r="D281" s="142" t="s">
        <v>126</v>
      </c>
      <c r="E281" s="143" t="s">
        <v>476</v>
      </c>
      <c r="F281" s="144" t="s">
        <v>477</v>
      </c>
      <c r="G281" s="145" t="s">
        <v>137</v>
      </c>
      <c r="H281" s="146">
        <v>3</v>
      </c>
      <c r="I281" s="147"/>
      <c r="J281" s="147"/>
      <c r="K281" s="147">
        <f>ROUND(P281*H281,2)</f>
        <v>0</v>
      </c>
      <c r="L281" s="148"/>
      <c r="M281" s="27"/>
      <c r="N281" s="149" t="s">
        <v>1</v>
      </c>
      <c r="O281" s="150" t="s">
        <v>35</v>
      </c>
      <c r="P281" s="151">
        <f>I281+J281</f>
        <v>0</v>
      </c>
      <c r="Q281" s="151">
        <f>ROUND(I281*H281,2)</f>
        <v>0</v>
      </c>
      <c r="R281" s="151">
        <f>ROUND(J281*H281,2)</f>
        <v>0</v>
      </c>
      <c r="S281" s="152">
        <v>0</v>
      </c>
      <c r="T281" s="152">
        <f>S281*H281</f>
        <v>0</v>
      </c>
      <c r="U281" s="152">
        <v>0</v>
      </c>
      <c r="V281" s="152">
        <f>U281*H281</f>
        <v>0</v>
      </c>
      <c r="W281" s="152">
        <v>0</v>
      </c>
      <c r="X281" s="153">
        <f>W281*H281</f>
        <v>0</v>
      </c>
      <c r="Y281" s="26"/>
      <c r="Z281" s="26"/>
      <c r="AA281" s="26"/>
      <c r="AB281" s="26"/>
      <c r="AC281" s="26"/>
      <c r="AD281" s="26"/>
      <c r="AE281" s="26"/>
      <c r="AR281" s="154" t="s">
        <v>130</v>
      </c>
      <c r="AT281" s="154" t="s">
        <v>126</v>
      </c>
      <c r="AU281" s="154" t="s">
        <v>79</v>
      </c>
      <c r="AY281" s="14" t="s">
        <v>125</v>
      </c>
      <c r="BE281" s="155">
        <f>IF(O281="základní",K281,0)</f>
        <v>0</v>
      </c>
      <c r="BF281" s="155">
        <f>IF(O281="snížená",K281,0)</f>
        <v>0</v>
      </c>
      <c r="BG281" s="155">
        <f>IF(O281="zákl. přenesená",K281,0)</f>
        <v>0</v>
      </c>
      <c r="BH281" s="155">
        <f>IF(O281="sníž. přenesená",K281,0)</f>
        <v>0</v>
      </c>
      <c r="BI281" s="155">
        <f>IF(O281="nulová",K281,0)</f>
        <v>0</v>
      </c>
      <c r="BJ281" s="14" t="s">
        <v>79</v>
      </c>
      <c r="BK281" s="155">
        <f>ROUND(P281*H281,2)</f>
        <v>0</v>
      </c>
      <c r="BL281" s="14" t="s">
        <v>130</v>
      </c>
      <c r="BM281" s="154" t="s">
        <v>478</v>
      </c>
    </row>
    <row r="282" spans="1:65" s="2" customFormat="1" ht="11.25">
      <c r="A282" s="26"/>
      <c r="B282" s="27"/>
      <c r="C282" s="26"/>
      <c r="D282" s="156" t="s">
        <v>132</v>
      </c>
      <c r="E282" s="26"/>
      <c r="F282" s="157" t="s">
        <v>477</v>
      </c>
      <c r="G282" s="26"/>
      <c r="H282" s="26"/>
      <c r="I282" s="26"/>
      <c r="J282" s="26"/>
      <c r="K282" s="26"/>
      <c r="L282" s="26"/>
      <c r="M282" s="27"/>
      <c r="N282" s="158"/>
      <c r="O282" s="159"/>
      <c r="P282" s="52"/>
      <c r="Q282" s="52"/>
      <c r="R282" s="52"/>
      <c r="S282" s="52"/>
      <c r="T282" s="52"/>
      <c r="U282" s="52"/>
      <c r="V282" s="52"/>
      <c r="W282" s="52"/>
      <c r="X282" s="53"/>
      <c r="Y282" s="26"/>
      <c r="Z282" s="26"/>
      <c r="AA282" s="26"/>
      <c r="AB282" s="26"/>
      <c r="AC282" s="26"/>
      <c r="AD282" s="26"/>
      <c r="AE282" s="26"/>
      <c r="AT282" s="14" t="s">
        <v>132</v>
      </c>
      <c r="AU282" s="14" t="s">
        <v>79</v>
      </c>
    </row>
    <row r="283" spans="1:65" s="2" customFormat="1" ht="16.5" customHeight="1">
      <c r="A283" s="26"/>
      <c r="B283" s="141"/>
      <c r="C283" s="142" t="s">
        <v>479</v>
      </c>
      <c r="D283" s="142" t="s">
        <v>126</v>
      </c>
      <c r="E283" s="143" t="s">
        <v>480</v>
      </c>
      <c r="F283" s="144" t="s">
        <v>481</v>
      </c>
      <c r="G283" s="145" t="s">
        <v>137</v>
      </c>
      <c r="H283" s="146">
        <v>22</v>
      </c>
      <c r="I283" s="147"/>
      <c r="J283" s="147"/>
      <c r="K283" s="147">
        <f>ROUND(P283*H283,2)</f>
        <v>0</v>
      </c>
      <c r="L283" s="148"/>
      <c r="M283" s="27"/>
      <c r="N283" s="149" t="s">
        <v>1</v>
      </c>
      <c r="O283" s="150" t="s">
        <v>35</v>
      </c>
      <c r="P283" s="151">
        <f>I283+J283</f>
        <v>0</v>
      </c>
      <c r="Q283" s="151">
        <f>ROUND(I283*H283,2)</f>
        <v>0</v>
      </c>
      <c r="R283" s="151">
        <f>ROUND(J283*H283,2)</f>
        <v>0</v>
      </c>
      <c r="S283" s="152">
        <v>0</v>
      </c>
      <c r="T283" s="152">
        <f>S283*H283</f>
        <v>0</v>
      </c>
      <c r="U283" s="152">
        <v>0</v>
      </c>
      <c r="V283" s="152">
        <f>U283*H283</f>
        <v>0</v>
      </c>
      <c r="W283" s="152">
        <v>0</v>
      </c>
      <c r="X283" s="153">
        <f>W283*H283</f>
        <v>0</v>
      </c>
      <c r="Y283" s="26"/>
      <c r="Z283" s="26"/>
      <c r="AA283" s="26"/>
      <c r="AB283" s="26"/>
      <c r="AC283" s="26"/>
      <c r="AD283" s="26"/>
      <c r="AE283" s="26"/>
      <c r="AR283" s="154" t="s">
        <v>130</v>
      </c>
      <c r="AT283" s="154" t="s">
        <v>126</v>
      </c>
      <c r="AU283" s="154" t="s">
        <v>79</v>
      </c>
      <c r="AY283" s="14" t="s">
        <v>125</v>
      </c>
      <c r="BE283" s="155">
        <f>IF(O283="základní",K283,0)</f>
        <v>0</v>
      </c>
      <c r="BF283" s="155">
        <f>IF(O283="snížená",K283,0)</f>
        <v>0</v>
      </c>
      <c r="BG283" s="155">
        <f>IF(O283="zákl. přenesená",K283,0)</f>
        <v>0</v>
      </c>
      <c r="BH283" s="155">
        <f>IF(O283="sníž. přenesená",K283,0)</f>
        <v>0</v>
      </c>
      <c r="BI283" s="155">
        <f>IF(O283="nulová",K283,0)</f>
        <v>0</v>
      </c>
      <c r="BJ283" s="14" t="s">
        <v>79</v>
      </c>
      <c r="BK283" s="155">
        <f>ROUND(P283*H283,2)</f>
        <v>0</v>
      </c>
      <c r="BL283" s="14" t="s">
        <v>130</v>
      </c>
      <c r="BM283" s="154" t="s">
        <v>482</v>
      </c>
    </row>
    <row r="284" spans="1:65" s="2" customFormat="1" ht="11.25">
      <c r="A284" s="26"/>
      <c r="B284" s="27"/>
      <c r="C284" s="26"/>
      <c r="D284" s="156" t="s">
        <v>132</v>
      </c>
      <c r="E284" s="26"/>
      <c r="F284" s="157" t="s">
        <v>481</v>
      </c>
      <c r="G284" s="26"/>
      <c r="H284" s="26"/>
      <c r="I284" s="26"/>
      <c r="J284" s="26"/>
      <c r="K284" s="26"/>
      <c r="L284" s="26"/>
      <c r="M284" s="27"/>
      <c r="N284" s="158"/>
      <c r="O284" s="159"/>
      <c r="P284" s="52"/>
      <c r="Q284" s="52"/>
      <c r="R284" s="52"/>
      <c r="S284" s="52"/>
      <c r="T284" s="52"/>
      <c r="U284" s="52"/>
      <c r="V284" s="52"/>
      <c r="W284" s="52"/>
      <c r="X284" s="53"/>
      <c r="Y284" s="26"/>
      <c r="Z284" s="26"/>
      <c r="AA284" s="26"/>
      <c r="AB284" s="26"/>
      <c r="AC284" s="26"/>
      <c r="AD284" s="26"/>
      <c r="AE284" s="26"/>
      <c r="AT284" s="14" t="s">
        <v>132</v>
      </c>
      <c r="AU284" s="14" t="s">
        <v>79</v>
      </c>
    </row>
    <row r="285" spans="1:65" s="2" customFormat="1" ht="16.5" customHeight="1">
      <c r="A285" s="26"/>
      <c r="B285" s="141"/>
      <c r="C285" s="142" t="s">
        <v>483</v>
      </c>
      <c r="D285" s="142" t="s">
        <v>126</v>
      </c>
      <c r="E285" s="143" t="s">
        <v>484</v>
      </c>
      <c r="F285" s="144" t="s">
        <v>485</v>
      </c>
      <c r="G285" s="145" t="s">
        <v>137</v>
      </c>
      <c r="H285" s="146">
        <v>3</v>
      </c>
      <c r="I285" s="147"/>
      <c r="J285" s="147"/>
      <c r="K285" s="147">
        <f>ROUND(P285*H285,2)</f>
        <v>0</v>
      </c>
      <c r="L285" s="148"/>
      <c r="M285" s="27"/>
      <c r="N285" s="149" t="s">
        <v>1</v>
      </c>
      <c r="O285" s="150" t="s">
        <v>35</v>
      </c>
      <c r="P285" s="151">
        <f>I285+J285</f>
        <v>0</v>
      </c>
      <c r="Q285" s="151">
        <f>ROUND(I285*H285,2)</f>
        <v>0</v>
      </c>
      <c r="R285" s="151">
        <f>ROUND(J285*H285,2)</f>
        <v>0</v>
      </c>
      <c r="S285" s="152">
        <v>0</v>
      </c>
      <c r="T285" s="152">
        <f>S285*H285</f>
        <v>0</v>
      </c>
      <c r="U285" s="152">
        <v>0</v>
      </c>
      <c r="V285" s="152">
        <f>U285*H285</f>
        <v>0</v>
      </c>
      <c r="W285" s="152">
        <v>0</v>
      </c>
      <c r="X285" s="153">
        <f>W285*H285</f>
        <v>0</v>
      </c>
      <c r="Y285" s="26"/>
      <c r="Z285" s="26"/>
      <c r="AA285" s="26"/>
      <c r="AB285" s="26"/>
      <c r="AC285" s="26"/>
      <c r="AD285" s="26"/>
      <c r="AE285" s="26"/>
      <c r="AR285" s="154" t="s">
        <v>130</v>
      </c>
      <c r="AT285" s="154" t="s">
        <v>126</v>
      </c>
      <c r="AU285" s="154" t="s">
        <v>79</v>
      </c>
      <c r="AY285" s="14" t="s">
        <v>125</v>
      </c>
      <c r="BE285" s="155">
        <f>IF(O285="základní",K285,0)</f>
        <v>0</v>
      </c>
      <c r="BF285" s="155">
        <f>IF(O285="snížená",K285,0)</f>
        <v>0</v>
      </c>
      <c r="BG285" s="155">
        <f>IF(O285="zákl. přenesená",K285,0)</f>
        <v>0</v>
      </c>
      <c r="BH285" s="155">
        <f>IF(O285="sníž. přenesená",K285,0)</f>
        <v>0</v>
      </c>
      <c r="BI285" s="155">
        <f>IF(O285="nulová",K285,0)</f>
        <v>0</v>
      </c>
      <c r="BJ285" s="14" t="s">
        <v>79</v>
      </c>
      <c r="BK285" s="155">
        <f>ROUND(P285*H285,2)</f>
        <v>0</v>
      </c>
      <c r="BL285" s="14" t="s">
        <v>130</v>
      </c>
      <c r="BM285" s="154" t="s">
        <v>486</v>
      </c>
    </row>
    <row r="286" spans="1:65" s="2" customFormat="1" ht="11.25">
      <c r="A286" s="26"/>
      <c r="B286" s="27"/>
      <c r="C286" s="26"/>
      <c r="D286" s="156" t="s">
        <v>132</v>
      </c>
      <c r="E286" s="26"/>
      <c r="F286" s="157" t="s">
        <v>485</v>
      </c>
      <c r="G286" s="26"/>
      <c r="H286" s="26"/>
      <c r="I286" s="26"/>
      <c r="J286" s="26"/>
      <c r="K286" s="26"/>
      <c r="L286" s="26"/>
      <c r="M286" s="27"/>
      <c r="N286" s="158"/>
      <c r="O286" s="159"/>
      <c r="P286" s="52"/>
      <c r="Q286" s="52"/>
      <c r="R286" s="52"/>
      <c r="S286" s="52"/>
      <c r="T286" s="52"/>
      <c r="U286" s="52"/>
      <c r="V286" s="52"/>
      <c r="W286" s="52"/>
      <c r="X286" s="53"/>
      <c r="Y286" s="26"/>
      <c r="Z286" s="26"/>
      <c r="AA286" s="26"/>
      <c r="AB286" s="26"/>
      <c r="AC286" s="26"/>
      <c r="AD286" s="26"/>
      <c r="AE286" s="26"/>
      <c r="AT286" s="14" t="s">
        <v>132</v>
      </c>
      <c r="AU286" s="14" t="s">
        <v>79</v>
      </c>
    </row>
    <row r="287" spans="1:65" s="2" customFormat="1" ht="33" customHeight="1">
      <c r="A287" s="26"/>
      <c r="B287" s="141"/>
      <c r="C287" s="142" t="s">
        <v>487</v>
      </c>
      <c r="D287" s="142" t="s">
        <v>126</v>
      </c>
      <c r="E287" s="143" t="s">
        <v>488</v>
      </c>
      <c r="F287" s="144" t="s">
        <v>489</v>
      </c>
      <c r="G287" s="145" t="s">
        <v>137</v>
      </c>
      <c r="H287" s="146">
        <v>2</v>
      </c>
      <c r="I287" s="147"/>
      <c r="J287" s="147"/>
      <c r="K287" s="147">
        <f>ROUND(P287*H287,2)</f>
        <v>0</v>
      </c>
      <c r="L287" s="148"/>
      <c r="M287" s="27"/>
      <c r="N287" s="149" t="s">
        <v>1</v>
      </c>
      <c r="O287" s="150" t="s">
        <v>35</v>
      </c>
      <c r="P287" s="151">
        <f>I287+J287</f>
        <v>0</v>
      </c>
      <c r="Q287" s="151">
        <f>ROUND(I287*H287,2)</f>
        <v>0</v>
      </c>
      <c r="R287" s="151">
        <f>ROUND(J287*H287,2)</f>
        <v>0</v>
      </c>
      <c r="S287" s="152">
        <v>0</v>
      </c>
      <c r="T287" s="152">
        <f>S287*H287</f>
        <v>0</v>
      </c>
      <c r="U287" s="152">
        <v>0</v>
      </c>
      <c r="V287" s="152">
        <f>U287*H287</f>
        <v>0</v>
      </c>
      <c r="W287" s="152">
        <v>0</v>
      </c>
      <c r="X287" s="153">
        <f>W287*H287</f>
        <v>0</v>
      </c>
      <c r="Y287" s="26"/>
      <c r="Z287" s="26"/>
      <c r="AA287" s="26"/>
      <c r="AB287" s="26"/>
      <c r="AC287" s="26"/>
      <c r="AD287" s="26"/>
      <c r="AE287" s="26"/>
      <c r="AR287" s="154" t="s">
        <v>130</v>
      </c>
      <c r="AT287" s="154" t="s">
        <v>126</v>
      </c>
      <c r="AU287" s="154" t="s">
        <v>79</v>
      </c>
      <c r="AY287" s="14" t="s">
        <v>125</v>
      </c>
      <c r="BE287" s="155">
        <f>IF(O287="základní",K287,0)</f>
        <v>0</v>
      </c>
      <c r="BF287" s="155">
        <f>IF(O287="snížená",K287,0)</f>
        <v>0</v>
      </c>
      <c r="BG287" s="155">
        <f>IF(O287="zákl. přenesená",K287,0)</f>
        <v>0</v>
      </c>
      <c r="BH287" s="155">
        <f>IF(O287="sníž. přenesená",K287,0)</f>
        <v>0</v>
      </c>
      <c r="BI287" s="155">
        <f>IF(O287="nulová",K287,0)</f>
        <v>0</v>
      </c>
      <c r="BJ287" s="14" t="s">
        <v>79</v>
      </c>
      <c r="BK287" s="155">
        <f>ROUND(P287*H287,2)</f>
        <v>0</v>
      </c>
      <c r="BL287" s="14" t="s">
        <v>130</v>
      </c>
      <c r="BM287" s="154" t="s">
        <v>490</v>
      </c>
    </row>
    <row r="288" spans="1:65" s="2" customFormat="1" ht="19.5">
      <c r="A288" s="26"/>
      <c r="B288" s="27"/>
      <c r="C288" s="26"/>
      <c r="D288" s="156" t="s">
        <v>132</v>
      </c>
      <c r="E288" s="26"/>
      <c r="F288" s="157" t="s">
        <v>489</v>
      </c>
      <c r="G288" s="26"/>
      <c r="H288" s="26"/>
      <c r="I288" s="26"/>
      <c r="J288" s="26"/>
      <c r="K288" s="26"/>
      <c r="L288" s="26"/>
      <c r="M288" s="27"/>
      <c r="N288" s="158"/>
      <c r="O288" s="159"/>
      <c r="P288" s="52"/>
      <c r="Q288" s="52"/>
      <c r="R288" s="52"/>
      <c r="S288" s="52"/>
      <c r="T288" s="52"/>
      <c r="U288" s="52"/>
      <c r="V288" s="52"/>
      <c r="W288" s="52"/>
      <c r="X288" s="53"/>
      <c r="Y288" s="26"/>
      <c r="Z288" s="26"/>
      <c r="AA288" s="26"/>
      <c r="AB288" s="26"/>
      <c r="AC288" s="26"/>
      <c r="AD288" s="26"/>
      <c r="AE288" s="26"/>
      <c r="AT288" s="14" t="s">
        <v>132</v>
      </c>
      <c r="AU288" s="14" t="s">
        <v>79</v>
      </c>
    </row>
    <row r="289" spans="1:65" s="2" customFormat="1" ht="21.75" customHeight="1">
      <c r="A289" s="26"/>
      <c r="B289" s="141"/>
      <c r="C289" s="142" t="s">
        <v>491</v>
      </c>
      <c r="D289" s="142" t="s">
        <v>126</v>
      </c>
      <c r="E289" s="143" t="s">
        <v>492</v>
      </c>
      <c r="F289" s="144" t="s">
        <v>493</v>
      </c>
      <c r="G289" s="145" t="s">
        <v>137</v>
      </c>
      <c r="H289" s="146">
        <v>2</v>
      </c>
      <c r="I289" s="147"/>
      <c r="J289" s="147"/>
      <c r="K289" s="147">
        <f>ROUND(P289*H289,2)</f>
        <v>0</v>
      </c>
      <c r="L289" s="148"/>
      <c r="M289" s="27"/>
      <c r="N289" s="149" t="s">
        <v>1</v>
      </c>
      <c r="O289" s="150" t="s">
        <v>35</v>
      </c>
      <c r="P289" s="151">
        <f>I289+J289</f>
        <v>0</v>
      </c>
      <c r="Q289" s="151">
        <f>ROUND(I289*H289,2)</f>
        <v>0</v>
      </c>
      <c r="R289" s="151">
        <f>ROUND(J289*H289,2)</f>
        <v>0</v>
      </c>
      <c r="S289" s="152">
        <v>0</v>
      </c>
      <c r="T289" s="152">
        <f>S289*H289</f>
        <v>0</v>
      </c>
      <c r="U289" s="152">
        <v>0</v>
      </c>
      <c r="V289" s="152">
        <f>U289*H289</f>
        <v>0</v>
      </c>
      <c r="W289" s="152">
        <v>0</v>
      </c>
      <c r="X289" s="153">
        <f>W289*H289</f>
        <v>0</v>
      </c>
      <c r="Y289" s="26"/>
      <c r="Z289" s="26"/>
      <c r="AA289" s="26"/>
      <c r="AB289" s="26"/>
      <c r="AC289" s="26"/>
      <c r="AD289" s="26"/>
      <c r="AE289" s="26"/>
      <c r="AR289" s="154" t="s">
        <v>130</v>
      </c>
      <c r="AT289" s="154" t="s">
        <v>126</v>
      </c>
      <c r="AU289" s="154" t="s">
        <v>79</v>
      </c>
      <c r="AY289" s="14" t="s">
        <v>125</v>
      </c>
      <c r="BE289" s="155">
        <f>IF(O289="základní",K289,0)</f>
        <v>0</v>
      </c>
      <c r="BF289" s="155">
        <f>IF(O289="snížená",K289,0)</f>
        <v>0</v>
      </c>
      <c r="BG289" s="155">
        <f>IF(O289="zákl. přenesená",K289,0)</f>
        <v>0</v>
      </c>
      <c r="BH289" s="155">
        <f>IF(O289="sníž. přenesená",K289,0)</f>
        <v>0</v>
      </c>
      <c r="BI289" s="155">
        <f>IF(O289="nulová",K289,0)</f>
        <v>0</v>
      </c>
      <c r="BJ289" s="14" t="s">
        <v>79</v>
      </c>
      <c r="BK289" s="155">
        <f>ROUND(P289*H289,2)</f>
        <v>0</v>
      </c>
      <c r="BL289" s="14" t="s">
        <v>130</v>
      </c>
      <c r="BM289" s="154" t="s">
        <v>494</v>
      </c>
    </row>
    <row r="290" spans="1:65" s="2" customFormat="1" ht="19.5">
      <c r="A290" s="26"/>
      <c r="B290" s="27"/>
      <c r="C290" s="26"/>
      <c r="D290" s="156" t="s">
        <v>132</v>
      </c>
      <c r="E290" s="26"/>
      <c r="F290" s="157" t="s">
        <v>493</v>
      </c>
      <c r="G290" s="26"/>
      <c r="H290" s="26"/>
      <c r="I290" s="26"/>
      <c r="J290" s="26"/>
      <c r="K290" s="26"/>
      <c r="L290" s="26"/>
      <c r="M290" s="27"/>
      <c r="N290" s="158"/>
      <c r="O290" s="159"/>
      <c r="P290" s="52"/>
      <c r="Q290" s="52"/>
      <c r="R290" s="52"/>
      <c r="S290" s="52"/>
      <c r="T290" s="52"/>
      <c r="U290" s="52"/>
      <c r="V290" s="52"/>
      <c r="W290" s="52"/>
      <c r="X290" s="53"/>
      <c r="Y290" s="26"/>
      <c r="Z290" s="26"/>
      <c r="AA290" s="26"/>
      <c r="AB290" s="26"/>
      <c r="AC290" s="26"/>
      <c r="AD290" s="26"/>
      <c r="AE290" s="26"/>
      <c r="AT290" s="14" t="s">
        <v>132</v>
      </c>
      <c r="AU290" s="14" t="s">
        <v>79</v>
      </c>
    </row>
    <row r="291" spans="1:65" s="2" customFormat="1" ht="33" customHeight="1">
      <c r="A291" s="26"/>
      <c r="B291" s="141"/>
      <c r="C291" s="160" t="s">
        <v>495</v>
      </c>
      <c r="D291" s="160" t="s">
        <v>134</v>
      </c>
      <c r="E291" s="161" t="s">
        <v>496</v>
      </c>
      <c r="F291" s="162" t="s">
        <v>497</v>
      </c>
      <c r="G291" s="163" t="s">
        <v>137</v>
      </c>
      <c r="H291" s="164">
        <v>1</v>
      </c>
      <c r="I291" s="165"/>
      <c r="J291" s="166"/>
      <c r="K291" s="165">
        <f>ROUND(P291*H291,2)</f>
        <v>0</v>
      </c>
      <c r="L291" s="166"/>
      <c r="M291" s="167"/>
      <c r="N291" s="168" t="s">
        <v>1</v>
      </c>
      <c r="O291" s="150" t="s">
        <v>35</v>
      </c>
      <c r="P291" s="151">
        <f>I291+J291</f>
        <v>0</v>
      </c>
      <c r="Q291" s="151">
        <f>ROUND(I291*H291,2)</f>
        <v>0</v>
      </c>
      <c r="R291" s="151">
        <f>ROUND(J291*H291,2)</f>
        <v>0</v>
      </c>
      <c r="S291" s="152">
        <v>0</v>
      </c>
      <c r="T291" s="152">
        <f>S291*H291</f>
        <v>0</v>
      </c>
      <c r="U291" s="152">
        <v>0</v>
      </c>
      <c r="V291" s="152">
        <f>U291*H291</f>
        <v>0</v>
      </c>
      <c r="W291" s="152">
        <v>0</v>
      </c>
      <c r="X291" s="153">
        <f>W291*H291</f>
        <v>0</v>
      </c>
      <c r="Y291" s="26"/>
      <c r="Z291" s="26"/>
      <c r="AA291" s="26"/>
      <c r="AB291" s="26"/>
      <c r="AC291" s="26"/>
      <c r="AD291" s="26"/>
      <c r="AE291" s="26"/>
      <c r="AR291" s="154" t="s">
        <v>138</v>
      </c>
      <c r="AT291" s="154" t="s">
        <v>134</v>
      </c>
      <c r="AU291" s="154" t="s">
        <v>79</v>
      </c>
      <c r="AY291" s="14" t="s">
        <v>125</v>
      </c>
      <c r="BE291" s="155">
        <f>IF(O291="základní",K291,0)</f>
        <v>0</v>
      </c>
      <c r="BF291" s="155">
        <f>IF(O291="snížená",K291,0)</f>
        <v>0</v>
      </c>
      <c r="BG291" s="155">
        <f>IF(O291="zákl. přenesená",K291,0)</f>
        <v>0</v>
      </c>
      <c r="BH291" s="155">
        <f>IF(O291="sníž. přenesená",K291,0)</f>
        <v>0</v>
      </c>
      <c r="BI291" s="155">
        <f>IF(O291="nulová",K291,0)</f>
        <v>0</v>
      </c>
      <c r="BJ291" s="14" t="s">
        <v>79</v>
      </c>
      <c r="BK291" s="155">
        <f>ROUND(P291*H291,2)</f>
        <v>0</v>
      </c>
      <c r="BL291" s="14" t="s">
        <v>138</v>
      </c>
      <c r="BM291" s="154" t="s">
        <v>498</v>
      </c>
    </row>
    <row r="292" spans="1:65" s="2" customFormat="1" ht="19.5">
      <c r="A292" s="26"/>
      <c r="B292" s="27"/>
      <c r="C292" s="26"/>
      <c r="D292" s="156" t="s">
        <v>132</v>
      </c>
      <c r="E292" s="26"/>
      <c r="F292" s="157" t="s">
        <v>497</v>
      </c>
      <c r="G292" s="26"/>
      <c r="H292" s="26"/>
      <c r="I292" s="26"/>
      <c r="J292" s="26"/>
      <c r="K292" s="26"/>
      <c r="L292" s="26"/>
      <c r="M292" s="27"/>
      <c r="N292" s="158"/>
      <c r="O292" s="159"/>
      <c r="P292" s="52"/>
      <c r="Q292" s="52"/>
      <c r="R292" s="52"/>
      <c r="S292" s="52"/>
      <c r="T292" s="52"/>
      <c r="U292" s="52"/>
      <c r="V292" s="52"/>
      <c r="W292" s="52"/>
      <c r="X292" s="53"/>
      <c r="Y292" s="26"/>
      <c r="Z292" s="26"/>
      <c r="AA292" s="26"/>
      <c r="AB292" s="26"/>
      <c r="AC292" s="26"/>
      <c r="AD292" s="26"/>
      <c r="AE292" s="26"/>
      <c r="AT292" s="14" t="s">
        <v>132</v>
      </c>
      <c r="AU292" s="14" t="s">
        <v>79</v>
      </c>
    </row>
    <row r="293" spans="1:65" s="2" customFormat="1" ht="33" customHeight="1">
      <c r="A293" s="26"/>
      <c r="B293" s="141"/>
      <c r="C293" s="160" t="s">
        <v>499</v>
      </c>
      <c r="D293" s="160" t="s">
        <v>134</v>
      </c>
      <c r="E293" s="161" t="s">
        <v>500</v>
      </c>
      <c r="F293" s="162" t="s">
        <v>501</v>
      </c>
      <c r="G293" s="163" t="s">
        <v>137</v>
      </c>
      <c r="H293" s="164">
        <v>1</v>
      </c>
      <c r="I293" s="165"/>
      <c r="J293" s="166"/>
      <c r="K293" s="165">
        <f>ROUND(P293*H293,2)</f>
        <v>0</v>
      </c>
      <c r="L293" s="166"/>
      <c r="M293" s="167"/>
      <c r="N293" s="168" t="s">
        <v>1</v>
      </c>
      <c r="O293" s="150" t="s">
        <v>35</v>
      </c>
      <c r="P293" s="151">
        <f>I293+J293</f>
        <v>0</v>
      </c>
      <c r="Q293" s="151">
        <f>ROUND(I293*H293,2)</f>
        <v>0</v>
      </c>
      <c r="R293" s="151">
        <f>ROUND(J293*H293,2)</f>
        <v>0</v>
      </c>
      <c r="S293" s="152">
        <v>0</v>
      </c>
      <c r="T293" s="152">
        <f>S293*H293</f>
        <v>0</v>
      </c>
      <c r="U293" s="152">
        <v>0</v>
      </c>
      <c r="V293" s="152">
        <f>U293*H293</f>
        <v>0</v>
      </c>
      <c r="W293" s="152">
        <v>0</v>
      </c>
      <c r="X293" s="153">
        <f>W293*H293</f>
        <v>0</v>
      </c>
      <c r="Y293" s="26"/>
      <c r="Z293" s="26"/>
      <c r="AA293" s="26"/>
      <c r="AB293" s="26"/>
      <c r="AC293" s="26"/>
      <c r="AD293" s="26"/>
      <c r="AE293" s="26"/>
      <c r="AR293" s="154" t="s">
        <v>138</v>
      </c>
      <c r="AT293" s="154" t="s">
        <v>134</v>
      </c>
      <c r="AU293" s="154" t="s">
        <v>79</v>
      </c>
      <c r="AY293" s="14" t="s">
        <v>125</v>
      </c>
      <c r="BE293" s="155">
        <f>IF(O293="základní",K293,0)</f>
        <v>0</v>
      </c>
      <c r="BF293" s="155">
        <f>IF(O293="snížená",K293,0)</f>
        <v>0</v>
      </c>
      <c r="BG293" s="155">
        <f>IF(O293="zákl. přenesená",K293,0)</f>
        <v>0</v>
      </c>
      <c r="BH293" s="155">
        <f>IF(O293="sníž. přenesená",K293,0)</f>
        <v>0</v>
      </c>
      <c r="BI293" s="155">
        <f>IF(O293="nulová",K293,0)</f>
        <v>0</v>
      </c>
      <c r="BJ293" s="14" t="s">
        <v>79</v>
      </c>
      <c r="BK293" s="155">
        <f>ROUND(P293*H293,2)</f>
        <v>0</v>
      </c>
      <c r="BL293" s="14" t="s">
        <v>138</v>
      </c>
      <c r="BM293" s="154" t="s">
        <v>502</v>
      </c>
    </row>
    <row r="294" spans="1:65" s="2" customFormat="1" ht="19.5">
      <c r="A294" s="26"/>
      <c r="B294" s="27"/>
      <c r="C294" s="26"/>
      <c r="D294" s="156" t="s">
        <v>132</v>
      </c>
      <c r="E294" s="26"/>
      <c r="F294" s="157" t="s">
        <v>501</v>
      </c>
      <c r="G294" s="26"/>
      <c r="H294" s="26"/>
      <c r="I294" s="26"/>
      <c r="J294" s="26"/>
      <c r="K294" s="26"/>
      <c r="L294" s="26"/>
      <c r="M294" s="27"/>
      <c r="N294" s="158"/>
      <c r="O294" s="159"/>
      <c r="P294" s="52"/>
      <c r="Q294" s="52"/>
      <c r="R294" s="52"/>
      <c r="S294" s="52"/>
      <c r="T294" s="52"/>
      <c r="U294" s="52"/>
      <c r="V294" s="52"/>
      <c r="W294" s="52"/>
      <c r="X294" s="53"/>
      <c r="Y294" s="26"/>
      <c r="Z294" s="26"/>
      <c r="AA294" s="26"/>
      <c r="AB294" s="26"/>
      <c r="AC294" s="26"/>
      <c r="AD294" s="26"/>
      <c r="AE294" s="26"/>
      <c r="AT294" s="14" t="s">
        <v>132</v>
      </c>
      <c r="AU294" s="14" t="s">
        <v>79</v>
      </c>
    </row>
    <row r="295" spans="1:65" s="2" customFormat="1" ht="33" customHeight="1">
      <c r="A295" s="26"/>
      <c r="B295" s="141"/>
      <c r="C295" s="160" t="s">
        <v>503</v>
      </c>
      <c r="D295" s="160" t="s">
        <v>134</v>
      </c>
      <c r="E295" s="161" t="s">
        <v>504</v>
      </c>
      <c r="F295" s="162" t="s">
        <v>505</v>
      </c>
      <c r="G295" s="163" t="s">
        <v>137</v>
      </c>
      <c r="H295" s="164">
        <v>5</v>
      </c>
      <c r="I295" s="165"/>
      <c r="J295" s="166"/>
      <c r="K295" s="165">
        <f>ROUND(P295*H295,2)</f>
        <v>0</v>
      </c>
      <c r="L295" s="166"/>
      <c r="M295" s="167"/>
      <c r="N295" s="168" t="s">
        <v>1</v>
      </c>
      <c r="O295" s="150" t="s">
        <v>35</v>
      </c>
      <c r="P295" s="151">
        <f>I295+J295</f>
        <v>0</v>
      </c>
      <c r="Q295" s="151">
        <f>ROUND(I295*H295,2)</f>
        <v>0</v>
      </c>
      <c r="R295" s="151">
        <f>ROUND(J295*H295,2)</f>
        <v>0</v>
      </c>
      <c r="S295" s="152">
        <v>0</v>
      </c>
      <c r="T295" s="152">
        <f>S295*H295</f>
        <v>0</v>
      </c>
      <c r="U295" s="152">
        <v>0</v>
      </c>
      <c r="V295" s="152">
        <f>U295*H295</f>
        <v>0</v>
      </c>
      <c r="W295" s="152">
        <v>0</v>
      </c>
      <c r="X295" s="153">
        <f>W295*H295</f>
        <v>0</v>
      </c>
      <c r="Y295" s="26"/>
      <c r="Z295" s="26"/>
      <c r="AA295" s="26"/>
      <c r="AB295" s="26"/>
      <c r="AC295" s="26"/>
      <c r="AD295" s="26"/>
      <c r="AE295" s="26"/>
      <c r="AR295" s="154" t="s">
        <v>138</v>
      </c>
      <c r="AT295" s="154" t="s">
        <v>134</v>
      </c>
      <c r="AU295" s="154" t="s">
        <v>79</v>
      </c>
      <c r="AY295" s="14" t="s">
        <v>125</v>
      </c>
      <c r="BE295" s="155">
        <f>IF(O295="základní",K295,0)</f>
        <v>0</v>
      </c>
      <c r="BF295" s="155">
        <f>IF(O295="snížená",K295,0)</f>
        <v>0</v>
      </c>
      <c r="BG295" s="155">
        <f>IF(O295="zákl. přenesená",K295,0)</f>
        <v>0</v>
      </c>
      <c r="BH295" s="155">
        <f>IF(O295="sníž. přenesená",K295,0)</f>
        <v>0</v>
      </c>
      <c r="BI295" s="155">
        <f>IF(O295="nulová",K295,0)</f>
        <v>0</v>
      </c>
      <c r="BJ295" s="14" t="s">
        <v>79</v>
      </c>
      <c r="BK295" s="155">
        <f>ROUND(P295*H295,2)</f>
        <v>0</v>
      </c>
      <c r="BL295" s="14" t="s">
        <v>138</v>
      </c>
      <c r="BM295" s="154" t="s">
        <v>506</v>
      </c>
    </row>
    <row r="296" spans="1:65" s="2" customFormat="1" ht="19.5">
      <c r="A296" s="26"/>
      <c r="B296" s="27"/>
      <c r="C296" s="26"/>
      <c r="D296" s="156" t="s">
        <v>132</v>
      </c>
      <c r="E296" s="26"/>
      <c r="F296" s="157" t="s">
        <v>505</v>
      </c>
      <c r="G296" s="26"/>
      <c r="H296" s="26"/>
      <c r="I296" s="26"/>
      <c r="J296" s="26"/>
      <c r="K296" s="26"/>
      <c r="L296" s="26"/>
      <c r="M296" s="27"/>
      <c r="N296" s="158"/>
      <c r="O296" s="159"/>
      <c r="P296" s="52"/>
      <c r="Q296" s="52"/>
      <c r="R296" s="52"/>
      <c r="S296" s="52"/>
      <c r="T296" s="52"/>
      <c r="U296" s="52"/>
      <c r="V296" s="52"/>
      <c r="W296" s="52"/>
      <c r="X296" s="53"/>
      <c r="Y296" s="26"/>
      <c r="Z296" s="26"/>
      <c r="AA296" s="26"/>
      <c r="AB296" s="26"/>
      <c r="AC296" s="26"/>
      <c r="AD296" s="26"/>
      <c r="AE296" s="26"/>
      <c r="AT296" s="14" t="s">
        <v>132</v>
      </c>
      <c r="AU296" s="14" t="s">
        <v>79</v>
      </c>
    </row>
    <row r="297" spans="1:65" s="2" customFormat="1" ht="33" customHeight="1">
      <c r="A297" s="26"/>
      <c r="B297" s="141"/>
      <c r="C297" s="160" t="s">
        <v>507</v>
      </c>
      <c r="D297" s="160" t="s">
        <v>134</v>
      </c>
      <c r="E297" s="161" t="s">
        <v>508</v>
      </c>
      <c r="F297" s="162" t="s">
        <v>509</v>
      </c>
      <c r="G297" s="163" t="s">
        <v>137</v>
      </c>
      <c r="H297" s="164">
        <v>10</v>
      </c>
      <c r="I297" s="165"/>
      <c r="J297" s="166"/>
      <c r="K297" s="165">
        <f>ROUND(P297*H297,2)</f>
        <v>0</v>
      </c>
      <c r="L297" s="166"/>
      <c r="M297" s="167"/>
      <c r="N297" s="168" t="s">
        <v>1</v>
      </c>
      <c r="O297" s="150" t="s">
        <v>35</v>
      </c>
      <c r="P297" s="151">
        <f>I297+J297</f>
        <v>0</v>
      </c>
      <c r="Q297" s="151">
        <f>ROUND(I297*H297,2)</f>
        <v>0</v>
      </c>
      <c r="R297" s="151">
        <f>ROUND(J297*H297,2)</f>
        <v>0</v>
      </c>
      <c r="S297" s="152">
        <v>0</v>
      </c>
      <c r="T297" s="152">
        <f>S297*H297</f>
        <v>0</v>
      </c>
      <c r="U297" s="152">
        <v>0</v>
      </c>
      <c r="V297" s="152">
        <f>U297*H297</f>
        <v>0</v>
      </c>
      <c r="W297" s="152">
        <v>0</v>
      </c>
      <c r="X297" s="153">
        <f>W297*H297</f>
        <v>0</v>
      </c>
      <c r="Y297" s="26"/>
      <c r="Z297" s="26"/>
      <c r="AA297" s="26"/>
      <c r="AB297" s="26"/>
      <c r="AC297" s="26"/>
      <c r="AD297" s="26"/>
      <c r="AE297" s="26"/>
      <c r="AR297" s="154" t="s">
        <v>138</v>
      </c>
      <c r="AT297" s="154" t="s">
        <v>134</v>
      </c>
      <c r="AU297" s="154" t="s">
        <v>79</v>
      </c>
      <c r="AY297" s="14" t="s">
        <v>125</v>
      </c>
      <c r="BE297" s="155">
        <f>IF(O297="základní",K297,0)</f>
        <v>0</v>
      </c>
      <c r="BF297" s="155">
        <f>IF(O297="snížená",K297,0)</f>
        <v>0</v>
      </c>
      <c r="BG297" s="155">
        <f>IF(O297="zákl. přenesená",K297,0)</f>
        <v>0</v>
      </c>
      <c r="BH297" s="155">
        <f>IF(O297="sníž. přenesená",K297,0)</f>
        <v>0</v>
      </c>
      <c r="BI297" s="155">
        <f>IF(O297="nulová",K297,0)</f>
        <v>0</v>
      </c>
      <c r="BJ297" s="14" t="s">
        <v>79</v>
      </c>
      <c r="BK297" s="155">
        <f>ROUND(P297*H297,2)</f>
        <v>0</v>
      </c>
      <c r="BL297" s="14" t="s">
        <v>138</v>
      </c>
      <c r="BM297" s="154" t="s">
        <v>510</v>
      </c>
    </row>
    <row r="298" spans="1:65" s="2" customFormat="1" ht="19.5">
      <c r="A298" s="26"/>
      <c r="B298" s="27"/>
      <c r="C298" s="26"/>
      <c r="D298" s="156" t="s">
        <v>132</v>
      </c>
      <c r="E298" s="26"/>
      <c r="F298" s="157" t="s">
        <v>509</v>
      </c>
      <c r="G298" s="26"/>
      <c r="H298" s="26"/>
      <c r="I298" s="26"/>
      <c r="J298" s="26"/>
      <c r="K298" s="26"/>
      <c r="L298" s="26"/>
      <c r="M298" s="27"/>
      <c r="N298" s="158"/>
      <c r="O298" s="159"/>
      <c r="P298" s="52"/>
      <c r="Q298" s="52"/>
      <c r="R298" s="52"/>
      <c r="S298" s="52"/>
      <c r="T298" s="52"/>
      <c r="U298" s="52"/>
      <c r="V298" s="52"/>
      <c r="W298" s="52"/>
      <c r="X298" s="53"/>
      <c r="Y298" s="26"/>
      <c r="Z298" s="26"/>
      <c r="AA298" s="26"/>
      <c r="AB298" s="26"/>
      <c r="AC298" s="26"/>
      <c r="AD298" s="26"/>
      <c r="AE298" s="26"/>
      <c r="AT298" s="14" t="s">
        <v>132</v>
      </c>
      <c r="AU298" s="14" t="s">
        <v>79</v>
      </c>
    </row>
    <row r="299" spans="1:65" s="2" customFormat="1" ht="33" customHeight="1">
      <c r="A299" s="26"/>
      <c r="B299" s="141"/>
      <c r="C299" s="160" t="s">
        <v>511</v>
      </c>
      <c r="D299" s="160" t="s">
        <v>134</v>
      </c>
      <c r="E299" s="161" t="s">
        <v>512</v>
      </c>
      <c r="F299" s="162" t="s">
        <v>513</v>
      </c>
      <c r="G299" s="163" t="s">
        <v>137</v>
      </c>
      <c r="H299" s="164">
        <v>22</v>
      </c>
      <c r="I299" s="165"/>
      <c r="J299" s="166"/>
      <c r="K299" s="165">
        <f>ROUND(P299*H299,2)</f>
        <v>0</v>
      </c>
      <c r="L299" s="166"/>
      <c r="M299" s="167"/>
      <c r="N299" s="168" t="s">
        <v>1</v>
      </c>
      <c r="O299" s="150" t="s">
        <v>35</v>
      </c>
      <c r="P299" s="151">
        <f>I299+J299</f>
        <v>0</v>
      </c>
      <c r="Q299" s="151">
        <f>ROUND(I299*H299,2)</f>
        <v>0</v>
      </c>
      <c r="R299" s="151">
        <f>ROUND(J299*H299,2)</f>
        <v>0</v>
      </c>
      <c r="S299" s="152">
        <v>0</v>
      </c>
      <c r="T299" s="152">
        <f>S299*H299</f>
        <v>0</v>
      </c>
      <c r="U299" s="152">
        <v>0</v>
      </c>
      <c r="V299" s="152">
        <f>U299*H299</f>
        <v>0</v>
      </c>
      <c r="W299" s="152">
        <v>0</v>
      </c>
      <c r="X299" s="153">
        <f>W299*H299</f>
        <v>0</v>
      </c>
      <c r="Y299" s="26"/>
      <c r="Z299" s="26"/>
      <c r="AA299" s="26"/>
      <c r="AB299" s="26"/>
      <c r="AC299" s="26"/>
      <c r="AD299" s="26"/>
      <c r="AE299" s="26"/>
      <c r="AR299" s="154" t="s">
        <v>138</v>
      </c>
      <c r="AT299" s="154" t="s">
        <v>134</v>
      </c>
      <c r="AU299" s="154" t="s">
        <v>79</v>
      </c>
      <c r="AY299" s="14" t="s">
        <v>125</v>
      </c>
      <c r="BE299" s="155">
        <f>IF(O299="základní",K299,0)</f>
        <v>0</v>
      </c>
      <c r="BF299" s="155">
        <f>IF(O299="snížená",K299,0)</f>
        <v>0</v>
      </c>
      <c r="BG299" s="155">
        <f>IF(O299="zákl. přenesená",K299,0)</f>
        <v>0</v>
      </c>
      <c r="BH299" s="155">
        <f>IF(O299="sníž. přenesená",K299,0)</f>
        <v>0</v>
      </c>
      <c r="BI299" s="155">
        <f>IF(O299="nulová",K299,0)</f>
        <v>0</v>
      </c>
      <c r="BJ299" s="14" t="s">
        <v>79</v>
      </c>
      <c r="BK299" s="155">
        <f>ROUND(P299*H299,2)</f>
        <v>0</v>
      </c>
      <c r="BL299" s="14" t="s">
        <v>138</v>
      </c>
      <c r="BM299" s="154" t="s">
        <v>514</v>
      </c>
    </row>
    <row r="300" spans="1:65" s="2" customFormat="1" ht="19.5">
      <c r="A300" s="26"/>
      <c r="B300" s="27"/>
      <c r="C300" s="26"/>
      <c r="D300" s="156" t="s">
        <v>132</v>
      </c>
      <c r="E300" s="26"/>
      <c r="F300" s="157" t="s">
        <v>513</v>
      </c>
      <c r="G300" s="26"/>
      <c r="H300" s="26"/>
      <c r="I300" s="26"/>
      <c r="J300" s="26"/>
      <c r="K300" s="26"/>
      <c r="L300" s="26"/>
      <c r="M300" s="27"/>
      <c r="N300" s="158"/>
      <c r="O300" s="159"/>
      <c r="P300" s="52"/>
      <c r="Q300" s="52"/>
      <c r="R300" s="52"/>
      <c r="S300" s="52"/>
      <c r="T300" s="52"/>
      <c r="U300" s="52"/>
      <c r="V300" s="52"/>
      <c r="W300" s="52"/>
      <c r="X300" s="53"/>
      <c r="Y300" s="26"/>
      <c r="Z300" s="26"/>
      <c r="AA300" s="26"/>
      <c r="AB300" s="26"/>
      <c r="AC300" s="26"/>
      <c r="AD300" s="26"/>
      <c r="AE300" s="26"/>
      <c r="AT300" s="14" t="s">
        <v>132</v>
      </c>
      <c r="AU300" s="14" t="s">
        <v>79</v>
      </c>
    </row>
    <row r="301" spans="1:65" s="2" customFormat="1" ht="33" customHeight="1">
      <c r="A301" s="26"/>
      <c r="B301" s="141"/>
      <c r="C301" s="160" t="s">
        <v>515</v>
      </c>
      <c r="D301" s="160" t="s">
        <v>134</v>
      </c>
      <c r="E301" s="161" t="s">
        <v>516</v>
      </c>
      <c r="F301" s="162" t="s">
        <v>517</v>
      </c>
      <c r="G301" s="163" t="s">
        <v>137</v>
      </c>
      <c r="H301" s="164">
        <v>1</v>
      </c>
      <c r="I301" s="165"/>
      <c r="J301" s="166"/>
      <c r="K301" s="165">
        <f>ROUND(P301*H301,2)</f>
        <v>0</v>
      </c>
      <c r="L301" s="166"/>
      <c r="M301" s="167"/>
      <c r="N301" s="168" t="s">
        <v>1</v>
      </c>
      <c r="O301" s="150" t="s">
        <v>35</v>
      </c>
      <c r="P301" s="151">
        <f>I301+J301</f>
        <v>0</v>
      </c>
      <c r="Q301" s="151">
        <f>ROUND(I301*H301,2)</f>
        <v>0</v>
      </c>
      <c r="R301" s="151">
        <f>ROUND(J301*H301,2)</f>
        <v>0</v>
      </c>
      <c r="S301" s="152">
        <v>0</v>
      </c>
      <c r="T301" s="152">
        <f>S301*H301</f>
        <v>0</v>
      </c>
      <c r="U301" s="152">
        <v>0</v>
      </c>
      <c r="V301" s="152">
        <f>U301*H301</f>
        <v>0</v>
      </c>
      <c r="W301" s="152">
        <v>0</v>
      </c>
      <c r="X301" s="153">
        <f>W301*H301</f>
        <v>0</v>
      </c>
      <c r="Y301" s="26"/>
      <c r="Z301" s="26"/>
      <c r="AA301" s="26"/>
      <c r="AB301" s="26"/>
      <c r="AC301" s="26"/>
      <c r="AD301" s="26"/>
      <c r="AE301" s="26"/>
      <c r="AR301" s="154" t="s">
        <v>138</v>
      </c>
      <c r="AT301" s="154" t="s">
        <v>134</v>
      </c>
      <c r="AU301" s="154" t="s">
        <v>79</v>
      </c>
      <c r="AY301" s="14" t="s">
        <v>125</v>
      </c>
      <c r="BE301" s="155">
        <f>IF(O301="základní",K301,0)</f>
        <v>0</v>
      </c>
      <c r="BF301" s="155">
        <f>IF(O301="snížená",K301,0)</f>
        <v>0</v>
      </c>
      <c r="BG301" s="155">
        <f>IF(O301="zákl. přenesená",K301,0)</f>
        <v>0</v>
      </c>
      <c r="BH301" s="155">
        <f>IF(O301="sníž. přenesená",K301,0)</f>
        <v>0</v>
      </c>
      <c r="BI301" s="155">
        <f>IF(O301="nulová",K301,0)</f>
        <v>0</v>
      </c>
      <c r="BJ301" s="14" t="s">
        <v>79</v>
      </c>
      <c r="BK301" s="155">
        <f>ROUND(P301*H301,2)</f>
        <v>0</v>
      </c>
      <c r="BL301" s="14" t="s">
        <v>138</v>
      </c>
      <c r="BM301" s="154" t="s">
        <v>518</v>
      </c>
    </row>
    <row r="302" spans="1:65" s="2" customFormat="1" ht="19.5">
      <c r="A302" s="26"/>
      <c r="B302" s="27"/>
      <c r="C302" s="26"/>
      <c r="D302" s="156" t="s">
        <v>132</v>
      </c>
      <c r="E302" s="26"/>
      <c r="F302" s="157" t="s">
        <v>517</v>
      </c>
      <c r="G302" s="26"/>
      <c r="H302" s="26"/>
      <c r="I302" s="26"/>
      <c r="J302" s="26"/>
      <c r="K302" s="26"/>
      <c r="L302" s="26"/>
      <c r="M302" s="27"/>
      <c r="N302" s="158"/>
      <c r="O302" s="159"/>
      <c r="P302" s="52"/>
      <c r="Q302" s="52"/>
      <c r="R302" s="52"/>
      <c r="S302" s="52"/>
      <c r="T302" s="52"/>
      <c r="U302" s="52"/>
      <c r="V302" s="52"/>
      <c r="W302" s="52"/>
      <c r="X302" s="53"/>
      <c r="Y302" s="26"/>
      <c r="Z302" s="26"/>
      <c r="AA302" s="26"/>
      <c r="AB302" s="26"/>
      <c r="AC302" s="26"/>
      <c r="AD302" s="26"/>
      <c r="AE302" s="26"/>
      <c r="AT302" s="14" t="s">
        <v>132</v>
      </c>
      <c r="AU302" s="14" t="s">
        <v>79</v>
      </c>
    </row>
    <row r="303" spans="1:65" s="2" customFormat="1" ht="33" customHeight="1">
      <c r="A303" s="26"/>
      <c r="B303" s="141"/>
      <c r="C303" s="160" t="s">
        <v>519</v>
      </c>
      <c r="D303" s="160" t="s">
        <v>134</v>
      </c>
      <c r="E303" s="161" t="s">
        <v>520</v>
      </c>
      <c r="F303" s="162" t="s">
        <v>521</v>
      </c>
      <c r="G303" s="163" t="s">
        <v>137</v>
      </c>
      <c r="H303" s="164">
        <v>1</v>
      </c>
      <c r="I303" s="165"/>
      <c r="J303" s="166"/>
      <c r="K303" s="165">
        <f>ROUND(P303*H303,2)</f>
        <v>0</v>
      </c>
      <c r="L303" s="166"/>
      <c r="M303" s="167"/>
      <c r="N303" s="168" t="s">
        <v>1</v>
      </c>
      <c r="O303" s="150" t="s">
        <v>35</v>
      </c>
      <c r="P303" s="151">
        <f>I303+J303</f>
        <v>0</v>
      </c>
      <c r="Q303" s="151">
        <f>ROUND(I303*H303,2)</f>
        <v>0</v>
      </c>
      <c r="R303" s="151">
        <f>ROUND(J303*H303,2)</f>
        <v>0</v>
      </c>
      <c r="S303" s="152">
        <v>0</v>
      </c>
      <c r="T303" s="152">
        <f>S303*H303</f>
        <v>0</v>
      </c>
      <c r="U303" s="152">
        <v>0</v>
      </c>
      <c r="V303" s="152">
        <f>U303*H303</f>
        <v>0</v>
      </c>
      <c r="W303" s="152">
        <v>0</v>
      </c>
      <c r="X303" s="153">
        <f>W303*H303</f>
        <v>0</v>
      </c>
      <c r="Y303" s="26"/>
      <c r="Z303" s="26"/>
      <c r="AA303" s="26"/>
      <c r="AB303" s="26"/>
      <c r="AC303" s="26"/>
      <c r="AD303" s="26"/>
      <c r="AE303" s="26"/>
      <c r="AR303" s="154" t="s">
        <v>138</v>
      </c>
      <c r="AT303" s="154" t="s">
        <v>134</v>
      </c>
      <c r="AU303" s="154" t="s">
        <v>79</v>
      </c>
      <c r="AY303" s="14" t="s">
        <v>125</v>
      </c>
      <c r="BE303" s="155">
        <f>IF(O303="základní",K303,0)</f>
        <v>0</v>
      </c>
      <c r="BF303" s="155">
        <f>IF(O303="snížená",K303,0)</f>
        <v>0</v>
      </c>
      <c r="BG303" s="155">
        <f>IF(O303="zákl. přenesená",K303,0)</f>
        <v>0</v>
      </c>
      <c r="BH303" s="155">
        <f>IF(O303="sníž. přenesená",K303,0)</f>
        <v>0</v>
      </c>
      <c r="BI303" s="155">
        <f>IF(O303="nulová",K303,0)</f>
        <v>0</v>
      </c>
      <c r="BJ303" s="14" t="s">
        <v>79</v>
      </c>
      <c r="BK303" s="155">
        <f>ROUND(P303*H303,2)</f>
        <v>0</v>
      </c>
      <c r="BL303" s="14" t="s">
        <v>138</v>
      </c>
      <c r="BM303" s="154" t="s">
        <v>522</v>
      </c>
    </row>
    <row r="304" spans="1:65" s="2" customFormat="1" ht="19.5">
      <c r="A304" s="26"/>
      <c r="B304" s="27"/>
      <c r="C304" s="26"/>
      <c r="D304" s="156" t="s">
        <v>132</v>
      </c>
      <c r="E304" s="26"/>
      <c r="F304" s="157" t="s">
        <v>521</v>
      </c>
      <c r="G304" s="26"/>
      <c r="H304" s="26"/>
      <c r="I304" s="26"/>
      <c r="J304" s="26"/>
      <c r="K304" s="26"/>
      <c r="L304" s="26"/>
      <c r="M304" s="27"/>
      <c r="N304" s="158"/>
      <c r="O304" s="159"/>
      <c r="P304" s="52"/>
      <c r="Q304" s="52"/>
      <c r="R304" s="52"/>
      <c r="S304" s="52"/>
      <c r="T304" s="52"/>
      <c r="U304" s="52"/>
      <c r="V304" s="52"/>
      <c r="W304" s="52"/>
      <c r="X304" s="53"/>
      <c r="Y304" s="26"/>
      <c r="Z304" s="26"/>
      <c r="AA304" s="26"/>
      <c r="AB304" s="26"/>
      <c r="AC304" s="26"/>
      <c r="AD304" s="26"/>
      <c r="AE304" s="26"/>
      <c r="AT304" s="14" t="s">
        <v>132</v>
      </c>
      <c r="AU304" s="14" t="s">
        <v>79</v>
      </c>
    </row>
    <row r="305" spans="1:65" s="2" customFormat="1" ht="33" customHeight="1">
      <c r="A305" s="26"/>
      <c r="B305" s="141"/>
      <c r="C305" s="160" t="s">
        <v>523</v>
      </c>
      <c r="D305" s="160" t="s">
        <v>134</v>
      </c>
      <c r="E305" s="161" t="s">
        <v>524</v>
      </c>
      <c r="F305" s="162" t="s">
        <v>525</v>
      </c>
      <c r="G305" s="163" t="s">
        <v>137</v>
      </c>
      <c r="H305" s="164">
        <v>2</v>
      </c>
      <c r="I305" s="165"/>
      <c r="J305" s="166"/>
      <c r="K305" s="165">
        <f>ROUND(P305*H305,2)</f>
        <v>0</v>
      </c>
      <c r="L305" s="166"/>
      <c r="M305" s="167"/>
      <c r="N305" s="168" t="s">
        <v>1</v>
      </c>
      <c r="O305" s="150" t="s">
        <v>35</v>
      </c>
      <c r="P305" s="151">
        <f>I305+J305</f>
        <v>0</v>
      </c>
      <c r="Q305" s="151">
        <f>ROUND(I305*H305,2)</f>
        <v>0</v>
      </c>
      <c r="R305" s="151">
        <f>ROUND(J305*H305,2)</f>
        <v>0</v>
      </c>
      <c r="S305" s="152">
        <v>0</v>
      </c>
      <c r="T305" s="152">
        <f>S305*H305</f>
        <v>0</v>
      </c>
      <c r="U305" s="152">
        <v>0</v>
      </c>
      <c r="V305" s="152">
        <f>U305*H305</f>
        <v>0</v>
      </c>
      <c r="W305" s="152">
        <v>0</v>
      </c>
      <c r="X305" s="153">
        <f>W305*H305</f>
        <v>0</v>
      </c>
      <c r="Y305" s="26"/>
      <c r="Z305" s="26"/>
      <c r="AA305" s="26"/>
      <c r="AB305" s="26"/>
      <c r="AC305" s="26"/>
      <c r="AD305" s="26"/>
      <c r="AE305" s="26"/>
      <c r="AR305" s="154" t="s">
        <v>138</v>
      </c>
      <c r="AT305" s="154" t="s">
        <v>134</v>
      </c>
      <c r="AU305" s="154" t="s">
        <v>79</v>
      </c>
      <c r="AY305" s="14" t="s">
        <v>125</v>
      </c>
      <c r="BE305" s="155">
        <f>IF(O305="základní",K305,0)</f>
        <v>0</v>
      </c>
      <c r="BF305" s="155">
        <f>IF(O305="snížená",K305,0)</f>
        <v>0</v>
      </c>
      <c r="BG305" s="155">
        <f>IF(O305="zákl. přenesená",K305,0)</f>
        <v>0</v>
      </c>
      <c r="BH305" s="155">
        <f>IF(O305="sníž. přenesená",K305,0)</f>
        <v>0</v>
      </c>
      <c r="BI305" s="155">
        <f>IF(O305="nulová",K305,0)</f>
        <v>0</v>
      </c>
      <c r="BJ305" s="14" t="s">
        <v>79</v>
      </c>
      <c r="BK305" s="155">
        <f>ROUND(P305*H305,2)</f>
        <v>0</v>
      </c>
      <c r="BL305" s="14" t="s">
        <v>138</v>
      </c>
      <c r="BM305" s="154" t="s">
        <v>526</v>
      </c>
    </row>
    <row r="306" spans="1:65" s="2" customFormat="1" ht="19.5">
      <c r="A306" s="26"/>
      <c r="B306" s="27"/>
      <c r="C306" s="26"/>
      <c r="D306" s="156" t="s">
        <v>132</v>
      </c>
      <c r="E306" s="26"/>
      <c r="F306" s="157" t="s">
        <v>525</v>
      </c>
      <c r="G306" s="26"/>
      <c r="H306" s="26"/>
      <c r="I306" s="26"/>
      <c r="J306" s="26"/>
      <c r="K306" s="26"/>
      <c r="L306" s="26"/>
      <c r="M306" s="27"/>
      <c r="N306" s="158"/>
      <c r="O306" s="159"/>
      <c r="P306" s="52"/>
      <c r="Q306" s="52"/>
      <c r="R306" s="52"/>
      <c r="S306" s="52"/>
      <c r="T306" s="52"/>
      <c r="U306" s="52"/>
      <c r="V306" s="52"/>
      <c r="W306" s="52"/>
      <c r="X306" s="53"/>
      <c r="Y306" s="26"/>
      <c r="Z306" s="26"/>
      <c r="AA306" s="26"/>
      <c r="AB306" s="26"/>
      <c r="AC306" s="26"/>
      <c r="AD306" s="26"/>
      <c r="AE306" s="26"/>
      <c r="AT306" s="14" t="s">
        <v>132</v>
      </c>
      <c r="AU306" s="14" t="s">
        <v>79</v>
      </c>
    </row>
    <row r="307" spans="1:65" s="2" customFormat="1" ht="33" customHeight="1">
      <c r="A307" s="26"/>
      <c r="B307" s="141"/>
      <c r="C307" s="160" t="s">
        <v>527</v>
      </c>
      <c r="D307" s="160" t="s">
        <v>134</v>
      </c>
      <c r="E307" s="161" t="s">
        <v>528</v>
      </c>
      <c r="F307" s="162" t="s">
        <v>529</v>
      </c>
      <c r="G307" s="163" t="s">
        <v>137</v>
      </c>
      <c r="H307" s="164">
        <v>1</v>
      </c>
      <c r="I307" s="165"/>
      <c r="J307" s="166"/>
      <c r="K307" s="165">
        <f>ROUND(P307*H307,2)</f>
        <v>0</v>
      </c>
      <c r="L307" s="166"/>
      <c r="M307" s="167"/>
      <c r="N307" s="168" t="s">
        <v>1</v>
      </c>
      <c r="O307" s="150" t="s">
        <v>35</v>
      </c>
      <c r="P307" s="151">
        <f>I307+J307</f>
        <v>0</v>
      </c>
      <c r="Q307" s="151">
        <f>ROUND(I307*H307,2)</f>
        <v>0</v>
      </c>
      <c r="R307" s="151">
        <f>ROUND(J307*H307,2)</f>
        <v>0</v>
      </c>
      <c r="S307" s="152">
        <v>0</v>
      </c>
      <c r="T307" s="152">
        <f>S307*H307</f>
        <v>0</v>
      </c>
      <c r="U307" s="152">
        <v>0</v>
      </c>
      <c r="V307" s="152">
        <f>U307*H307</f>
        <v>0</v>
      </c>
      <c r="W307" s="152">
        <v>0</v>
      </c>
      <c r="X307" s="153">
        <f>W307*H307</f>
        <v>0</v>
      </c>
      <c r="Y307" s="26"/>
      <c r="Z307" s="26"/>
      <c r="AA307" s="26"/>
      <c r="AB307" s="26"/>
      <c r="AC307" s="26"/>
      <c r="AD307" s="26"/>
      <c r="AE307" s="26"/>
      <c r="AR307" s="154" t="s">
        <v>138</v>
      </c>
      <c r="AT307" s="154" t="s">
        <v>134</v>
      </c>
      <c r="AU307" s="154" t="s">
        <v>79</v>
      </c>
      <c r="AY307" s="14" t="s">
        <v>125</v>
      </c>
      <c r="BE307" s="155">
        <f>IF(O307="základní",K307,0)</f>
        <v>0</v>
      </c>
      <c r="BF307" s="155">
        <f>IF(O307="snížená",K307,0)</f>
        <v>0</v>
      </c>
      <c r="BG307" s="155">
        <f>IF(O307="zákl. přenesená",K307,0)</f>
        <v>0</v>
      </c>
      <c r="BH307" s="155">
        <f>IF(O307="sníž. přenesená",K307,0)</f>
        <v>0</v>
      </c>
      <c r="BI307" s="155">
        <f>IF(O307="nulová",K307,0)</f>
        <v>0</v>
      </c>
      <c r="BJ307" s="14" t="s">
        <v>79</v>
      </c>
      <c r="BK307" s="155">
        <f>ROUND(P307*H307,2)</f>
        <v>0</v>
      </c>
      <c r="BL307" s="14" t="s">
        <v>138</v>
      </c>
      <c r="BM307" s="154" t="s">
        <v>530</v>
      </c>
    </row>
    <row r="308" spans="1:65" s="2" customFormat="1" ht="19.5">
      <c r="A308" s="26"/>
      <c r="B308" s="27"/>
      <c r="C308" s="26"/>
      <c r="D308" s="156" t="s">
        <v>132</v>
      </c>
      <c r="E308" s="26"/>
      <c r="F308" s="157" t="s">
        <v>529</v>
      </c>
      <c r="G308" s="26"/>
      <c r="H308" s="26"/>
      <c r="I308" s="26"/>
      <c r="J308" s="26"/>
      <c r="K308" s="26"/>
      <c r="L308" s="26"/>
      <c r="M308" s="27"/>
      <c r="N308" s="158"/>
      <c r="O308" s="159"/>
      <c r="P308" s="52"/>
      <c r="Q308" s="52"/>
      <c r="R308" s="52"/>
      <c r="S308" s="52"/>
      <c r="T308" s="52"/>
      <c r="U308" s="52"/>
      <c r="V308" s="52"/>
      <c r="W308" s="52"/>
      <c r="X308" s="53"/>
      <c r="Y308" s="26"/>
      <c r="Z308" s="26"/>
      <c r="AA308" s="26"/>
      <c r="AB308" s="26"/>
      <c r="AC308" s="26"/>
      <c r="AD308" s="26"/>
      <c r="AE308" s="26"/>
      <c r="AT308" s="14" t="s">
        <v>132</v>
      </c>
      <c r="AU308" s="14" t="s">
        <v>79</v>
      </c>
    </row>
    <row r="309" spans="1:65" s="2" customFormat="1" ht="33" customHeight="1">
      <c r="A309" s="26"/>
      <c r="B309" s="141"/>
      <c r="C309" s="160" t="s">
        <v>531</v>
      </c>
      <c r="D309" s="160" t="s">
        <v>134</v>
      </c>
      <c r="E309" s="161" t="s">
        <v>532</v>
      </c>
      <c r="F309" s="162" t="s">
        <v>533</v>
      </c>
      <c r="G309" s="163" t="s">
        <v>137</v>
      </c>
      <c r="H309" s="164">
        <v>1</v>
      </c>
      <c r="I309" s="165"/>
      <c r="J309" s="166"/>
      <c r="K309" s="165">
        <f>ROUND(P309*H309,2)</f>
        <v>0</v>
      </c>
      <c r="L309" s="166"/>
      <c r="M309" s="167"/>
      <c r="N309" s="168" t="s">
        <v>1</v>
      </c>
      <c r="O309" s="150" t="s">
        <v>35</v>
      </c>
      <c r="P309" s="151">
        <f>I309+J309</f>
        <v>0</v>
      </c>
      <c r="Q309" s="151">
        <f>ROUND(I309*H309,2)</f>
        <v>0</v>
      </c>
      <c r="R309" s="151">
        <f>ROUND(J309*H309,2)</f>
        <v>0</v>
      </c>
      <c r="S309" s="152">
        <v>0</v>
      </c>
      <c r="T309" s="152">
        <f>S309*H309</f>
        <v>0</v>
      </c>
      <c r="U309" s="152">
        <v>0</v>
      </c>
      <c r="V309" s="152">
        <f>U309*H309</f>
        <v>0</v>
      </c>
      <c r="W309" s="152">
        <v>0</v>
      </c>
      <c r="X309" s="153">
        <f>W309*H309</f>
        <v>0</v>
      </c>
      <c r="Y309" s="26"/>
      <c r="Z309" s="26"/>
      <c r="AA309" s="26"/>
      <c r="AB309" s="26"/>
      <c r="AC309" s="26"/>
      <c r="AD309" s="26"/>
      <c r="AE309" s="26"/>
      <c r="AR309" s="154" t="s">
        <v>138</v>
      </c>
      <c r="AT309" s="154" t="s">
        <v>134</v>
      </c>
      <c r="AU309" s="154" t="s">
        <v>79</v>
      </c>
      <c r="AY309" s="14" t="s">
        <v>125</v>
      </c>
      <c r="BE309" s="155">
        <f>IF(O309="základní",K309,0)</f>
        <v>0</v>
      </c>
      <c r="BF309" s="155">
        <f>IF(O309="snížená",K309,0)</f>
        <v>0</v>
      </c>
      <c r="BG309" s="155">
        <f>IF(O309="zákl. přenesená",K309,0)</f>
        <v>0</v>
      </c>
      <c r="BH309" s="155">
        <f>IF(O309="sníž. přenesená",K309,0)</f>
        <v>0</v>
      </c>
      <c r="BI309" s="155">
        <f>IF(O309="nulová",K309,0)</f>
        <v>0</v>
      </c>
      <c r="BJ309" s="14" t="s">
        <v>79</v>
      </c>
      <c r="BK309" s="155">
        <f>ROUND(P309*H309,2)</f>
        <v>0</v>
      </c>
      <c r="BL309" s="14" t="s">
        <v>138</v>
      </c>
      <c r="BM309" s="154" t="s">
        <v>534</v>
      </c>
    </row>
    <row r="310" spans="1:65" s="2" customFormat="1" ht="19.5">
      <c r="A310" s="26"/>
      <c r="B310" s="27"/>
      <c r="C310" s="26"/>
      <c r="D310" s="156" t="s">
        <v>132</v>
      </c>
      <c r="E310" s="26"/>
      <c r="F310" s="157" t="s">
        <v>533</v>
      </c>
      <c r="G310" s="26"/>
      <c r="H310" s="26"/>
      <c r="I310" s="26"/>
      <c r="J310" s="26"/>
      <c r="K310" s="26"/>
      <c r="L310" s="26"/>
      <c r="M310" s="27"/>
      <c r="N310" s="158"/>
      <c r="O310" s="159"/>
      <c r="P310" s="52"/>
      <c r="Q310" s="52"/>
      <c r="R310" s="52"/>
      <c r="S310" s="52"/>
      <c r="T310" s="52"/>
      <c r="U310" s="52"/>
      <c r="V310" s="52"/>
      <c r="W310" s="52"/>
      <c r="X310" s="53"/>
      <c r="Y310" s="26"/>
      <c r="Z310" s="26"/>
      <c r="AA310" s="26"/>
      <c r="AB310" s="26"/>
      <c r="AC310" s="26"/>
      <c r="AD310" s="26"/>
      <c r="AE310" s="26"/>
      <c r="AT310" s="14" t="s">
        <v>132</v>
      </c>
      <c r="AU310" s="14" t="s">
        <v>79</v>
      </c>
    </row>
    <row r="311" spans="1:65" s="2" customFormat="1" ht="33" customHeight="1">
      <c r="A311" s="26"/>
      <c r="B311" s="141"/>
      <c r="C311" s="160" t="s">
        <v>535</v>
      </c>
      <c r="D311" s="160" t="s">
        <v>134</v>
      </c>
      <c r="E311" s="161" t="s">
        <v>536</v>
      </c>
      <c r="F311" s="162" t="s">
        <v>537</v>
      </c>
      <c r="G311" s="163" t="s">
        <v>137</v>
      </c>
      <c r="H311" s="164">
        <v>2</v>
      </c>
      <c r="I311" s="165"/>
      <c r="J311" s="166"/>
      <c r="K311" s="165">
        <f>ROUND(P311*H311,2)</f>
        <v>0</v>
      </c>
      <c r="L311" s="166"/>
      <c r="M311" s="167"/>
      <c r="N311" s="168" t="s">
        <v>1</v>
      </c>
      <c r="O311" s="150" t="s">
        <v>35</v>
      </c>
      <c r="P311" s="151">
        <f>I311+J311</f>
        <v>0</v>
      </c>
      <c r="Q311" s="151">
        <f>ROUND(I311*H311,2)</f>
        <v>0</v>
      </c>
      <c r="R311" s="151">
        <f>ROUND(J311*H311,2)</f>
        <v>0</v>
      </c>
      <c r="S311" s="152">
        <v>0</v>
      </c>
      <c r="T311" s="152">
        <f>S311*H311</f>
        <v>0</v>
      </c>
      <c r="U311" s="152">
        <v>0</v>
      </c>
      <c r="V311" s="152">
        <f>U311*H311</f>
        <v>0</v>
      </c>
      <c r="W311" s="152">
        <v>0</v>
      </c>
      <c r="X311" s="153">
        <f>W311*H311</f>
        <v>0</v>
      </c>
      <c r="Y311" s="26"/>
      <c r="Z311" s="26"/>
      <c r="AA311" s="26"/>
      <c r="AB311" s="26"/>
      <c r="AC311" s="26"/>
      <c r="AD311" s="26"/>
      <c r="AE311" s="26"/>
      <c r="AR311" s="154" t="s">
        <v>138</v>
      </c>
      <c r="AT311" s="154" t="s">
        <v>134</v>
      </c>
      <c r="AU311" s="154" t="s">
        <v>79</v>
      </c>
      <c r="AY311" s="14" t="s">
        <v>125</v>
      </c>
      <c r="BE311" s="155">
        <f>IF(O311="základní",K311,0)</f>
        <v>0</v>
      </c>
      <c r="BF311" s="155">
        <f>IF(O311="snížená",K311,0)</f>
        <v>0</v>
      </c>
      <c r="BG311" s="155">
        <f>IF(O311="zákl. přenesená",K311,0)</f>
        <v>0</v>
      </c>
      <c r="BH311" s="155">
        <f>IF(O311="sníž. přenesená",K311,0)</f>
        <v>0</v>
      </c>
      <c r="BI311" s="155">
        <f>IF(O311="nulová",K311,0)</f>
        <v>0</v>
      </c>
      <c r="BJ311" s="14" t="s">
        <v>79</v>
      </c>
      <c r="BK311" s="155">
        <f>ROUND(P311*H311,2)</f>
        <v>0</v>
      </c>
      <c r="BL311" s="14" t="s">
        <v>138</v>
      </c>
      <c r="BM311" s="154" t="s">
        <v>538</v>
      </c>
    </row>
    <row r="312" spans="1:65" s="2" customFormat="1" ht="19.5">
      <c r="A312" s="26"/>
      <c r="B312" s="27"/>
      <c r="C312" s="26"/>
      <c r="D312" s="156" t="s">
        <v>132</v>
      </c>
      <c r="E312" s="26"/>
      <c r="F312" s="157" t="s">
        <v>537</v>
      </c>
      <c r="G312" s="26"/>
      <c r="H312" s="26"/>
      <c r="I312" s="26"/>
      <c r="J312" s="26"/>
      <c r="K312" s="26"/>
      <c r="L312" s="26"/>
      <c r="M312" s="27"/>
      <c r="N312" s="158"/>
      <c r="O312" s="159"/>
      <c r="P312" s="52"/>
      <c r="Q312" s="52"/>
      <c r="R312" s="52"/>
      <c r="S312" s="52"/>
      <c r="T312" s="52"/>
      <c r="U312" s="52"/>
      <c r="V312" s="52"/>
      <c r="W312" s="52"/>
      <c r="X312" s="53"/>
      <c r="Y312" s="26"/>
      <c r="Z312" s="26"/>
      <c r="AA312" s="26"/>
      <c r="AB312" s="26"/>
      <c r="AC312" s="26"/>
      <c r="AD312" s="26"/>
      <c r="AE312" s="26"/>
      <c r="AT312" s="14" t="s">
        <v>132</v>
      </c>
      <c r="AU312" s="14" t="s">
        <v>79</v>
      </c>
    </row>
    <row r="313" spans="1:65" s="2" customFormat="1" ht="33" customHeight="1">
      <c r="A313" s="26"/>
      <c r="B313" s="141"/>
      <c r="C313" s="160" t="s">
        <v>539</v>
      </c>
      <c r="D313" s="160" t="s">
        <v>134</v>
      </c>
      <c r="E313" s="161" t="s">
        <v>540</v>
      </c>
      <c r="F313" s="162" t="s">
        <v>541</v>
      </c>
      <c r="G313" s="163" t="s">
        <v>137</v>
      </c>
      <c r="H313" s="164">
        <v>6</v>
      </c>
      <c r="I313" s="165"/>
      <c r="J313" s="166"/>
      <c r="K313" s="165">
        <f>ROUND(P313*H313,2)</f>
        <v>0</v>
      </c>
      <c r="L313" s="166"/>
      <c r="M313" s="167"/>
      <c r="N313" s="168" t="s">
        <v>1</v>
      </c>
      <c r="O313" s="150" t="s">
        <v>35</v>
      </c>
      <c r="P313" s="151">
        <f>I313+J313</f>
        <v>0</v>
      </c>
      <c r="Q313" s="151">
        <f>ROUND(I313*H313,2)</f>
        <v>0</v>
      </c>
      <c r="R313" s="151">
        <f>ROUND(J313*H313,2)</f>
        <v>0</v>
      </c>
      <c r="S313" s="152">
        <v>0</v>
      </c>
      <c r="T313" s="152">
        <f>S313*H313</f>
        <v>0</v>
      </c>
      <c r="U313" s="152">
        <v>0</v>
      </c>
      <c r="V313" s="152">
        <f>U313*H313</f>
        <v>0</v>
      </c>
      <c r="W313" s="152">
        <v>0</v>
      </c>
      <c r="X313" s="153">
        <f>W313*H313</f>
        <v>0</v>
      </c>
      <c r="Y313" s="26"/>
      <c r="Z313" s="26"/>
      <c r="AA313" s="26"/>
      <c r="AB313" s="26"/>
      <c r="AC313" s="26"/>
      <c r="AD313" s="26"/>
      <c r="AE313" s="26"/>
      <c r="AR313" s="154" t="s">
        <v>138</v>
      </c>
      <c r="AT313" s="154" t="s">
        <v>134</v>
      </c>
      <c r="AU313" s="154" t="s">
        <v>79</v>
      </c>
      <c r="AY313" s="14" t="s">
        <v>125</v>
      </c>
      <c r="BE313" s="155">
        <f>IF(O313="základní",K313,0)</f>
        <v>0</v>
      </c>
      <c r="BF313" s="155">
        <f>IF(O313="snížená",K313,0)</f>
        <v>0</v>
      </c>
      <c r="BG313" s="155">
        <f>IF(O313="zákl. přenesená",K313,0)</f>
        <v>0</v>
      </c>
      <c r="BH313" s="155">
        <f>IF(O313="sníž. přenesená",K313,0)</f>
        <v>0</v>
      </c>
      <c r="BI313" s="155">
        <f>IF(O313="nulová",K313,0)</f>
        <v>0</v>
      </c>
      <c r="BJ313" s="14" t="s">
        <v>79</v>
      </c>
      <c r="BK313" s="155">
        <f>ROUND(P313*H313,2)</f>
        <v>0</v>
      </c>
      <c r="BL313" s="14" t="s">
        <v>138</v>
      </c>
      <c r="BM313" s="154" t="s">
        <v>542</v>
      </c>
    </row>
    <row r="314" spans="1:65" s="2" customFormat="1" ht="19.5">
      <c r="A314" s="26"/>
      <c r="B314" s="27"/>
      <c r="C314" s="26"/>
      <c r="D314" s="156" t="s">
        <v>132</v>
      </c>
      <c r="E314" s="26"/>
      <c r="F314" s="157" t="s">
        <v>541</v>
      </c>
      <c r="G314" s="26"/>
      <c r="H314" s="26"/>
      <c r="I314" s="26"/>
      <c r="J314" s="26"/>
      <c r="K314" s="26"/>
      <c r="L314" s="26"/>
      <c r="M314" s="27"/>
      <c r="N314" s="158"/>
      <c r="O314" s="159"/>
      <c r="P314" s="52"/>
      <c r="Q314" s="52"/>
      <c r="R314" s="52"/>
      <c r="S314" s="52"/>
      <c r="T314" s="52"/>
      <c r="U314" s="52"/>
      <c r="V314" s="52"/>
      <c r="W314" s="52"/>
      <c r="X314" s="53"/>
      <c r="Y314" s="26"/>
      <c r="Z314" s="26"/>
      <c r="AA314" s="26"/>
      <c r="AB314" s="26"/>
      <c r="AC314" s="26"/>
      <c r="AD314" s="26"/>
      <c r="AE314" s="26"/>
      <c r="AT314" s="14" t="s">
        <v>132</v>
      </c>
      <c r="AU314" s="14" t="s">
        <v>79</v>
      </c>
    </row>
    <row r="315" spans="1:65" s="2" customFormat="1" ht="33" customHeight="1">
      <c r="A315" s="26"/>
      <c r="B315" s="141"/>
      <c r="C315" s="160" t="s">
        <v>543</v>
      </c>
      <c r="D315" s="160" t="s">
        <v>134</v>
      </c>
      <c r="E315" s="161" t="s">
        <v>544</v>
      </c>
      <c r="F315" s="162" t="s">
        <v>545</v>
      </c>
      <c r="G315" s="163" t="s">
        <v>137</v>
      </c>
      <c r="H315" s="164">
        <v>3</v>
      </c>
      <c r="I315" s="165"/>
      <c r="J315" s="166"/>
      <c r="K315" s="165">
        <f>ROUND(P315*H315,2)</f>
        <v>0</v>
      </c>
      <c r="L315" s="166"/>
      <c r="M315" s="167"/>
      <c r="N315" s="168" t="s">
        <v>1</v>
      </c>
      <c r="O315" s="150" t="s">
        <v>35</v>
      </c>
      <c r="P315" s="151">
        <f>I315+J315</f>
        <v>0</v>
      </c>
      <c r="Q315" s="151">
        <f>ROUND(I315*H315,2)</f>
        <v>0</v>
      </c>
      <c r="R315" s="151">
        <f>ROUND(J315*H315,2)</f>
        <v>0</v>
      </c>
      <c r="S315" s="152">
        <v>0</v>
      </c>
      <c r="T315" s="152">
        <f>S315*H315</f>
        <v>0</v>
      </c>
      <c r="U315" s="152">
        <v>0</v>
      </c>
      <c r="V315" s="152">
        <f>U315*H315</f>
        <v>0</v>
      </c>
      <c r="W315" s="152">
        <v>0</v>
      </c>
      <c r="X315" s="153">
        <f>W315*H315</f>
        <v>0</v>
      </c>
      <c r="Y315" s="26"/>
      <c r="Z315" s="26"/>
      <c r="AA315" s="26"/>
      <c r="AB315" s="26"/>
      <c r="AC315" s="26"/>
      <c r="AD315" s="26"/>
      <c r="AE315" s="26"/>
      <c r="AR315" s="154" t="s">
        <v>138</v>
      </c>
      <c r="AT315" s="154" t="s">
        <v>134</v>
      </c>
      <c r="AU315" s="154" t="s">
        <v>79</v>
      </c>
      <c r="AY315" s="14" t="s">
        <v>125</v>
      </c>
      <c r="BE315" s="155">
        <f>IF(O315="základní",K315,0)</f>
        <v>0</v>
      </c>
      <c r="BF315" s="155">
        <f>IF(O315="snížená",K315,0)</f>
        <v>0</v>
      </c>
      <c r="BG315" s="155">
        <f>IF(O315="zákl. přenesená",K315,0)</f>
        <v>0</v>
      </c>
      <c r="BH315" s="155">
        <f>IF(O315="sníž. přenesená",K315,0)</f>
        <v>0</v>
      </c>
      <c r="BI315" s="155">
        <f>IF(O315="nulová",K315,0)</f>
        <v>0</v>
      </c>
      <c r="BJ315" s="14" t="s">
        <v>79</v>
      </c>
      <c r="BK315" s="155">
        <f>ROUND(P315*H315,2)</f>
        <v>0</v>
      </c>
      <c r="BL315" s="14" t="s">
        <v>138</v>
      </c>
      <c r="BM315" s="154" t="s">
        <v>546</v>
      </c>
    </row>
    <row r="316" spans="1:65" s="2" customFormat="1" ht="19.5">
      <c r="A316" s="26"/>
      <c r="B316" s="27"/>
      <c r="C316" s="26"/>
      <c r="D316" s="156" t="s">
        <v>132</v>
      </c>
      <c r="E316" s="26"/>
      <c r="F316" s="157" t="s">
        <v>545</v>
      </c>
      <c r="G316" s="26"/>
      <c r="H316" s="26"/>
      <c r="I316" s="26"/>
      <c r="J316" s="26"/>
      <c r="K316" s="26"/>
      <c r="L316" s="26"/>
      <c r="M316" s="27"/>
      <c r="N316" s="158"/>
      <c r="O316" s="159"/>
      <c r="P316" s="52"/>
      <c r="Q316" s="52"/>
      <c r="R316" s="52"/>
      <c r="S316" s="52"/>
      <c r="T316" s="52"/>
      <c r="U316" s="52"/>
      <c r="V316" s="52"/>
      <c r="W316" s="52"/>
      <c r="X316" s="53"/>
      <c r="Y316" s="26"/>
      <c r="Z316" s="26"/>
      <c r="AA316" s="26"/>
      <c r="AB316" s="26"/>
      <c r="AC316" s="26"/>
      <c r="AD316" s="26"/>
      <c r="AE316" s="26"/>
      <c r="AT316" s="14" t="s">
        <v>132</v>
      </c>
      <c r="AU316" s="14" t="s">
        <v>79</v>
      </c>
    </row>
    <row r="317" spans="1:65" s="2" customFormat="1" ht="33" customHeight="1">
      <c r="A317" s="26"/>
      <c r="B317" s="141"/>
      <c r="C317" s="160" t="s">
        <v>547</v>
      </c>
      <c r="D317" s="160" t="s">
        <v>134</v>
      </c>
      <c r="E317" s="161" t="s">
        <v>548</v>
      </c>
      <c r="F317" s="162" t="s">
        <v>549</v>
      </c>
      <c r="G317" s="163" t="s">
        <v>137</v>
      </c>
      <c r="H317" s="164">
        <v>3</v>
      </c>
      <c r="I317" s="165"/>
      <c r="J317" s="166"/>
      <c r="K317" s="165">
        <f>ROUND(P317*H317,2)</f>
        <v>0</v>
      </c>
      <c r="L317" s="166"/>
      <c r="M317" s="167"/>
      <c r="N317" s="168" t="s">
        <v>1</v>
      </c>
      <c r="O317" s="150" t="s">
        <v>35</v>
      </c>
      <c r="P317" s="151">
        <f>I317+J317</f>
        <v>0</v>
      </c>
      <c r="Q317" s="151">
        <f>ROUND(I317*H317,2)</f>
        <v>0</v>
      </c>
      <c r="R317" s="151">
        <f>ROUND(J317*H317,2)</f>
        <v>0</v>
      </c>
      <c r="S317" s="152">
        <v>0</v>
      </c>
      <c r="T317" s="152">
        <f>S317*H317</f>
        <v>0</v>
      </c>
      <c r="U317" s="152">
        <v>0</v>
      </c>
      <c r="V317" s="152">
        <f>U317*H317</f>
        <v>0</v>
      </c>
      <c r="W317" s="152">
        <v>0</v>
      </c>
      <c r="X317" s="153">
        <f>W317*H317</f>
        <v>0</v>
      </c>
      <c r="Y317" s="26"/>
      <c r="Z317" s="26"/>
      <c r="AA317" s="26"/>
      <c r="AB317" s="26"/>
      <c r="AC317" s="26"/>
      <c r="AD317" s="26"/>
      <c r="AE317" s="26"/>
      <c r="AR317" s="154" t="s">
        <v>138</v>
      </c>
      <c r="AT317" s="154" t="s">
        <v>134</v>
      </c>
      <c r="AU317" s="154" t="s">
        <v>79</v>
      </c>
      <c r="AY317" s="14" t="s">
        <v>125</v>
      </c>
      <c r="BE317" s="155">
        <f>IF(O317="základní",K317,0)</f>
        <v>0</v>
      </c>
      <c r="BF317" s="155">
        <f>IF(O317="snížená",K317,0)</f>
        <v>0</v>
      </c>
      <c r="BG317" s="155">
        <f>IF(O317="zákl. přenesená",K317,0)</f>
        <v>0</v>
      </c>
      <c r="BH317" s="155">
        <f>IF(O317="sníž. přenesená",K317,0)</f>
        <v>0</v>
      </c>
      <c r="BI317" s="155">
        <f>IF(O317="nulová",K317,0)</f>
        <v>0</v>
      </c>
      <c r="BJ317" s="14" t="s">
        <v>79</v>
      </c>
      <c r="BK317" s="155">
        <f>ROUND(P317*H317,2)</f>
        <v>0</v>
      </c>
      <c r="BL317" s="14" t="s">
        <v>138</v>
      </c>
      <c r="BM317" s="154" t="s">
        <v>550</v>
      </c>
    </row>
    <row r="318" spans="1:65" s="2" customFormat="1" ht="19.5">
      <c r="A318" s="26"/>
      <c r="B318" s="27"/>
      <c r="C318" s="26"/>
      <c r="D318" s="156" t="s">
        <v>132</v>
      </c>
      <c r="E318" s="26"/>
      <c r="F318" s="157" t="s">
        <v>549</v>
      </c>
      <c r="G318" s="26"/>
      <c r="H318" s="26"/>
      <c r="I318" s="26"/>
      <c r="J318" s="26"/>
      <c r="K318" s="26"/>
      <c r="L318" s="26"/>
      <c r="M318" s="27"/>
      <c r="N318" s="158"/>
      <c r="O318" s="159"/>
      <c r="P318" s="52"/>
      <c r="Q318" s="52"/>
      <c r="R318" s="52"/>
      <c r="S318" s="52"/>
      <c r="T318" s="52"/>
      <c r="U318" s="52"/>
      <c r="V318" s="52"/>
      <c r="W318" s="52"/>
      <c r="X318" s="53"/>
      <c r="Y318" s="26"/>
      <c r="Z318" s="26"/>
      <c r="AA318" s="26"/>
      <c r="AB318" s="26"/>
      <c r="AC318" s="26"/>
      <c r="AD318" s="26"/>
      <c r="AE318" s="26"/>
      <c r="AT318" s="14" t="s">
        <v>132</v>
      </c>
      <c r="AU318" s="14" t="s">
        <v>79</v>
      </c>
    </row>
    <row r="319" spans="1:65" s="2" customFormat="1" ht="33" customHeight="1">
      <c r="A319" s="26"/>
      <c r="B319" s="141"/>
      <c r="C319" s="160" t="s">
        <v>551</v>
      </c>
      <c r="D319" s="160" t="s">
        <v>134</v>
      </c>
      <c r="E319" s="161" t="s">
        <v>552</v>
      </c>
      <c r="F319" s="162" t="s">
        <v>553</v>
      </c>
      <c r="G319" s="163" t="s">
        <v>137</v>
      </c>
      <c r="H319" s="164">
        <v>4</v>
      </c>
      <c r="I319" s="165"/>
      <c r="J319" s="166"/>
      <c r="K319" s="165">
        <f>ROUND(P319*H319,2)</f>
        <v>0</v>
      </c>
      <c r="L319" s="166"/>
      <c r="M319" s="167"/>
      <c r="N319" s="168" t="s">
        <v>1</v>
      </c>
      <c r="O319" s="150" t="s">
        <v>35</v>
      </c>
      <c r="P319" s="151">
        <f>I319+J319</f>
        <v>0</v>
      </c>
      <c r="Q319" s="151">
        <f>ROUND(I319*H319,2)</f>
        <v>0</v>
      </c>
      <c r="R319" s="151">
        <f>ROUND(J319*H319,2)</f>
        <v>0</v>
      </c>
      <c r="S319" s="152">
        <v>0</v>
      </c>
      <c r="T319" s="152">
        <f>S319*H319</f>
        <v>0</v>
      </c>
      <c r="U319" s="152">
        <v>0</v>
      </c>
      <c r="V319" s="152">
        <f>U319*H319</f>
        <v>0</v>
      </c>
      <c r="W319" s="152">
        <v>0</v>
      </c>
      <c r="X319" s="153">
        <f>W319*H319</f>
        <v>0</v>
      </c>
      <c r="Y319" s="26"/>
      <c r="Z319" s="26"/>
      <c r="AA319" s="26"/>
      <c r="AB319" s="26"/>
      <c r="AC319" s="26"/>
      <c r="AD319" s="26"/>
      <c r="AE319" s="26"/>
      <c r="AR319" s="154" t="s">
        <v>138</v>
      </c>
      <c r="AT319" s="154" t="s">
        <v>134</v>
      </c>
      <c r="AU319" s="154" t="s">
        <v>79</v>
      </c>
      <c r="AY319" s="14" t="s">
        <v>125</v>
      </c>
      <c r="BE319" s="155">
        <f>IF(O319="základní",K319,0)</f>
        <v>0</v>
      </c>
      <c r="BF319" s="155">
        <f>IF(O319="snížená",K319,0)</f>
        <v>0</v>
      </c>
      <c r="BG319" s="155">
        <f>IF(O319="zákl. přenesená",K319,0)</f>
        <v>0</v>
      </c>
      <c r="BH319" s="155">
        <f>IF(O319="sníž. přenesená",K319,0)</f>
        <v>0</v>
      </c>
      <c r="BI319" s="155">
        <f>IF(O319="nulová",K319,0)</f>
        <v>0</v>
      </c>
      <c r="BJ319" s="14" t="s">
        <v>79</v>
      </c>
      <c r="BK319" s="155">
        <f>ROUND(P319*H319,2)</f>
        <v>0</v>
      </c>
      <c r="BL319" s="14" t="s">
        <v>138</v>
      </c>
      <c r="BM319" s="154" t="s">
        <v>554</v>
      </c>
    </row>
    <row r="320" spans="1:65" s="2" customFormat="1" ht="19.5">
      <c r="A320" s="26"/>
      <c r="B320" s="27"/>
      <c r="C320" s="26"/>
      <c r="D320" s="156" t="s">
        <v>132</v>
      </c>
      <c r="E320" s="26"/>
      <c r="F320" s="157" t="s">
        <v>553</v>
      </c>
      <c r="G320" s="26"/>
      <c r="H320" s="26"/>
      <c r="I320" s="26"/>
      <c r="J320" s="26"/>
      <c r="K320" s="26"/>
      <c r="L320" s="26"/>
      <c r="M320" s="27"/>
      <c r="N320" s="158"/>
      <c r="O320" s="159"/>
      <c r="P320" s="52"/>
      <c r="Q320" s="52"/>
      <c r="R320" s="52"/>
      <c r="S320" s="52"/>
      <c r="T320" s="52"/>
      <c r="U320" s="52"/>
      <c r="V320" s="52"/>
      <c r="W320" s="52"/>
      <c r="X320" s="53"/>
      <c r="Y320" s="26"/>
      <c r="Z320" s="26"/>
      <c r="AA320" s="26"/>
      <c r="AB320" s="26"/>
      <c r="AC320" s="26"/>
      <c r="AD320" s="26"/>
      <c r="AE320" s="26"/>
      <c r="AT320" s="14" t="s">
        <v>132</v>
      </c>
      <c r="AU320" s="14" t="s">
        <v>79</v>
      </c>
    </row>
    <row r="321" spans="1:65" s="2" customFormat="1" ht="33" customHeight="1">
      <c r="A321" s="26"/>
      <c r="B321" s="141"/>
      <c r="C321" s="160" t="s">
        <v>555</v>
      </c>
      <c r="D321" s="160" t="s">
        <v>134</v>
      </c>
      <c r="E321" s="161" t="s">
        <v>556</v>
      </c>
      <c r="F321" s="162" t="s">
        <v>557</v>
      </c>
      <c r="G321" s="163" t="s">
        <v>137</v>
      </c>
      <c r="H321" s="164">
        <v>2</v>
      </c>
      <c r="I321" s="165"/>
      <c r="J321" s="166"/>
      <c r="K321" s="165">
        <f>ROUND(P321*H321,2)</f>
        <v>0</v>
      </c>
      <c r="L321" s="166"/>
      <c r="M321" s="167"/>
      <c r="N321" s="168" t="s">
        <v>1</v>
      </c>
      <c r="O321" s="150" t="s">
        <v>35</v>
      </c>
      <c r="P321" s="151">
        <f>I321+J321</f>
        <v>0</v>
      </c>
      <c r="Q321" s="151">
        <f>ROUND(I321*H321,2)</f>
        <v>0</v>
      </c>
      <c r="R321" s="151">
        <f>ROUND(J321*H321,2)</f>
        <v>0</v>
      </c>
      <c r="S321" s="152">
        <v>0</v>
      </c>
      <c r="T321" s="152">
        <f>S321*H321</f>
        <v>0</v>
      </c>
      <c r="U321" s="152">
        <v>0</v>
      </c>
      <c r="V321" s="152">
        <f>U321*H321</f>
        <v>0</v>
      </c>
      <c r="W321" s="152">
        <v>0</v>
      </c>
      <c r="X321" s="153">
        <f>W321*H321</f>
        <v>0</v>
      </c>
      <c r="Y321" s="26"/>
      <c r="Z321" s="26"/>
      <c r="AA321" s="26"/>
      <c r="AB321" s="26"/>
      <c r="AC321" s="26"/>
      <c r="AD321" s="26"/>
      <c r="AE321" s="26"/>
      <c r="AR321" s="154" t="s">
        <v>138</v>
      </c>
      <c r="AT321" s="154" t="s">
        <v>134</v>
      </c>
      <c r="AU321" s="154" t="s">
        <v>79</v>
      </c>
      <c r="AY321" s="14" t="s">
        <v>125</v>
      </c>
      <c r="BE321" s="155">
        <f>IF(O321="základní",K321,0)</f>
        <v>0</v>
      </c>
      <c r="BF321" s="155">
        <f>IF(O321="snížená",K321,0)</f>
        <v>0</v>
      </c>
      <c r="BG321" s="155">
        <f>IF(O321="zákl. přenesená",K321,0)</f>
        <v>0</v>
      </c>
      <c r="BH321" s="155">
        <f>IF(O321="sníž. přenesená",K321,0)</f>
        <v>0</v>
      </c>
      <c r="BI321" s="155">
        <f>IF(O321="nulová",K321,0)</f>
        <v>0</v>
      </c>
      <c r="BJ321" s="14" t="s">
        <v>79</v>
      </c>
      <c r="BK321" s="155">
        <f>ROUND(P321*H321,2)</f>
        <v>0</v>
      </c>
      <c r="BL321" s="14" t="s">
        <v>138</v>
      </c>
      <c r="BM321" s="154" t="s">
        <v>558</v>
      </c>
    </row>
    <row r="322" spans="1:65" s="2" customFormat="1" ht="19.5">
      <c r="A322" s="26"/>
      <c r="B322" s="27"/>
      <c r="C322" s="26"/>
      <c r="D322" s="156" t="s">
        <v>132</v>
      </c>
      <c r="E322" s="26"/>
      <c r="F322" s="157" t="s">
        <v>557</v>
      </c>
      <c r="G322" s="26"/>
      <c r="H322" s="26"/>
      <c r="I322" s="26"/>
      <c r="J322" s="26"/>
      <c r="K322" s="26"/>
      <c r="L322" s="26"/>
      <c r="M322" s="27"/>
      <c r="N322" s="158"/>
      <c r="O322" s="159"/>
      <c r="P322" s="52"/>
      <c r="Q322" s="52"/>
      <c r="R322" s="52"/>
      <c r="S322" s="52"/>
      <c r="T322" s="52"/>
      <c r="U322" s="52"/>
      <c r="V322" s="52"/>
      <c r="W322" s="52"/>
      <c r="X322" s="53"/>
      <c r="Y322" s="26"/>
      <c r="Z322" s="26"/>
      <c r="AA322" s="26"/>
      <c r="AB322" s="26"/>
      <c r="AC322" s="26"/>
      <c r="AD322" s="26"/>
      <c r="AE322" s="26"/>
      <c r="AT322" s="14" t="s">
        <v>132</v>
      </c>
      <c r="AU322" s="14" t="s">
        <v>79</v>
      </c>
    </row>
    <row r="323" spans="1:65" s="2" customFormat="1" ht="33" customHeight="1">
      <c r="A323" s="26"/>
      <c r="B323" s="141"/>
      <c r="C323" s="160" t="s">
        <v>559</v>
      </c>
      <c r="D323" s="160" t="s">
        <v>134</v>
      </c>
      <c r="E323" s="161" t="s">
        <v>560</v>
      </c>
      <c r="F323" s="162" t="s">
        <v>561</v>
      </c>
      <c r="G323" s="163" t="s">
        <v>137</v>
      </c>
      <c r="H323" s="164">
        <v>2</v>
      </c>
      <c r="I323" s="165"/>
      <c r="J323" s="166"/>
      <c r="K323" s="165">
        <f>ROUND(P323*H323,2)</f>
        <v>0</v>
      </c>
      <c r="L323" s="166"/>
      <c r="M323" s="167"/>
      <c r="N323" s="168" t="s">
        <v>1</v>
      </c>
      <c r="O323" s="150" t="s">
        <v>35</v>
      </c>
      <c r="P323" s="151">
        <f>I323+J323</f>
        <v>0</v>
      </c>
      <c r="Q323" s="151">
        <f>ROUND(I323*H323,2)</f>
        <v>0</v>
      </c>
      <c r="R323" s="151">
        <f>ROUND(J323*H323,2)</f>
        <v>0</v>
      </c>
      <c r="S323" s="152">
        <v>0</v>
      </c>
      <c r="T323" s="152">
        <f>S323*H323</f>
        <v>0</v>
      </c>
      <c r="U323" s="152">
        <v>0</v>
      </c>
      <c r="V323" s="152">
        <f>U323*H323</f>
        <v>0</v>
      </c>
      <c r="W323" s="152">
        <v>0</v>
      </c>
      <c r="X323" s="153">
        <f>W323*H323</f>
        <v>0</v>
      </c>
      <c r="Y323" s="26"/>
      <c r="Z323" s="26"/>
      <c r="AA323" s="26"/>
      <c r="AB323" s="26"/>
      <c r="AC323" s="26"/>
      <c r="AD323" s="26"/>
      <c r="AE323" s="26"/>
      <c r="AR323" s="154" t="s">
        <v>138</v>
      </c>
      <c r="AT323" s="154" t="s">
        <v>134</v>
      </c>
      <c r="AU323" s="154" t="s">
        <v>79</v>
      </c>
      <c r="AY323" s="14" t="s">
        <v>125</v>
      </c>
      <c r="BE323" s="155">
        <f>IF(O323="základní",K323,0)</f>
        <v>0</v>
      </c>
      <c r="BF323" s="155">
        <f>IF(O323="snížená",K323,0)</f>
        <v>0</v>
      </c>
      <c r="BG323" s="155">
        <f>IF(O323="zákl. přenesená",K323,0)</f>
        <v>0</v>
      </c>
      <c r="BH323" s="155">
        <f>IF(O323="sníž. přenesená",K323,0)</f>
        <v>0</v>
      </c>
      <c r="BI323" s="155">
        <f>IF(O323="nulová",K323,0)</f>
        <v>0</v>
      </c>
      <c r="BJ323" s="14" t="s">
        <v>79</v>
      </c>
      <c r="BK323" s="155">
        <f>ROUND(P323*H323,2)</f>
        <v>0</v>
      </c>
      <c r="BL323" s="14" t="s">
        <v>138</v>
      </c>
      <c r="BM323" s="154" t="s">
        <v>562</v>
      </c>
    </row>
    <row r="324" spans="1:65" s="2" customFormat="1" ht="19.5">
      <c r="A324" s="26"/>
      <c r="B324" s="27"/>
      <c r="C324" s="26"/>
      <c r="D324" s="156" t="s">
        <v>132</v>
      </c>
      <c r="E324" s="26"/>
      <c r="F324" s="157" t="s">
        <v>561</v>
      </c>
      <c r="G324" s="26"/>
      <c r="H324" s="26"/>
      <c r="I324" s="26"/>
      <c r="J324" s="26"/>
      <c r="K324" s="26"/>
      <c r="L324" s="26"/>
      <c r="M324" s="27"/>
      <c r="N324" s="158"/>
      <c r="O324" s="159"/>
      <c r="P324" s="52"/>
      <c r="Q324" s="52"/>
      <c r="R324" s="52"/>
      <c r="S324" s="52"/>
      <c r="T324" s="52"/>
      <c r="U324" s="52"/>
      <c r="V324" s="52"/>
      <c r="W324" s="52"/>
      <c r="X324" s="53"/>
      <c r="Y324" s="26"/>
      <c r="Z324" s="26"/>
      <c r="AA324" s="26"/>
      <c r="AB324" s="26"/>
      <c r="AC324" s="26"/>
      <c r="AD324" s="26"/>
      <c r="AE324" s="26"/>
      <c r="AT324" s="14" t="s">
        <v>132</v>
      </c>
      <c r="AU324" s="14" t="s">
        <v>79</v>
      </c>
    </row>
    <row r="325" spans="1:65" s="2" customFormat="1" ht="33" customHeight="1">
      <c r="A325" s="26"/>
      <c r="B325" s="141"/>
      <c r="C325" s="160" t="s">
        <v>563</v>
      </c>
      <c r="D325" s="160" t="s">
        <v>134</v>
      </c>
      <c r="E325" s="161" t="s">
        <v>564</v>
      </c>
      <c r="F325" s="162" t="s">
        <v>565</v>
      </c>
      <c r="G325" s="163" t="s">
        <v>137</v>
      </c>
      <c r="H325" s="164">
        <v>2</v>
      </c>
      <c r="I325" s="165"/>
      <c r="J325" s="166"/>
      <c r="K325" s="165">
        <f>ROUND(P325*H325,2)</f>
        <v>0</v>
      </c>
      <c r="L325" s="166"/>
      <c r="M325" s="167"/>
      <c r="N325" s="168" t="s">
        <v>1</v>
      </c>
      <c r="O325" s="150" t="s">
        <v>35</v>
      </c>
      <c r="P325" s="151">
        <f>I325+J325</f>
        <v>0</v>
      </c>
      <c r="Q325" s="151">
        <f>ROUND(I325*H325,2)</f>
        <v>0</v>
      </c>
      <c r="R325" s="151">
        <f>ROUND(J325*H325,2)</f>
        <v>0</v>
      </c>
      <c r="S325" s="152">
        <v>0</v>
      </c>
      <c r="T325" s="152">
        <f>S325*H325</f>
        <v>0</v>
      </c>
      <c r="U325" s="152">
        <v>0</v>
      </c>
      <c r="V325" s="152">
        <f>U325*H325</f>
        <v>0</v>
      </c>
      <c r="W325" s="152">
        <v>0</v>
      </c>
      <c r="X325" s="153">
        <f>W325*H325</f>
        <v>0</v>
      </c>
      <c r="Y325" s="26"/>
      <c r="Z325" s="26"/>
      <c r="AA325" s="26"/>
      <c r="AB325" s="26"/>
      <c r="AC325" s="26"/>
      <c r="AD325" s="26"/>
      <c r="AE325" s="26"/>
      <c r="AR325" s="154" t="s">
        <v>138</v>
      </c>
      <c r="AT325" s="154" t="s">
        <v>134</v>
      </c>
      <c r="AU325" s="154" t="s">
        <v>79</v>
      </c>
      <c r="AY325" s="14" t="s">
        <v>125</v>
      </c>
      <c r="BE325" s="155">
        <f>IF(O325="základní",K325,0)</f>
        <v>0</v>
      </c>
      <c r="BF325" s="155">
        <f>IF(O325="snížená",K325,0)</f>
        <v>0</v>
      </c>
      <c r="BG325" s="155">
        <f>IF(O325="zákl. přenesená",K325,0)</f>
        <v>0</v>
      </c>
      <c r="BH325" s="155">
        <f>IF(O325="sníž. přenesená",K325,0)</f>
        <v>0</v>
      </c>
      <c r="BI325" s="155">
        <f>IF(O325="nulová",K325,0)</f>
        <v>0</v>
      </c>
      <c r="BJ325" s="14" t="s">
        <v>79</v>
      </c>
      <c r="BK325" s="155">
        <f>ROUND(P325*H325,2)</f>
        <v>0</v>
      </c>
      <c r="BL325" s="14" t="s">
        <v>138</v>
      </c>
      <c r="BM325" s="154" t="s">
        <v>566</v>
      </c>
    </row>
    <row r="326" spans="1:65" s="2" customFormat="1" ht="19.5">
      <c r="A326" s="26"/>
      <c r="B326" s="27"/>
      <c r="C326" s="26"/>
      <c r="D326" s="156" t="s">
        <v>132</v>
      </c>
      <c r="E326" s="26"/>
      <c r="F326" s="157" t="s">
        <v>565</v>
      </c>
      <c r="G326" s="26"/>
      <c r="H326" s="26"/>
      <c r="I326" s="26"/>
      <c r="J326" s="26"/>
      <c r="K326" s="26"/>
      <c r="L326" s="26"/>
      <c r="M326" s="27"/>
      <c r="N326" s="158"/>
      <c r="O326" s="159"/>
      <c r="P326" s="52"/>
      <c r="Q326" s="52"/>
      <c r="R326" s="52"/>
      <c r="S326" s="52"/>
      <c r="T326" s="52"/>
      <c r="U326" s="52"/>
      <c r="V326" s="52"/>
      <c r="W326" s="52"/>
      <c r="X326" s="53"/>
      <c r="Y326" s="26"/>
      <c r="Z326" s="26"/>
      <c r="AA326" s="26"/>
      <c r="AB326" s="26"/>
      <c r="AC326" s="26"/>
      <c r="AD326" s="26"/>
      <c r="AE326" s="26"/>
      <c r="AT326" s="14" t="s">
        <v>132</v>
      </c>
      <c r="AU326" s="14" t="s">
        <v>79</v>
      </c>
    </row>
    <row r="327" spans="1:65" s="2" customFormat="1" ht="33" customHeight="1">
      <c r="A327" s="26"/>
      <c r="B327" s="141"/>
      <c r="C327" s="160" t="s">
        <v>567</v>
      </c>
      <c r="D327" s="160" t="s">
        <v>134</v>
      </c>
      <c r="E327" s="161" t="s">
        <v>568</v>
      </c>
      <c r="F327" s="162" t="s">
        <v>569</v>
      </c>
      <c r="G327" s="163" t="s">
        <v>137</v>
      </c>
      <c r="H327" s="164">
        <v>12</v>
      </c>
      <c r="I327" s="165"/>
      <c r="J327" s="166"/>
      <c r="K327" s="165">
        <f>ROUND(P327*H327,2)</f>
        <v>0</v>
      </c>
      <c r="L327" s="166"/>
      <c r="M327" s="167"/>
      <c r="N327" s="168" t="s">
        <v>1</v>
      </c>
      <c r="O327" s="150" t="s">
        <v>35</v>
      </c>
      <c r="P327" s="151">
        <f>I327+J327</f>
        <v>0</v>
      </c>
      <c r="Q327" s="151">
        <f>ROUND(I327*H327,2)</f>
        <v>0</v>
      </c>
      <c r="R327" s="151">
        <f>ROUND(J327*H327,2)</f>
        <v>0</v>
      </c>
      <c r="S327" s="152">
        <v>0</v>
      </c>
      <c r="T327" s="152">
        <f>S327*H327</f>
        <v>0</v>
      </c>
      <c r="U327" s="152">
        <v>0</v>
      </c>
      <c r="V327" s="152">
        <f>U327*H327</f>
        <v>0</v>
      </c>
      <c r="W327" s="152">
        <v>0</v>
      </c>
      <c r="X327" s="153">
        <f>W327*H327</f>
        <v>0</v>
      </c>
      <c r="Y327" s="26"/>
      <c r="Z327" s="26"/>
      <c r="AA327" s="26"/>
      <c r="AB327" s="26"/>
      <c r="AC327" s="26"/>
      <c r="AD327" s="26"/>
      <c r="AE327" s="26"/>
      <c r="AR327" s="154" t="s">
        <v>138</v>
      </c>
      <c r="AT327" s="154" t="s">
        <v>134</v>
      </c>
      <c r="AU327" s="154" t="s">
        <v>79</v>
      </c>
      <c r="AY327" s="14" t="s">
        <v>125</v>
      </c>
      <c r="BE327" s="155">
        <f>IF(O327="základní",K327,0)</f>
        <v>0</v>
      </c>
      <c r="BF327" s="155">
        <f>IF(O327="snížená",K327,0)</f>
        <v>0</v>
      </c>
      <c r="BG327" s="155">
        <f>IF(O327="zákl. přenesená",K327,0)</f>
        <v>0</v>
      </c>
      <c r="BH327" s="155">
        <f>IF(O327="sníž. přenesená",K327,0)</f>
        <v>0</v>
      </c>
      <c r="BI327" s="155">
        <f>IF(O327="nulová",K327,0)</f>
        <v>0</v>
      </c>
      <c r="BJ327" s="14" t="s">
        <v>79</v>
      </c>
      <c r="BK327" s="155">
        <f>ROUND(P327*H327,2)</f>
        <v>0</v>
      </c>
      <c r="BL327" s="14" t="s">
        <v>138</v>
      </c>
      <c r="BM327" s="154" t="s">
        <v>570</v>
      </c>
    </row>
    <row r="328" spans="1:65" s="2" customFormat="1" ht="19.5">
      <c r="A328" s="26"/>
      <c r="B328" s="27"/>
      <c r="C328" s="26"/>
      <c r="D328" s="156" t="s">
        <v>132</v>
      </c>
      <c r="E328" s="26"/>
      <c r="F328" s="157" t="s">
        <v>569</v>
      </c>
      <c r="G328" s="26"/>
      <c r="H328" s="26"/>
      <c r="I328" s="26"/>
      <c r="J328" s="26"/>
      <c r="K328" s="26"/>
      <c r="L328" s="26"/>
      <c r="M328" s="27"/>
      <c r="N328" s="158"/>
      <c r="O328" s="159"/>
      <c r="P328" s="52"/>
      <c r="Q328" s="52"/>
      <c r="R328" s="52"/>
      <c r="S328" s="52"/>
      <c r="T328" s="52"/>
      <c r="U328" s="52"/>
      <c r="V328" s="52"/>
      <c r="W328" s="52"/>
      <c r="X328" s="53"/>
      <c r="Y328" s="26"/>
      <c r="Z328" s="26"/>
      <c r="AA328" s="26"/>
      <c r="AB328" s="26"/>
      <c r="AC328" s="26"/>
      <c r="AD328" s="26"/>
      <c r="AE328" s="26"/>
      <c r="AT328" s="14" t="s">
        <v>132</v>
      </c>
      <c r="AU328" s="14" t="s">
        <v>79</v>
      </c>
    </row>
    <row r="329" spans="1:65" s="2" customFormat="1" ht="21.75" customHeight="1">
      <c r="A329" s="26"/>
      <c r="B329" s="141"/>
      <c r="C329" s="142" t="s">
        <v>571</v>
      </c>
      <c r="D329" s="142" t="s">
        <v>126</v>
      </c>
      <c r="E329" s="143" t="s">
        <v>572</v>
      </c>
      <c r="F329" s="144" t="s">
        <v>573</v>
      </c>
      <c r="G329" s="145" t="s">
        <v>137</v>
      </c>
      <c r="H329" s="146">
        <v>12</v>
      </c>
      <c r="I329" s="147"/>
      <c r="J329" s="147"/>
      <c r="K329" s="147">
        <f>ROUND(P329*H329,2)</f>
        <v>0</v>
      </c>
      <c r="L329" s="148"/>
      <c r="M329" s="27"/>
      <c r="N329" s="149" t="s">
        <v>1</v>
      </c>
      <c r="O329" s="150" t="s">
        <v>35</v>
      </c>
      <c r="P329" s="151">
        <f>I329+J329</f>
        <v>0</v>
      </c>
      <c r="Q329" s="151">
        <f>ROUND(I329*H329,2)</f>
        <v>0</v>
      </c>
      <c r="R329" s="151">
        <f>ROUND(J329*H329,2)</f>
        <v>0</v>
      </c>
      <c r="S329" s="152">
        <v>0</v>
      </c>
      <c r="T329" s="152">
        <f>S329*H329</f>
        <v>0</v>
      </c>
      <c r="U329" s="152">
        <v>0</v>
      </c>
      <c r="V329" s="152">
        <f>U329*H329</f>
        <v>0</v>
      </c>
      <c r="W329" s="152">
        <v>0</v>
      </c>
      <c r="X329" s="153">
        <f>W329*H329</f>
        <v>0</v>
      </c>
      <c r="Y329" s="26"/>
      <c r="Z329" s="26"/>
      <c r="AA329" s="26"/>
      <c r="AB329" s="26"/>
      <c r="AC329" s="26"/>
      <c r="AD329" s="26"/>
      <c r="AE329" s="26"/>
      <c r="AR329" s="154" t="s">
        <v>130</v>
      </c>
      <c r="AT329" s="154" t="s">
        <v>126</v>
      </c>
      <c r="AU329" s="154" t="s">
        <v>79</v>
      </c>
      <c r="AY329" s="14" t="s">
        <v>125</v>
      </c>
      <c r="BE329" s="155">
        <f>IF(O329="základní",K329,0)</f>
        <v>0</v>
      </c>
      <c r="BF329" s="155">
        <f>IF(O329="snížená",K329,0)</f>
        <v>0</v>
      </c>
      <c r="BG329" s="155">
        <f>IF(O329="zákl. přenesená",K329,0)</f>
        <v>0</v>
      </c>
      <c r="BH329" s="155">
        <f>IF(O329="sníž. přenesená",K329,0)</f>
        <v>0</v>
      </c>
      <c r="BI329" s="155">
        <f>IF(O329="nulová",K329,0)</f>
        <v>0</v>
      </c>
      <c r="BJ329" s="14" t="s">
        <v>79</v>
      </c>
      <c r="BK329" s="155">
        <f>ROUND(P329*H329,2)</f>
        <v>0</v>
      </c>
      <c r="BL329" s="14" t="s">
        <v>130</v>
      </c>
      <c r="BM329" s="154" t="s">
        <v>574</v>
      </c>
    </row>
    <row r="330" spans="1:65" s="2" customFormat="1" ht="19.5">
      <c r="A330" s="26"/>
      <c r="B330" s="27"/>
      <c r="C330" s="26"/>
      <c r="D330" s="156" t="s">
        <v>132</v>
      </c>
      <c r="E330" s="26"/>
      <c r="F330" s="157" t="s">
        <v>575</v>
      </c>
      <c r="G330" s="26"/>
      <c r="H330" s="26"/>
      <c r="I330" s="26"/>
      <c r="J330" s="26"/>
      <c r="K330" s="26"/>
      <c r="L330" s="26"/>
      <c r="M330" s="27"/>
      <c r="N330" s="158"/>
      <c r="O330" s="159"/>
      <c r="P330" s="52"/>
      <c r="Q330" s="52"/>
      <c r="R330" s="52"/>
      <c r="S330" s="52"/>
      <c r="T330" s="52"/>
      <c r="U330" s="52"/>
      <c r="V330" s="52"/>
      <c r="W330" s="52"/>
      <c r="X330" s="53"/>
      <c r="Y330" s="26"/>
      <c r="Z330" s="26"/>
      <c r="AA330" s="26"/>
      <c r="AB330" s="26"/>
      <c r="AC330" s="26"/>
      <c r="AD330" s="26"/>
      <c r="AE330" s="26"/>
      <c r="AT330" s="14" t="s">
        <v>132</v>
      </c>
      <c r="AU330" s="14" t="s">
        <v>79</v>
      </c>
    </row>
    <row r="331" spans="1:65" s="2" customFormat="1" ht="16.5" customHeight="1">
      <c r="A331" s="26"/>
      <c r="B331" s="141"/>
      <c r="C331" s="142" t="s">
        <v>576</v>
      </c>
      <c r="D331" s="142" t="s">
        <v>126</v>
      </c>
      <c r="E331" s="143" t="s">
        <v>577</v>
      </c>
      <c r="F331" s="144" t="s">
        <v>578</v>
      </c>
      <c r="G331" s="145" t="s">
        <v>137</v>
      </c>
      <c r="H331" s="146">
        <v>3</v>
      </c>
      <c r="I331" s="147"/>
      <c r="J331" s="147"/>
      <c r="K331" s="147">
        <f>ROUND(P331*H331,2)</f>
        <v>0</v>
      </c>
      <c r="L331" s="148"/>
      <c r="M331" s="27"/>
      <c r="N331" s="149" t="s">
        <v>1</v>
      </c>
      <c r="O331" s="150" t="s">
        <v>35</v>
      </c>
      <c r="P331" s="151">
        <f>I331+J331</f>
        <v>0</v>
      </c>
      <c r="Q331" s="151">
        <f>ROUND(I331*H331,2)</f>
        <v>0</v>
      </c>
      <c r="R331" s="151">
        <f>ROUND(J331*H331,2)</f>
        <v>0</v>
      </c>
      <c r="S331" s="152">
        <v>0</v>
      </c>
      <c r="T331" s="152">
        <f>S331*H331</f>
        <v>0</v>
      </c>
      <c r="U331" s="152">
        <v>0</v>
      </c>
      <c r="V331" s="152">
        <f>U331*H331</f>
        <v>0</v>
      </c>
      <c r="W331" s="152">
        <v>0</v>
      </c>
      <c r="X331" s="153">
        <f>W331*H331</f>
        <v>0</v>
      </c>
      <c r="Y331" s="26"/>
      <c r="Z331" s="26"/>
      <c r="AA331" s="26"/>
      <c r="AB331" s="26"/>
      <c r="AC331" s="26"/>
      <c r="AD331" s="26"/>
      <c r="AE331" s="26"/>
      <c r="AR331" s="154" t="s">
        <v>130</v>
      </c>
      <c r="AT331" s="154" t="s">
        <v>126</v>
      </c>
      <c r="AU331" s="154" t="s">
        <v>79</v>
      </c>
      <c r="AY331" s="14" t="s">
        <v>125</v>
      </c>
      <c r="BE331" s="155">
        <f>IF(O331="základní",K331,0)</f>
        <v>0</v>
      </c>
      <c r="BF331" s="155">
        <f>IF(O331="snížená",K331,0)</f>
        <v>0</v>
      </c>
      <c r="BG331" s="155">
        <f>IF(O331="zákl. přenesená",K331,0)</f>
        <v>0</v>
      </c>
      <c r="BH331" s="155">
        <f>IF(O331="sníž. přenesená",K331,0)</f>
        <v>0</v>
      </c>
      <c r="BI331" s="155">
        <f>IF(O331="nulová",K331,0)</f>
        <v>0</v>
      </c>
      <c r="BJ331" s="14" t="s">
        <v>79</v>
      </c>
      <c r="BK331" s="155">
        <f>ROUND(P331*H331,2)</f>
        <v>0</v>
      </c>
      <c r="BL331" s="14" t="s">
        <v>130</v>
      </c>
      <c r="BM331" s="154" t="s">
        <v>579</v>
      </c>
    </row>
    <row r="332" spans="1:65" s="2" customFormat="1" ht="19.5">
      <c r="A332" s="26"/>
      <c r="B332" s="27"/>
      <c r="C332" s="26"/>
      <c r="D332" s="156" t="s">
        <v>132</v>
      </c>
      <c r="E332" s="26"/>
      <c r="F332" s="157" t="s">
        <v>580</v>
      </c>
      <c r="G332" s="26"/>
      <c r="H332" s="26"/>
      <c r="I332" s="26"/>
      <c r="J332" s="26"/>
      <c r="K332" s="26"/>
      <c r="L332" s="26"/>
      <c r="M332" s="27"/>
      <c r="N332" s="158"/>
      <c r="O332" s="159"/>
      <c r="P332" s="52"/>
      <c r="Q332" s="52"/>
      <c r="R332" s="52"/>
      <c r="S332" s="52"/>
      <c r="T332" s="52"/>
      <c r="U332" s="52"/>
      <c r="V332" s="52"/>
      <c r="W332" s="52"/>
      <c r="X332" s="53"/>
      <c r="Y332" s="26"/>
      <c r="Z332" s="26"/>
      <c r="AA332" s="26"/>
      <c r="AB332" s="26"/>
      <c r="AC332" s="26"/>
      <c r="AD332" s="26"/>
      <c r="AE332" s="26"/>
      <c r="AT332" s="14" t="s">
        <v>132</v>
      </c>
      <c r="AU332" s="14" t="s">
        <v>79</v>
      </c>
    </row>
    <row r="333" spans="1:65" s="2" customFormat="1" ht="21.75" customHeight="1">
      <c r="A333" s="26"/>
      <c r="B333" s="141"/>
      <c r="C333" s="142" t="s">
        <v>581</v>
      </c>
      <c r="D333" s="142" t="s">
        <v>126</v>
      </c>
      <c r="E333" s="143" t="s">
        <v>582</v>
      </c>
      <c r="F333" s="144" t="s">
        <v>583</v>
      </c>
      <c r="G333" s="145" t="s">
        <v>1</v>
      </c>
      <c r="H333" s="146">
        <v>15</v>
      </c>
      <c r="I333" s="147"/>
      <c r="J333" s="147"/>
      <c r="K333" s="147">
        <f>ROUND(P333*H333,2)</f>
        <v>0</v>
      </c>
      <c r="L333" s="148"/>
      <c r="M333" s="27"/>
      <c r="N333" s="149" t="s">
        <v>1</v>
      </c>
      <c r="O333" s="150" t="s">
        <v>35</v>
      </c>
      <c r="P333" s="151">
        <f>I333+J333</f>
        <v>0</v>
      </c>
      <c r="Q333" s="151">
        <f>ROUND(I333*H333,2)</f>
        <v>0</v>
      </c>
      <c r="R333" s="151">
        <f>ROUND(J333*H333,2)</f>
        <v>0</v>
      </c>
      <c r="S333" s="152">
        <v>0</v>
      </c>
      <c r="T333" s="152">
        <f>S333*H333</f>
        <v>0</v>
      </c>
      <c r="U333" s="152">
        <v>0</v>
      </c>
      <c r="V333" s="152">
        <f>U333*H333</f>
        <v>0</v>
      </c>
      <c r="W333" s="152">
        <v>0</v>
      </c>
      <c r="X333" s="153">
        <f>W333*H333</f>
        <v>0</v>
      </c>
      <c r="Y333" s="26"/>
      <c r="Z333" s="26"/>
      <c r="AA333" s="26"/>
      <c r="AB333" s="26"/>
      <c r="AC333" s="26"/>
      <c r="AD333" s="26"/>
      <c r="AE333" s="26"/>
      <c r="AR333" s="154" t="s">
        <v>130</v>
      </c>
      <c r="AT333" s="154" t="s">
        <v>126</v>
      </c>
      <c r="AU333" s="154" t="s">
        <v>79</v>
      </c>
      <c r="AY333" s="14" t="s">
        <v>125</v>
      </c>
      <c r="BE333" s="155">
        <f>IF(O333="základní",K333,0)</f>
        <v>0</v>
      </c>
      <c r="BF333" s="155">
        <f>IF(O333="snížená",K333,0)</f>
        <v>0</v>
      </c>
      <c r="BG333" s="155">
        <f>IF(O333="zákl. přenesená",K333,0)</f>
        <v>0</v>
      </c>
      <c r="BH333" s="155">
        <f>IF(O333="sníž. přenesená",K333,0)</f>
        <v>0</v>
      </c>
      <c r="BI333" s="155">
        <f>IF(O333="nulová",K333,0)</f>
        <v>0</v>
      </c>
      <c r="BJ333" s="14" t="s">
        <v>79</v>
      </c>
      <c r="BK333" s="155">
        <f>ROUND(P333*H333,2)</f>
        <v>0</v>
      </c>
      <c r="BL333" s="14" t="s">
        <v>130</v>
      </c>
      <c r="BM333" s="154" t="s">
        <v>584</v>
      </c>
    </row>
    <row r="334" spans="1:65" s="2" customFormat="1" ht="11.25">
      <c r="A334" s="26"/>
      <c r="B334" s="27"/>
      <c r="C334" s="26"/>
      <c r="D334" s="156" t="s">
        <v>132</v>
      </c>
      <c r="E334" s="26"/>
      <c r="F334" s="157" t="s">
        <v>583</v>
      </c>
      <c r="G334" s="26"/>
      <c r="H334" s="26"/>
      <c r="I334" s="26"/>
      <c r="J334" s="26"/>
      <c r="K334" s="26"/>
      <c r="L334" s="26"/>
      <c r="M334" s="27"/>
      <c r="N334" s="158"/>
      <c r="O334" s="159"/>
      <c r="P334" s="52"/>
      <c r="Q334" s="52"/>
      <c r="R334" s="52"/>
      <c r="S334" s="52"/>
      <c r="T334" s="52"/>
      <c r="U334" s="52"/>
      <c r="V334" s="52"/>
      <c r="W334" s="52"/>
      <c r="X334" s="53"/>
      <c r="Y334" s="26"/>
      <c r="Z334" s="26"/>
      <c r="AA334" s="26"/>
      <c r="AB334" s="26"/>
      <c r="AC334" s="26"/>
      <c r="AD334" s="26"/>
      <c r="AE334" s="26"/>
      <c r="AT334" s="14" t="s">
        <v>132</v>
      </c>
      <c r="AU334" s="14" t="s">
        <v>79</v>
      </c>
    </row>
    <row r="335" spans="1:65" s="2" customFormat="1" ht="33" customHeight="1">
      <c r="A335" s="26"/>
      <c r="B335" s="141"/>
      <c r="C335" s="160" t="s">
        <v>585</v>
      </c>
      <c r="D335" s="160" t="s">
        <v>134</v>
      </c>
      <c r="E335" s="161" t="s">
        <v>586</v>
      </c>
      <c r="F335" s="162" t="s">
        <v>587</v>
      </c>
      <c r="G335" s="163" t="s">
        <v>1</v>
      </c>
      <c r="H335" s="164">
        <v>15</v>
      </c>
      <c r="I335" s="165"/>
      <c r="J335" s="166"/>
      <c r="K335" s="165">
        <f>ROUND(P335*H335,2)</f>
        <v>0</v>
      </c>
      <c r="L335" s="166"/>
      <c r="M335" s="167"/>
      <c r="N335" s="168" t="s">
        <v>1</v>
      </c>
      <c r="O335" s="150" t="s">
        <v>35</v>
      </c>
      <c r="P335" s="151">
        <f>I335+J335</f>
        <v>0</v>
      </c>
      <c r="Q335" s="151">
        <f>ROUND(I335*H335,2)</f>
        <v>0</v>
      </c>
      <c r="R335" s="151">
        <f>ROUND(J335*H335,2)</f>
        <v>0</v>
      </c>
      <c r="S335" s="152">
        <v>0</v>
      </c>
      <c r="T335" s="152">
        <f>S335*H335</f>
        <v>0</v>
      </c>
      <c r="U335" s="152">
        <v>0</v>
      </c>
      <c r="V335" s="152">
        <f>U335*H335</f>
        <v>0</v>
      </c>
      <c r="W335" s="152">
        <v>0</v>
      </c>
      <c r="X335" s="153">
        <f>W335*H335</f>
        <v>0</v>
      </c>
      <c r="Y335" s="26"/>
      <c r="Z335" s="26"/>
      <c r="AA335" s="26"/>
      <c r="AB335" s="26"/>
      <c r="AC335" s="26"/>
      <c r="AD335" s="26"/>
      <c r="AE335" s="26"/>
      <c r="AR335" s="154" t="s">
        <v>138</v>
      </c>
      <c r="AT335" s="154" t="s">
        <v>134</v>
      </c>
      <c r="AU335" s="154" t="s">
        <v>79</v>
      </c>
      <c r="AY335" s="14" t="s">
        <v>125</v>
      </c>
      <c r="BE335" s="155">
        <f>IF(O335="základní",K335,0)</f>
        <v>0</v>
      </c>
      <c r="BF335" s="155">
        <f>IF(O335="snížená",K335,0)</f>
        <v>0</v>
      </c>
      <c r="BG335" s="155">
        <f>IF(O335="zákl. přenesená",K335,0)</f>
        <v>0</v>
      </c>
      <c r="BH335" s="155">
        <f>IF(O335="sníž. přenesená",K335,0)</f>
        <v>0</v>
      </c>
      <c r="BI335" s="155">
        <f>IF(O335="nulová",K335,0)</f>
        <v>0</v>
      </c>
      <c r="BJ335" s="14" t="s">
        <v>79</v>
      </c>
      <c r="BK335" s="155">
        <f>ROUND(P335*H335,2)</f>
        <v>0</v>
      </c>
      <c r="BL335" s="14" t="s">
        <v>138</v>
      </c>
      <c r="BM335" s="154" t="s">
        <v>588</v>
      </c>
    </row>
    <row r="336" spans="1:65" s="2" customFormat="1" ht="19.5">
      <c r="A336" s="26"/>
      <c r="B336" s="27"/>
      <c r="C336" s="26"/>
      <c r="D336" s="156" t="s">
        <v>132</v>
      </c>
      <c r="E336" s="26"/>
      <c r="F336" s="157" t="s">
        <v>587</v>
      </c>
      <c r="G336" s="26"/>
      <c r="H336" s="26"/>
      <c r="I336" s="26"/>
      <c r="J336" s="26"/>
      <c r="K336" s="26"/>
      <c r="L336" s="26"/>
      <c r="M336" s="27"/>
      <c r="N336" s="158"/>
      <c r="O336" s="159"/>
      <c r="P336" s="52"/>
      <c r="Q336" s="52"/>
      <c r="R336" s="52"/>
      <c r="S336" s="52"/>
      <c r="T336" s="52"/>
      <c r="U336" s="52"/>
      <c r="V336" s="52"/>
      <c r="W336" s="52"/>
      <c r="X336" s="53"/>
      <c r="Y336" s="26"/>
      <c r="Z336" s="26"/>
      <c r="AA336" s="26"/>
      <c r="AB336" s="26"/>
      <c r="AC336" s="26"/>
      <c r="AD336" s="26"/>
      <c r="AE336" s="26"/>
      <c r="AT336" s="14" t="s">
        <v>132</v>
      </c>
      <c r="AU336" s="14" t="s">
        <v>79</v>
      </c>
    </row>
    <row r="337" spans="1:65" s="2" customFormat="1" ht="21.75" customHeight="1">
      <c r="A337" s="26"/>
      <c r="B337" s="141"/>
      <c r="C337" s="160" t="s">
        <v>589</v>
      </c>
      <c r="D337" s="160" t="s">
        <v>134</v>
      </c>
      <c r="E337" s="161" t="s">
        <v>590</v>
      </c>
      <c r="F337" s="162" t="s">
        <v>591</v>
      </c>
      <c r="G337" s="163" t="s">
        <v>1</v>
      </c>
      <c r="H337" s="164">
        <v>2</v>
      </c>
      <c r="I337" s="165"/>
      <c r="J337" s="166"/>
      <c r="K337" s="165">
        <f>ROUND(P337*H337,2)</f>
        <v>0</v>
      </c>
      <c r="L337" s="166"/>
      <c r="M337" s="167"/>
      <c r="N337" s="168" t="s">
        <v>1</v>
      </c>
      <c r="O337" s="150" t="s">
        <v>35</v>
      </c>
      <c r="P337" s="151">
        <f>I337+J337</f>
        <v>0</v>
      </c>
      <c r="Q337" s="151">
        <f>ROUND(I337*H337,2)</f>
        <v>0</v>
      </c>
      <c r="R337" s="151">
        <f>ROUND(J337*H337,2)</f>
        <v>0</v>
      </c>
      <c r="S337" s="152">
        <v>0</v>
      </c>
      <c r="T337" s="152">
        <f>S337*H337</f>
        <v>0</v>
      </c>
      <c r="U337" s="152">
        <v>0</v>
      </c>
      <c r="V337" s="152">
        <f>U337*H337</f>
        <v>0</v>
      </c>
      <c r="W337" s="152">
        <v>0</v>
      </c>
      <c r="X337" s="153">
        <f>W337*H337</f>
        <v>0</v>
      </c>
      <c r="Y337" s="26"/>
      <c r="Z337" s="26"/>
      <c r="AA337" s="26"/>
      <c r="AB337" s="26"/>
      <c r="AC337" s="26"/>
      <c r="AD337" s="26"/>
      <c r="AE337" s="26"/>
      <c r="AR337" s="154" t="s">
        <v>138</v>
      </c>
      <c r="AT337" s="154" t="s">
        <v>134</v>
      </c>
      <c r="AU337" s="154" t="s">
        <v>79</v>
      </c>
      <c r="AY337" s="14" t="s">
        <v>125</v>
      </c>
      <c r="BE337" s="155">
        <f>IF(O337="základní",K337,0)</f>
        <v>0</v>
      </c>
      <c r="BF337" s="155">
        <f>IF(O337="snížená",K337,0)</f>
        <v>0</v>
      </c>
      <c r="BG337" s="155">
        <f>IF(O337="zákl. přenesená",K337,0)</f>
        <v>0</v>
      </c>
      <c r="BH337" s="155">
        <f>IF(O337="sníž. přenesená",K337,0)</f>
        <v>0</v>
      </c>
      <c r="BI337" s="155">
        <f>IF(O337="nulová",K337,0)</f>
        <v>0</v>
      </c>
      <c r="BJ337" s="14" t="s">
        <v>79</v>
      </c>
      <c r="BK337" s="155">
        <f>ROUND(P337*H337,2)</f>
        <v>0</v>
      </c>
      <c r="BL337" s="14" t="s">
        <v>138</v>
      </c>
      <c r="BM337" s="154" t="s">
        <v>592</v>
      </c>
    </row>
    <row r="338" spans="1:65" s="2" customFormat="1" ht="19.5">
      <c r="A338" s="26"/>
      <c r="B338" s="27"/>
      <c r="C338" s="26"/>
      <c r="D338" s="156" t="s">
        <v>132</v>
      </c>
      <c r="E338" s="26"/>
      <c r="F338" s="157" t="s">
        <v>591</v>
      </c>
      <c r="G338" s="26"/>
      <c r="H338" s="26"/>
      <c r="I338" s="26"/>
      <c r="J338" s="26"/>
      <c r="K338" s="26"/>
      <c r="L338" s="26"/>
      <c r="M338" s="27"/>
      <c r="N338" s="158"/>
      <c r="O338" s="159"/>
      <c r="P338" s="52"/>
      <c r="Q338" s="52"/>
      <c r="R338" s="52"/>
      <c r="S338" s="52"/>
      <c r="T338" s="52"/>
      <c r="U338" s="52"/>
      <c r="V338" s="52"/>
      <c r="W338" s="52"/>
      <c r="X338" s="53"/>
      <c r="Y338" s="26"/>
      <c r="Z338" s="26"/>
      <c r="AA338" s="26"/>
      <c r="AB338" s="26"/>
      <c r="AC338" s="26"/>
      <c r="AD338" s="26"/>
      <c r="AE338" s="26"/>
      <c r="AT338" s="14" t="s">
        <v>132</v>
      </c>
      <c r="AU338" s="14" t="s">
        <v>79</v>
      </c>
    </row>
    <row r="339" spans="1:65" s="2" customFormat="1" ht="21.75" customHeight="1">
      <c r="A339" s="26"/>
      <c r="B339" s="141"/>
      <c r="C339" s="160" t="s">
        <v>593</v>
      </c>
      <c r="D339" s="160" t="s">
        <v>134</v>
      </c>
      <c r="E339" s="161" t="s">
        <v>594</v>
      </c>
      <c r="F339" s="162" t="s">
        <v>595</v>
      </c>
      <c r="G339" s="163" t="s">
        <v>1</v>
      </c>
      <c r="H339" s="164">
        <v>4</v>
      </c>
      <c r="I339" s="165"/>
      <c r="J339" s="166"/>
      <c r="K339" s="165">
        <f>ROUND(P339*H339,2)</f>
        <v>0</v>
      </c>
      <c r="L339" s="166"/>
      <c r="M339" s="167"/>
      <c r="N339" s="168" t="s">
        <v>1</v>
      </c>
      <c r="O339" s="150" t="s">
        <v>35</v>
      </c>
      <c r="P339" s="151">
        <f>I339+J339</f>
        <v>0</v>
      </c>
      <c r="Q339" s="151">
        <f>ROUND(I339*H339,2)</f>
        <v>0</v>
      </c>
      <c r="R339" s="151">
        <f>ROUND(J339*H339,2)</f>
        <v>0</v>
      </c>
      <c r="S339" s="152">
        <v>0</v>
      </c>
      <c r="T339" s="152">
        <f>S339*H339</f>
        <v>0</v>
      </c>
      <c r="U339" s="152">
        <v>0</v>
      </c>
      <c r="V339" s="152">
        <f>U339*H339</f>
        <v>0</v>
      </c>
      <c r="W339" s="152">
        <v>0</v>
      </c>
      <c r="X339" s="153">
        <f>W339*H339</f>
        <v>0</v>
      </c>
      <c r="Y339" s="26"/>
      <c r="Z339" s="26"/>
      <c r="AA339" s="26"/>
      <c r="AB339" s="26"/>
      <c r="AC339" s="26"/>
      <c r="AD339" s="26"/>
      <c r="AE339" s="26"/>
      <c r="AR339" s="154" t="s">
        <v>138</v>
      </c>
      <c r="AT339" s="154" t="s">
        <v>134</v>
      </c>
      <c r="AU339" s="154" t="s">
        <v>79</v>
      </c>
      <c r="AY339" s="14" t="s">
        <v>125</v>
      </c>
      <c r="BE339" s="155">
        <f>IF(O339="základní",K339,0)</f>
        <v>0</v>
      </c>
      <c r="BF339" s="155">
        <f>IF(O339="snížená",K339,0)</f>
        <v>0</v>
      </c>
      <c r="BG339" s="155">
        <f>IF(O339="zákl. přenesená",K339,0)</f>
        <v>0</v>
      </c>
      <c r="BH339" s="155">
        <f>IF(O339="sníž. přenesená",K339,0)</f>
        <v>0</v>
      </c>
      <c r="BI339" s="155">
        <f>IF(O339="nulová",K339,0)</f>
        <v>0</v>
      </c>
      <c r="BJ339" s="14" t="s">
        <v>79</v>
      </c>
      <c r="BK339" s="155">
        <f>ROUND(P339*H339,2)</f>
        <v>0</v>
      </c>
      <c r="BL339" s="14" t="s">
        <v>138</v>
      </c>
      <c r="BM339" s="154" t="s">
        <v>596</v>
      </c>
    </row>
    <row r="340" spans="1:65" s="2" customFormat="1" ht="19.5">
      <c r="A340" s="26"/>
      <c r="B340" s="27"/>
      <c r="C340" s="26"/>
      <c r="D340" s="156" t="s">
        <v>132</v>
      </c>
      <c r="E340" s="26"/>
      <c r="F340" s="157" t="s">
        <v>595</v>
      </c>
      <c r="G340" s="26"/>
      <c r="H340" s="26"/>
      <c r="I340" s="26"/>
      <c r="J340" s="26"/>
      <c r="K340" s="26"/>
      <c r="L340" s="26"/>
      <c r="M340" s="27"/>
      <c r="N340" s="158"/>
      <c r="O340" s="159"/>
      <c r="P340" s="52"/>
      <c r="Q340" s="52"/>
      <c r="R340" s="52"/>
      <c r="S340" s="52"/>
      <c r="T340" s="52"/>
      <c r="U340" s="52"/>
      <c r="V340" s="52"/>
      <c r="W340" s="52"/>
      <c r="X340" s="53"/>
      <c r="Y340" s="26"/>
      <c r="Z340" s="26"/>
      <c r="AA340" s="26"/>
      <c r="AB340" s="26"/>
      <c r="AC340" s="26"/>
      <c r="AD340" s="26"/>
      <c r="AE340" s="26"/>
      <c r="AT340" s="14" t="s">
        <v>132</v>
      </c>
      <c r="AU340" s="14" t="s">
        <v>79</v>
      </c>
    </row>
    <row r="341" spans="1:65" s="2" customFormat="1" ht="21.75" customHeight="1">
      <c r="A341" s="26"/>
      <c r="B341" s="141"/>
      <c r="C341" s="160" t="s">
        <v>597</v>
      </c>
      <c r="D341" s="160" t="s">
        <v>134</v>
      </c>
      <c r="E341" s="161" t="s">
        <v>598</v>
      </c>
      <c r="F341" s="162" t="s">
        <v>599</v>
      </c>
      <c r="G341" s="163" t="s">
        <v>1</v>
      </c>
      <c r="H341" s="164">
        <v>1</v>
      </c>
      <c r="I341" s="165"/>
      <c r="J341" s="166"/>
      <c r="K341" s="165">
        <f>ROUND(P341*H341,2)</f>
        <v>0</v>
      </c>
      <c r="L341" s="166"/>
      <c r="M341" s="167"/>
      <c r="N341" s="168" t="s">
        <v>1</v>
      </c>
      <c r="O341" s="150" t="s">
        <v>35</v>
      </c>
      <c r="P341" s="151">
        <f>I341+J341</f>
        <v>0</v>
      </c>
      <c r="Q341" s="151">
        <f>ROUND(I341*H341,2)</f>
        <v>0</v>
      </c>
      <c r="R341" s="151">
        <f>ROUND(J341*H341,2)</f>
        <v>0</v>
      </c>
      <c r="S341" s="152">
        <v>0</v>
      </c>
      <c r="T341" s="152">
        <f>S341*H341</f>
        <v>0</v>
      </c>
      <c r="U341" s="152">
        <v>0</v>
      </c>
      <c r="V341" s="152">
        <f>U341*H341</f>
        <v>0</v>
      </c>
      <c r="W341" s="152">
        <v>0</v>
      </c>
      <c r="X341" s="153">
        <f>W341*H341</f>
        <v>0</v>
      </c>
      <c r="Y341" s="26"/>
      <c r="Z341" s="26"/>
      <c r="AA341" s="26"/>
      <c r="AB341" s="26"/>
      <c r="AC341" s="26"/>
      <c r="AD341" s="26"/>
      <c r="AE341" s="26"/>
      <c r="AR341" s="154" t="s">
        <v>138</v>
      </c>
      <c r="AT341" s="154" t="s">
        <v>134</v>
      </c>
      <c r="AU341" s="154" t="s">
        <v>79</v>
      </c>
      <c r="AY341" s="14" t="s">
        <v>125</v>
      </c>
      <c r="BE341" s="155">
        <f>IF(O341="základní",K341,0)</f>
        <v>0</v>
      </c>
      <c r="BF341" s="155">
        <f>IF(O341="snížená",K341,0)</f>
        <v>0</v>
      </c>
      <c r="BG341" s="155">
        <f>IF(O341="zákl. přenesená",K341,0)</f>
        <v>0</v>
      </c>
      <c r="BH341" s="155">
        <f>IF(O341="sníž. přenesená",K341,0)</f>
        <v>0</v>
      </c>
      <c r="BI341" s="155">
        <f>IF(O341="nulová",K341,0)</f>
        <v>0</v>
      </c>
      <c r="BJ341" s="14" t="s">
        <v>79</v>
      </c>
      <c r="BK341" s="155">
        <f>ROUND(P341*H341,2)</f>
        <v>0</v>
      </c>
      <c r="BL341" s="14" t="s">
        <v>138</v>
      </c>
      <c r="BM341" s="154" t="s">
        <v>600</v>
      </c>
    </row>
    <row r="342" spans="1:65" s="2" customFormat="1" ht="19.5">
      <c r="A342" s="26"/>
      <c r="B342" s="27"/>
      <c r="C342" s="26"/>
      <c r="D342" s="156" t="s">
        <v>132</v>
      </c>
      <c r="E342" s="26"/>
      <c r="F342" s="157" t="s">
        <v>599</v>
      </c>
      <c r="G342" s="26"/>
      <c r="H342" s="26"/>
      <c r="I342" s="26"/>
      <c r="J342" s="26"/>
      <c r="K342" s="26"/>
      <c r="L342" s="26"/>
      <c r="M342" s="27"/>
      <c r="N342" s="158"/>
      <c r="O342" s="159"/>
      <c r="P342" s="52"/>
      <c r="Q342" s="52"/>
      <c r="R342" s="52"/>
      <c r="S342" s="52"/>
      <c r="T342" s="52"/>
      <c r="U342" s="52"/>
      <c r="V342" s="52"/>
      <c r="W342" s="52"/>
      <c r="X342" s="53"/>
      <c r="Y342" s="26"/>
      <c r="Z342" s="26"/>
      <c r="AA342" s="26"/>
      <c r="AB342" s="26"/>
      <c r="AC342" s="26"/>
      <c r="AD342" s="26"/>
      <c r="AE342" s="26"/>
      <c r="AT342" s="14" t="s">
        <v>132</v>
      </c>
      <c r="AU342" s="14" t="s">
        <v>79</v>
      </c>
    </row>
    <row r="343" spans="1:65" s="2" customFormat="1" ht="21.75" customHeight="1">
      <c r="A343" s="26"/>
      <c r="B343" s="141"/>
      <c r="C343" s="142" t="s">
        <v>601</v>
      </c>
      <c r="D343" s="142" t="s">
        <v>126</v>
      </c>
      <c r="E343" s="143" t="s">
        <v>602</v>
      </c>
      <c r="F343" s="144" t="s">
        <v>603</v>
      </c>
      <c r="G343" s="145" t="s">
        <v>1</v>
      </c>
      <c r="H343" s="146">
        <v>1</v>
      </c>
      <c r="I343" s="147"/>
      <c r="J343" s="147"/>
      <c r="K343" s="147">
        <f>ROUND(P343*H343,2)</f>
        <v>0</v>
      </c>
      <c r="L343" s="148"/>
      <c r="M343" s="27"/>
      <c r="N343" s="149" t="s">
        <v>1</v>
      </c>
      <c r="O343" s="150" t="s">
        <v>35</v>
      </c>
      <c r="P343" s="151">
        <f>I343+J343</f>
        <v>0</v>
      </c>
      <c r="Q343" s="151">
        <f>ROUND(I343*H343,2)</f>
        <v>0</v>
      </c>
      <c r="R343" s="151">
        <f>ROUND(J343*H343,2)</f>
        <v>0</v>
      </c>
      <c r="S343" s="152">
        <v>0</v>
      </c>
      <c r="T343" s="152">
        <f>S343*H343</f>
        <v>0</v>
      </c>
      <c r="U343" s="152">
        <v>0</v>
      </c>
      <c r="V343" s="152">
        <f>U343*H343</f>
        <v>0</v>
      </c>
      <c r="W343" s="152">
        <v>0</v>
      </c>
      <c r="X343" s="153">
        <f>W343*H343</f>
        <v>0</v>
      </c>
      <c r="Y343" s="26"/>
      <c r="Z343" s="26"/>
      <c r="AA343" s="26"/>
      <c r="AB343" s="26"/>
      <c r="AC343" s="26"/>
      <c r="AD343" s="26"/>
      <c r="AE343" s="26"/>
      <c r="AR343" s="154" t="s">
        <v>130</v>
      </c>
      <c r="AT343" s="154" t="s">
        <v>126</v>
      </c>
      <c r="AU343" s="154" t="s">
        <v>79</v>
      </c>
      <c r="AY343" s="14" t="s">
        <v>125</v>
      </c>
      <c r="BE343" s="155">
        <f>IF(O343="základní",K343,0)</f>
        <v>0</v>
      </c>
      <c r="BF343" s="155">
        <f>IF(O343="snížená",K343,0)</f>
        <v>0</v>
      </c>
      <c r="BG343" s="155">
        <f>IF(O343="zákl. přenesená",K343,0)</f>
        <v>0</v>
      </c>
      <c r="BH343" s="155">
        <f>IF(O343="sníž. přenesená",K343,0)</f>
        <v>0</v>
      </c>
      <c r="BI343" s="155">
        <f>IF(O343="nulová",K343,0)</f>
        <v>0</v>
      </c>
      <c r="BJ343" s="14" t="s">
        <v>79</v>
      </c>
      <c r="BK343" s="155">
        <f>ROUND(P343*H343,2)</f>
        <v>0</v>
      </c>
      <c r="BL343" s="14" t="s">
        <v>130</v>
      </c>
      <c r="BM343" s="154" t="s">
        <v>604</v>
      </c>
    </row>
    <row r="344" spans="1:65" s="2" customFormat="1" ht="19.5">
      <c r="A344" s="26"/>
      <c r="B344" s="27"/>
      <c r="C344" s="26"/>
      <c r="D344" s="156" t="s">
        <v>132</v>
      </c>
      <c r="E344" s="26"/>
      <c r="F344" s="157" t="s">
        <v>603</v>
      </c>
      <c r="G344" s="26"/>
      <c r="H344" s="26"/>
      <c r="I344" s="26"/>
      <c r="J344" s="26"/>
      <c r="K344" s="26"/>
      <c r="L344" s="26"/>
      <c r="M344" s="27"/>
      <c r="N344" s="158"/>
      <c r="O344" s="159"/>
      <c r="P344" s="52"/>
      <c r="Q344" s="52"/>
      <c r="R344" s="52"/>
      <c r="S344" s="52"/>
      <c r="T344" s="52"/>
      <c r="U344" s="52"/>
      <c r="V344" s="52"/>
      <c r="W344" s="52"/>
      <c r="X344" s="53"/>
      <c r="Y344" s="26"/>
      <c r="Z344" s="26"/>
      <c r="AA344" s="26"/>
      <c r="AB344" s="26"/>
      <c r="AC344" s="26"/>
      <c r="AD344" s="26"/>
      <c r="AE344" s="26"/>
      <c r="AT344" s="14" t="s">
        <v>132</v>
      </c>
      <c r="AU344" s="14" t="s">
        <v>79</v>
      </c>
    </row>
    <row r="345" spans="1:65" s="2" customFormat="1" ht="21.75" customHeight="1">
      <c r="A345" s="26"/>
      <c r="B345" s="141"/>
      <c r="C345" s="142" t="s">
        <v>605</v>
      </c>
      <c r="D345" s="142" t="s">
        <v>126</v>
      </c>
      <c r="E345" s="143" t="s">
        <v>606</v>
      </c>
      <c r="F345" s="144" t="s">
        <v>607</v>
      </c>
      <c r="G345" s="145" t="s">
        <v>1</v>
      </c>
      <c r="H345" s="146">
        <v>2</v>
      </c>
      <c r="I345" s="147"/>
      <c r="J345" s="147"/>
      <c r="K345" s="147">
        <f>ROUND(P345*H345,2)</f>
        <v>0</v>
      </c>
      <c r="L345" s="148"/>
      <c r="M345" s="27"/>
      <c r="N345" s="149" t="s">
        <v>1</v>
      </c>
      <c r="O345" s="150" t="s">
        <v>35</v>
      </c>
      <c r="P345" s="151">
        <f>I345+J345</f>
        <v>0</v>
      </c>
      <c r="Q345" s="151">
        <f>ROUND(I345*H345,2)</f>
        <v>0</v>
      </c>
      <c r="R345" s="151">
        <f>ROUND(J345*H345,2)</f>
        <v>0</v>
      </c>
      <c r="S345" s="152">
        <v>0</v>
      </c>
      <c r="T345" s="152">
        <f>S345*H345</f>
        <v>0</v>
      </c>
      <c r="U345" s="152">
        <v>0</v>
      </c>
      <c r="V345" s="152">
        <f>U345*H345</f>
        <v>0</v>
      </c>
      <c r="W345" s="152">
        <v>0</v>
      </c>
      <c r="X345" s="153">
        <f>W345*H345</f>
        <v>0</v>
      </c>
      <c r="Y345" s="26"/>
      <c r="Z345" s="26"/>
      <c r="AA345" s="26"/>
      <c r="AB345" s="26"/>
      <c r="AC345" s="26"/>
      <c r="AD345" s="26"/>
      <c r="AE345" s="26"/>
      <c r="AR345" s="154" t="s">
        <v>130</v>
      </c>
      <c r="AT345" s="154" t="s">
        <v>126</v>
      </c>
      <c r="AU345" s="154" t="s">
        <v>79</v>
      </c>
      <c r="AY345" s="14" t="s">
        <v>125</v>
      </c>
      <c r="BE345" s="155">
        <f>IF(O345="základní",K345,0)</f>
        <v>0</v>
      </c>
      <c r="BF345" s="155">
        <f>IF(O345="snížená",K345,0)</f>
        <v>0</v>
      </c>
      <c r="BG345" s="155">
        <f>IF(O345="zákl. přenesená",K345,0)</f>
        <v>0</v>
      </c>
      <c r="BH345" s="155">
        <f>IF(O345="sníž. přenesená",K345,0)</f>
        <v>0</v>
      </c>
      <c r="BI345" s="155">
        <f>IF(O345="nulová",K345,0)</f>
        <v>0</v>
      </c>
      <c r="BJ345" s="14" t="s">
        <v>79</v>
      </c>
      <c r="BK345" s="155">
        <f>ROUND(P345*H345,2)</f>
        <v>0</v>
      </c>
      <c r="BL345" s="14" t="s">
        <v>130</v>
      </c>
      <c r="BM345" s="154" t="s">
        <v>608</v>
      </c>
    </row>
    <row r="346" spans="1:65" s="2" customFormat="1" ht="19.5">
      <c r="A346" s="26"/>
      <c r="B346" s="27"/>
      <c r="C346" s="26"/>
      <c r="D346" s="156" t="s">
        <v>132</v>
      </c>
      <c r="E346" s="26"/>
      <c r="F346" s="157" t="s">
        <v>607</v>
      </c>
      <c r="G346" s="26"/>
      <c r="H346" s="26"/>
      <c r="I346" s="26"/>
      <c r="J346" s="26"/>
      <c r="K346" s="26"/>
      <c r="L346" s="26"/>
      <c r="M346" s="27"/>
      <c r="N346" s="158"/>
      <c r="O346" s="159"/>
      <c r="P346" s="52"/>
      <c r="Q346" s="52"/>
      <c r="R346" s="52"/>
      <c r="S346" s="52"/>
      <c r="T346" s="52"/>
      <c r="U346" s="52"/>
      <c r="V346" s="52"/>
      <c r="W346" s="52"/>
      <c r="X346" s="53"/>
      <c r="Y346" s="26"/>
      <c r="Z346" s="26"/>
      <c r="AA346" s="26"/>
      <c r="AB346" s="26"/>
      <c r="AC346" s="26"/>
      <c r="AD346" s="26"/>
      <c r="AE346" s="26"/>
      <c r="AT346" s="14" t="s">
        <v>132</v>
      </c>
      <c r="AU346" s="14" t="s">
        <v>79</v>
      </c>
    </row>
    <row r="347" spans="1:65" s="2" customFormat="1" ht="21.75" customHeight="1">
      <c r="A347" s="26"/>
      <c r="B347" s="141"/>
      <c r="C347" s="142" t="s">
        <v>609</v>
      </c>
      <c r="D347" s="142" t="s">
        <v>126</v>
      </c>
      <c r="E347" s="143" t="s">
        <v>610</v>
      </c>
      <c r="F347" s="144" t="s">
        <v>611</v>
      </c>
      <c r="G347" s="145" t="s">
        <v>137</v>
      </c>
      <c r="H347" s="146">
        <v>1</v>
      </c>
      <c r="I347" s="147"/>
      <c r="J347" s="147"/>
      <c r="K347" s="147">
        <f>ROUND(P347*H347,2)</f>
        <v>0</v>
      </c>
      <c r="L347" s="148"/>
      <c r="M347" s="27"/>
      <c r="N347" s="149" t="s">
        <v>1</v>
      </c>
      <c r="O347" s="150" t="s">
        <v>35</v>
      </c>
      <c r="P347" s="151">
        <f>I347+J347</f>
        <v>0</v>
      </c>
      <c r="Q347" s="151">
        <f>ROUND(I347*H347,2)</f>
        <v>0</v>
      </c>
      <c r="R347" s="151">
        <f>ROUND(J347*H347,2)</f>
        <v>0</v>
      </c>
      <c r="S347" s="152">
        <v>0</v>
      </c>
      <c r="T347" s="152">
        <f>S347*H347</f>
        <v>0</v>
      </c>
      <c r="U347" s="152">
        <v>0</v>
      </c>
      <c r="V347" s="152">
        <f>U347*H347</f>
        <v>0</v>
      </c>
      <c r="W347" s="152">
        <v>0</v>
      </c>
      <c r="X347" s="153">
        <f>W347*H347</f>
        <v>0</v>
      </c>
      <c r="Y347" s="26"/>
      <c r="Z347" s="26"/>
      <c r="AA347" s="26"/>
      <c r="AB347" s="26"/>
      <c r="AC347" s="26"/>
      <c r="AD347" s="26"/>
      <c r="AE347" s="26"/>
      <c r="AR347" s="154" t="s">
        <v>130</v>
      </c>
      <c r="AT347" s="154" t="s">
        <v>126</v>
      </c>
      <c r="AU347" s="154" t="s">
        <v>79</v>
      </c>
      <c r="AY347" s="14" t="s">
        <v>125</v>
      </c>
      <c r="BE347" s="155">
        <f>IF(O347="základní",K347,0)</f>
        <v>0</v>
      </c>
      <c r="BF347" s="155">
        <f>IF(O347="snížená",K347,0)</f>
        <v>0</v>
      </c>
      <c r="BG347" s="155">
        <f>IF(O347="zákl. přenesená",K347,0)</f>
        <v>0</v>
      </c>
      <c r="BH347" s="155">
        <f>IF(O347="sníž. přenesená",K347,0)</f>
        <v>0</v>
      </c>
      <c r="BI347" s="155">
        <f>IF(O347="nulová",K347,0)</f>
        <v>0</v>
      </c>
      <c r="BJ347" s="14" t="s">
        <v>79</v>
      </c>
      <c r="BK347" s="155">
        <f>ROUND(P347*H347,2)</f>
        <v>0</v>
      </c>
      <c r="BL347" s="14" t="s">
        <v>130</v>
      </c>
      <c r="BM347" s="154" t="s">
        <v>612</v>
      </c>
    </row>
    <row r="348" spans="1:65" s="2" customFormat="1" ht="19.5">
      <c r="A348" s="26"/>
      <c r="B348" s="27"/>
      <c r="C348" s="26"/>
      <c r="D348" s="156" t="s">
        <v>132</v>
      </c>
      <c r="E348" s="26"/>
      <c r="F348" s="157" t="s">
        <v>613</v>
      </c>
      <c r="G348" s="26"/>
      <c r="H348" s="26"/>
      <c r="I348" s="26"/>
      <c r="J348" s="26"/>
      <c r="K348" s="26"/>
      <c r="L348" s="26"/>
      <c r="M348" s="27"/>
      <c r="N348" s="158"/>
      <c r="O348" s="159"/>
      <c r="P348" s="52"/>
      <c r="Q348" s="52"/>
      <c r="R348" s="52"/>
      <c r="S348" s="52"/>
      <c r="T348" s="52"/>
      <c r="U348" s="52"/>
      <c r="V348" s="52"/>
      <c r="W348" s="52"/>
      <c r="X348" s="53"/>
      <c r="Y348" s="26"/>
      <c r="Z348" s="26"/>
      <c r="AA348" s="26"/>
      <c r="AB348" s="26"/>
      <c r="AC348" s="26"/>
      <c r="AD348" s="26"/>
      <c r="AE348" s="26"/>
      <c r="AT348" s="14" t="s">
        <v>132</v>
      </c>
      <c r="AU348" s="14" t="s">
        <v>79</v>
      </c>
    </row>
    <row r="349" spans="1:65" s="2" customFormat="1" ht="21.75" customHeight="1">
      <c r="A349" s="26"/>
      <c r="B349" s="141"/>
      <c r="C349" s="142" t="s">
        <v>614</v>
      </c>
      <c r="D349" s="142" t="s">
        <v>126</v>
      </c>
      <c r="E349" s="143" t="s">
        <v>615</v>
      </c>
      <c r="F349" s="144" t="s">
        <v>616</v>
      </c>
      <c r="G349" s="145" t="s">
        <v>1</v>
      </c>
      <c r="H349" s="146">
        <v>3</v>
      </c>
      <c r="I349" s="147"/>
      <c r="J349" s="147"/>
      <c r="K349" s="147">
        <f>ROUND(P349*H349,2)</f>
        <v>0</v>
      </c>
      <c r="L349" s="148"/>
      <c r="M349" s="27"/>
      <c r="N349" s="149" t="s">
        <v>1</v>
      </c>
      <c r="O349" s="150" t="s">
        <v>35</v>
      </c>
      <c r="P349" s="151">
        <f>I349+J349</f>
        <v>0</v>
      </c>
      <c r="Q349" s="151">
        <f>ROUND(I349*H349,2)</f>
        <v>0</v>
      </c>
      <c r="R349" s="151">
        <f>ROUND(J349*H349,2)</f>
        <v>0</v>
      </c>
      <c r="S349" s="152">
        <v>0</v>
      </c>
      <c r="T349" s="152">
        <f>S349*H349</f>
        <v>0</v>
      </c>
      <c r="U349" s="152">
        <v>0</v>
      </c>
      <c r="V349" s="152">
        <f>U349*H349</f>
        <v>0</v>
      </c>
      <c r="W349" s="152">
        <v>0</v>
      </c>
      <c r="X349" s="153">
        <f>W349*H349</f>
        <v>0</v>
      </c>
      <c r="Y349" s="26"/>
      <c r="Z349" s="26"/>
      <c r="AA349" s="26"/>
      <c r="AB349" s="26"/>
      <c r="AC349" s="26"/>
      <c r="AD349" s="26"/>
      <c r="AE349" s="26"/>
      <c r="AR349" s="154" t="s">
        <v>130</v>
      </c>
      <c r="AT349" s="154" t="s">
        <v>126</v>
      </c>
      <c r="AU349" s="154" t="s">
        <v>79</v>
      </c>
      <c r="AY349" s="14" t="s">
        <v>125</v>
      </c>
      <c r="BE349" s="155">
        <f>IF(O349="základní",K349,0)</f>
        <v>0</v>
      </c>
      <c r="BF349" s="155">
        <f>IF(O349="snížená",K349,0)</f>
        <v>0</v>
      </c>
      <c r="BG349" s="155">
        <f>IF(O349="zákl. přenesená",K349,0)</f>
        <v>0</v>
      </c>
      <c r="BH349" s="155">
        <f>IF(O349="sníž. přenesená",K349,0)</f>
        <v>0</v>
      </c>
      <c r="BI349" s="155">
        <f>IF(O349="nulová",K349,0)</f>
        <v>0</v>
      </c>
      <c r="BJ349" s="14" t="s">
        <v>79</v>
      </c>
      <c r="BK349" s="155">
        <f>ROUND(P349*H349,2)</f>
        <v>0</v>
      </c>
      <c r="BL349" s="14" t="s">
        <v>130</v>
      </c>
      <c r="BM349" s="154" t="s">
        <v>617</v>
      </c>
    </row>
    <row r="350" spans="1:65" s="2" customFormat="1" ht="19.5">
      <c r="A350" s="26"/>
      <c r="B350" s="27"/>
      <c r="C350" s="26"/>
      <c r="D350" s="156" t="s">
        <v>132</v>
      </c>
      <c r="E350" s="26"/>
      <c r="F350" s="157" t="s">
        <v>616</v>
      </c>
      <c r="G350" s="26"/>
      <c r="H350" s="26"/>
      <c r="I350" s="26"/>
      <c r="J350" s="26"/>
      <c r="K350" s="26"/>
      <c r="L350" s="26"/>
      <c r="M350" s="27"/>
      <c r="N350" s="158"/>
      <c r="O350" s="159"/>
      <c r="P350" s="52"/>
      <c r="Q350" s="52"/>
      <c r="R350" s="52"/>
      <c r="S350" s="52"/>
      <c r="T350" s="52"/>
      <c r="U350" s="52"/>
      <c r="V350" s="52"/>
      <c r="W350" s="52"/>
      <c r="X350" s="53"/>
      <c r="Y350" s="26"/>
      <c r="Z350" s="26"/>
      <c r="AA350" s="26"/>
      <c r="AB350" s="26"/>
      <c r="AC350" s="26"/>
      <c r="AD350" s="26"/>
      <c r="AE350" s="26"/>
      <c r="AT350" s="14" t="s">
        <v>132</v>
      </c>
      <c r="AU350" s="14" t="s">
        <v>79</v>
      </c>
    </row>
    <row r="351" spans="1:65" s="2" customFormat="1" ht="33" customHeight="1">
      <c r="A351" s="26"/>
      <c r="B351" s="141"/>
      <c r="C351" s="160" t="s">
        <v>618</v>
      </c>
      <c r="D351" s="160" t="s">
        <v>134</v>
      </c>
      <c r="E351" s="161" t="s">
        <v>619</v>
      </c>
      <c r="F351" s="162" t="s">
        <v>620</v>
      </c>
      <c r="G351" s="163" t="s">
        <v>1</v>
      </c>
      <c r="H351" s="164">
        <v>1</v>
      </c>
      <c r="I351" s="165"/>
      <c r="J351" s="166"/>
      <c r="K351" s="165">
        <f>ROUND(P351*H351,2)</f>
        <v>0</v>
      </c>
      <c r="L351" s="166"/>
      <c r="M351" s="167"/>
      <c r="N351" s="168" t="s">
        <v>1</v>
      </c>
      <c r="O351" s="150" t="s">
        <v>35</v>
      </c>
      <c r="P351" s="151">
        <f>I351+J351</f>
        <v>0</v>
      </c>
      <c r="Q351" s="151">
        <f>ROUND(I351*H351,2)</f>
        <v>0</v>
      </c>
      <c r="R351" s="151">
        <f>ROUND(J351*H351,2)</f>
        <v>0</v>
      </c>
      <c r="S351" s="152">
        <v>0</v>
      </c>
      <c r="T351" s="152">
        <f>S351*H351</f>
        <v>0</v>
      </c>
      <c r="U351" s="152">
        <v>0</v>
      </c>
      <c r="V351" s="152">
        <f>U351*H351</f>
        <v>0</v>
      </c>
      <c r="W351" s="152">
        <v>0</v>
      </c>
      <c r="X351" s="153">
        <f>W351*H351</f>
        <v>0</v>
      </c>
      <c r="Y351" s="26"/>
      <c r="Z351" s="26"/>
      <c r="AA351" s="26"/>
      <c r="AB351" s="26"/>
      <c r="AC351" s="26"/>
      <c r="AD351" s="26"/>
      <c r="AE351" s="26"/>
      <c r="AR351" s="154" t="s">
        <v>138</v>
      </c>
      <c r="AT351" s="154" t="s">
        <v>134</v>
      </c>
      <c r="AU351" s="154" t="s">
        <v>79</v>
      </c>
      <c r="AY351" s="14" t="s">
        <v>125</v>
      </c>
      <c r="BE351" s="155">
        <f>IF(O351="základní",K351,0)</f>
        <v>0</v>
      </c>
      <c r="BF351" s="155">
        <f>IF(O351="snížená",K351,0)</f>
        <v>0</v>
      </c>
      <c r="BG351" s="155">
        <f>IF(O351="zákl. přenesená",K351,0)</f>
        <v>0</v>
      </c>
      <c r="BH351" s="155">
        <f>IF(O351="sníž. přenesená",K351,0)</f>
        <v>0</v>
      </c>
      <c r="BI351" s="155">
        <f>IF(O351="nulová",K351,0)</f>
        <v>0</v>
      </c>
      <c r="BJ351" s="14" t="s">
        <v>79</v>
      </c>
      <c r="BK351" s="155">
        <f>ROUND(P351*H351,2)</f>
        <v>0</v>
      </c>
      <c r="BL351" s="14" t="s">
        <v>138</v>
      </c>
      <c r="BM351" s="154" t="s">
        <v>621</v>
      </c>
    </row>
    <row r="352" spans="1:65" s="2" customFormat="1" ht="29.25">
      <c r="A352" s="26"/>
      <c r="B352" s="27"/>
      <c r="C352" s="26"/>
      <c r="D352" s="156" t="s">
        <v>132</v>
      </c>
      <c r="E352" s="26"/>
      <c r="F352" s="157" t="s">
        <v>620</v>
      </c>
      <c r="G352" s="26"/>
      <c r="H352" s="26"/>
      <c r="I352" s="26"/>
      <c r="J352" s="26"/>
      <c r="K352" s="26"/>
      <c r="L352" s="26"/>
      <c r="M352" s="27"/>
      <c r="N352" s="158"/>
      <c r="O352" s="159"/>
      <c r="P352" s="52"/>
      <c r="Q352" s="52"/>
      <c r="R352" s="52"/>
      <c r="S352" s="52"/>
      <c r="T352" s="52"/>
      <c r="U352" s="52"/>
      <c r="V352" s="52"/>
      <c r="W352" s="52"/>
      <c r="X352" s="53"/>
      <c r="Y352" s="26"/>
      <c r="Z352" s="26"/>
      <c r="AA352" s="26"/>
      <c r="AB352" s="26"/>
      <c r="AC352" s="26"/>
      <c r="AD352" s="26"/>
      <c r="AE352" s="26"/>
      <c r="AT352" s="14" t="s">
        <v>132</v>
      </c>
      <c r="AU352" s="14" t="s">
        <v>79</v>
      </c>
    </row>
    <row r="353" spans="1:65" s="2" customFormat="1" ht="44.25" customHeight="1">
      <c r="A353" s="26"/>
      <c r="B353" s="141"/>
      <c r="C353" s="160" t="s">
        <v>622</v>
      </c>
      <c r="D353" s="160" t="s">
        <v>134</v>
      </c>
      <c r="E353" s="161" t="s">
        <v>623</v>
      </c>
      <c r="F353" s="162" t="s">
        <v>624</v>
      </c>
      <c r="G353" s="163" t="s">
        <v>1</v>
      </c>
      <c r="H353" s="164">
        <v>2</v>
      </c>
      <c r="I353" s="165"/>
      <c r="J353" s="166"/>
      <c r="K353" s="165">
        <f>ROUND(P353*H353,2)</f>
        <v>0</v>
      </c>
      <c r="L353" s="166"/>
      <c r="M353" s="167"/>
      <c r="N353" s="168" t="s">
        <v>1</v>
      </c>
      <c r="O353" s="150" t="s">
        <v>35</v>
      </c>
      <c r="P353" s="151">
        <f>I353+J353</f>
        <v>0</v>
      </c>
      <c r="Q353" s="151">
        <f>ROUND(I353*H353,2)</f>
        <v>0</v>
      </c>
      <c r="R353" s="151">
        <f>ROUND(J353*H353,2)</f>
        <v>0</v>
      </c>
      <c r="S353" s="152">
        <v>0</v>
      </c>
      <c r="T353" s="152">
        <f>S353*H353</f>
        <v>0</v>
      </c>
      <c r="U353" s="152">
        <v>0</v>
      </c>
      <c r="V353" s="152">
        <f>U353*H353</f>
        <v>0</v>
      </c>
      <c r="W353" s="152">
        <v>0</v>
      </c>
      <c r="X353" s="153">
        <f>W353*H353</f>
        <v>0</v>
      </c>
      <c r="Y353" s="26"/>
      <c r="Z353" s="26"/>
      <c r="AA353" s="26"/>
      <c r="AB353" s="26"/>
      <c r="AC353" s="26"/>
      <c r="AD353" s="26"/>
      <c r="AE353" s="26"/>
      <c r="AR353" s="154" t="s">
        <v>138</v>
      </c>
      <c r="AT353" s="154" t="s">
        <v>134</v>
      </c>
      <c r="AU353" s="154" t="s">
        <v>79</v>
      </c>
      <c r="AY353" s="14" t="s">
        <v>125</v>
      </c>
      <c r="BE353" s="155">
        <f>IF(O353="základní",K353,0)</f>
        <v>0</v>
      </c>
      <c r="BF353" s="155">
        <f>IF(O353="snížená",K353,0)</f>
        <v>0</v>
      </c>
      <c r="BG353" s="155">
        <f>IF(O353="zákl. přenesená",K353,0)</f>
        <v>0</v>
      </c>
      <c r="BH353" s="155">
        <f>IF(O353="sníž. přenesená",K353,0)</f>
        <v>0</v>
      </c>
      <c r="BI353" s="155">
        <f>IF(O353="nulová",K353,0)</f>
        <v>0</v>
      </c>
      <c r="BJ353" s="14" t="s">
        <v>79</v>
      </c>
      <c r="BK353" s="155">
        <f>ROUND(P353*H353,2)</f>
        <v>0</v>
      </c>
      <c r="BL353" s="14" t="s">
        <v>138</v>
      </c>
      <c r="BM353" s="154" t="s">
        <v>625</v>
      </c>
    </row>
    <row r="354" spans="1:65" s="2" customFormat="1" ht="29.25">
      <c r="A354" s="26"/>
      <c r="B354" s="27"/>
      <c r="C354" s="26"/>
      <c r="D354" s="156" t="s">
        <v>132</v>
      </c>
      <c r="E354" s="26"/>
      <c r="F354" s="157" t="s">
        <v>624</v>
      </c>
      <c r="G354" s="26"/>
      <c r="H354" s="26"/>
      <c r="I354" s="26"/>
      <c r="J354" s="26"/>
      <c r="K354" s="26"/>
      <c r="L354" s="26"/>
      <c r="M354" s="27"/>
      <c r="N354" s="158"/>
      <c r="O354" s="159"/>
      <c r="P354" s="52"/>
      <c r="Q354" s="52"/>
      <c r="R354" s="52"/>
      <c r="S354" s="52"/>
      <c r="T354" s="52"/>
      <c r="U354" s="52"/>
      <c r="V354" s="52"/>
      <c r="W354" s="52"/>
      <c r="X354" s="53"/>
      <c r="Y354" s="26"/>
      <c r="Z354" s="26"/>
      <c r="AA354" s="26"/>
      <c r="AB354" s="26"/>
      <c r="AC354" s="26"/>
      <c r="AD354" s="26"/>
      <c r="AE354" s="26"/>
      <c r="AT354" s="14" t="s">
        <v>132</v>
      </c>
      <c r="AU354" s="14" t="s">
        <v>79</v>
      </c>
    </row>
    <row r="355" spans="1:65" s="2" customFormat="1" ht="33" customHeight="1">
      <c r="A355" s="26"/>
      <c r="B355" s="141"/>
      <c r="C355" s="160" t="s">
        <v>626</v>
      </c>
      <c r="D355" s="160" t="s">
        <v>134</v>
      </c>
      <c r="E355" s="161" t="s">
        <v>627</v>
      </c>
      <c r="F355" s="162" t="s">
        <v>628</v>
      </c>
      <c r="G355" s="163" t="s">
        <v>1</v>
      </c>
      <c r="H355" s="164">
        <v>1</v>
      </c>
      <c r="I355" s="165"/>
      <c r="J355" s="166"/>
      <c r="K355" s="165">
        <f>ROUND(P355*H355,2)</f>
        <v>0</v>
      </c>
      <c r="L355" s="166"/>
      <c r="M355" s="167"/>
      <c r="N355" s="168" t="s">
        <v>1</v>
      </c>
      <c r="O355" s="150" t="s">
        <v>35</v>
      </c>
      <c r="P355" s="151">
        <f>I355+J355</f>
        <v>0</v>
      </c>
      <c r="Q355" s="151">
        <f>ROUND(I355*H355,2)</f>
        <v>0</v>
      </c>
      <c r="R355" s="151">
        <f>ROUND(J355*H355,2)</f>
        <v>0</v>
      </c>
      <c r="S355" s="152">
        <v>0</v>
      </c>
      <c r="T355" s="152">
        <f>S355*H355</f>
        <v>0</v>
      </c>
      <c r="U355" s="152">
        <v>0</v>
      </c>
      <c r="V355" s="152">
        <f>U355*H355</f>
        <v>0</v>
      </c>
      <c r="W355" s="152">
        <v>0</v>
      </c>
      <c r="X355" s="153">
        <f>W355*H355</f>
        <v>0</v>
      </c>
      <c r="Y355" s="26"/>
      <c r="Z355" s="26"/>
      <c r="AA355" s="26"/>
      <c r="AB355" s="26"/>
      <c r="AC355" s="26"/>
      <c r="AD355" s="26"/>
      <c r="AE355" s="26"/>
      <c r="AR355" s="154" t="s">
        <v>138</v>
      </c>
      <c r="AT355" s="154" t="s">
        <v>134</v>
      </c>
      <c r="AU355" s="154" t="s">
        <v>79</v>
      </c>
      <c r="AY355" s="14" t="s">
        <v>125</v>
      </c>
      <c r="BE355" s="155">
        <f>IF(O355="základní",K355,0)</f>
        <v>0</v>
      </c>
      <c r="BF355" s="155">
        <f>IF(O355="snížená",K355,0)</f>
        <v>0</v>
      </c>
      <c r="BG355" s="155">
        <f>IF(O355="zákl. přenesená",K355,0)</f>
        <v>0</v>
      </c>
      <c r="BH355" s="155">
        <f>IF(O355="sníž. přenesená",K355,0)</f>
        <v>0</v>
      </c>
      <c r="BI355" s="155">
        <f>IF(O355="nulová",K355,0)</f>
        <v>0</v>
      </c>
      <c r="BJ355" s="14" t="s">
        <v>79</v>
      </c>
      <c r="BK355" s="155">
        <f>ROUND(P355*H355,2)</f>
        <v>0</v>
      </c>
      <c r="BL355" s="14" t="s">
        <v>138</v>
      </c>
      <c r="BM355" s="154" t="s">
        <v>629</v>
      </c>
    </row>
    <row r="356" spans="1:65" s="2" customFormat="1" ht="19.5">
      <c r="A356" s="26"/>
      <c r="B356" s="27"/>
      <c r="C356" s="26"/>
      <c r="D356" s="156" t="s">
        <v>132</v>
      </c>
      <c r="E356" s="26"/>
      <c r="F356" s="157" t="s">
        <v>628</v>
      </c>
      <c r="G356" s="26"/>
      <c r="H356" s="26"/>
      <c r="I356" s="26"/>
      <c r="J356" s="26"/>
      <c r="K356" s="26"/>
      <c r="L356" s="26"/>
      <c r="M356" s="27"/>
      <c r="N356" s="158"/>
      <c r="O356" s="159"/>
      <c r="P356" s="52"/>
      <c r="Q356" s="52"/>
      <c r="R356" s="52"/>
      <c r="S356" s="52"/>
      <c r="T356" s="52"/>
      <c r="U356" s="52"/>
      <c r="V356" s="52"/>
      <c r="W356" s="52"/>
      <c r="X356" s="53"/>
      <c r="Y356" s="26"/>
      <c r="Z356" s="26"/>
      <c r="AA356" s="26"/>
      <c r="AB356" s="26"/>
      <c r="AC356" s="26"/>
      <c r="AD356" s="26"/>
      <c r="AE356" s="26"/>
      <c r="AT356" s="14" t="s">
        <v>132</v>
      </c>
      <c r="AU356" s="14" t="s">
        <v>79</v>
      </c>
    </row>
    <row r="357" spans="1:65" s="2" customFormat="1" ht="33" customHeight="1">
      <c r="A357" s="26"/>
      <c r="B357" s="141"/>
      <c r="C357" s="160" t="s">
        <v>630</v>
      </c>
      <c r="D357" s="160" t="s">
        <v>134</v>
      </c>
      <c r="E357" s="161" t="s">
        <v>631</v>
      </c>
      <c r="F357" s="162" t="s">
        <v>632</v>
      </c>
      <c r="G357" s="163" t="s">
        <v>1</v>
      </c>
      <c r="H357" s="164">
        <v>3</v>
      </c>
      <c r="I357" s="165"/>
      <c r="J357" s="166"/>
      <c r="K357" s="165">
        <f>ROUND(P357*H357,2)</f>
        <v>0</v>
      </c>
      <c r="L357" s="166"/>
      <c r="M357" s="167"/>
      <c r="N357" s="168" t="s">
        <v>1</v>
      </c>
      <c r="O357" s="150" t="s">
        <v>35</v>
      </c>
      <c r="P357" s="151">
        <f>I357+J357</f>
        <v>0</v>
      </c>
      <c r="Q357" s="151">
        <f>ROUND(I357*H357,2)</f>
        <v>0</v>
      </c>
      <c r="R357" s="151">
        <f>ROUND(J357*H357,2)</f>
        <v>0</v>
      </c>
      <c r="S357" s="152">
        <v>0</v>
      </c>
      <c r="T357" s="152">
        <f>S357*H357</f>
        <v>0</v>
      </c>
      <c r="U357" s="152">
        <v>0</v>
      </c>
      <c r="V357" s="152">
        <f>U357*H357</f>
        <v>0</v>
      </c>
      <c r="W357" s="152">
        <v>0</v>
      </c>
      <c r="X357" s="153">
        <f>W357*H357</f>
        <v>0</v>
      </c>
      <c r="Y357" s="26"/>
      <c r="Z357" s="26"/>
      <c r="AA357" s="26"/>
      <c r="AB357" s="26"/>
      <c r="AC357" s="26"/>
      <c r="AD357" s="26"/>
      <c r="AE357" s="26"/>
      <c r="AR357" s="154" t="s">
        <v>138</v>
      </c>
      <c r="AT357" s="154" t="s">
        <v>134</v>
      </c>
      <c r="AU357" s="154" t="s">
        <v>79</v>
      </c>
      <c r="AY357" s="14" t="s">
        <v>125</v>
      </c>
      <c r="BE357" s="155">
        <f>IF(O357="základní",K357,0)</f>
        <v>0</v>
      </c>
      <c r="BF357" s="155">
        <f>IF(O357="snížená",K357,0)</f>
        <v>0</v>
      </c>
      <c r="BG357" s="155">
        <f>IF(O357="zákl. přenesená",K357,0)</f>
        <v>0</v>
      </c>
      <c r="BH357" s="155">
        <f>IF(O357="sníž. přenesená",K357,0)</f>
        <v>0</v>
      </c>
      <c r="BI357" s="155">
        <f>IF(O357="nulová",K357,0)</f>
        <v>0</v>
      </c>
      <c r="BJ357" s="14" t="s">
        <v>79</v>
      </c>
      <c r="BK357" s="155">
        <f>ROUND(P357*H357,2)</f>
        <v>0</v>
      </c>
      <c r="BL357" s="14" t="s">
        <v>138</v>
      </c>
      <c r="BM357" s="154" t="s">
        <v>633</v>
      </c>
    </row>
    <row r="358" spans="1:65" s="2" customFormat="1" ht="29.25">
      <c r="A358" s="26"/>
      <c r="B358" s="27"/>
      <c r="C358" s="26"/>
      <c r="D358" s="156" t="s">
        <v>132</v>
      </c>
      <c r="E358" s="26"/>
      <c r="F358" s="157" t="s">
        <v>632</v>
      </c>
      <c r="G358" s="26"/>
      <c r="H358" s="26"/>
      <c r="I358" s="26"/>
      <c r="J358" s="26"/>
      <c r="K358" s="26"/>
      <c r="L358" s="26"/>
      <c r="M358" s="27"/>
      <c r="N358" s="158"/>
      <c r="O358" s="159"/>
      <c r="P358" s="52"/>
      <c r="Q358" s="52"/>
      <c r="R358" s="52"/>
      <c r="S358" s="52"/>
      <c r="T358" s="52"/>
      <c r="U358" s="52"/>
      <c r="V358" s="52"/>
      <c r="W358" s="52"/>
      <c r="X358" s="53"/>
      <c r="Y358" s="26"/>
      <c r="Z358" s="26"/>
      <c r="AA358" s="26"/>
      <c r="AB358" s="26"/>
      <c r="AC358" s="26"/>
      <c r="AD358" s="26"/>
      <c r="AE358" s="26"/>
      <c r="AT358" s="14" t="s">
        <v>132</v>
      </c>
      <c r="AU358" s="14" t="s">
        <v>79</v>
      </c>
    </row>
    <row r="359" spans="1:65" s="2" customFormat="1" ht="21.75" customHeight="1">
      <c r="A359" s="26"/>
      <c r="B359" s="141"/>
      <c r="C359" s="160" t="s">
        <v>634</v>
      </c>
      <c r="D359" s="160" t="s">
        <v>134</v>
      </c>
      <c r="E359" s="161" t="s">
        <v>635</v>
      </c>
      <c r="F359" s="162" t="s">
        <v>636</v>
      </c>
      <c r="G359" s="163" t="s">
        <v>1</v>
      </c>
      <c r="H359" s="164">
        <v>3</v>
      </c>
      <c r="I359" s="165"/>
      <c r="J359" s="166"/>
      <c r="K359" s="165">
        <f>ROUND(P359*H359,2)</f>
        <v>0</v>
      </c>
      <c r="L359" s="166"/>
      <c r="M359" s="167"/>
      <c r="N359" s="168" t="s">
        <v>1</v>
      </c>
      <c r="O359" s="150" t="s">
        <v>35</v>
      </c>
      <c r="P359" s="151">
        <f>I359+J359</f>
        <v>0</v>
      </c>
      <c r="Q359" s="151">
        <f>ROUND(I359*H359,2)</f>
        <v>0</v>
      </c>
      <c r="R359" s="151">
        <f>ROUND(J359*H359,2)</f>
        <v>0</v>
      </c>
      <c r="S359" s="152">
        <v>0</v>
      </c>
      <c r="T359" s="152">
        <f>S359*H359</f>
        <v>0</v>
      </c>
      <c r="U359" s="152">
        <v>0</v>
      </c>
      <c r="V359" s="152">
        <f>U359*H359</f>
        <v>0</v>
      </c>
      <c r="W359" s="152">
        <v>0</v>
      </c>
      <c r="X359" s="153">
        <f>W359*H359</f>
        <v>0</v>
      </c>
      <c r="Y359" s="26"/>
      <c r="Z359" s="26"/>
      <c r="AA359" s="26"/>
      <c r="AB359" s="26"/>
      <c r="AC359" s="26"/>
      <c r="AD359" s="26"/>
      <c r="AE359" s="26"/>
      <c r="AR359" s="154" t="s">
        <v>138</v>
      </c>
      <c r="AT359" s="154" t="s">
        <v>134</v>
      </c>
      <c r="AU359" s="154" t="s">
        <v>79</v>
      </c>
      <c r="AY359" s="14" t="s">
        <v>125</v>
      </c>
      <c r="BE359" s="155">
        <f>IF(O359="základní",K359,0)</f>
        <v>0</v>
      </c>
      <c r="BF359" s="155">
        <f>IF(O359="snížená",K359,0)</f>
        <v>0</v>
      </c>
      <c r="BG359" s="155">
        <f>IF(O359="zákl. přenesená",K359,0)</f>
        <v>0</v>
      </c>
      <c r="BH359" s="155">
        <f>IF(O359="sníž. přenesená",K359,0)</f>
        <v>0</v>
      </c>
      <c r="BI359" s="155">
        <f>IF(O359="nulová",K359,0)</f>
        <v>0</v>
      </c>
      <c r="BJ359" s="14" t="s">
        <v>79</v>
      </c>
      <c r="BK359" s="155">
        <f>ROUND(P359*H359,2)</f>
        <v>0</v>
      </c>
      <c r="BL359" s="14" t="s">
        <v>138</v>
      </c>
      <c r="BM359" s="154" t="s">
        <v>637</v>
      </c>
    </row>
    <row r="360" spans="1:65" s="2" customFormat="1" ht="19.5">
      <c r="A360" s="26"/>
      <c r="B360" s="27"/>
      <c r="C360" s="26"/>
      <c r="D360" s="156" t="s">
        <v>132</v>
      </c>
      <c r="E360" s="26"/>
      <c r="F360" s="157" t="s">
        <v>636</v>
      </c>
      <c r="G360" s="26"/>
      <c r="H360" s="26"/>
      <c r="I360" s="26"/>
      <c r="J360" s="26"/>
      <c r="K360" s="26"/>
      <c r="L360" s="26"/>
      <c r="M360" s="27"/>
      <c r="N360" s="158"/>
      <c r="O360" s="159"/>
      <c r="P360" s="52"/>
      <c r="Q360" s="52"/>
      <c r="R360" s="52"/>
      <c r="S360" s="52"/>
      <c r="T360" s="52"/>
      <c r="U360" s="52"/>
      <c r="V360" s="52"/>
      <c r="W360" s="52"/>
      <c r="X360" s="53"/>
      <c r="Y360" s="26"/>
      <c r="Z360" s="26"/>
      <c r="AA360" s="26"/>
      <c r="AB360" s="26"/>
      <c r="AC360" s="26"/>
      <c r="AD360" s="26"/>
      <c r="AE360" s="26"/>
      <c r="AT360" s="14" t="s">
        <v>132</v>
      </c>
      <c r="AU360" s="14" t="s">
        <v>79</v>
      </c>
    </row>
    <row r="361" spans="1:65" s="2" customFormat="1" ht="33" customHeight="1">
      <c r="A361" s="26"/>
      <c r="B361" s="141"/>
      <c r="C361" s="142" t="s">
        <v>638</v>
      </c>
      <c r="D361" s="142" t="s">
        <v>126</v>
      </c>
      <c r="E361" s="143" t="s">
        <v>639</v>
      </c>
      <c r="F361" s="144" t="s">
        <v>640</v>
      </c>
      <c r="G361" s="145" t="s">
        <v>137</v>
      </c>
      <c r="H361" s="146">
        <v>1</v>
      </c>
      <c r="I361" s="147"/>
      <c r="J361" s="147"/>
      <c r="K361" s="147">
        <f>ROUND(P361*H361,2)</f>
        <v>0</v>
      </c>
      <c r="L361" s="148"/>
      <c r="M361" s="27"/>
      <c r="N361" s="149" t="s">
        <v>1</v>
      </c>
      <c r="O361" s="150" t="s">
        <v>35</v>
      </c>
      <c r="P361" s="151">
        <f>I361+J361</f>
        <v>0</v>
      </c>
      <c r="Q361" s="151">
        <f>ROUND(I361*H361,2)</f>
        <v>0</v>
      </c>
      <c r="R361" s="151">
        <f>ROUND(J361*H361,2)</f>
        <v>0</v>
      </c>
      <c r="S361" s="152">
        <v>0</v>
      </c>
      <c r="T361" s="152">
        <f>S361*H361</f>
        <v>0</v>
      </c>
      <c r="U361" s="152">
        <v>0</v>
      </c>
      <c r="V361" s="152">
        <f>U361*H361</f>
        <v>0</v>
      </c>
      <c r="W361" s="152">
        <v>0</v>
      </c>
      <c r="X361" s="153">
        <f>W361*H361</f>
        <v>0</v>
      </c>
      <c r="Y361" s="26"/>
      <c r="Z361" s="26"/>
      <c r="AA361" s="26"/>
      <c r="AB361" s="26"/>
      <c r="AC361" s="26"/>
      <c r="AD361" s="26"/>
      <c r="AE361" s="26"/>
      <c r="AR361" s="154" t="s">
        <v>130</v>
      </c>
      <c r="AT361" s="154" t="s">
        <v>126</v>
      </c>
      <c r="AU361" s="154" t="s">
        <v>79</v>
      </c>
      <c r="AY361" s="14" t="s">
        <v>125</v>
      </c>
      <c r="BE361" s="155">
        <f>IF(O361="základní",K361,0)</f>
        <v>0</v>
      </c>
      <c r="BF361" s="155">
        <f>IF(O361="snížená",K361,0)</f>
        <v>0</v>
      </c>
      <c r="BG361" s="155">
        <f>IF(O361="zákl. přenesená",K361,0)</f>
        <v>0</v>
      </c>
      <c r="BH361" s="155">
        <f>IF(O361="sníž. přenesená",K361,0)</f>
        <v>0</v>
      </c>
      <c r="BI361" s="155">
        <f>IF(O361="nulová",K361,0)</f>
        <v>0</v>
      </c>
      <c r="BJ361" s="14" t="s">
        <v>79</v>
      </c>
      <c r="BK361" s="155">
        <f>ROUND(P361*H361,2)</f>
        <v>0</v>
      </c>
      <c r="BL361" s="14" t="s">
        <v>130</v>
      </c>
      <c r="BM361" s="154" t="s">
        <v>641</v>
      </c>
    </row>
    <row r="362" spans="1:65" s="2" customFormat="1" ht="58.5">
      <c r="A362" s="26"/>
      <c r="B362" s="27"/>
      <c r="C362" s="26"/>
      <c r="D362" s="156" t="s">
        <v>132</v>
      </c>
      <c r="E362" s="26"/>
      <c r="F362" s="157" t="s">
        <v>642</v>
      </c>
      <c r="G362" s="26"/>
      <c r="H362" s="26"/>
      <c r="I362" s="26"/>
      <c r="J362" s="26"/>
      <c r="K362" s="26"/>
      <c r="L362" s="26"/>
      <c r="M362" s="27"/>
      <c r="N362" s="158"/>
      <c r="O362" s="159"/>
      <c r="P362" s="52"/>
      <c r="Q362" s="52"/>
      <c r="R362" s="52"/>
      <c r="S362" s="52"/>
      <c r="T362" s="52"/>
      <c r="U362" s="52"/>
      <c r="V362" s="52"/>
      <c r="W362" s="52"/>
      <c r="X362" s="53"/>
      <c r="Y362" s="26"/>
      <c r="Z362" s="26"/>
      <c r="AA362" s="26"/>
      <c r="AB362" s="26"/>
      <c r="AC362" s="26"/>
      <c r="AD362" s="26"/>
      <c r="AE362" s="26"/>
      <c r="AT362" s="14" t="s">
        <v>132</v>
      </c>
      <c r="AU362" s="14" t="s">
        <v>79</v>
      </c>
    </row>
    <row r="363" spans="1:65" s="2" customFormat="1" ht="21.75" customHeight="1">
      <c r="A363" s="26"/>
      <c r="B363" s="141"/>
      <c r="C363" s="142" t="s">
        <v>643</v>
      </c>
      <c r="D363" s="142" t="s">
        <v>126</v>
      </c>
      <c r="E363" s="143" t="s">
        <v>644</v>
      </c>
      <c r="F363" s="144" t="s">
        <v>645</v>
      </c>
      <c r="G363" s="145" t="s">
        <v>137</v>
      </c>
      <c r="H363" s="146">
        <v>2</v>
      </c>
      <c r="I363" s="147"/>
      <c r="J363" s="147"/>
      <c r="K363" s="147">
        <f>ROUND(P363*H363,2)</f>
        <v>0</v>
      </c>
      <c r="L363" s="148"/>
      <c r="M363" s="27"/>
      <c r="N363" s="149" t="s">
        <v>1</v>
      </c>
      <c r="O363" s="150" t="s">
        <v>35</v>
      </c>
      <c r="P363" s="151">
        <f>I363+J363</f>
        <v>0</v>
      </c>
      <c r="Q363" s="151">
        <f>ROUND(I363*H363,2)</f>
        <v>0</v>
      </c>
      <c r="R363" s="151">
        <f>ROUND(J363*H363,2)</f>
        <v>0</v>
      </c>
      <c r="S363" s="152">
        <v>0</v>
      </c>
      <c r="T363" s="152">
        <f>S363*H363</f>
        <v>0</v>
      </c>
      <c r="U363" s="152">
        <v>0</v>
      </c>
      <c r="V363" s="152">
        <f>U363*H363</f>
        <v>0</v>
      </c>
      <c r="W363" s="152">
        <v>0</v>
      </c>
      <c r="X363" s="153">
        <f>W363*H363</f>
        <v>0</v>
      </c>
      <c r="Y363" s="26"/>
      <c r="Z363" s="26"/>
      <c r="AA363" s="26"/>
      <c r="AB363" s="26"/>
      <c r="AC363" s="26"/>
      <c r="AD363" s="26"/>
      <c r="AE363" s="26"/>
      <c r="AR363" s="154" t="s">
        <v>130</v>
      </c>
      <c r="AT363" s="154" t="s">
        <v>126</v>
      </c>
      <c r="AU363" s="154" t="s">
        <v>79</v>
      </c>
      <c r="AY363" s="14" t="s">
        <v>125</v>
      </c>
      <c r="BE363" s="155">
        <f>IF(O363="základní",K363,0)</f>
        <v>0</v>
      </c>
      <c r="BF363" s="155">
        <f>IF(O363="snížená",K363,0)</f>
        <v>0</v>
      </c>
      <c r="BG363" s="155">
        <f>IF(O363="zákl. přenesená",K363,0)</f>
        <v>0</v>
      </c>
      <c r="BH363" s="155">
        <f>IF(O363="sníž. přenesená",K363,0)</f>
        <v>0</v>
      </c>
      <c r="BI363" s="155">
        <f>IF(O363="nulová",K363,0)</f>
        <v>0</v>
      </c>
      <c r="BJ363" s="14" t="s">
        <v>79</v>
      </c>
      <c r="BK363" s="155">
        <f>ROUND(P363*H363,2)</f>
        <v>0</v>
      </c>
      <c r="BL363" s="14" t="s">
        <v>130</v>
      </c>
      <c r="BM363" s="154" t="s">
        <v>646</v>
      </c>
    </row>
    <row r="364" spans="1:65" s="2" customFormat="1" ht="19.5">
      <c r="A364" s="26"/>
      <c r="B364" s="27"/>
      <c r="C364" s="26"/>
      <c r="D364" s="156" t="s">
        <v>132</v>
      </c>
      <c r="E364" s="26"/>
      <c r="F364" s="157" t="s">
        <v>645</v>
      </c>
      <c r="G364" s="26"/>
      <c r="H364" s="26"/>
      <c r="I364" s="26"/>
      <c r="J364" s="26"/>
      <c r="K364" s="26"/>
      <c r="L364" s="26"/>
      <c r="M364" s="27"/>
      <c r="N364" s="158"/>
      <c r="O364" s="159"/>
      <c r="P364" s="52"/>
      <c r="Q364" s="52"/>
      <c r="R364" s="52"/>
      <c r="S364" s="52"/>
      <c r="T364" s="52"/>
      <c r="U364" s="52"/>
      <c r="V364" s="52"/>
      <c r="W364" s="52"/>
      <c r="X364" s="53"/>
      <c r="Y364" s="26"/>
      <c r="Z364" s="26"/>
      <c r="AA364" s="26"/>
      <c r="AB364" s="26"/>
      <c r="AC364" s="26"/>
      <c r="AD364" s="26"/>
      <c r="AE364" s="26"/>
      <c r="AT364" s="14" t="s">
        <v>132</v>
      </c>
      <c r="AU364" s="14" t="s">
        <v>79</v>
      </c>
    </row>
    <row r="365" spans="1:65" s="2" customFormat="1" ht="21.75" customHeight="1">
      <c r="A365" s="26"/>
      <c r="B365" s="141"/>
      <c r="C365" s="142" t="s">
        <v>647</v>
      </c>
      <c r="D365" s="142" t="s">
        <v>126</v>
      </c>
      <c r="E365" s="143" t="s">
        <v>648</v>
      </c>
      <c r="F365" s="144" t="s">
        <v>649</v>
      </c>
      <c r="G365" s="145" t="s">
        <v>137</v>
      </c>
      <c r="H365" s="146">
        <v>1</v>
      </c>
      <c r="I365" s="147"/>
      <c r="J365" s="147"/>
      <c r="K365" s="147">
        <f>ROUND(P365*H365,2)</f>
        <v>0</v>
      </c>
      <c r="L365" s="148"/>
      <c r="M365" s="27"/>
      <c r="N365" s="149" t="s">
        <v>1</v>
      </c>
      <c r="O365" s="150" t="s">
        <v>35</v>
      </c>
      <c r="P365" s="151">
        <f>I365+J365</f>
        <v>0</v>
      </c>
      <c r="Q365" s="151">
        <f>ROUND(I365*H365,2)</f>
        <v>0</v>
      </c>
      <c r="R365" s="151">
        <f>ROUND(J365*H365,2)</f>
        <v>0</v>
      </c>
      <c r="S365" s="152">
        <v>0</v>
      </c>
      <c r="T365" s="152">
        <f>S365*H365</f>
        <v>0</v>
      </c>
      <c r="U365" s="152">
        <v>0</v>
      </c>
      <c r="V365" s="152">
        <f>U365*H365</f>
        <v>0</v>
      </c>
      <c r="W365" s="152">
        <v>0</v>
      </c>
      <c r="X365" s="153">
        <f>W365*H365</f>
        <v>0</v>
      </c>
      <c r="Y365" s="26"/>
      <c r="Z365" s="26"/>
      <c r="AA365" s="26"/>
      <c r="AB365" s="26"/>
      <c r="AC365" s="26"/>
      <c r="AD365" s="26"/>
      <c r="AE365" s="26"/>
      <c r="AR365" s="154" t="s">
        <v>130</v>
      </c>
      <c r="AT365" s="154" t="s">
        <v>126</v>
      </c>
      <c r="AU365" s="154" t="s">
        <v>79</v>
      </c>
      <c r="AY365" s="14" t="s">
        <v>125</v>
      </c>
      <c r="BE365" s="155">
        <f>IF(O365="základní",K365,0)</f>
        <v>0</v>
      </c>
      <c r="BF365" s="155">
        <f>IF(O365="snížená",K365,0)</f>
        <v>0</v>
      </c>
      <c r="BG365" s="155">
        <f>IF(O365="zákl. přenesená",K365,0)</f>
        <v>0</v>
      </c>
      <c r="BH365" s="155">
        <f>IF(O365="sníž. přenesená",K365,0)</f>
        <v>0</v>
      </c>
      <c r="BI365" s="155">
        <f>IF(O365="nulová",K365,0)</f>
        <v>0</v>
      </c>
      <c r="BJ365" s="14" t="s">
        <v>79</v>
      </c>
      <c r="BK365" s="155">
        <f>ROUND(P365*H365,2)</f>
        <v>0</v>
      </c>
      <c r="BL365" s="14" t="s">
        <v>130</v>
      </c>
      <c r="BM365" s="154" t="s">
        <v>650</v>
      </c>
    </row>
    <row r="366" spans="1:65" s="2" customFormat="1" ht="29.25">
      <c r="A366" s="26"/>
      <c r="B366" s="27"/>
      <c r="C366" s="26"/>
      <c r="D366" s="156" t="s">
        <v>132</v>
      </c>
      <c r="E366" s="26"/>
      <c r="F366" s="157" t="s">
        <v>651</v>
      </c>
      <c r="G366" s="26"/>
      <c r="H366" s="26"/>
      <c r="I366" s="26"/>
      <c r="J366" s="26"/>
      <c r="K366" s="26"/>
      <c r="L366" s="26"/>
      <c r="M366" s="27"/>
      <c r="N366" s="158"/>
      <c r="O366" s="159"/>
      <c r="P366" s="52"/>
      <c r="Q366" s="52"/>
      <c r="R366" s="52"/>
      <c r="S366" s="52"/>
      <c r="T366" s="52"/>
      <c r="U366" s="52"/>
      <c r="V366" s="52"/>
      <c r="W366" s="52"/>
      <c r="X366" s="53"/>
      <c r="Y366" s="26"/>
      <c r="Z366" s="26"/>
      <c r="AA366" s="26"/>
      <c r="AB366" s="26"/>
      <c r="AC366" s="26"/>
      <c r="AD366" s="26"/>
      <c r="AE366" s="26"/>
      <c r="AT366" s="14" t="s">
        <v>132</v>
      </c>
      <c r="AU366" s="14" t="s">
        <v>79</v>
      </c>
    </row>
    <row r="367" spans="1:65" s="2" customFormat="1" ht="16.5" customHeight="1">
      <c r="A367" s="26"/>
      <c r="B367" s="141"/>
      <c r="C367" s="142" t="s">
        <v>652</v>
      </c>
      <c r="D367" s="142" t="s">
        <v>126</v>
      </c>
      <c r="E367" s="143" t="s">
        <v>653</v>
      </c>
      <c r="F367" s="144" t="s">
        <v>654</v>
      </c>
      <c r="G367" s="145" t="s">
        <v>655</v>
      </c>
      <c r="H367" s="146">
        <v>250</v>
      </c>
      <c r="I367" s="147"/>
      <c r="J367" s="147"/>
      <c r="K367" s="147">
        <f>ROUND(P367*H367,2)</f>
        <v>0</v>
      </c>
      <c r="L367" s="148"/>
      <c r="M367" s="27"/>
      <c r="N367" s="149" t="s">
        <v>1</v>
      </c>
      <c r="O367" s="150" t="s">
        <v>35</v>
      </c>
      <c r="P367" s="151">
        <f>I367+J367</f>
        <v>0</v>
      </c>
      <c r="Q367" s="151">
        <f>ROUND(I367*H367,2)</f>
        <v>0</v>
      </c>
      <c r="R367" s="151">
        <f>ROUND(J367*H367,2)</f>
        <v>0</v>
      </c>
      <c r="S367" s="152">
        <v>0</v>
      </c>
      <c r="T367" s="152">
        <f>S367*H367</f>
        <v>0</v>
      </c>
      <c r="U367" s="152">
        <v>0</v>
      </c>
      <c r="V367" s="152">
        <f>U367*H367</f>
        <v>0</v>
      </c>
      <c r="W367" s="152">
        <v>0</v>
      </c>
      <c r="X367" s="153">
        <f>W367*H367</f>
        <v>0</v>
      </c>
      <c r="Y367" s="26"/>
      <c r="Z367" s="26"/>
      <c r="AA367" s="26"/>
      <c r="AB367" s="26"/>
      <c r="AC367" s="26"/>
      <c r="AD367" s="26"/>
      <c r="AE367" s="26"/>
      <c r="AR367" s="154" t="s">
        <v>130</v>
      </c>
      <c r="AT367" s="154" t="s">
        <v>126</v>
      </c>
      <c r="AU367" s="154" t="s">
        <v>79</v>
      </c>
      <c r="AY367" s="14" t="s">
        <v>125</v>
      </c>
      <c r="BE367" s="155">
        <f>IF(O367="základní",K367,0)</f>
        <v>0</v>
      </c>
      <c r="BF367" s="155">
        <f>IF(O367="snížená",K367,0)</f>
        <v>0</v>
      </c>
      <c r="BG367" s="155">
        <f>IF(O367="zákl. přenesená",K367,0)</f>
        <v>0</v>
      </c>
      <c r="BH367" s="155">
        <f>IF(O367="sníž. přenesená",K367,0)</f>
        <v>0</v>
      </c>
      <c r="BI367" s="155">
        <f>IF(O367="nulová",K367,0)</f>
        <v>0</v>
      </c>
      <c r="BJ367" s="14" t="s">
        <v>79</v>
      </c>
      <c r="BK367" s="155">
        <f>ROUND(P367*H367,2)</f>
        <v>0</v>
      </c>
      <c r="BL367" s="14" t="s">
        <v>130</v>
      </c>
      <c r="BM367" s="154" t="s">
        <v>656</v>
      </c>
    </row>
    <row r="368" spans="1:65" s="2" customFormat="1" ht="29.25">
      <c r="A368" s="26"/>
      <c r="B368" s="27"/>
      <c r="C368" s="26"/>
      <c r="D368" s="156" t="s">
        <v>132</v>
      </c>
      <c r="E368" s="26"/>
      <c r="F368" s="157" t="s">
        <v>657</v>
      </c>
      <c r="G368" s="26"/>
      <c r="H368" s="26"/>
      <c r="I368" s="26"/>
      <c r="J368" s="26"/>
      <c r="K368" s="26"/>
      <c r="L368" s="26"/>
      <c r="M368" s="27"/>
      <c r="N368" s="169"/>
      <c r="O368" s="170"/>
      <c r="P368" s="171"/>
      <c r="Q368" s="171"/>
      <c r="R368" s="171"/>
      <c r="S368" s="171"/>
      <c r="T368" s="171"/>
      <c r="U368" s="171"/>
      <c r="V368" s="171"/>
      <c r="W368" s="171"/>
      <c r="X368" s="172"/>
      <c r="Y368" s="26"/>
      <c r="Z368" s="26"/>
      <c r="AA368" s="26"/>
      <c r="AB368" s="26"/>
      <c r="AC368" s="26"/>
      <c r="AD368" s="26"/>
      <c r="AE368" s="26"/>
      <c r="AT368" s="14" t="s">
        <v>132</v>
      </c>
      <c r="AU368" s="14" t="s">
        <v>79</v>
      </c>
    </row>
    <row r="369" spans="1:31" s="2" customFormat="1" ht="6.95" customHeight="1">
      <c r="A369" s="26"/>
      <c r="B369" s="41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27"/>
      <c r="N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</row>
  </sheetData>
  <autoFilter ref="C120:L368" xr:uid="{00000000-0009-0000-0000-000001000000}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9"/>
  <sheetViews>
    <sheetView showGridLines="0" topLeftCell="A10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M2" s="216" t="s">
        <v>6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81</v>
      </c>
    </row>
    <row r="4" spans="1:46" s="1" customFormat="1" ht="24.95" customHeight="1">
      <c r="B4" s="17"/>
      <c r="D4" s="18" t="s">
        <v>90</v>
      </c>
      <c r="M4" s="17"/>
      <c r="N4" s="95" t="s">
        <v>11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3" t="s">
        <v>15</v>
      </c>
      <c r="M6" s="17"/>
    </row>
    <row r="7" spans="1:46" s="1" customFormat="1" ht="16.5" customHeight="1">
      <c r="B7" s="17"/>
      <c r="E7" s="217" t="str">
        <f>'Rekapitulace stavby'!K6</f>
        <v>Oprava zabezpečovacího zařízení v ŽST Bystřice nad Pernštejnem</v>
      </c>
      <c r="F7" s="218"/>
      <c r="G7" s="218"/>
      <c r="H7" s="218"/>
      <c r="M7" s="17"/>
    </row>
    <row r="8" spans="1:46" s="1" customFormat="1" ht="12" customHeight="1">
      <c r="B8" s="17"/>
      <c r="D8" s="23" t="s">
        <v>91</v>
      </c>
      <c r="M8" s="17"/>
    </row>
    <row r="9" spans="1:46" s="2" customFormat="1" ht="16.5" customHeight="1">
      <c r="A9" s="26"/>
      <c r="B9" s="27"/>
      <c r="C9" s="26"/>
      <c r="D9" s="26"/>
      <c r="E9" s="217" t="s">
        <v>92</v>
      </c>
      <c r="F9" s="219"/>
      <c r="G9" s="219"/>
      <c r="H9" s="219"/>
      <c r="I9" s="26"/>
      <c r="J9" s="26"/>
      <c r="K9" s="26"/>
      <c r="L9" s="26"/>
      <c r="M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93</v>
      </c>
      <c r="E10" s="26"/>
      <c r="F10" s="26"/>
      <c r="G10" s="26"/>
      <c r="H10" s="26"/>
      <c r="I10" s="26"/>
      <c r="J10" s="26"/>
      <c r="K10" s="26"/>
      <c r="L10" s="26"/>
      <c r="M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93" t="s">
        <v>658</v>
      </c>
      <c r="F11" s="219"/>
      <c r="G11" s="219"/>
      <c r="H11" s="219"/>
      <c r="I11" s="26"/>
      <c r="J11" s="26"/>
      <c r="K11" s="26"/>
      <c r="L11" s="26"/>
      <c r="M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17</v>
      </c>
      <c r="E13" s="26"/>
      <c r="F13" s="21" t="s">
        <v>1</v>
      </c>
      <c r="G13" s="26"/>
      <c r="H13" s="26"/>
      <c r="I13" s="23" t="s">
        <v>18</v>
      </c>
      <c r="J13" s="21" t="s">
        <v>1</v>
      </c>
      <c r="K13" s="26"/>
      <c r="L13" s="26"/>
      <c r="M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1" t="s">
        <v>20</v>
      </c>
      <c r="G14" s="26"/>
      <c r="H14" s="26"/>
      <c r="I14" s="23" t="s">
        <v>21</v>
      </c>
      <c r="J14" s="49" t="str">
        <f>'Rekapitulace stavby'!AN8</f>
        <v>7. 5. 2020</v>
      </c>
      <c r="K14" s="26"/>
      <c r="L14" s="26"/>
      <c r="M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23</v>
      </c>
      <c r="E16" s="26"/>
      <c r="F16" s="26"/>
      <c r="G16" s="26"/>
      <c r="H16" s="26"/>
      <c r="I16" s="23" t="s">
        <v>24</v>
      </c>
      <c r="J16" s="21" t="str">
        <f>IF('Rekapitulace stavby'!AN10="","",'Rekapitulace stavby'!AN10)</f>
        <v/>
      </c>
      <c r="K16" s="26"/>
      <c r="L16" s="26"/>
      <c r="M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IF('Rekapitulace stavby'!E11="","",'Rekapitulace stavby'!E11)</f>
        <v xml:space="preserve"> </v>
      </c>
      <c r="F17" s="26"/>
      <c r="G17" s="26"/>
      <c r="H17" s="26"/>
      <c r="I17" s="23" t="s">
        <v>25</v>
      </c>
      <c r="J17" s="21" t="str">
        <f>IF('Rekapitulace stavby'!AN11="","",'Rekapitulace stavby'!AN11)</f>
        <v/>
      </c>
      <c r="K17" s="26"/>
      <c r="L17" s="26"/>
      <c r="M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26</v>
      </c>
      <c r="E19" s="26"/>
      <c r="F19" s="26"/>
      <c r="G19" s="26"/>
      <c r="H19" s="26"/>
      <c r="I19" s="23" t="s">
        <v>24</v>
      </c>
      <c r="J19" s="21" t="str">
        <f>'Rekapitulace stavby'!AN13</f>
        <v/>
      </c>
      <c r="K19" s="26"/>
      <c r="L19" s="26"/>
      <c r="M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79" t="str">
        <f>'Rekapitulace stavby'!E14</f>
        <v xml:space="preserve"> </v>
      </c>
      <c r="F20" s="179"/>
      <c r="G20" s="179"/>
      <c r="H20" s="179"/>
      <c r="I20" s="23" t="s">
        <v>25</v>
      </c>
      <c r="J20" s="21" t="str">
        <f>'Rekapitulace stavby'!AN14</f>
        <v/>
      </c>
      <c r="K20" s="26"/>
      <c r="L20" s="26"/>
      <c r="M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24</v>
      </c>
      <c r="J22" s="21" t="str">
        <f>IF('Rekapitulace stavby'!AN16="","",'Rekapitulace stavby'!AN16)</f>
        <v/>
      </c>
      <c r="K22" s="26"/>
      <c r="L22" s="26"/>
      <c r="M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IF('Rekapitulace stavby'!E17="","",'Rekapitulace stavby'!E17)</f>
        <v xml:space="preserve"> </v>
      </c>
      <c r="F23" s="26"/>
      <c r="G23" s="26"/>
      <c r="H23" s="26"/>
      <c r="I23" s="23" t="s">
        <v>25</v>
      </c>
      <c r="J23" s="21" t="str">
        <f>IF('Rekapitulace stavby'!AN17="","",'Rekapitulace stavby'!AN17)</f>
        <v/>
      </c>
      <c r="K23" s="26"/>
      <c r="L23" s="26"/>
      <c r="M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24</v>
      </c>
      <c r="J25" s="21" t="str">
        <f>IF('Rekapitulace stavby'!AN19="","",'Rekapitulace stavby'!AN19)</f>
        <v/>
      </c>
      <c r="K25" s="26"/>
      <c r="L25" s="26"/>
      <c r="M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25</v>
      </c>
      <c r="J26" s="21" t="str">
        <f>IF('Rekapitulace stavby'!AN20="","",'Rekapitulace stavby'!AN20)</f>
        <v/>
      </c>
      <c r="K26" s="26"/>
      <c r="L26" s="26"/>
      <c r="M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26"/>
      <c r="M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6"/>
      <c r="B29" s="97"/>
      <c r="C29" s="96"/>
      <c r="D29" s="96"/>
      <c r="E29" s="182" t="s">
        <v>1</v>
      </c>
      <c r="F29" s="182"/>
      <c r="G29" s="182"/>
      <c r="H29" s="182"/>
      <c r="I29" s="96"/>
      <c r="J29" s="96"/>
      <c r="K29" s="96"/>
      <c r="L29" s="96"/>
      <c r="M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60"/>
      <c r="M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2.75">
      <c r="A32" s="26"/>
      <c r="B32" s="27"/>
      <c r="C32" s="26"/>
      <c r="D32" s="26"/>
      <c r="E32" s="23" t="s">
        <v>95</v>
      </c>
      <c r="F32" s="26"/>
      <c r="G32" s="26"/>
      <c r="H32" s="26"/>
      <c r="I32" s="26"/>
      <c r="J32" s="26"/>
      <c r="K32" s="99">
        <f>I98</f>
        <v>0</v>
      </c>
      <c r="L32" s="26"/>
      <c r="M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2.75">
      <c r="A33" s="26"/>
      <c r="B33" s="27"/>
      <c r="C33" s="26"/>
      <c r="D33" s="26"/>
      <c r="E33" s="23" t="s">
        <v>96</v>
      </c>
      <c r="F33" s="26"/>
      <c r="G33" s="26"/>
      <c r="H33" s="26"/>
      <c r="I33" s="26"/>
      <c r="J33" s="26"/>
      <c r="K33" s="99">
        <f>J98</f>
        <v>0</v>
      </c>
      <c r="L33" s="26"/>
      <c r="M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100" t="s">
        <v>30</v>
      </c>
      <c r="E34" s="26"/>
      <c r="F34" s="26"/>
      <c r="G34" s="26"/>
      <c r="H34" s="26"/>
      <c r="I34" s="26"/>
      <c r="J34" s="26"/>
      <c r="K34" s="65">
        <f>ROUND(K124, 2)</f>
        <v>0</v>
      </c>
      <c r="L34" s="26"/>
      <c r="M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60"/>
      <c r="M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26"/>
      <c r="K36" s="30" t="s">
        <v>33</v>
      </c>
      <c r="L36" s="26"/>
      <c r="M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101" t="s">
        <v>34</v>
      </c>
      <c r="E37" s="23" t="s">
        <v>35</v>
      </c>
      <c r="F37" s="99">
        <f>ROUND((SUM(BE124:BE168)),  2)</f>
        <v>0</v>
      </c>
      <c r="G37" s="26"/>
      <c r="H37" s="26"/>
      <c r="I37" s="102">
        <v>0.21</v>
      </c>
      <c r="J37" s="26"/>
      <c r="K37" s="99">
        <f>ROUND(((SUM(BE124:BE168))*I37),  2)</f>
        <v>0</v>
      </c>
      <c r="L37" s="26"/>
      <c r="M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ROUND((SUM(BF124:BF168)),  2)</f>
        <v>0</v>
      </c>
      <c r="G38" s="26"/>
      <c r="H38" s="26"/>
      <c r="I38" s="102">
        <v>0.15</v>
      </c>
      <c r="J38" s="26"/>
      <c r="K38" s="99">
        <f>ROUND(((SUM(BF124:BF168))*I38),  2)</f>
        <v>0</v>
      </c>
      <c r="L38" s="26"/>
      <c r="M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ROUND((SUM(BG124:BG168)),  2)</f>
        <v>0</v>
      </c>
      <c r="G39" s="26"/>
      <c r="H39" s="26"/>
      <c r="I39" s="102">
        <v>0.21</v>
      </c>
      <c r="J39" s="26"/>
      <c r="K39" s="99">
        <f>0</f>
        <v>0</v>
      </c>
      <c r="L39" s="26"/>
      <c r="M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ROUND((SUM(BH124:BH168)),  2)</f>
        <v>0</v>
      </c>
      <c r="G40" s="26"/>
      <c r="H40" s="26"/>
      <c r="I40" s="102">
        <v>0.15</v>
      </c>
      <c r="J40" s="26"/>
      <c r="K40" s="99">
        <f>0</f>
        <v>0</v>
      </c>
      <c r="L40" s="26"/>
      <c r="M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ROUND((SUM(BI124:BI168)),  2)</f>
        <v>0</v>
      </c>
      <c r="G41" s="26"/>
      <c r="H41" s="26"/>
      <c r="I41" s="102">
        <v>0</v>
      </c>
      <c r="J41" s="26"/>
      <c r="K41" s="99">
        <f>0</f>
        <v>0</v>
      </c>
      <c r="L41" s="26"/>
      <c r="M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3"/>
      <c r="D43" s="104" t="s">
        <v>40</v>
      </c>
      <c r="E43" s="54"/>
      <c r="F43" s="54"/>
      <c r="G43" s="105" t="s">
        <v>41</v>
      </c>
      <c r="H43" s="106" t="s">
        <v>42</v>
      </c>
      <c r="I43" s="54"/>
      <c r="J43" s="54"/>
      <c r="K43" s="107">
        <f>SUM(K34:K41)</f>
        <v>0</v>
      </c>
      <c r="L43" s="108"/>
      <c r="M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8"/>
      <c r="M50" s="36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6"/>
      <c r="B61" s="27"/>
      <c r="C61" s="26"/>
      <c r="D61" s="39" t="s">
        <v>45</v>
      </c>
      <c r="E61" s="29"/>
      <c r="F61" s="109" t="s">
        <v>46</v>
      </c>
      <c r="G61" s="39" t="s">
        <v>45</v>
      </c>
      <c r="H61" s="29"/>
      <c r="I61" s="29"/>
      <c r="J61" s="110" t="s">
        <v>46</v>
      </c>
      <c r="K61" s="29"/>
      <c r="L61" s="29"/>
      <c r="M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40"/>
      <c r="M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6"/>
      <c r="B76" s="27"/>
      <c r="C76" s="26"/>
      <c r="D76" s="39" t="s">
        <v>45</v>
      </c>
      <c r="E76" s="29"/>
      <c r="F76" s="109" t="s">
        <v>46</v>
      </c>
      <c r="G76" s="39" t="s">
        <v>45</v>
      </c>
      <c r="H76" s="29"/>
      <c r="I76" s="29"/>
      <c r="J76" s="110" t="s">
        <v>46</v>
      </c>
      <c r="K76" s="29"/>
      <c r="L76" s="29"/>
      <c r="M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26"/>
      <c r="M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15</v>
      </c>
      <c r="D84" s="26"/>
      <c r="E84" s="26"/>
      <c r="F84" s="26"/>
      <c r="G84" s="26"/>
      <c r="H84" s="26"/>
      <c r="I84" s="26"/>
      <c r="J84" s="26"/>
      <c r="K84" s="26"/>
      <c r="L84" s="26"/>
      <c r="M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Oprava zabezpečovacího zařízení v ŽST Bystřice nad Pernštejnem</v>
      </c>
      <c r="F85" s="218"/>
      <c r="G85" s="218"/>
      <c r="H85" s="218"/>
      <c r="I85" s="26"/>
      <c r="J85" s="26"/>
      <c r="K85" s="26"/>
      <c r="L85" s="26"/>
      <c r="M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91</v>
      </c>
      <c r="M86" s="17"/>
    </row>
    <row r="87" spans="1:31" s="2" customFormat="1" ht="16.5" customHeight="1">
      <c r="A87" s="26"/>
      <c r="B87" s="27"/>
      <c r="C87" s="26"/>
      <c r="D87" s="26"/>
      <c r="E87" s="217" t="s">
        <v>92</v>
      </c>
      <c r="F87" s="219"/>
      <c r="G87" s="219"/>
      <c r="H87" s="219"/>
      <c r="I87" s="26"/>
      <c r="J87" s="26"/>
      <c r="K87" s="26"/>
      <c r="L87" s="26"/>
      <c r="M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93</v>
      </c>
      <c r="D88" s="26"/>
      <c r="E88" s="26"/>
      <c r="F88" s="26"/>
      <c r="G88" s="26"/>
      <c r="H88" s="26"/>
      <c r="I88" s="26"/>
      <c r="J88" s="26"/>
      <c r="K88" s="26"/>
      <c r="L88" s="26"/>
      <c r="M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93" t="str">
        <f>E11</f>
        <v>02 - URS</v>
      </c>
      <c r="F89" s="219"/>
      <c r="G89" s="219"/>
      <c r="H89" s="219"/>
      <c r="I89" s="26"/>
      <c r="J89" s="26"/>
      <c r="K89" s="26"/>
      <c r="L89" s="26"/>
      <c r="M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19</v>
      </c>
      <c r="D91" s="26"/>
      <c r="E91" s="26"/>
      <c r="F91" s="21" t="str">
        <f>F14</f>
        <v xml:space="preserve"> </v>
      </c>
      <c r="G91" s="26"/>
      <c r="H91" s="26"/>
      <c r="I91" s="23" t="s">
        <v>21</v>
      </c>
      <c r="J91" s="49" t="str">
        <f>IF(J14="","",J14)</f>
        <v>7. 5. 2020</v>
      </c>
      <c r="K91" s="26"/>
      <c r="L91" s="26"/>
      <c r="M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23</v>
      </c>
      <c r="D93" s="26"/>
      <c r="E93" s="26"/>
      <c r="F93" s="21" t="str">
        <f>E17</f>
        <v xml:space="preserve"> </v>
      </c>
      <c r="G93" s="26"/>
      <c r="H93" s="26"/>
      <c r="I93" s="23" t="s">
        <v>27</v>
      </c>
      <c r="J93" s="24" t="str">
        <f>E23</f>
        <v xml:space="preserve"> </v>
      </c>
      <c r="K93" s="26"/>
      <c r="L93" s="26"/>
      <c r="M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26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26"/>
      <c r="M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98</v>
      </c>
      <c r="D96" s="103"/>
      <c r="E96" s="103"/>
      <c r="F96" s="103"/>
      <c r="G96" s="103"/>
      <c r="H96" s="103"/>
      <c r="I96" s="112" t="s">
        <v>99</v>
      </c>
      <c r="J96" s="112" t="s">
        <v>100</v>
      </c>
      <c r="K96" s="112" t="s">
        <v>101</v>
      </c>
      <c r="L96" s="103"/>
      <c r="M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102</v>
      </c>
      <c r="D98" s="26"/>
      <c r="E98" s="26"/>
      <c r="F98" s="26"/>
      <c r="G98" s="26"/>
      <c r="H98" s="26"/>
      <c r="I98" s="65">
        <f t="shared" ref="I98:J100" si="0">Q124</f>
        <v>0</v>
      </c>
      <c r="J98" s="65">
        <f t="shared" si="0"/>
        <v>0</v>
      </c>
      <c r="K98" s="65">
        <f>K124</f>
        <v>0</v>
      </c>
      <c r="L98" s="26"/>
      <c r="M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103</v>
      </c>
    </row>
    <row r="99" spans="1:47" s="9" customFormat="1" ht="24.95" customHeight="1">
      <c r="B99" s="114"/>
      <c r="D99" s="115" t="s">
        <v>659</v>
      </c>
      <c r="E99" s="116"/>
      <c r="F99" s="116"/>
      <c r="G99" s="116"/>
      <c r="H99" s="116"/>
      <c r="I99" s="117">
        <f t="shared" si="0"/>
        <v>0</v>
      </c>
      <c r="J99" s="117">
        <f t="shared" si="0"/>
        <v>0</v>
      </c>
      <c r="K99" s="117">
        <f>K125</f>
        <v>0</v>
      </c>
      <c r="M99" s="114"/>
    </row>
    <row r="100" spans="1:47" s="12" customFormat="1" ht="19.899999999999999" customHeight="1">
      <c r="B100" s="173"/>
      <c r="D100" s="174" t="s">
        <v>660</v>
      </c>
      <c r="E100" s="175"/>
      <c r="F100" s="175"/>
      <c r="G100" s="175"/>
      <c r="H100" s="175"/>
      <c r="I100" s="176">
        <f t="shared" si="0"/>
        <v>0</v>
      </c>
      <c r="J100" s="176">
        <f t="shared" si="0"/>
        <v>0</v>
      </c>
      <c r="K100" s="176">
        <f>K126</f>
        <v>0</v>
      </c>
      <c r="M100" s="173"/>
    </row>
    <row r="101" spans="1:47" s="9" customFormat="1" ht="24.95" customHeight="1">
      <c r="B101" s="114"/>
      <c r="D101" s="115" t="s">
        <v>661</v>
      </c>
      <c r="E101" s="116"/>
      <c r="F101" s="116"/>
      <c r="G101" s="116"/>
      <c r="H101" s="116"/>
      <c r="I101" s="117">
        <f>Q129</f>
        <v>0</v>
      </c>
      <c r="J101" s="117">
        <f>R129</f>
        <v>0</v>
      </c>
      <c r="K101" s="117">
        <f>K129</f>
        <v>0</v>
      </c>
      <c r="M101" s="114"/>
    </row>
    <row r="102" spans="1:47" s="12" customFormat="1" ht="19.899999999999999" customHeight="1">
      <c r="B102" s="173"/>
      <c r="D102" s="174" t="s">
        <v>662</v>
      </c>
      <c r="E102" s="175"/>
      <c r="F102" s="175"/>
      <c r="G102" s="175"/>
      <c r="H102" s="175"/>
      <c r="I102" s="176">
        <f>Q130</f>
        <v>0</v>
      </c>
      <c r="J102" s="176">
        <f>R130</f>
        <v>0</v>
      </c>
      <c r="K102" s="176">
        <f>K130</f>
        <v>0</v>
      </c>
      <c r="M102" s="173"/>
    </row>
    <row r="103" spans="1:47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47" s="2" customFormat="1" ht="6.95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47" s="2" customFormat="1" ht="6.95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24.95" customHeight="1">
      <c r="A109" s="26"/>
      <c r="B109" s="27"/>
      <c r="C109" s="18" t="s">
        <v>105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2" customHeight="1">
      <c r="A111" s="26"/>
      <c r="B111" s="27"/>
      <c r="C111" s="23" t="s">
        <v>15</v>
      </c>
      <c r="D111" s="26"/>
      <c r="E111" s="26"/>
      <c r="F111" s="26"/>
      <c r="G111" s="26"/>
      <c r="H111" s="26"/>
      <c r="I111" s="26"/>
      <c r="J111" s="26"/>
      <c r="K111" s="26"/>
      <c r="L111" s="26"/>
      <c r="M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6.5" customHeight="1">
      <c r="A112" s="26"/>
      <c r="B112" s="27"/>
      <c r="C112" s="26"/>
      <c r="D112" s="26"/>
      <c r="E112" s="217" t="str">
        <f>E7</f>
        <v>Oprava zabezpečovacího zařízení v ŽST Bystřice nad Pernštejnem</v>
      </c>
      <c r="F112" s="218"/>
      <c r="G112" s="218"/>
      <c r="H112" s="218"/>
      <c r="I112" s="26"/>
      <c r="J112" s="26"/>
      <c r="K112" s="26"/>
      <c r="L112" s="26"/>
      <c r="M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1" customFormat="1" ht="12" customHeight="1">
      <c r="B113" s="17"/>
      <c r="C113" s="23" t="s">
        <v>91</v>
      </c>
      <c r="M113" s="17"/>
    </row>
    <row r="114" spans="1:65" s="2" customFormat="1" ht="16.5" customHeight="1">
      <c r="A114" s="26"/>
      <c r="B114" s="27"/>
      <c r="C114" s="26"/>
      <c r="D114" s="26"/>
      <c r="E114" s="217" t="s">
        <v>92</v>
      </c>
      <c r="F114" s="219"/>
      <c r="G114" s="219"/>
      <c r="H114" s="219"/>
      <c r="I114" s="26"/>
      <c r="J114" s="26"/>
      <c r="K114" s="26"/>
      <c r="L114" s="26"/>
      <c r="M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93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93" t="str">
        <f>E11</f>
        <v>02 - URS</v>
      </c>
      <c r="F116" s="219"/>
      <c r="G116" s="219"/>
      <c r="H116" s="219"/>
      <c r="I116" s="26"/>
      <c r="J116" s="26"/>
      <c r="K116" s="26"/>
      <c r="L116" s="26"/>
      <c r="M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19</v>
      </c>
      <c r="D118" s="26"/>
      <c r="E118" s="26"/>
      <c r="F118" s="21" t="str">
        <f>F14</f>
        <v xml:space="preserve"> </v>
      </c>
      <c r="G118" s="26"/>
      <c r="H118" s="26"/>
      <c r="I118" s="23" t="s">
        <v>21</v>
      </c>
      <c r="J118" s="49" t="str">
        <f>IF(J14="","",J14)</f>
        <v>7. 5. 2020</v>
      </c>
      <c r="K118" s="26"/>
      <c r="L118" s="26"/>
      <c r="M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23</v>
      </c>
      <c r="D120" s="26"/>
      <c r="E120" s="26"/>
      <c r="F120" s="21" t="str">
        <f>E17</f>
        <v xml:space="preserve"> </v>
      </c>
      <c r="G120" s="26"/>
      <c r="H120" s="26"/>
      <c r="I120" s="23" t="s">
        <v>27</v>
      </c>
      <c r="J120" s="24" t="str">
        <f>E23</f>
        <v xml:space="preserve"> </v>
      </c>
      <c r="K120" s="26"/>
      <c r="L120" s="26"/>
      <c r="M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26</v>
      </c>
      <c r="D121" s="26"/>
      <c r="E121" s="26"/>
      <c r="F121" s="21" t="str">
        <f>IF(E20="","",E20)</f>
        <v xml:space="preserve"> </v>
      </c>
      <c r="G121" s="26"/>
      <c r="H121" s="26"/>
      <c r="I121" s="23" t="s">
        <v>28</v>
      </c>
      <c r="J121" s="24" t="str">
        <f>E26</f>
        <v xml:space="preserve"> </v>
      </c>
      <c r="K121" s="26"/>
      <c r="L121" s="26"/>
      <c r="M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0" customFormat="1" ht="29.25" customHeight="1">
      <c r="A123" s="118"/>
      <c r="B123" s="119"/>
      <c r="C123" s="120" t="s">
        <v>106</v>
      </c>
      <c r="D123" s="121" t="s">
        <v>55</v>
      </c>
      <c r="E123" s="121" t="s">
        <v>51</v>
      </c>
      <c r="F123" s="121" t="s">
        <v>52</v>
      </c>
      <c r="G123" s="121" t="s">
        <v>107</v>
      </c>
      <c r="H123" s="121" t="s">
        <v>108</v>
      </c>
      <c r="I123" s="121" t="s">
        <v>109</v>
      </c>
      <c r="J123" s="121" t="s">
        <v>110</v>
      </c>
      <c r="K123" s="122" t="s">
        <v>101</v>
      </c>
      <c r="L123" s="123" t="s">
        <v>111</v>
      </c>
      <c r="M123" s="124"/>
      <c r="N123" s="56" t="s">
        <v>1</v>
      </c>
      <c r="O123" s="57" t="s">
        <v>34</v>
      </c>
      <c r="P123" s="57" t="s">
        <v>112</v>
      </c>
      <c r="Q123" s="57" t="s">
        <v>113</v>
      </c>
      <c r="R123" s="57" t="s">
        <v>114</v>
      </c>
      <c r="S123" s="57" t="s">
        <v>115</v>
      </c>
      <c r="T123" s="57" t="s">
        <v>116</v>
      </c>
      <c r="U123" s="57" t="s">
        <v>117</v>
      </c>
      <c r="V123" s="57" t="s">
        <v>118</v>
      </c>
      <c r="W123" s="57" t="s">
        <v>119</v>
      </c>
      <c r="X123" s="58" t="s">
        <v>120</v>
      </c>
      <c r="Y123" s="118"/>
      <c r="Z123" s="118"/>
      <c r="AA123" s="118"/>
      <c r="AB123" s="118"/>
      <c r="AC123" s="118"/>
      <c r="AD123" s="118"/>
      <c r="AE123" s="118"/>
    </row>
    <row r="124" spans="1:65" s="2" customFormat="1" ht="22.9" customHeight="1">
      <c r="A124" s="26"/>
      <c r="B124" s="27"/>
      <c r="C124" s="63" t="s">
        <v>121</v>
      </c>
      <c r="D124" s="26"/>
      <c r="E124" s="26"/>
      <c r="F124" s="26"/>
      <c r="G124" s="26"/>
      <c r="H124" s="26"/>
      <c r="I124" s="26"/>
      <c r="J124" s="26"/>
      <c r="K124" s="125">
        <f>BK124</f>
        <v>0</v>
      </c>
      <c r="L124" s="26"/>
      <c r="M124" s="27"/>
      <c r="N124" s="59"/>
      <c r="O124" s="50"/>
      <c r="P124" s="60"/>
      <c r="Q124" s="126">
        <f>Q125+Q129</f>
        <v>0</v>
      </c>
      <c r="R124" s="126">
        <f>R125+R129</f>
        <v>0</v>
      </c>
      <c r="S124" s="60"/>
      <c r="T124" s="127">
        <f>T125+T129</f>
        <v>888.87991999999997</v>
      </c>
      <c r="U124" s="60"/>
      <c r="V124" s="127">
        <f>V125+V129</f>
        <v>150.39766800000004</v>
      </c>
      <c r="W124" s="60"/>
      <c r="X124" s="128">
        <f>X125+X129</f>
        <v>0</v>
      </c>
      <c r="Y124" s="26"/>
      <c r="Z124" s="26"/>
      <c r="AA124" s="26"/>
      <c r="AB124" s="26"/>
      <c r="AC124" s="26"/>
      <c r="AD124" s="26"/>
      <c r="AE124" s="26"/>
      <c r="AT124" s="14" t="s">
        <v>71</v>
      </c>
      <c r="AU124" s="14" t="s">
        <v>103</v>
      </c>
      <c r="BK124" s="129">
        <f>BK125+BK129</f>
        <v>0</v>
      </c>
    </row>
    <row r="125" spans="1:65" s="11" customFormat="1" ht="25.9" customHeight="1">
      <c r="B125" s="130"/>
      <c r="D125" s="131" t="s">
        <v>71</v>
      </c>
      <c r="E125" s="132" t="s">
        <v>663</v>
      </c>
      <c r="F125" s="132" t="s">
        <v>664</v>
      </c>
      <c r="K125" s="133">
        <f>BK125</f>
        <v>0</v>
      </c>
      <c r="M125" s="130"/>
      <c r="N125" s="134"/>
      <c r="O125" s="135"/>
      <c r="P125" s="135"/>
      <c r="Q125" s="136">
        <f>Q126</f>
        <v>0</v>
      </c>
      <c r="R125" s="136">
        <f>R126</f>
        <v>0</v>
      </c>
      <c r="S125" s="135"/>
      <c r="T125" s="137">
        <f>T126</f>
        <v>0.85</v>
      </c>
      <c r="U125" s="135"/>
      <c r="V125" s="137">
        <f>V126</f>
        <v>0</v>
      </c>
      <c r="W125" s="135"/>
      <c r="X125" s="138">
        <f>X126</f>
        <v>0</v>
      </c>
      <c r="AR125" s="131" t="s">
        <v>81</v>
      </c>
      <c r="AT125" s="139" t="s">
        <v>71</v>
      </c>
      <c r="AU125" s="139" t="s">
        <v>72</v>
      </c>
      <c r="AY125" s="131" t="s">
        <v>125</v>
      </c>
      <c r="BK125" s="140">
        <f>BK126</f>
        <v>0</v>
      </c>
    </row>
    <row r="126" spans="1:65" s="11" customFormat="1" ht="22.9" customHeight="1">
      <c r="B126" s="130"/>
      <c r="D126" s="131" t="s">
        <v>71</v>
      </c>
      <c r="E126" s="177" t="s">
        <v>665</v>
      </c>
      <c r="F126" s="177" t="s">
        <v>666</v>
      </c>
      <c r="K126" s="178">
        <f>BK126</f>
        <v>0</v>
      </c>
      <c r="M126" s="130"/>
      <c r="N126" s="134"/>
      <c r="O126" s="135"/>
      <c r="P126" s="135"/>
      <c r="Q126" s="136">
        <f>SUM(Q127:Q128)</f>
        <v>0</v>
      </c>
      <c r="R126" s="136">
        <f>SUM(R127:R128)</f>
        <v>0</v>
      </c>
      <c r="S126" s="135"/>
      <c r="T126" s="137">
        <f>SUM(T127:T128)</f>
        <v>0.85</v>
      </c>
      <c r="U126" s="135"/>
      <c r="V126" s="137">
        <f>SUM(V127:V128)</f>
        <v>0</v>
      </c>
      <c r="W126" s="135"/>
      <c r="X126" s="138">
        <f>SUM(X127:X128)</f>
        <v>0</v>
      </c>
      <c r="AR126" s="131" t="s">
        <v>81</v>
      </c>
      <c r="AT126" s="139" t="s">
        <v>71</v>
      </c>
      <c r="AU126" s="139" t="s">
        <v>79</v>
      </c>
      <c r="AY126" s="131" t="s">
        <v>125</v>
      </c>
      <c r="BK126" s="140">
        <f>SUM(BK127:BK128)</f>
        <v>0</v>
      </c>
    </row>
    <row r="127" spans="1:65" s="2" customFormat="1" ht="21.75" customHeight="1">
      <c r="A127" s="26"/>
      <c r="B127" s="141"/>
      <c r="C127" s="142" t="s">
        <v>79</v>
      </c>
      <c r="D127" s="142" t="s">
        <v>126</v>
      </c>
      <c r="E127" s="143" t="s">
        <v>667</v>
      </c>
      <c r="F127" s="144" t="s">
        <v>668</v>
      </c>
      <c r="G127" s="145" t="s">
        <v>137</v>
      </c>
      <c r="H127" s="146">
        <v>1</v>
      </c>
      <c r="I127" s="147"/>
      <c r="J127" s="147"/>
      <c r="K127" s="147">
        <f>ROUND(P127*H127,2)</f>
        <v>0</v>
      </c>
      <c r="L127" s="148"/>
      <c r="M127" s="27"/>
      <c r="N127" s="149" t="s">
        <v>1</v>
      </c>
      <c r="O127" s="150" t="s">
        <v>35</v>
      </c>
      <c r="P127" s="151">
        <f>I127+J127</f>
        <v>0</v>
      </c>
      <c r="Q127" s="151">
        <f>ROUND(I127*H127,2)</f>
        <v>0</v>
      </c>
      <c r="R127" s="151">
        <f>ROUND(J127*H127,2)</f>
        <v>0</v>
      </c>
      <c r="S127" s="152">
        <v>0.85</v>
      </c>
      <c r="T127" s="152">
        <f>S127*H127</f>
        <v>0.85</v>
      </c>
      <c r="U127" s="152">
        <v>0</v>
      </c>
      <c r="V127" s="152">
        <f>U127*H127</f>
        <v>0</v>
      </c>
      <c r="W127" s="152">
        <v>0</v>
      </c>
      <c r="X127" s="153">
        <f>W127*H127</f>
        <v>0</v>
      </c>
      <c r="Y127" s="26"/>
      <c r="Z127" s="26"/>
      <c r="AA127" s="26"/>
      <c r="AB127" s="26"/>
      <c r="AC127" s="26"/>
      <c r="AD127" s="26"/>
      <c r="AE127" s="26"/>
      <c r="AR127" s="154" t="s">
        <v>197</v>
      </c>
      <c r="AT127" s="154" t="s">
        <v>126</v>
      </c>
      <c r="AU127" s="154" t="s">
        <v>81</v>
      </c>
      <c r="AY127" s="14" t="s">
        <v>125</v>
      </c>
      <c r="BE127" s="155">
        <f>IF(O127="základní",K127,0)</f>
        <v>0</v>
      </c>
      <c r="BF127" s="155">
        <f>IF(O127="snížená",K127,0)</f>
        <v>0</v>
      </c>
      <c r="BG127" s="155">
        <f>IF(O127="zákl. přenesená",K127,0)</f>
        <v>0</v>
      </c>
      <c r="BH127" s="155">
        <f>IF(O127="sníž. přenesená",K127,0)</f>
        <v>0</v>
      </c>
      <c r="BI127" s="155">
        <f>IF(O127="nulová",K127,0)</f>
        <v>0</v>
      </c>
      <c r="BJ127" s="14" t="s">
        <v>79</v>
      </c>
      <c r="BK127" s="155">
        <f>ROUND(P127*H127,2)</f>
        <v>0</v>
      </c>
      <c r="BL127" s="14" t="s">
        <v>197</v>
      </c>
      <c r="BM127" s="154" t="s">
        <v>669</v>
      </c>
    </row>
    <row r="128" spans="1:65" s="2" customFormat="1" ht="19.5">
      <c r="A128" s="26"/>
      <c r="B128" s="27"/>
      <c r="C128" s="26"/>
      <c r="D128" s="156" t="s">
        <v>132</v>
      </c>
      <c r="E128" s="26"/>
      <c r="F128" s="157" t="s">
        <v>670</v>
      </c>
      <c r="G128" s="26"/>
      <c r="H128" s="26"/>
      <c r="I128" s="26"/>
      <c r="J128" s="26"/>
      <c r="K128" s="26"/>
      <c r="L128" s="26"/>
      <c r="M128" s="27"/>
      <c r="N128" s="158"/>
      <c r="O128" s="159"/>
      <c r="P128" s="52"/>
      <c r="Q128" s="52"/>
      <c r="R128" s="52"/>
      <c r="S128" s="52"/>
      <c r="T128" s="52"/>
      <c r="U128" s="52"/>
      <c r="V128" s="52"/>
      <c r="W128" s="52"/>
      <c r="X128" s="53"/>
      <c r="Y128" s="26"/>
      <c r="Z128" s="26"/>
      <c r="AA128" s="26"/>
      <c r="AB128" s="26"/>
      <c r="AC128" s="26"/>
      <c r="AD128" s="26"/>
      <c r="AE128" s="26"/>
      <c r="AT128" s="14" t="s">
        <v>132</v>
      </c>
      <c r="AU128" s="14" t="s">
        <v>81</v>
      </c>
    </row>
    <row r="129" spans="1:65" s="11" customFormat="1" ht="25.9" customHeight="1">
      <c r="B129" s="130"/>
      <c r="D129" s="131" t="s">
        <v>71</v>
      </c>
      <c r="E129" s="132" t="s">
        <v>134</v>
      </c>
      <c r="F129" s="132" t="s">
        <v>671</v>
      </c>
      <c r="K129" s="133">
        <f>BK129</f>
        <v>0</v>
      </c>
      <c r="M129" s="130"/>
      <c r="N129" s="134"/>
      <c r="O129" s="135"/>
      <c r="P129" s="135"/>
      <c r="Q129" s="136">
        <f>Q130</f>
        <v>0</v>
      </c>
      <c r="R129" s="136">
        <f>R130</f>
        <v>0</v>
      </c>
      <c r="S129" s="135"/>
      <c r="T129" s="137">
        <f>T130</f>
        <v>888.02991999999995</v>
      </c>
      <c r="U129" s="135"/>
      <c r="V129" s="137">
        <f>V130</f>
        <v>150.39766800000004</v>
      </c>
      <c r="W129" s="135"/>
      <c r="X129" s="138">
        <f>X130</f>
        <v>0</v>
      </c>
      <c r="AR129" s="131" t="s">
        <v>140</v>
      </c>
      <c r="AT129" s="139" t="s">
        <v>71</v>
      </c>
      <c r="AU129" s="139" t="s">
        <v>72</v>
      </c>
      <c r="AY129" s="131" t="s">
        <v>125</v>
      </c>
      <c r="BK129" s="140">
        <f>BK130</f>
        <v>0</v>
      </c>
    </row>
    <row r="130" spans="1:65" s="11" customFormat="1" ht="22.9" customHeight="1">
      <c r="B130" s="130"/>
      <c r="D130" s="131" t="s">
        <v>71</v>
      </c>
      <c r="E130" s="177" t="s">
        <v>672</v>
      </c>
      <c r="F130" s="177" t="s">
        <v>673</v>
      </c>
      <c r="K130" s="178">
        <f>BK130</f>
        <v>0</v>
      </c>
      <c r="M130" s="130"/>
      <c r="N130" s="134"/>
      <c r="O130" s="135"/>
      <c r="P130" s="135"/>
      <c r="Q130" s="136">
        <f>SUM(Q131:Q168)</f>
        <v>0</v>
      </c>
      <c r="R130" s="136">
        <f>SUM(R131:R168)</f>
        <v>0</v>
      </c>
      <c r="S130" s="135"/>
      <c r="T130" s="137">
        <f>SUM(T131:T168)</f>
        <v>888.02991999999995</v>
      </c>
      <c r="U130" s="135"/>
      <c r="V130" s="137">
        <f>SUM(V131:V168)</f>
        <v>150.39766800000004</v>
      </c>
      <c r="W130" s="135"/>
      <c r="X130" s="138">
        <f>SUM(X131:X168)</f>
        <v>0</v>
      </c>
      <c r="AR130" s="131" t="s">
        <v>140</v>
      </c>
      <c r="AT130" s="139" t="s">
        <v>71</v>
      </c>
      <c r="AU130" s="139" t="s">
        <v>79</v>
      </c>
      <c r="AY130" s="131" t="s">
        <v>125</v>
      </c>
      <c r="BK130" s="140">
        <f>SUM(BK131:BK168)</f>
        <v>0</v>
      </c>
    </row>
    <row r="131" spans="1:65" s="2" customFormat="1" ht="21.75" customHeight="1">
      <c r="A131" s="26"/>
      <c r="B131" s="141"/>
      <c r="C131" s="142" t="s">
        <v>81</v>
      </c>
      <c r="D131" s="142" t="s">
        <v>126</v>
      </c>
      <c r="E131" s="143" t="s">
        <v>674</v>
      </c>
      <c r="F131" s="144" t="s">
        <v>675</v>
      </c>
      <c r="G131" s="145" t="s">
        <v>676</v>
      </c>
      <c r="H131" s="146">
        <v>0.41</v>
      </c>
      <c r="I131" s="147"/>
      <c r="J131" s="147"/>
      <c r="K131" s="147">
        <f>ROUND(P131*H131,2)</f>
        <v>0</v>
      </c>
      <c r="L131" s="148"/>
      <c r="M131" s="27"/>
      <c r="N131" s="149" t="s">
        <v>1</v>
      </c>
      <c r="O131" s="150" t="s">
        <v>35</v>
      </c>
      <c r="P131" s="151">
        <f>I131+J131</f>
        <v>0</v>
      </c>
      <c r="Q131" s="151">
        <f>ROUND(I131*H131,2)</f>
        <v>0</v>
      </c>
      <c r="R131" s="151">
        <f>ROUND(J131*H131,2)</f>
        <v>0</v>
      </c>
      <c r="S131" s="152">
        <v>4.1120000000000001</v>
      </c>
      <c r="T131" s="152">
        <f>S131*H131</f>
        <v>1.6859199999999999</v>
      </c>
      <c r="U131" s="152">
        <v>8.8000000000000005E-3</v>
      </c>
      <c r="V131" s="152">
        <f>U131*H131</f>
        <v>3.6080000000000001E-3</v>
      </c>
      <c r="W131" s="152">
        <v>0</v>
      </c>
      <c r="X131" s="153">
        <f>W131*H131</f>
        <v>0</v>
      </c>
      <c r="Y131" s="26"/>
      <c r="Z131" s="26"/>
      <c r="AA131" s="26"/>
      <c r="AB131" s="26"/>
      <c r="AC131" s="26"/>
      <c r="AD131" s="26"/>
      <c r="AE131" s="26"/>
      <c r="AR131" s="154" t="s">
        <v>406</v>
      </c>
      <c r="AT131" s="154" t="s">
        <v>126</v>
      </c>
      <c r="AU131" s="154" t="s">
        <v>81</v>
      </c>
      <c r="AY131" s="14" t="s">
        <v>125</v>
      </c>
      <c r="BE131" s="155">
        <f>IF(O131="základní",K131,0)</f>
        <v>0</v>
      </c>
      <c r="BF131" s="155">
        <f>IF(O131="snížená",K131,0)</f>
        <v>0</v>
      </c>
      <c r="BG131" s="155">
        <f>IF(O131="zákl. přenesená",K131,0)</f>
        <v>0</v>
      </c>
      <c r="BH131" s="155">
        <f>IF(O131="sníž. přenesená",K131,0)</f>
        <v>0</v>
      </c>
      <c r="BI131" s="155">
        <f>IF(O131="nulová",K131,0)</f>
        <v>0</v>
      </c>
      <c r="BJ131" s="14" t="s">
        <v>79</v>
      </c>
      <c r="BK131" s="155">
        <f>ROUND(P131*H131,2)</f>
        <v>0</v>
      </c>
      <c r="BL131" s="14" t="s">
        <v>406</v>
      </c>
      <c r="BM131" s="154" t="s">
        <v>677</v>
      </c>
    </row>
    <row r="132" spans="1:65" s="2" customFormat="1" ht="19.5">
      <c r="A132" s="26"/>
      <c r="B132" s="27"/>
      <c r="C132" s="26"/>
      <c r="D132" s="156" t="s">
        <v>132</v>
      </c>
      <c r="E132" s="26"/>
      <c r="F132" s="157" t="s">
        <v>678</v>
      </c>
      <c r="G132" s="26"/>
      <c r="H132" s="26"/>
      <c r="I132" s="26"/>
      <c r="J132" s="26"/>
      <c r="K132" s="26"/>
      <c r="L132" s="26"/>
      <c r="M132" s="27"/>
      <c r="N132" s="158"/>
      <c r="O132" s="159"/>
      <c r="P132" s="52"/>
      <c r="Q132" s="52"/>
      <c r="R132" s="52"/>
      <c r="S132" s="52"/>
      <c r="T132" s="52"/>
      <c r="U132" s="52"/>
      <c r="V132" s="52"/>
      <c r="W132" s="52"/>
      <c r="X132" s="53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81</v>
      </c>
    </row>
    <row r="133" spans="1:65" s="2" customFormat="1" ht="21.75" customHeight="1">
      <c r="A133" s="26"/>
      <c r="B133" s="141"/>
      <c r="C133" s="142" t="s">
        <v>140</v>
      </c>
      <c r="D133" s="142" t="s">
        <v>126</v>
      </c>
      <c r="E133" s="143" t="s">
        <v>679</v>
      </c>
      <c r="F133" s="144" t="s">
        <v>680</v>
      </c>
      <c r="G133" s="145" t="s">
        <v>221</v>
      </c>
      <c r="H133" s="146">
        <v>60</v>
      </c>
      <c r="I133" s="147"/>
      <c r="J133" s="147"/>
      <c r="K133" s="147">
        <f>ROUND(P133*H133,2)</f>
        <v>0</v>
      </c>
      <c r="L133" s="148"/>
      <c r="M133" s="27"/>
      <c r="N133" s="149" t="s">
        <v>1</v>
      </c>
      <c r="O133" s="150" t="s">
        <v>35</v>
      </c>
      <c r="P133" s="151">
        <f>I133+J133</f>
        <v>0</v>
      </c>
      <c r="Q133" s="151">
        <f>ROUND(I133*H133,2)</f>
        <v>0</v>
      </c>
      <c r="R133" s="151">
        <f>ROUND(J133*H133,2)</f>
        <v>0</v>
      </c>
      <c r="S133" s="152">
        <v>0.16</v>
      </c>
      <c r="T133" s="152">
        <f>S133*H133</f>
        <v>9.6</v>
      </c>
      <c r="U133" s="152">
        <v>0</v>
      </c>
      <c r="V133" s="152">
        <f>U133*H133</f>
        <v>0</v>
      </c>
      <c r="W133" s="152">
        <v>0</v>
      </c>
      <c r="X133" s="153">
        <f>W133*H133</f>
        <v>0</v>
      </c>
      <c r="Y133" s="26"/>
      <c r="Z133" s="26"/>
      <c r="AA133" s="26"/>
      <c r="AB133" s="26"/>
      <c r="AC133" s="26"/>
      <c r="AD133" s="26"/>
      <c r="AE133" s="26"/>
      <c r="AR133" s="154" t="s">
        <v>406</v>
      </c>
      <c r="AT133" s="154" t="s">
        <v>126</v>
      </c>
      <c r="AU133" s="154" t="s">
        <v>81</v>
      </c>
      <c r="AY133" s="14" t="s">
        <v>125</v>
      </c>
      <c r="BE133" s="155">
        <f>IF(O133="základní",K133,0)</f>
        <v>0</v>
      </c>
      <c r="BF133" s="155">
        <f>IF(O133="snížená",K133,0)</f>
        <v>0</v>
      </c>
      <c r="BG133" s="155">
        <f>IF(O133="zákl. přenesená",K133,0)</f>
        <v>0</v>
      </c>
      <c r="BH133" s="155">
        <f>IF(O133="sníž. přenesená",K133,0)</f>
        <v>0</v>
      </c>
      <c r="BI133" s="155">
        <f>IF(O133="nulová",K133,0)</f>
        <v>0</v>
      </c>
      <c r="BJ133" s="14" t="s">
        <v>79</v>
      </c>
      <c r="BK133" s="155">
        <f>ROUND(P133*H133,2)</f>
        <v>0</v>
      </c>
      <c r="BL133" s="14" t="s">
        <v>406</v>
      </c>
      <c r="BM133" s="154" t="s">
        <v>681</v>
      </c>
    </row>
    <row r="134" spans="1:65" s="2" customFormat="1" ht="39">
      <c r="A134" s="26"/>
      <c r="B134" s="27"/>
      <c r="C134" s="26"/>
      <c r="D134" s="156" t="s">
        <v>132</v>
      </c>
      <c r="E134" s="26"/>
      <c r="F134" s="157" t="s">
        <v>682</v>
      </c>
      <c r="G134" s="26"/>
      <c r="H134" s="26"/>
      <c r="I134" s="26"/>
      <c r="J134" s="26"/>
      <c r="K134" s="26"/>
      <c r="L134" s="26"/>
      <c r="M134" s="27"/>
      <c r="N134" s="158"/>
      <c r="O134" s="159"/>
      <c r="P134" s="52"/>
      <c r="Q134" s="52"/>
      <c r="R134" s="52"/>
      <c r="S134" s="52"/>
      <c r="T134" s="52"/>
      <c r="U134" s="52"/>
      <c r="V134" s="52"/>
      <c r="W134" s="52"/>
      <c r="X134" s="53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81</v>
      </c>
    </row>
    <row r="135" spans="1:65" s="2" customFormat="1" ht="21.75" customHeight="1">
      <c r="A135" s="26"/>
      <c r="B135" s="141"/>
      <c r="C135" s="142" t="s">
        <v>124</v>
      </c>
      <c r="D135" s="142" t="s">
        <v>126</v>
      </c>
      <c r="E135" s="143" t="s">
        <v>683</v>
      </c>
      <c r="F135" s="144" t="s">
        <v>684</v>
      </c>
      <c r="G135" s="145" t="s">
        <v>129</v>
      </c>
      <c r="H135" s="146">
        <v>370</v>
      </c>
      <c r="I135" s="147"/>
      <c r="J135" s="147"/>
      <c r="K135" s="147">
        <f>ROUND(P135*H135,2)</f>
        <v>0</v>
      </c>
      <c r="L135" s="148"/>
      <c r="M135" s="27"/>
      <c r="N135" s="149" t="s">
        <v>1</v>
      </c>
      <c r="O135" s="150" t="s">
        <v>35</v>
      </c>
      <c r="P135" s="151">
        <f>I135+J135</f>
        <v>0</v>
      </c>
      <c r="Q135" s="151">
        <f>ROUND(I135*H135,2)</f>
        <v>0</v>
      </c>
      <c r="R135" s="151">
        <f>ROUND(J135*H135,2)</f>
        <v>0</v>
      </c>
      <c r="S135" s="152">
        <v>1.292</v>
      </c>
      <c r="T135" s="152">
        <f>S135*H135</f>
        <v>478.04</v>
      </c>
      <c r="U135" s="152">
        <v>0</v>
      </c>
      <c r="V135" s="152">
        <f>U135*H135</f>
        <v>0</v>
      </c>
      <c r="W135" s="152">
        <v>0</v>
      </c>
      <c r="X135" s="153">
        <f>W135*H135</f>
        <v>0</v>
      </c>
      <c r="Y135" s="26"/>
      <c r="Z135" s="26"/>
      <c r="AA135" s="26"/>
      <c r="AB135" s="26"/>
      <c r="AC135" s="26"/>
      <c r="AD135" s="26"/>
      <c r="AE135" s="26"/>
      <c r="AR135" s="154" t="s">
        <v>406</v>
      </c>
      <c r="AT135" s="154" t="s">
        <v>126</v>
      </c>
      <c r="AU135" s="154" t="s">
        <v>81</v>
      </c>
      <c r="AY135" s="14" t="s">
        <v>125</v>
      </c>
      <c r="BE135" s="155">
        <f>IF(O135="základní",K135,0)</f>
        <v>0</v>
      </c>
      <c r="BF135" s="155">
        <f>IF(O135="snížená",K135,0)</f>
        <v>0</v>
      </c>
      <c r="BG135" s="155">
        <f>IF(O135="zákl. přenesená",K135,0)</f>
        <v>0</v>
      </c>
      <c r="BH135" s="155">
        <f>IF(O135="sníž. přenesená",K135,0)</f>
        <v>0</v>
      </c>
      <c r="BI135" s="155">
        <f>IF(O135="nulová",K135,0)</f>
        <v>0</v>
      </c>
      <c r="BJ135" s="14" t="s">
        <v>79</v>
      </c>
      <c r="BK135" s="155">
        <f>ROUND(P135*H135,2)</f>
        <v>0</v>
      </c>
      <c r="BL135" s="14" t="s">
        <v>406</v>
      </c>
      <c r="BM135" s="154" t="s">
        <v>685</v>
      </c>
    </row>
    <row r="136" spans="1:65" s="2" customFormat="1" ht="39">
      <c r="A136" s="26"/>
      <c r="B136" s="27"/>
      <c r="C136" s="26"/>
      <c r="D136" s="156" t="s">
        <v>132</v>
      </c>
      <c r="E136" s="26"/>
      <c r="F136" s="157" t="s">
        <v>686</v>
      </c>
      <c r="G136" s="26"/>
      <c r="H136" s="26"/>
      <c r="I136" s="26"/>
      <c r="J136" s="26"/>
      <c r="K136" s="26"/>
      <c r="L136" s="26"/>
      <c r="M136" s="27"/>
      <c r="N136" s="158"/>
      <c r="O136" s="159"/>
      <c r="P136" s="52"/>
      <c r="Q136" s="52"/>
      <c r="R136" s="52"/>
      <c r="S136" s="52"/>
      <c r="T136" s="52"/>
      <c r="U136" s="52"/>
      <c r="V136" s="52"/>
      <c r="W136" s="52"/>
      <c r="X136" s="53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81</v>
      </c>
    </row>
    <row r="137" spans="1:65" s="2" customFormat="1" ht="21.75" customHeight="1">
      <c r="A137" s="26"/>
      <c r="B137" s="141"/>
      <c r="C137" s="142" t="s">
        <v>148</v>
      </c>
      <c r="D137" s="142" t="s">
        <v>126</v>
      </c>
      <c r="E137" s="143" t="s">
        <v>687</v>
      </c>
      <c r="F137" s="144" t="s">
        <v>688</v>
      </c>
      <c r="G137" s="145" t="s">
        <v>137</v>
      </c>
      <c r="H137" s="146">
        <v>4</v>
      </c>
      <c r="I137" s="147"/>
      <c r="J137" s="147"/>
      <c r="K137" s="147">
        <f>ROUND(P137*H137,2)</f>
        <v>0</v>
      </c>
      <c r="L137" s="148"/>
      <c r="M137" s="27"/>
      <c r="N137" s="149" t="s">
        <v>1</v>
      </c>
      <c r="O137" s="150" t="s">
        <v>35</v>
      </c>
      <c r="P137" s="151">
        <f>I137+J137</f>
        <v>0</v>
      </c>
      <c r="Q137" s="151">
        <f>ROUND(I137*H137,2)</f>
        <v>0</v>
      </c>
      <c r="R137" s="151">
        <f>ROUND(J137*H137,2)</f>
        <v>0</v>
      </c>
      <c r="S137" s="152">
        <v>0.18099999999999999</v>
      </c>
      <c r="T137" s="152">
        <f>S137*H137</f>
        <v>0.72399999999999998</v>
      </c>
      <c r="U137" s="152">
        <v>3.8739999999999997E-2</v>
      </c>
      <c r="V137" s="152">
        <f>U137*H137</f>
        <v>0.15495999999999999</v>
      </c>
      <c r="W137" s="152">
        <v>0</v>
      </c>
      <c r="X137" s="153">
        <f>W137*H137</f>
        <v>0</v>
      </c>
      <c r="Y137" s="26"/>
      <c r="Z137" s="26"/>
      <c r="AA137" s="26"/>
      <c r="AB137" s="26"/>
      <c r="AC137" s="26"/>
      <c r="AD137" s="26"/>
      <c r="AE137" s="26"/>
      <c r="AR137" s="154" t="s">
        <v>406</v>
      </c>
      <c r="AT137" s="154" t="s">
        <v>126</v>
      </c>
      <c r="AU137" s="154" t="s">
        <v>81</v>
      </c>
      <c r="AY137" s="14" t="s">
        <v>125</v>
      </c>
      <c r="BE137" s="155">
        <f>IF(O137="základní",K137,0)</f>
        <v>0</v>
      </c>
      <c r="BF137" s="155">
        <f>IF(O137="snížená",K137,0)</f>
        <v>0</v>
      </c>
      <c r="BG137" s="155">
        <f>IF(O137="zákl. přenesená",K137,0)</f>
        <v>0</v>
      </c>
      <c r="BH137" s="155">
        <f>IF(O137="sníž. přenesená",K137,0)</f>
        <v>0</v>
      </c>
      <c r="BI137" s="155">
        <f>IF(O137="nulová",K137,0)</f>
        <v>0</v>
      </c>
      <c r="BJ137" s="14" t="s">
        <v>79</v>
      </c>
      <c r="BK137" s="155">
        <f>ROUND(P137*H137,2)</f>
        <v>0</v>
      </c>
      <c r="BL137" s="14" t="s">
        <v>406</v>
      </c>
      <c r="BM137" s="154" t="s">
        <v>689</v>
      </c>
    </row>
    <row r="138" spans="1:65" s="2" customFormat="1" ht="19.5">
      <c r="A138" s="26"/>
      <c r="B138" s="27"/>
      <c r="C138" s="26"/>
      <c r="D138" s="156" t="s">
        <v>132</v>
      </c>
      <c r="E138" s="26"/>
      <c r="F138" s="157" t="s">
        <v>690</v>
      </c>
      <c r="G138" s="26"/>
      <c r="H138" s="26"/>
      <c r="I138" s="26"/>
      <c r="J138" s="26"/>
      <c r="K138" s="26"/>
      <c r="L138" s="26"/>
      <c r="M138" s="27"/>
      <c r="N138" s="158"/>
      <c r="O138" s="159"/>
      <c r="P138" s="52"/>
      <c r="Q138" s="52"/>
      <c r="R138" s="52"/>
      <c r="S138" s="52"/>
      <c r="T138" s="52"/>
      <c r="U138" s="52"/>
      <c r="V138" s="52"/>
      <c r="W138" s="52"/>
      <c r="X138" s="53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81</v>
      </c>
    </row>
    <row r="139" spans="1:65" s="2" customFormat="1" ht="21.75" customHeight="1">
      <c r="A139" s="26"/>
      <c r="B139" s="141"/>
      <c r="C139" s="142" t="s">
        <v>153</v>
      </c>
      <c r="D139" s="142" t="s">
        <v>126</v>
      </c>
      <c r="E139" s="143" t="s">
        <v>691</v>
      </c>
      <c r="F139" s="144" t="s">
        <v>692</v>
      </c>
      <c r="G139" s="145" t="s">
        <v>129</v>
      </c>
      <c r="H139" s="146">
        <v>40</v>
      </c>
      <c r="I139" s="147"/>
      <c r="J139" s="147"/>
      <c r="K139" s="147">
        <f>ROUND(P139*H139,2)</f>
        <v>0</v>
      </c>
      <c r="L139" s="148"/>
      <c r="M139" s="27"/>
      <c r="N139" s="149" t="s">
        <v>1</v>
      </c>
      <c r="O139" s="150" t="s">
        <v>35</v>
      </c>
      <c r="P139" s="151">
        <f>I139+J139</f>
        <v>0</v>
      </c>
      <c r="Q139" s="151">
        <f>ROUND(I139*H139,2)</f>
        <v>0</v>
      </c>
      <c r="R139" s="151">
        <f>ROUND(J139*H139,2)</f>
        <v>0</v>
      </c>
      <c r="S139" s="152">
        <v>0.76300000000000001</v>
      </c>
      <c r="T139" s="152">
        <f>S139*H139</f>
        <v>30.52</v>
      </c>
      <c r="U139" s="152">
        <v>0</v>
      </c>
      <c r="V139" s="152">
        <f>U139*H139</f>
        <v>0</v>
      </c>
      <c r="W139" s="152">
        <v>0</v>
      </c>
      <c r="X139" s="153">
        <f>W139*H139</f>
        <v>0</v>
      </c>
      <c r="Y139" s="26"/>
      <c r="Z139" s="26"/>
      <c r="AA139" s="26"/>
      <c r="AB139" s="26"/>
      <c r="AC139" s="26"/>
      <c r="AD139" s="26"/>
      <c r="AE139" s="26"/>
      <c r="AR139" s="154" t="s">
        <v>406</v>
      </c>
      <c r="AT139" s="154" t="s">
        <v>126</v>
      </c>
      <c r="AU139" s="154" t="s">
        <v>81</v>
      </c>
      <c r="AY139" s="14" t="s">
        <v>125</v>
      </c>
      <c r="BE139" s="155">
        <f>IF(O139="základní",K139,0)</f>
        <v>0</v>
      </c>
      <c r="BF139" s="155">
        <f>IF(O139="snížená",K139,0)</f>
        <v>0</v>
      </c>
      <c r="BG139" s="155">
        <f>IF(O139="zákl. přenesená",K139,0)</f>
        <v>0</v>
      </c>
      <c r="BH139" s="155">
        <f>IF(O139="sníž. přenesená",K139,0)</f>
        <v>0</v>
      </c>
      <c r="BI139" s="155">
        <f>IF(O139="nulová",K139,0)</f>
        <v>0</v>
      </c>
      <c r="BJ139" s="14" t="s">
        <v>79</v>
      </c>
      <c r="BK139" s="155">
        <f>ROUND(P139*H139,2)</f>
        <v>0</v>
      </c>
      <c r="BL139" s="14" t="s">
        <v>406</v>
      </c>
      <c r="BM139" s="154" t="s">
        <v>693</v>
      </c>
    </row>
    <row r="140" spans="1:65" s="2" customFormat="1" ht="29.25">
      <c r="A140" s="26"/>
      <c r="B140" s="27"/>
      <c r="C140" s="26"/>
      <c r="D140" s="156" t="s">
        <v>132</v>
      </c>
      <c r="E140" s="26"/>
      <c r="F140" s="157" t="s">
        <v>694</v>
      </c>
      <c r="G140" s="26"/>
      <c r="H140" s="26"/>
      <c r="I140" s="26"/>
      <c r="J140" s="26"/>
      <c r="K140" s="26"/>
      <c r="L140" s="26"/>
      <c r="M140" s="27"/>
      <c r="N140" s="158"/>
      <c r="O140" s="159"/>
      <c r="P140" s="52"/>
      <c r="Q140" s="52"/>
      <c r="R140" s="52"/>
      <c r="S140" s="52"/>
      <c r="T140" s="52"/>
      <c r="U140" s="52"/>
      <c r="V140" s="52"/>
      <c r="W140" s="52"/>
      <c r="X140" s="53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81</v>
      </c>
    </row>
    <row r="141" spans="1:65" s="2" customFormat="1" ht="21.75" customHeight="1">
      <c r="A141" s="26"/>
      <c r="B141" s="141"/>
      <c r="C141" s="142" t="s">
        <v>158</v>
      </c>
      <c r="D141" s="142" t="s">
        <v>126</v>
      </c>
      <c r="E141" s="143" t="s">
        <v>695</v>
      </c>
      <c r="F141" s="144" t="s">
        <v>696</v>
      </c>
      <c r="G141" s="145" t="s">
        <v>129</v>
      </c>
      <c r="H141" s="146">
        <v>370</v>
      </c>
      <c r="I141" s="147"/>
      <c r="J141" s="147"/>
      <c r="K141" s="147">
        <f>ROUND(P141*H141,2)</f>
        <v>0</v>
      </c>
      <c r="L141" s="148"/>
      <c r="M141" s="27"/>
      <c r="N141" s="149" t="s">
        <v>1</v>
      </c>
      <c r="O141" s="150" t="s">
        <v>35</v>
      </c>
      <c r="P141" s="151">
        <f>I141+J141</f>
        <v>0</v>
      </c>
      <c r="Q141" s="151">
        <f>ROUND(I141*H141,2)</f>
        <v>0</v>
      </c>
      <c r="R141" s="151">
        <f>ROUND(J141*H141,2)</f>
        <v>0</v>
      </c>
      <c r="S141" s="152">
        <v>7.2999999999999995E-2</v>
      </c>
      <c r="T141" s="152">
        <f>S141*H141</f>
        <v>27.009999999999998</v>
      </c>
      <c r="U141" s="152">
        <v>0.20300000000000001</v>
      </c>
      <c r="V141" s="152">
        <f>U141*H141</f>
        <v>75.11</v>
      </c>
      <c r="W141" s="152">
        <v>0</v>
      </c>
      <c r="X141" s="153">
        <f>W141*H141</f>
        <v>0</v>
      </c>
      <c r="Y141" s="26"/>
      <c r="Z141" s="26"/>
      <c r="AA141" s="26"/>
      <c r="AB141" s="26"/>
      <c r="AC141" s="26"/>
      <c r="AD141" s="26"/>
      <c r="AE141" s="26"/>
      <c r="AR141" s="154" t="s">
        <v>406</v>
      </c>
      <c r="AT141" s="154" t="s">
        <v>126</v>
      </c>
      <c r="AU141" s="154" t="s">
        <v>81</v>
      </c>
      <c r="AY141" s="14" t="s">
        <v>125</v>
      </c>
      <c r="BE141" s="155">
        <f>IF(O141="základní",K141,0)</f>
        <v>0</v>
      </c>
      <c r="BF141" s="155">
        <f>IF(O141="snížená",K141,0)</f>
        <v>0</v>
      </c>
      <c r="BG141" s="155">
        <f>IF(O141="zákl. přenesená",K141,0)</f>
        <v>0</v>
      </c>
      <c r="BH141" s="155">
        <f>IF(O141="sníž. přenesená",K141,0)</f>
        <v>0</v>
      </c>
      <c r="BI141" s="155">
        <f>IF(O141="nulová",K141,0)</f>
        <v>0</v>
      </c>
      <c r="BJ141" s="14" t="s">
        <v>79</v>
      </c>
      <c r="BK141" s="155">
        <f>ROUND(P141*H141,2)</f>
        <v>0</v>
      </c>
      <c r="BL141" s="14" t="s">
        <v>406</v>
      </c>
      <c r="BM141" s="154" t="s">
        <v>697</v>
      </c>
    </row>
    <row r="142" spans="1:65" s="2" customFormat="1" ht="29.25">
      <c r="A142" s="26"/>
      <c r="B142" s="27"/>
      <c r="C142" s="26"/>
      <c r="D142" s="156" t="s">
        <v>132</v>
      </c>
      <c r="E142" s="26"/>
      <c r="F142" s="157" t="s">
        <v>698</v>
      </c>
      <c r="G142" s="26"/>
      <c r="H142" s="26"/>
      <c r="I142" s="26"/>
      <c r="J142" s="26"/>
      <c r="K142" s="26"/>
      <c r="L142" s="26"/>
      <c r="M142" s="27"/>
      <c r="N142" s="158"/>
      <c r="O142" s="159"/>
      <c r="P142" s="52"/>
      <c r="Q142" s="52"/>
      <c r="R142" s="52"/>
      <c r="S142" s="52"/>
      <c r="T142" s="52"/>
      <c r="U142" s="52"/>
      <c r="V142" s="52"/>
      <c r="W142" s="52"/>
      <c r="X142" s="53"/>
      <c r="Y142" s="26"/>
      <c r="Z142" s="26"/>
      <c r="AA142" s="26"/>
      <c r="AB142" s="26"/>
      <c r="AC142" s="26"/>
      <c r="AD142" s="26"/>
      <c r="AE142" s="26"/>
      <c r="AT142" s="14" t="s">
        <v>132</v>
      </c>
      <c r="AU142" s="14" t="s">
        <v>81</v>
      </c>
    </row>
    <row r="143" spans="1:65" s="2" customFormat="1" ht="21.75" customHeight="1">
      <c r="A143" s="26"/>
      <c r="B143" s="141"/>
      <c r="C143" s="142" t="s">
        <v>163</v>
      </c>
      <c r="D143" s="142" t="s">
        <v>126</v>
      </c>
      <c r="E143" s="143" t="s">
        <v>699</v>
      </c>
      <c r="F143" s="144" t="s">
        <v>700</v>
      </c>
      <c r="G143" s="145" t="s">
        <v>129</v>
      </c>
      <c r="H143" s="146">
        <v>320</v>
      </c>
      <c r="I143" s="147"/>
      <c r="J143" s="147"/>
      <c r="K143" s="147">
        <f>ROUND(P143*H143,2)</f>
        <v>0</v>
      </c>
      <c r="L143" s="148"/>
      <c r="M143" s="27"/>
      <c r="N143" s="149" t="s">
        <v>1</v>
      </c>
      <c r="O143" s="150" t="s">
        <v>35</v>
      </c>
      <c r="P143" s="151">
        <f>I143+J143</f>
        <v>0</v>
      </c>
      <c r="Q143" s="151">
        <f>ROUND(I143*H143,2)</f>
        <v>0</v>
      </c>
      <c r="R143" s="151">
        <f>ROUND(J143*H143,2)</f>
        <v>0</v>
      </c>
      <c r="S143" s="152">
        <v>0.14199999999999999</v>
      </c>
      <c r="T143" s="152">
        <f>S143*H143</f>
        <v>45.44</v>
      </c>
      <c r="U143" s="152">
        <v>4.2999999999999997E-2</v>
      </c>
      <c r="V143" s="152">
        <f>U143*H143</f>
        <v>13.759999999999998</v>
      </c>
      <c r="W143" s="152">
        <v>0</v>
      </c>
      <c r="X143" s="153">
        <f>W143*H143</f>
        <v>0</v>
      </c>
      <c r="Y143" s="26"/>
      <c r="Z143" s="26"/>
      <c r="AA143" s="26"/>
      <c r="AB143" s="26"/>
      <c r="AC143" s="26"/>
      <c r="AD143" s="26"/>
      <c r="AE143" s="26"/>
      <c r="AR143" s="154" t="s">
        <v>406</v>
      </c>
      <c r="AT143" s="154" t="s">
        <v>126</v>
      </c>
      <c r="AU143" s="154" t="s">
        <v>81</v>
      </c>
      <c r="AY143" s="14" t="s">
        <v>125</v>
      </c>
      <c r="BE143" s="155">
        <f>IF(O143="základní",K143,0)</f>
        <v>0</v>
      </c>
      <c r="BF143" s="155">
        <f>IF(O143="snížená",K143,0)</f>
        <v>0</v>
      </c>
      <c r="BG143" s="155">
        <f>IF(O143="zákl. přenesená",K143,0)</f>
        <v>0</v>
      </c>
      <c r="BH143" s="155">
        <f>IF(O143="sníž. přenesená",K143,0)</f>
        <v>0</v>
      </c>
      <c r="BI143" s="155">
        <f>IF(O143="nulová",K143,0)</f>
        <v>0</v>
      </c>
      <c r="BJ143" s="14" t="s">
        <v>79</v>
      </c>
      <c r="BK143" s="155">
        <f>ROUND(P143*H143,2)</f>
        <v>0</v>
      </c>
      <c r="BL143" s="14" t="s">
        <v>406</v>
      </c>
      <c r="BM143" s="154" t="s">
        <v>701</v>
      </c>
    </row>
    <row r="144" spans="1:65" s="2" customFormat="1" ht="39">
      <c r="A144" s="26"/>
      <c r="B144" s="27"/>
      <c r="C144" s="26"/>
      <c r="D144" s="156" t="s">
        <v>132</v>
      </c>
      <c r="E144" s="26"/>
      <c r="F144" s="157" t="s">
        <v>702</v>
      </c>
      <c r="G144" s="26"/>
      <c r="H144" s="26"/>
      <c r="I144" s="26"/>
      <c r="J144" s="26"/>
      <c r="K144" s="26"/>
      <c r="L144" s="26"/>
      <c r="M144" s="27"/>
      <c r="N144" s="158"/>
      <c r="O144" s="159"/>
      <c r="P144" s="52"/>
      <c r="Q144" s="52"/>
      <c r="R144" s="52"/>
      <c r="S144" s="52"/>
      <c r="T144" s="52"/>
      <c r="U144" s="52"/>
      <c r="V144" s="52"/>
      <c r="W144" s="52"/>
      <c r="X144" s="53"/>
      <c r="Y144" s="26"/>
      <c r="Z144" s="26"/>
      <c r="AA144" s="26"/>
      <c r="AB144" s="26"/>
      <c r="AC144" s="26"/>
      <c r="AD144" s="26"/>
      <c r="AE144" s="26"/>
      <c r="AT144" s="14" t="s">
        <v>132</v>
      </c>
      <c r="AU144" s="14" t="s">
        <v>81</v>
      </c>
    </row>
    <row r="145" spans="1:65" s="2" customFormat="1" ht="21.75" customHeight="1">
      <c r="A145" s="26"/>
      <c r="B145" s="141"/>
      <c r="C145" s="160" t="s">
        <v>167</v>
      </c>
      <c r="D145" s="160" t="s">
        <v>134</v>
      </c>
      <c r="E145" s="161" t="s">
        <v>703</v>
      </c>
      <c r="F145" s="162" t="s">
        <v>704</v>
      </c>
      <c r="G145" s="163" t="s">
        <v>129</v>
      </c>
      <c r="H145" s="164">
        <v>320</v>
      </c>
      <c r="I145" s="165"/>
      <c r="J145" s="166"/>
      <c r="K145" s="165">
        <f>ROUND(P145*H145,2)</f>
        <v>0</v>
      </c>
      <c r="L145" s="166"/>
      <c r="M145" s="167"/>
      <c r="N145" s="168" t="s">
        <v>1</v>
      </c>
      <c r="O145" s="150" t="s">
        <v>35</v>
      </c>
      <c r="P145" s="151">
        <f>I145+J145</f>
        <v>0</v>
      </c>
      <c r="Q145" s="151">
        <f>ROUND(I145*H145,2)</f>
        <v>0</v>
      </c>
      <c r="R145" s="151">
        <f>ROUND(J145*H145,2)</f>
        <v>0</v>
      </c>
      <c r="S145" s="152">
        <v>0</v>
      </c>
      <c r="T145" s="152">
        <f>S145*H145</f>
        <v>0</v>
      </c>
      <c r="U145" s="152">
        <v>3.1E-2</v>
      </c>
      <c r="V145" s="152">
        <f>U145*H145</f>
        <v>9.92</v>
      </c>
      <c r="W145" s="152">
        <v>0</v>
      </c>
      <c r="X145" s="153">
        <f>W145*H145</f>
        <v>0</v>
      </c>
      <c r="Y145" s="26"/>
      <c r="Z145" s="26"/>
      <c r="AA145" s="26"/>
      <c r="AB145" s="26"/>
      <c r="AC145" s="26"/>
      <c r="AD145" s="26"/>
      <c r="AE145" s="26"/>
      <c r="AR145" s="154" t="s">
        <v>138</v>
      </c>
      <c r="AT145" s="154" t="s">
        <v>134</v>
      </c>
      <c r="AU145" s="154" t="s">
        <v>81</v>
      </c>
      <c r="AY145" s="14" t="s">
        <v>125</v>
      </c>
      <c r="BE145" s="155">
        <f>IF(O145="základní",K145,0)</f>
        <v>0</v>
      </c>
      <c r="BF145" s="155">
        <f>IF(O145="snížená",K145,0)</f>
        <v>0</v>
      </c>
      <c r="BG145" s="155">
        <f>IF(O145="zákl. přenesená",K145,0)</f>
        <v>0</v>
      </c>
      <c r="BH145" s="155">
        <f>IF(O145="sníž. přenesená",K145,0)</f>
        <v>0</v>
      </c>
      <c r="BI145" s="155">
        <f>IF(O145="nulová",K145,0)</f>
        <v>0</v>
      </c>
      <c r="BJ145" s="14" t="s">
        <v>79</v>
      </c>
      <c r="BK145" s="155">
        <f>ROUND(P145*H145,2)</f>
        <v>0</v>
      </c>
      <c r="BL145" s="14" t="s">
        <v>138</v>
      </c>
      <c r="BM145" s="154" t="s">
        <v>705</v>
      </c>
    </row>
    <row r="146" spans="1:65" s="2" customFormat="1" ht="19.5">
      <c r="A146" s="26"/>
      <c r="B146" s="27"/>
      <c r="C146" s="26"/>
      <c r="D146" s="156" t="s">
        <v>132</v>
      </c>
      <c r="E146" s="26"/>
      <c r="F146" s="157" t="s">
        <v>704</v>
      </c>
      <c r="G146" s="26"/>
      <c r="H146" s="26"/>
      <c r="I146" s="26"/>
      <c r="J146" s="26"/>
      <c r="K146" s="26"/>
      <c r="L146" s="26"/>
      <c r="M146" s="27"/>
      <c r="N146" s="158"/>
      <c r="O146" s="159"/>
      <c r="P146" s="52"/>
      <c r="Q146" s="52"/>
      <c r="R146" s="52"/>
      <c r="S146" s="52"/>
      <c r="T146" s="52"/>
      <c r="U146" s="52"/>
      <c r="V146" s="52"/>
      <c r="W146" s="52"/>
      <c r="X146" s="53"/>
      <c r="Y146" s="26"/>
      <c r="Z146" s="26"/>
      <c r="AA146" s="26"/>
      <c r="AB146" s="26"/>
      <c r="AC146" s="26"/>
      <c r="AD146" s="26"/>
      <c r="AE146" s="26"/>
      <c r="AT146" s="14" t="s">
        <v>132</v>
      </c>
      <c r="AU146" s="14" t="s">
        <v>81</v>
      </c>
    </row>
    <row r="147" spans="1:65" s="2" customFormat="1" ht="21.75" customHeight="1">
      <c r="A147" s="26"/>
      <c r="B147" s="141"/>
      <c r="C147" s="142" t="s">
        <v>171</v>
      </c>
      <c r="D147" s="142" t="s">
        <v>126</v>
      </c>
      <c r="E147" s="143" t="s">
        <v>706</v>
      </c>
      <c r="F147" s="144" t="s">
        <v>707</v>
      </c>
      <c r="G147" s="145" t="s">
        <v>129</v>
      </c>
      <c r="H147" s="146">
        <v>40</v>
      </c>
      <c r="I147" s="147"/>
      <c r="J147" s="147"/>
      <c r="K147" s="147">
        <f>ROUND(P147*H147,2)</f>
        <v>0</v>
      </c>
      <c r="L147" s="148"/>
      <c r="M147" s="27"/>
      <c r="N147" s="149" t="s">
        <v>1</v>
      </c>
      <c r="O147" s="150" t="s">
        <v>35</v>
      </c>
      <c r="P147" s="151">
        <f>I147+J147</f>
        <v>0</v>
      </c>
      <c r="Q147" s="151">
        <f>ROUND(I147*H147,2)</f>
        <v>0</v>
      </c>
      <c r="R147" s="151">
        <f>ROUND(J147*H147,2)</f>
        <v>0</v>
      </c>
      <c r="S147" s="152">
        <v>0.158</v>
      </c>
      <c r="T147" s="152">
        <f>S147*H147</f>
        <v>6.32</v>
      </c>
      <c r="U147" s="152">
        <v>0</v>
      </c>
      <c r="V147" s="152">
        <f>U147*H147</f>
        <v>0</v>
      </c>
      <c r="W147" s="152">
        <v>0</v>
      </c>
      <c r="X147" s="153">
        <f>W147*H147</f>
        <v>0</v>
      </c>
      <c r="Y147" s="26"/>
      <c r="Z147" s="26"/>
      <c r="AA147" s="26"/>
      <c r="AB147" s="26"/>
      <c r="AC147" s="26"/>
      <c r="AD147" s="26"/>
      <c r="AE147" s="26"/>
      <c r="AR147" s="154" t="s">
        <v>406</v>
      </c>
      <c r="AT147" s="154" t="s">
        <v>126</v>
      </c>
      <c r="AU147" s="154" t="s">
        <v>81</v>
      </c>
      <c r="AY147" s="14" t="s">
        <v>125</v>
      </c>
      <c r="BE147" s="155">
        <f>IF(O147="základní",K147,0)</f>
        <v>0</v>
      </c>
      <c r="BF147" s="155">
        <f>IF(O147="snížená",K147,0)</f>
        <v>0</v>
      </c>
      <c r="BG147" s="155">
        <f>IF(O147="zákl. přenesená",K147,0)</f>
        <v>0</v>
      </c>
      <c r="BH147" s="155">
        <f>IF(O147="sníž. přenesená",K147,0)</f>
        <v>0</v>
      </c>
      <c r="BI147" s="155">
        <f>IF(O147="nulová",K147,0)</f>
        <v>0</v>
      </c>
      <c r="BJ147" s="14" t="s">
        <v>79</v>
      </c>
      <c r="BK147" s="155">
        <f>ROUND(P147*H147,2)</f>
        <v>0</v>
      </c>
      <c r="BL147" s="14" t="s">
        <v>406</v>
      </c>
      <c r="BM147" s="154" t="s">
        <v>708</v>
      </c>
    </row>
    <row r="148" spans="1:65" s="2" customFormat="1" ht="19.5">
      <c r="A148" s="26"/>
      <c r="B148" s="27"/>
      <c r="C148" s="26"/>
      <c r="D148" s="156" t="s">
        <v>132</v>
      </c>
      <c r="E148" s="26"/>
      <c r="F148" s="157" t="s">
        <v>709</v>
      </c>
      <c r="G148" s="26"/>
      <c r="H148" s="26"/>
      <c r="I148" s="26"/>
      <c r="J148" s="26"/>
      <c r="K148" s="26"/>
      <c r="L148" s="26"/>
      <c r="M148" s="27"/>
      <c r="N148" s="158"/>
      <c r="O148" s="159"/>
      <c r="P148" s="52"/>
      <c r="Q148" s="52"/>
      <c r="R148" s="52"/>
      <c r="S148" s="52"/>
      <c r="T148" s="52"/>
      <c r="U148" s="52"/>
      <c r="V148" s="52"/>
      <c r="W148" s="52"/>
      <c r="X148" s="53"/>
      <c r="Y148" s="26"/>
      <c r="Z148" s="26"/>
      <c r="AA148" s="26"/>
      <c r="AB148" s="26"/>
      <c r="AC148" s="26"/>
      <c r="AD148" s="26"/>
      <c r="AE148" s="26"/>
      <c r="AT148" s="14" t="s">
        <v>132</v>
      </c>
      <c r="AU148" s="14" t="s">
        <v>81</v>
      </c>
    </row>
    <row r="149" spans="1:65" s="2" customFormat="1" ht="21.75" customHeight="1">
      <c r="A149" s="26"/>
      <c r="B149" s="141"/>
      <c r="C149" s="160" t="s">
        <v>176</v>
      </c>
      <c r="D149" s="160" t="s">
        <v>134</v>
      </c>
      <c r="E149" s="161" t="s">
        <v>710</v>
      </c>
      <c r="F149" s="162" t="s">
        <v>711</v>
      </c>
      <c r="G149" s="163" t="s">
        <v>129</v>
      </c>
      <c r="H149" s="164">
        <v>40</v>
      </c>
      <c r="I149" s="165"/>
      <c r="J149" s="166"/>
      <c r="K149" s="165">
        <f>ROUND(P149*H149,2)</f>
        <v>0</v>
      </c>
      <c r="L149" s="166"/>
      <c r="M149" s="167"/>
      <c r="N149" s="168" t="s">
        <v>1</v>
      </c>
      <c r="O149" s="150" t="s">
        <v>35</v>
      </c>
      <c r="P149" s="151">
        <f>I149+J149</f>
        <v>0</v>
      </c>
      <c r="Q149" s="151">
        <f>ROUND(I149*H149,2)</f>
        <v>0</v>
      </c>
      <c r="R149" s="151">
        <f>ROUND(J149*H149,2)</f>
        <v>0</v>
      </c>
      <c r="S149" s="152">
        <v>0</v>
      </c>
      <c r="T149" s="152">
        <f>S149*H149</f>
        <v>0</v>
      </c>
      <c r="U149" s="152">
        <v>6.8999999999999997E-4</v>
      </c>
      <c r="V149" s="152">
        <f>U149*H149</f>
        <v>2.76E-2</v>
      </c>
      <c r="W149" s="152">
        <v>0</v>
      </c>
      <c r="X149" s="153">
        <f>W149*H149</f>
        <v>0</v>
      </c>
      <c r="Y149" s="26"/>
      <c r="Z149" s="26"/>
      <c r="AA149" s="26"/>
      <c r="AB149" s="26"/>
      <c r="AC149" s="26"/>
      <c r="AD149" s="26"/>
      <c r="AE149" s="26"/>
      <c r="AR149" s="154" t="s">
        <v>138</v>
      </c>
      <c r="AT149" s="154" t="s">
        <v>134</v>
      </c>
      <c r="AU149" s="154" t="s">
        <v>81</v>
      </c>
      <c r="AY149" s="14" t="s">
        <v>125</v>
      </c>
      <c r="BE149" s="155">
        <f>IF(O149="základní",K149,0)</f>
        <v>0</v>
      </c>
      <c r="BF149" s="155">
        <f>IF(O149="snížená",K149,0)</f>
        <v>0</v>
      </c>
      <c r="BG149" s="155">
        <f>IF(O149="zákl. přenesená",K149,0)</f>
        <v>0</v>
      </c>
      <c r="BH149" s="155">
        <f>IF(O149="sníž. přenesená",K149,0)</f>
        <v>0</v>
      </c>
      <c r="BI149" s="155">
        <f>IF(O149="nulová",K149,0)</f>
        <v>0</v>
      </c>
      <c r="BJ149" s="14" t="s">
        <v>79</v>
      </c>
      <c r="BK149" s="155">
        <f>ROUND(P149*H149,2)</f>
        <v>0</v>
      </c>
      <c r="BL149" s="14" t="s">
        <v>138</v>
      </c>
      <c r="BM149" s="154" t="s">
        <v>712</v>
      </c>
    </row>
    <row r="150" spans="1:65" s="2" customFormat="1" ht="19.5">
      <c r="A150" s="26"/>
      <c r="B150" s="27"/>
      <c r="C150" s="26"/>
      <c r="D150" s="156" t="s">
        <v>132</v>
      </c>
      <c r="E150" s="26"/>
      <c r="F150" s="157" t="s">
        <v>711</v>
      </c>
      <c r="G150" s="26"/>
      <c r="H150" s="26"/>
      <c r="I150" s="26"/>
      <c r="J150" s="26"/>
      <c r="K150" s="26"/>
      <c r="L150" s="26"/>
      <c r="M150" s="27"/>
      <c r="N150" s="158"/>
      <c r="O150" s="159"/>
      <c r="P150" s="52"/>
      <c r="Q150" s="52"/>
      <c r="R150" s="52"/>
      <c r="S150" s="52"/>
      <c r="T150" s="52"/>
      <c r="U150" s="52"/>
      <c r="V150" s="52"/>
      <c r="W150" s="52"/>
      <c r="X150" s="53"/>
      <c r="Y150" s="26"/>
      <c r="Z150" s="26"/>
      <c r="AA150" s="26"/>
      <c r="AB150" s="26"/>
      <c r="AC150" s="26"/>
      <c r="AD150" s="26"/>
      <c r="AE150" s="26"/>
      <c r="AT150" s="14" t="s">
        <v>132</v>
      </c>
      <c r="AU150" s="14" t="s">
        <v>81</v>
      </c>
    </row>
    <row r="151" spans="1:65" s="2" customFormat="1" ht="21.75" customHeight="1">
      <c r="A151" s="26"/>
      <c r="B151" s="141"/>
      <c r="C151" s="142" t="s">
        <v>180</v>
      </c>
      <c r="D151" s="142" t="s">
        <v>126</v>
      </c>
      <c r="E151" s="143" t="s">
        <v>713</v>
      </c>
      <c r="F151" s="144" t="s">
        <v>714</v>
      </c>
      <c r="G151" s="145" t="s">
        <v>129</v>
      </c>
      <c r="H151" s="146">
        <v>370</v>
      </c>
      <c r="I151" s="147"/>
      <c r="J151" s="147"/>
      <c r="K151" s="147">
        <f>ROUND(P151*H151,2)</f>
        <v>0</v>
      </c>
      <c r="L151" s="148"/>
      <c r="M151" s="27"/>
      <c r="N151" s="149" t="s">
        <v>1</v>
      </c>
      <c r="O151" s="150" t="s">
        <v>35</v>
      </c>
      <c r="P151" s="151">
        <f>I151+J151</f>
        <v>0</v>
      </c>
      <c r="Q151" s="151">
        <f>ROUND(I151*H151,2)</f>
        <v>0</v>
      </c>
      <c r="R151" s="151">
        <f>ROUND(J151*H151,2)</f>
        <v>0</v>
      </c>
      <c r="S151" s="152">
        <v>0.27400000000000002</v>
      </c>
      <c r="T151" s="152">
        <f>S151*H151</f>
        <v>101.38000000000001</v>
      </c>
      <c r="U151" s="152">
        <v>0</v>
      </c>
      <c r="V151" s="152">
        <f>U151*H151</f>
        <v>0</v>
      </c>
      <c r="W151" s="152">
        <v>0</v>
      </c>
      <c r="X151" s="153">
        <f>W151*H151</f>
        <v>0</v>
      </c>
      <c r="Y151" s="26"/>
      <c r="Z151" s="26"/>
      <c r="AA151" s="26"/>
      <c r="AB151" s="26"/>
      <c r="AC151" s="26"/>
      <c r="AD151" s="26"/>
      <c r="AE151" s="26"/>
      <c r="AR151" s="154" t="s">
        <v>406</v>
      </c>
      <c r="AT151" s="154" t="s">
        <v>126</v>
      </c>
      <c r="AU151" s="154" t="s">
        <v>81</v>
      </c>
      <c r="AY151" s="14" t="s">
        <v>125</v>
      </c>
      <c r="BE151" s="155">
        <f>IF(O151="základní",K151,0)</f>
        <v>0</v>
      </c>
      <c r="BF151" s="155">
        <f>IF(O151="snížená",K151,0)</f>
        <v>0</v>
      </c>
      <c r="BG151" s="155">
        <f>IF(O151="zákl. přenesená",K151,0)</f>
        <v>0</v>
      </c>
      <c r="BH151" s="155">
        <f>IF(O151="sníž. přenesená",K151,0)</f>
        <v>0</v>
      </c>
      <c r="BI151" s="155">
        <f>IF(O151="nulová",K151,0)</f>
        <v>0</v>
      </c>
      <c r="BJ151" s="14" t="s">
        <v>79</v>
      </c>
      <c r="BK151" s="155">
        <f>ROUND(P151*H151,2)</f>
        <v>0</v>
      </c>
      <c r="BL151" s="14" t="s">
        <v>406</v>
      </c>
      <c r="BM151" s="154" t="s">
        <v>715</v>
      </c>
    </row>
    <row r="152" spans="1:65" s="2" customFormat="1" ht="29.25">
      <c r="A152" s="26"/>
      <c r="B152" s="27"/>
      <c r="C152" s="26"/>
      <c r="D152" s="156" t="s">
        <v>132</v>
      </c>
      <c r="E152" s="26"/>
      <c r="F152" s="157" t="s">
        <v>716</v>
      </c>
      <c r="G152" s="26"/>
      <c r="H152" s="26"/>
      <c r="I152" s="26"/>
      <c r="J152" s="26"/>
      <c r="K152" s="26"/>
      <c r="L152" s="26"/>
      <c r="M152" s="27"/>
      <c r="N152" s="158"/>
      <c r="O152" s="159"/>
      <c r="P152" s="52"/>
      <c r="Q152" s="52"/>
      <c r="R152" s="52"/>
      <c r="S152" s="52"/>
      <c r="T152" s="52"/>
      <c r="U152" s="52"/>
      <c r="V152" s="52"/>
      <c r="W152" s="52"/>
      <c r="X152" s="53"/>
      <c r="Y152" s="26"/>
      <c r="Z152" s="26"/>
      <c r="AA152" s="26"/>
      <c r="AB152" s="26"/>
      <c r="AC152" s="26"/>
      <c r="AD152" s="26"/>
      <c r="AE152" s="26"/>
      <c r="AT152" s="14" t="s">
        <v>132</v>
      </c>
      <c r="AU152" s="14" t="s">
        <v>81</v>
      </c>
    </row>
    <row r="153" spans="1:65" s="2" customFormat="1" ht="16.5" customHeight="1">
      <c r="A153" s="26"/>
      <c r="B153" s="141"/>
      <c r="C153" s="142" t="s">
        <v>185</v>
      </c>
      <c r="D153" s="142" t="s">
        <v>126</v>
      </c>
      <c r="E153" s="143" t="s">
        <v>717</v>
      </c>
      <c r="F153" s="144" t="s">
        <v>718</v>
      </c>
      <c r="G153" s="145" t="s">
        <v>221</v>
      </c>
      <c r="H153" s="146">
        <v>370</v>
      </c>
      <c r="I153" s="147"/>
      <c r="J153" s="147"/>
      <c r="K153" s="147">
        <f>ROUND(P153*H153,2)</f>
        <v>0</v>
      </c>
      <c r="L153" s="148"/>
      <c r="M153" s="27"/>
      <c r="N153" s="149" t="s">
        <v>1</v>
      </c>
      <c r="O153" s="150" t="s">
        <v>35</v>
      </c>
      <c r="P153" s="151">
        <f>I153+J153</f>
        <v>0</v>
      </c>
      <c r="Q153" s="151">
        <f>ROUND(I153*H153,2)</f>
        <v>0</v>
      </c>
      <c r="R153" s="151">
        <f>ROUND(J153*H153,2)</f>
        <v>0</v>
      </c>
      <c r="S153" s="152">
        <v>3.5000000000000003E-2</v>
      </c>
      <c r="T153" s="152">
        <f>S153*H153</f>
        <v>12.950000000000001</v>
      </c>
      <c r="U153" s="152">
        <v>3.0000000000000001E-5</v>
      </c>
      <c r="V153" s="152">
        <f>U153*H153</f>
        <v>1.11E-2</v>
      </c>
      <c r="W153" s="152">
        <v>0</v>
      </c>
      <c r="X153" s="153">
        <f>W153*H153</f>
        <v>0</v>
      </c>
      <c r="Y153" s="26"/>
      <c r="Z153" s="26"/>
      <c r="AA153" s="26"/>
      <c r="AB153" s="26"/>
      <c r="AC153" s="26"/>
      <c r="AD153" s="26"/>
      <c r="AE153" s="26"/>
      <c r="AR153" s="154" t="s">
        <v>406</v>
      </c>
      <c r="AT153" s="154" t="s">
        <v>126</v>
      </c>
      <c r="AU153" s="154" t="s">
        <v>81</v>
      </c>
      <c r="AY153" s="14" t="s">
        <v>125</v>
      </c>
      <c r="BE153" s="155">
        <f>IF(O153="základní",K153,0)</f>
        <v>0</v>
      </c>
      <c r="BF153" s="155">
        <f>IF(O153="snížená",K153,0)</f>
        <v>0</v>
      </c>
      <c r="BG153" s="155">
        <f>IF(O153="zákl. přenesená",K153,0)</f>
        <v>0</v>
      </c>
      <c r="BH153" s="155">
        <f>IF(O153="sníž. přenesená",K153,0)</f>
        <v>0</v>
      </c>
      <c r="BI153" s="155">
        <f>IF(O153="nulová",K153,0)</f>
        <v>0</v>
      </c>
      <c r="BJ153" s="14" t="s">
        <v>79</v>
      </c>
      <c r="BK153" s="155">
        <f>ROUND(P153*H153,2)</f>
        <v>0</v>
      </c>
      <c r="BL153" s="14" t="s">
        <v>406</v>
      </c>
      <c r="BM153" s="154" t="s">
        <v>719</v>
      </c>
    </row>
    <row r="154" spans="1:65" s="2" customFormat="1" ht="19.5">
      <c r="A154" s="26"/>
      <c r="B154" s="27"/>
      <c r="C154" s="26"/>
      <c r="D154" s="156" t="s">
        <v>132</v>
      </c>
      <c r="E154" s="26"/>
      <c r="F154" s="157" t="s">
        <v>720</v>
      </c>
      <c r="G154" s="26"/>
      <c r="H154" s="26"/>
      <c r="I154" s="26"/>
      <c r="J154" s="26"/>
      <c r="K154" s="26"/>
      <c r="L154" s="26"/>
      <c r="M154" s="27"/>
      <c r="N154" s="158"/>
      <c r="O154" s="159"/>
      <c r="P154" s="52"/>
      <c r="Q154" s="52"/>
      <c r="R154" s="52"/>
      <c r="S154" s="52"/>
      <c r="T154" s="52"/>
      <c r="U154" s="52"/>
      <c r="V154" s="52"/>
      <c r="W154" s="52"/>
      <c r="X154" s="53"/>
      <c r="Y154" s="26"/>
      <c r="Z154" s="26"/>
      <c r="AA154" s="26"/>
      <c r="AB154" s="26"/>
      <c r="AC154" s="26"/>
      <c r="AD154" s="26"/>
      <c r="AE154" s="26"/>
      <c r="AT154" s="14" t="s">
        <v>132</v>
      </c>
      <c r="AU154" s="14" t="s">
        <v>81</v>
      </c>
    </row>
    <row r="155" spans="1:65" s="2" customFormat="1" ht="16.5" customHeight="1">
      <c r="A155" s="26"/>
      <c r="B155" s="141"/>
      <c r="C155" s="142" t="s">
        <v>190</v>
      </c>
      <c r="D155" s="142" t="s">
        <v>126</v>
      </c>
      <c r="E155" s="143" t="s">
        <v>721</v>
      </c>
      <c r="F155" s="144" t="s">
        <v>722</v>
      </c>
      <c r="G155" s="145" t="s">
        <v>221</v>
      </c>
      <c r="H155" s="146">
        <v>370</v>
      </c>
      <c r="I155" s="147"/>
      <c r="J155" s="147"/>
      <c r="K155" s="147">
        <f>ROUND(P155*H155,2)</f>
        <v>0</v>
      </c>
      <c r="L155" s="148"/>
      <c r="M155" s="27"/>
      <c r="N155" s="149" t="s">
        <v>1</v>
      </c>
      <c r="O155" s="150" t="s">
        <v>35</v>
      </c>
      <c r="P155" s="151">
        <f>I155+J155</f>
        <v>0</v>
      </c>
      <c r="Q155" s="151">
        <f>ROUND(I155*H155,2)</f>
        <v>0</v>
      </c>
      <c r="R155" s="151">
        <f>ROUND(J155*H155,2)</f>
        <v>0</v>
      </c>
      <c r="S155" s="152">
        <v>0.13800000000000001</v>
      </c>
      <c r="T155" s="152">
        <f>S155*H155</f>
        <v>51.06</v>
      </c>
      <c r="U155" s="152">
        <v>0</v>
      </c>
      <c r="V155" s="152">
        <f>U155*H155</f>
        <v>0</v>
      </c>
      <c r="W155" s="152">
        <v>0</v>
      </c>
      <c r="X155" s="153">
        <f>W155*H155</f>
        <v>0</v>
      </c>
      <c r="Y155" s="26"/>
      <c r="Z155" s="26"/>
      <c r="AA155" s="26"/>
      <c r="AB155" s="26"/>
      <c r="AC155" s="26"/>
      <c r="AD155" s="26"/>
      <c r="AE155" s="26"/>
      <c r="AR155" s="154" t="s">
        <v>406</v>
      </c>
      <c r="AT155" s="154" t="s">
        <v>126</v>
      </c>
      <c r="AU155" s="154" t="s">
        <v>81</v>
      </c>
      <c r="AY155" s="14" t="s">
        <v>125</v>
      </c>
      <c r="BE155" s="155">
        <f>IF(O155="základní",K155,0)</f>
        <v>0</v>
      </c>
      <c r="BF155" s="155">
        <f>IF(O155="snížená",K155,0)</f>
        <v>0</v>
      </c>
      <c r="BG155" s="155">
        <f>IF(O155="zákl. přenesená",K155,0)</f>
        <v>0</v>
      </c>
      <c r="BH155" s="155">
        <f>IF(O155="sníž. přenesená",K155,0)</f>
        <v>0</v>
      </c>
      <c r="BI155" s="155">
        <f>IF(O155="nulová",K155,0)</f>
        <v>0</v>
      </c>
      <c r="BJ155" s="14" t="s">
        <v>79</v>
      </c>
      <c r="BK155" s="155">
        <f>ROUND(P155*H155,2)</f>
        <v>0</v>
      </c>
      <c r="BL155" s="14" t="s">
        <v>406</v>
      </c>
      <c r="BM155" s="154" t="s">
        <v>723</v>
      </c>
    </row>
    <row r="156" spans="1:65" s="2" customFormat="1" ht="19.5">
      <c r="A156" s="26"/>
      <c r="B156" s="27"/>
      <c r="C156" s="26"/>
      <c r="D156" s="156" t="s">
        <v>132</v>
      </c>
      <c r="E156" s="26"/>
      <c r="F156" s="157" t="s">
        <v>724</v>
      </c>
      <c r="G156" s="26"/>
      <c r="H156" s="26"/>
      <c r="I156" s="26"/>
      <c r="J156" s="26"/>
      <c r="K156" s="26"/>
      <c r="L156" s="26"/>
      <c r="M156" s="27"/>
      <c r="N156" s="158"/>
      <c r="O156" s="159"/>
      <c r="P156" s="52"/>
      <c r="Q156" s="52"/>
      <c r="R156" s="52"/>
      <c r="S156" s="52"/>
      <c r="T156" s="52"/>
      <c r="U156" s="52"/>
      <c r="V156" s="52"/>
      <c r="W156" s="52"/>
      <c r="X156" s="53"/>
      <c r="Y156" s="26"/>
      <c r="Z156" s="26"/>
      <c r="AA156" s="26"/>
      <c r="AB156" s="26"/>
      <c r="AC156" s="26"/>
      <c r="AD156" s="26"/>
      <c r="AE156" s="26"/>
      <c r="AT156" s="14" t="s">
        <v>132</v>
      </c>
      <c r="AU156" s="14" t="s">
        <v>81</v>
      </c>
    </row>
    <row r="157" spans="1:65" s="2" customFormat="1" ht="21.75" customHeight="1">
      <c r="A157" s="26"/>
      <c r="B157" s="141"/>
      <c r="C157" s="142" t="s">
        <v>9</v>
      </c>
      <c r="D157" s="142" t="s">
        <v>126</v>
      </c>
      <c r="E157" s="143" t="s">
        <v>725</v>
      </c>
      <c r="F157" s="144" t="s">
        <v>726</v>
      </c>
      <c r="G157" s="145" t="s">
        <v>221</v>
      </c>
      <c r="H157" s="146">
        <v>60</v>
      </c>
      <c r="I157" s="147"/>
      <c r="J157" s="147"/>
      <c r="K157" s="147">
        <f>ROUND(P157*H157,2)</f>
        <v>0</v>
      </c>
      <c r="L157" s="148"/>
      <c r="M157" s="27"/>
      <c r="N157" s="149" t="s">
        <v>1</v>
      </c>
      <c r="O157" s="150" t="s">
        <v>35</v>
      </c>
      <c r="P157" s="151">
        <f>I157+J157</f>
        <v>0</v>
      </c>
      <c r="Q157" s="151">
        <f>ROUND(I157*H157,2)</f>
        <v>0</v>
      </c>
      <c r="R157" s="151">
        <f>ROUND(J157*H157,2)</f>
        <v>0</v>
      </c>
      <c r="S157" s="152">
        <v>4.2000000000000003E-2</v>
      </c>
      <c r="T157" s="152">
        <f>S157*H157</f>
        <v>2.52</v>
      </c>
      <c r="U157" s="152">
        <v>0.37080000000000002</v>
      </c>
      <c r="V157" s="152">
        <f>U157*H157</f>
        <v>22.248000000000001</v>
      </c>
      <c r="W157" s="152">
        <v>0</v>
      </c>
      <c r="X157" s="153">
        <f>W157*H157</f>
        <v>0</v>
      </c>
      <c r="Y157" s="26"/>
      <c r="Z157" s="26"/>
      <c r="AA157" s="26"/>
      <c r="AB157" s="26"/>
      <c r="AC157" s="26"/>
      <c r="AD157" s="26"/>
      <c r="AE157" s="26"/>
      <c r="AR157" s="154" t="s">
        <v>406</v>
      </c>
      <c r="AT157" s="154" t="s">
        <v>126</v>
      </c>
      <c r="AU157" s="154" t="s">
        <v>81</v>
      </c>
      <c r="AY157" s="14" t="s">
        <v>125</v>
      </c>
      <c r="BE157" s="155">
        <f>IF(O157="základní",K157,0)</f>
        <v>0</v>
      </c>
      <c r="BF157" s="155">
        <f>IF(O157="snížená",K157,0)</f>
        <v>0</v>
      </c>
      <c r="BG157" s="155">
        <f>IF(O157="zákl. přenesená",K157,0)</f>
        <v>0</v>
      </c>
      <c r="BH157" s="155">
        <f>IF(O157="sníž. přenesená",K157,0)</f>
        <v>0</v>
      </c>
      <c r="BI157" s="155">
        <f>IF(O157="nulová",K157,0)</f>
        <v>0</v>
      </c>
      <c r="BJ157" s="14" t="s">
        <v>79</v>
      </c>
      <c r="BK157" s="155">
        <f>ROUND(P157*H157,2)</f>
        <v>0</v>
      </c>
      <c r="BL157" s="14" t="s">
        <v>406</v>
      </c>
      <c r="BM157" s="154" t="s">
        <v>727</v>
      </c>
    </row>
    <row r="158" spans="1:65" s="2" customFormat="1" ht="29.25">
      <c r="A158" s="26"/>
      <c r="B158" s="27"/>
      <c r="C158" s="26"/>
      <c r="D158" s="156" t="s">
        <v>132</v>
      </c>
      <c r="E158" s="26"/>
      <c r="F158" s="157" t="s">
        <v>728</v>
      </c>
      <c r="G158" s="26"/>
      <c r="H158" s="26"/>
      <c r="I158" s="26"/>
      <c r="J158" s="26"/>
      <c r="K158" s="26"/>
      <c r="L158" s="26"/>
      <c r="M158" s="27"/>
      <c r="N158" s="158"/>
      <c r="O158" s="159"/>
      <c r="P158" s="52"/>
      <c r="Q158" s="52"/>
      <c r="R158" s="52"/>
      <c r="S158" s="52"/>
      <c r="T158" s="52"/>
      <c r="U158" s="52"/>
      <c r="V158" s="52"/>
      <c r="W158" s="52"/>
      <c r="X158" s="53"/>
      <c r="Y158" s="26"/>
      <c r="Z158" s="26"/>
      <c r="AA158" s="26"/>
      <c r="AB158" s="26"/>
      <c r="AC158" s="26"/>
      <c r="AD158" s="26"/>
      <c r="AE158" s="26"/>
      <c r="AT158" s="14" t="s">
        <v>132</v>
      </c>
      <c r="AU158" s="14" t="s">
        <v>81</v>
      </c>
    </row>
    <row r="159" spans="1:65" s="2" customFormat="1" ht="21.75" customHeight="1">
      <c r="A159" s="26"/>
      <c r="B159" s="141"/>
      <c r="C159" s="160" t="s">
        <v>197</v>
      </c>
      <c r="D159" s="160" t="s">
        <v>134</v>
      </c>
      <c r="E159" s="161" t="s">
        <v>729</v>
      </c>
      <c r="F159" s="162" t="s">
        <v>730</v>
      </c>
      <c r="G159" s="163" t="s">
        <v>137</v>
      </c>
      <c r="H159" s="164">
        <v>1</v>
      </c>
      <c r="I159" s="165"/>
      <c r="J159" s="166"/>
      <c r="K159" s="165">
        <f>ROUND(P159*H159,2)</f>
        <v>0</v>
      </c>
      <c r="L159" s="166"/>
      <c r="M159" s="167"/>
      <c r="N159" s="168" t="s">
        <v>1</v>
      </c>
      <c r="O159" s="150" t="s">
        <v>35</v>
      </c>
      <c r="P159" s="151">
        <f>I159+J159</f>
        <v>0</v>
      </c>
      <c r="Q159" s="151">
        <f>ROUND(I159*H159,2)</f>
        <v>0</v>
      </c>
      <c r="R159" s="151">
        <f>ROUND(J159*H159,2)</f>
        <v>0</v>
      </c>
      <c r="S159" s="152">
        <v>0</v>
      </c>
      <c r="T159" s="152">
        <f>S159*H159</f>
        <v>0</v>
      </c>
      <c r="U159" s="152">
        <v>5.9999999999999995E-4</v>
      </c>
      <c r="V159" s="152">
        <f>U159*H159</f>
        <v>5.9999999999999995E-4</v>
      </c>
      <c r="W159" s="152">
        <v>0</v>
      </c>
      <c r="X159" s="153">
        <f>W159*H159</f>
        <v>0</v>
      </c>
      <c r="Y159" s="26"/>
      <c r="Z159" s="26"/>
      <c r="AA159" s="26"/>
      <c r="AB159" s="26"/>
      <c r="AC159" s="26"/>
      <c r="AD159" s="26"/>
      <c r="AE159" s="26"/>
      <c r="AR159" s="154" t="s">
        <v>731</v>
      </c>
      <c r="AT159" s="154" t="s">
        <v>134</v>
      </c>
      <c r="AU159" s="154" t="s">
        <v>81</v>
      </c>
      <c r="AY159" s="14" t="s">
        <v>125</v>
      </c>
      <c r="BE159" s="155">
        <f>IF(O159="základní",K159,0)</f>
        <v>0</v>
      </c>
      <c r="BF159" s="155">
        <f>IF(O159="snížená",K159,0)</f>
        <v>0</v>
      </c>
      <c r="BG159" s="155">
        <f>IF(O159="zákl. přenesená",K159,0)</f>
        <v>0</v>
      </c>
      <c r="BH159" s="155">
        <f>IF(O159="sníž. přenesená",K159,0)</f>
        <v>0</v>
      </c>
      <c r="BI159" s="155">
        <f>IF(O159="nulová",K159,0)</f>
        <v>0</v>
      </c>
      <c r="BJ159" s="14" t="s">
        <v>79</v>
      </c>
      <c r="BK159" s="155">
        <f>ROUND(P159*H159,2)</f>
        <v>0</v>
      </c>
      <c r="BL159" s="14" t="s">
        <v>406</v>
      </c>
      <c r="BM159" s="154" t="s">
        <v>732</v>
      </c>
    </row>
    <row r="160" spans="1:65" s="2" customFormat="1" ht="19.5">
      <c r="A160" s="26"/>
      <c r="B160" s="27"/>
      <c r="C160" s="26"/>
      <c r="D160" s="156" t="s">
        <v>132</v>
      </c>
      <c r="E160" s="26"/>
      <c r="F160" s="157" t="s">
        <v>730</v>
      </c>
      <c r="G160" s="26"/>
      <c r="H160" s="26"/>
      <c r="I160" s="26"/>
      <c r="J160" s="26"/>
      <c r="K160" s="26"/>
      <c r="L160" s="26"/>
      <c r="M160" s="27"/>
      <c r="N160" s="158"/>
      <c r="O160" s="159"/>
      <c r="P160" s="52"/>
      <c r="Q160" s="52"/>
      <c r="R160" s="52"/>
      <c r="S160" s="52"/>
      <c r="T160" s="52"/>
      <c r="U160" s="52"/>
      <c r="V160" s="52"/>
      <c r="W160" s="52"/>
      <c r="X160" s="53"/>
      <c r="Y160" s="26"/>
      <c r="Z160" s="26"/>
      <c r="AA160" s="26"/>
      <c r="AB160" s="26"/>
      <c r="AC160" s="26"/>
      <c r="AD160" s="26"/>
      <c r="AE160" s="26"/>
      <c r="AT160" s="14" t="s">
        <v>132</v>
      </c>
      <c r="AU160" s="14" t="s">
        <v>81</v>
      </c>
    </row>
    <row r="161" spans="1:65" s="2" customFormat="1" ht="16.5" customHeight="1">
      <c r="A161" s="26"/>
      <c r="B161" s="141"/>
      <c r="C161" s="160" t="s">
        <v>201</v>
      </c>
      <c r="D161" s="160" t="s">
        <v>134</v>
      </c>
      <c r="E161" s="161" t="s">
        <v>733</v>
      </c>
      <c r="F161" s="162" t="s">
        <v>734</v>
      </c>
      <c r="G161" s="163" t="s">
        <v>735</v>
      </c>
      <c r="H161" s="164">
        <v>24</v>
      </c>
      <c r="I161" s="165"/>
      <c r="J161" s="166"/>
      <c r="K161" s="165">
        <f>ROUND(P161*H161,2)</f>
        <v>0</v>
      </c>
      <c r="L161" s="166"/>
      <c r="M161" s="167"/>
      <c r="N161" s="168" t="s">
        <v>1</v>
      </c>
      <c r="O161" s="150" t="s">
        <v>35</v>
      </c>
      <c r="P161" s="151">
        <f>I161+J161</f>
        <v>0</v>
      </c>
      <c r="Q161" s="151">
        <f>ROUND(I161*H161,2)</f>
        <v>0</v>
      </c>
      <c r="R161" s="151">
        <f>ROUND(J161*H161,2)</f>
        <v>0</v>
      </c>
      <c r="S161" s="152">
        <v>0</v>
      </c>
      <c r="T161" s="152">
        <f>S161*H161</f>
        <v>0</v>
      </c>
      <c r="U161" s="152">
        <v>1</v>
      </c>
      <c r="V161" s="152">
        <f>U161*H161</f>
        <v>24</v>
      </c>
      <c r="W161" s="152">
        <v>0</v>
      </c>
      <c r="X161" s="153">
        <f>W161*H161</f>
        <v>0</v>
      </c>
      <c r="Y161" s="26"/>
      <c r="Z161" s="26"/>
      <c r="AA161" s="26"/>
      <c r="AB161" s="26"/>
      <c r="AC161" s="26"/>
      <c r="AD161" s="26"/>
      <c r="AE161" s="26"/>
      <c r="AR161" s="154" t="s">
        <v>138</v>
      </c>
      <c r="AT161" s="154" t="s">
        <v>134</v>
      </c>
      <c r="AU161" s="154" t="s">
        <v>81</v>
      </c>
      <c r="AY161" s="14" t="s">
        <v>125</v>
      </c>
      <c r="BE161" s="155">
        <f>IF(O161="základní",K161,0)</f>
        <v>0</v>
      </c>
      <c r="BF161" s="155">
        <f>IF(O161="snížená",K161,0)</f>
        <v>0</v>
      </c>
      <c r="BG161" s="155">
        <f>IF(O161="zákl. přenesená",K161,0)</f>
        <v>0</v>
      </c>
      <c r="BH161" s="155">
        <f>IF(O161="sníž. přenesená",K161,0)</f>
        <v>0</v>
      </c>
      <c r="BI161" s="155">
        <f>IF(O161="nulová",K161,0)</f>
        <v>0</v>
      </c>
      <c r="BJ161" s="14" t="s">
        <v>79</v>
      </c>
      <c r="BK161" s="155">
        <f>ROUND(P161*H161,2)</f>
        <v>0</v>
      </c>
      <c r="BL161" s="14" t="s">
        <v>138</v>
      </c>
      <c r="BM161" s="154" t="s">
        <v>736</v>
      </c>
    </row>
    <row r="162" spans="1:65" s="2" customFormat="1" ht="11.25">
      <c r="A162" s="26"/>
      <c r="B162" s="27"/>
      <c r="C162" s="26"/>
      <c r="D162" s="156" t="s">
        <v>132</v>
      </c>
      <c r="E162" s="26"/>
      <c r="F162" s="157" t="s">
        <v>734</v>
      </c>
      <c r="G162" s="26"/>
      <c r="H162" s="26"/>
      <c r="I162" s="26"/>
      <c r="J162" s="26"/>
      <c r="K162" s="26"/>
      <c r="L162" s="26"/>
      <c r="M162" s="27"/>
      <c r="N162" s="158"/>
      <c r="O162" s="159"/>
      <c r="P162" s="52"/>
      <c r="Q162" s="52"/>
      <c r="R162" s="52"/>
      <c r="S162" s="52"/>
      <c r="T162" s="52"/>
      <c r="U162" s="52"/>
      <c r="V162" s="52"/>
      <c r="W162" s="52"/>
      <c r="X162" s="53"/>
      <c r="Y162" s="26"/>
      <c r="Z162" s="26"/>
      <c r="AA162" s="26"/>
      <c r="AB162" s="26"/>
      <c r="AC162" s="26"/>
      <c r="AD162" s="26"/>
      <c r="AE162" s="26"/>
      <c r="AT162" s="14" t="s">
        <v>132</v>
      </c>
      <c r="AU162" s="14" t="s">
        <v>81</v>
      </c>
    </row>
    <row r="163" spans="1:65" s="2" customFormat="1" ht="21.75" customHeight="1">
      <c r="A163" s="26"/>
      <c r="B163" s="141"/>
      <c r="C163" s="142" t="s">
        <v>205</v>
      </c>
      <c r="D163" s="142" t="s">
        <v>126</v>
      </c>
      <c r="E163" s="143" t="s">
        <v>737</v>
      </c>
      <c r="F163" s="144" t="s">
        <v>738</v>
      </c>
      <c r="G163" s="145" t="s">
        <v>221</v>
      </c>
      <c r="H163" s="146">
        <v>60</v>
      </c>
      <c r="I163" s="147"/>
      <c r="J163" s="147"/>
      <c r="K163" s="147">
        <f>ROUND(P163*H163,2)</f>
        <v>0</v>
      </c>
      <c r="L163" s="148"/>
      <c r="M163" s="27"/>
      <c r="N163" s="149" t="s">
        <v>1</v>
      </c>
      <c r="O163" s="150" t="s">
        <v>35</v>
      </c>
      <c r="P163" s="151">
        <f>I163+J163</f>
        <v>0</v>
      </c>
      <c r="Q163" s="151">
        <f>ROUND(I163*H163,2)</f>
        <v>0</v>
      </c>
      <c r="R163" s="151">
        <f>ROUND(J163*H163,2)</f>
        <v>0</v>
      </c>
      <c r="S163" s="152">
        <v>0.57999999999999996</v>
      </c>
      <c r="T163" s="152">
        <f>S163*H163</f>
        <v>34.799999999999997</v>
      </c>
      <c r="U163" s="152">
        <v>8.4250000000000005E-2</v>
      </c>
      <c r="V163" s="152">
        <f>U163*H163</f>
        <v>5.0550000000000006</v>
      </c>
      <c r="W163" s="152">
        <v>0</v>
      </c>
      <c r="X163" s="153">
        <f>W163*H163</f>
        <v>0</v>
      </c>
      <c r="Y163" s="26"/>
      <c r="Z163" s="26"/>
      <c r="AA163" s="26"/>
      <c r="AB163" s="26"/>
      <c r="AC163" s="26"/>
      <c r="AD163" s="26"/>
      <c r="AE163" s="26"/>
      <c r="AR163" s="154" t="s">
        <v>406</v>
      </c>
      <c r="AT163" s="154" t="s">
        <v>126</v>
      </c>
      <c r="AU163" s="154" t="s">
        <v>81</v>
      </c>
      <c r="AY163" s="14" t="s">
        <v>125</v>
      </c>
      <c r="BE163" s="155">
        <f>IF(O163="základní",K163,0)</f>
        <v>0</v>
      </c>
      <c r="BF163" s="155">
        <f>IF(O163="snížená",K163,0)</f>
        <v>0</v>
      </c>
      <c r="BG163" s="155">
        <f>IF(O163="zákl. přenesená",K163,0)</f>
        <v>0</v>
      </c>
      <c r="BH163" s="155">
        <f>IF(O163="sníž. přenesená",K163,0)</f>
        <v>0</v>
      </c>
      <c r="BI163" s="155">
        <f>IF(O163="nulová",K163,0)</f>
        <v>0</v>
      </c>
      <c r="BJ163" s="14" t="s">
        <v>79</v>
      </c>
      <c r="BK163" s="155">
        <f>ROUND(P163*H163,2)</f>
        <v>0</v>
      </c>
      <c r="BL163" s="14" t="s">
        <v>406</v>
      </c>
      <c r="BM163" s="154" t="s">
        <v>739</v>
      </c>
    </row>
    <row r="164" spans="1:65" s="2" customFormat="1" ht="29.25">
      <c r="A164" s="26"/>
      <c r="B164" s="27"/>
      <c r="C164" s="26"/>
      <c r="D164" s="156" t="s">
        <v>132</v>
      </c>
      <c r="E164" s="26"/>
      <c r="F164" s="157" t="s">
        <v>740</v>
      </c>
      <c r="G164" s="26"/>
      <c r="H164" s="26"/>
      <c r="I164" s="26"/>
      <c r="J164" s="26"/>
      <c r="K164" s="26"/>
      <c r="L164" s="26"/>
      <c r="M164" s="27"/>
      <c r="N164" s="158"/>
      <c r="O164" s="159"/>
      <c r="P164" s="52"/>
      <c r="Q164" s="52"/>
      <c r="R164" s="52"/>
      <c r="S164" s="52"/>
      <c r="T164" s="52"/>
      <c r="U164" s="52"/>
      <c r="V164" s="52"/>
      <c r="W164" s="52"/>
      <c r="X164" s="53"/>
      <c r="Y164" s="26"/>
      <c r="Z164" s="26"/>
      <c r="AA164" s="26"/>
      <c r="AB164" s="26"/>
      <c r="AC164" s="26"/>
      <c r="AD164" s="26"/>
      <c r="AE164" s="26"/>
      <c r="AT164" s="14" t="s">
        <v>132</v>
      </c>
      <c r="AU164" s="14" t="s">
        <v>81</v>
      </c>
    </row>
    <row r="165" spans="1:65" s="2" customFormat="1" ht="21.75" customHeight="1">
      <c r="A165" s="26"/>
      <c r="B165" s="141"/>
      <c r="C165" s="142" t="s">
        <v>210</v>
      </c>
      <c r="D165" s="142" t="s">
        <v>126</v>
      </c>
      <c r="E165" s="143" t="s">
        <v>741</v>
      </c>
      <c r="F165" s="144" t="s">
        <v>742</v>
      </c>
      <c r="G165" s="145" t="s">
        <v>129</v>
      </c>
      <c r="H165" s="146">
        <v>60</v>
      </c>
      <c r="I165" s="147"/>
      <c r="J165" s="147"/>
      <c r="K165" s="147">
        <f>ROUND(P165*H165,2)</f>
        <v>0</v>
      </c>
      <c r="L165" s="148"/>
      <c r="M165" s="27"/>
      <c r="N165" s="149" t="s">
        <v>1</v>
      </c>
      <c r="O165" s="150" t="s">
        <v>35</v>
      </c>
      <c r="P165" s="151">
        <f>I165+J165</f>
        <v>0</v>
      </c>
      <c r="Q165" s="151">
        <f>ROUND(I165*H165,2)</f>
        <v>0</v>
      </c>
      <c r="R165" s="151">
        <f>ROUND(J165*H165,2)</f>
        <v>0</v>
      </c>
      <c r="S165" s="152">
        <v>1.1379999999999999</v>
      </c>
      <c r="T165" s="152">
        <f>S165*H165</f>
        <v>68.28</v>
      </c>
      <c r="U165" s="152">
        <v>0</v>
      </c>
      <c r="V165" s="152">
        <f>U165*H165</f>
        <v>0</v>
      </c>
      <c r="W165" s="152">
        <v>0</v>
      </c>
      <c r="X165" s="153">
        <f>W165*H165</f>
        <v>0</v>
      </c>
      <c r="Y165" s="26"/>
      <c r="Z165" s="26"/>
      <c r="AA165" s="26"/>
      <c r="AB165" s="26"/>
      <c r="AC165" s="26"/>
      <c r="AD165" s="26"/>
      <c r="AE165" s="26"/>
      <c r="AR165" s="154" t="s">
        <v>406</v>
      </c>
      <c r="AT165" s="154" t="s">
        <v>126</v>
      </c>
      <c r="AU165" s="154" t="s">
        <v>81</v>
      </c>
      <c r="AY165" s="14" t="s">
        <v>125</v>
      </c>
      <c r="BE165" s="155">
        <f>IF(O165="základní",K165,0)</f>
        <v>0</v>
      </c>
      <c r="BF165" s="155">
        <f>IF(O165="snížená",K165,0)</f>
        <v>0</v>
      </c>
      <c r="BG165" s="155">
        <f>IF(O165="zákl. přenesená",K165,0)</f>
        <v>0</v>
      </c>
      <c r="BH165" s="155">
        <f>IF(O165="sníž. přenesená",K165,0)</f>
        <v>0</v>
      </c>
      <c r="BI165" s="155">
        <f>IF(O165="nulová",K165,0)</f>
        <v>0</v>
      </c>
      <c r="BJ165" s="14" t="s">
        <v>79</v>
      </c>
      <c r="BK165" s="155">
        <f>ROUND(P165*H165,2)</f>
        <v>0</v>
      </c>
      <c r="BL165" s="14" t="s">
        <v>406</v>
      </c>
      <c r="BM165" s="154" t="s">
        <v>743</v>
      </c>
    </row>
    <row r="166" spans="1:65" s="2" customFormat="1" ht="29.25">
      <c r="A166" s="26"/>
      <c r="B166" s="27"/>
      <c r="C166" s="26"/>
      <c r="D166" s="156" t="s">
        <v>132</v>
      </c>
      <c r="E166" s="26"/>
      <c r="F166" s="157" t="s">
        <v>744</v>
      </c>
      <c r="G166" s="26"/>
      <c r="H166" s="26"/>
      <c r="I166" s="26"/>
      <c r="J166" s="26"/>
      <c r="K166" s="26"/>
      <c r="L166" s="26"/>
      <c r="M166" s="27"/>
      <c r="N166" s="158"/>
      <c r="O166" s="159"/>
      <c r="P166" s="52"/>
      <c r="Q166" s="52"/>
      <c r="R166" s="52"/>
      <c r="S166" s="52"/>
      <c r="T166" s="52"/>
      <c r="U166" s="52"/>
      <c r="V166" s="52"/>
      <c r="W166" s="52"/>
      <c r="X166" s="53"/>
      <c r="Y166" s="26"/>
      <c r="Z166" s="26"/>
      <c r="AA166" s="26"/>
      <c r="AB166" s="26"/>
      <c r="AC166" s="26"/>
      <c r="AD166" s="26"/>
      <c r="AE166" s="26"/>
      <c r="AT166" s="14" t="s">
        <v>132</v>
      </c>
      <c r="AU166" s="14" t="s">
        <v>81</v>
      </c>
    </row>
    <row r="167" spans="1:65" s="2" customFormat="1" ht="21.75" customHeight="1">
      <c r="A167" s="26"/>
      <c r="B167" s="141"/>
      <c r="C167" s="142" t="s">
        <v>214</v>
      </c>
      <c r="D167" s="142" t="s">
        <v>126</v>
      </c>
      <c r="E167" s="143" t="s">
        <v>745</v>
      </c>
      <c r="F167" s="144" t="s">
        <v>746</v>
      </c>
      <c r="G167" s="145" t="s">
        <v>129</v>
      </c>
      <c r="H167" s="146">
        <v>60</v>
      </c>
      <c r="I167" s="147"/>
      <c r="J167" s="147"/>
      <c r="K167" s="147">
        <f>ROUND(P167*H167,2)</f>
        <v>0</v>
      </c>
      <c r="L167" s="148"/>
      <c r="M167" s="27"/>
      <c r="N167" s="149" t="s">
        <v>1</v>
      </c>
      <c r="O167" s="150" t="s">
        <v>35</v>
      </c>
      <c r="P167" s="151">
        <f>I167+J167</f>
        <v>0</v>
      </c>
      <c r="Q167" s="151">
        <f>ROUND(I167*H167,2)</f>
        <v>0</v>
      </c>
      <c r="R167" s="151">
        <f>ROUND(J167*H167,2)</f>
        <v>0</v>
      </c>
      <c r="S167" s="152">
        <v>0.29499999999999998</v>
      </c>
      <c r="T167" s="152">
        <f>S167*H167</f>
        <v>17.7</v>
      </c>
      <c r="U167" s="152">
        <v>1.7799999999999999E-3</v>
      </c>
      <c r="V167" s="152">
        <f>U167*H167</f>
        <v>0.10679999999999999</v>
      </c>
      <c r="W167" s="152">
        <v>0</v>
      </c>
      <c r="X167" s="153">
        <f>W167*H167</f>
        <v>0</v>
      </c>
      <c r="Y167" s="26"/>
      <c r="Z167" s="26"/>
      <c r="AA167" s="26"/>
      <c r="AB167" s="26"/>
      <c r="AC167" s="26"/>
      <c r="AD167" s="26"/>
      <c r="AE167" s="26"/>
      <c r="AR167" s="154" t="s">
        <v>406</v>
      </c>
      <c r="AT167" s="154" t="s">
        <v>126</v>
      </c>
      <c r="AU167" s="154" t="s">
        <v>81</v>
      </c>
      <c r="AY167" s="14" t="s">
        <v>125</v>
      </c>
      <c r="BE167" s="155">
        <f>IF(O167="základní",K167,0)</f>
        <v>0</v>
      </c>
      <c r="BF167" s="155">
        <f>IF(O167="snížená",K167,0)</f>
        <v>0</v>
      </c>
      <c r="BG167" s="155">
        <f>IF(O167="zákl. přenesená",K167,0)</f>
        <v>0</v>
      </c>
      <c r="BH167" s="155">
        <f>IF(O167="sníž. přenesená",K167,0)</f>
        <v>0</v>
      </c>
      <c r="BI167" s="155">
        <f>IF(O167="nulová",K167,0)</f>
        <v>0</v>
      </c>
      <c r="BJ167" s="14" t="s">
        <v>79</v>
      </c>
      <c r="BK167" s="155">
        <f>ROUND(P167*H167,2)</f>
        <v>0</v>
      </c>
      <c r="BL167" s="14" t="s">
        <v>406</v>
      </c>
      <c r="BM167" s="154" t="s">
        <v>747</v>
      </c>
    </row>
    <row r="168" spans="1:65" s="2" customFormat="1" ht="19.5">
      <c r="A168" s="26"/>
      <c r="B168" s="27"/>
      <c r="C168" s="26"/>
      <c r="D168" s="156" t="s">
        <v>132</v>
      </c>
      <c r="E168" s="26"/>
      <c r="F168" s="157" t="s">
        <v>748</v>
      </c>
      <c r="G168" s="26"/>
      <c r="H168" s="26"/>
      <c r="I168" s="26"/>
      <c r="J168" s="26"/>
      <c r="K168" s="26"/>
      <c r="L168" s="26"/>
      <c r="M168" s="27"/>
      <c r="N168" s="169"/>
      <c r="O168" s="170"/>
      <c r="P168" s="171"/>
      <c r="Q168" s="171"/>
      <c r="R168" s="171"/>
      <c r="S168" s="171"/>
      <c r="T168" s="171"/>
      <c r="U168" s="171"/>
      <c r="V168" s="171"/>
      <c r="W168" s="171"/>
      <c r="X168" s="172"/>
      <c r="Y168" s="26"/>
      <c r="Z168" s="26"/>
      <c r="AA168" s="26"/>
      <c r="AB168" s="26"/>
      <c r="AC168" s="26"/>
      <c r="AD168" s="26"/>
      <c r="AE168" s="26"/>
      <c r="AT168" s="14" t="s">
        <v>132</v>
      </c>
      <c r="AU168" s="14" t="s">
        <v>81</v>
      </c>
    </row>
    <row r="169" spans="1:65" s="2" customFormat="1" ht="6.95" customHeight="1">
      <c r="A169" s="26"/>
      <c r="B169" s="41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27"/>
      <c r="N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</row>
  </sheetData>
  <autoFilter ref="C123:L168" xr:uid="{00000000-0009-0000-0000-000002000000}"/>
  <mergeCells count="12">
    <mergeCell ref="E116:H116"/>
    <mergeCell ref="M2:Z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Sborník</vt:lpstr>
      <vt:lpstr>02 - URS</vt:lpstr>
      <vt:lpstr>'01 - Sborník'!Názvy_tisku</vt:lpstr>
      <vt:lpstr>'02 - URS'!Názvy_tisku</vt:lpstr>
      <vt:lpstr>'Rekapitulace stavby'!Názvy_tisku</vt:lpstr>
      <vt:lpstr>'01 - Sborník'!Oblast_tisku</vt:lpstr>
      <vt:lpstr>'02 - URS'!Oblast_tisku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host-HP\host</dc:creator>
  <cp:lastModifiedBy>Rudolf Morawitz</cp:lastModifiedBy>
  <cp:lastPrinted>2020-06-29T12:40:45Z</cp:lastPrinted>
  <dcterms:created xsi:type="dcterms:W3CDTF">2020-06-29T09:51:39Z</dcterms:created>
  <dcterms:modified xsi:type="dcterms:W3CDTF">2020-06-29T12:40:47Z</dcterms:modified>
</cp:coreProperties>
</file>